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ta0jrg1\Documents\Projects\Obesity_Redo\Analysis\Paper\"/>
    </mc:Choice>
  </mc:AlternateContent>
  <xr:revisionPtr revIDLastSave="0" documentId="13_ncr:1_{DED0670A-8775-4C20-8687-8A4961A7A9EE}" xr6:coauthVersionLast="47" xr6:coauthVersionMax="47" xr10:uidLastSave="{00000000-0000-0000-0000-000000000000}"/>
  <bookViews>
    <workbookView xWindow="-120" yWindow="-120" windowWidth="29040" windowHeight="15840" firstSheet="6" activeTab="11" xr2:uid="{2117FDC6-2EA3-4270-B58E-054E1375CB25}"/>
  </bookViews>
  <sheets>
    <sheet name="Full Sample by BMI Level" sheetId="39" r:id="rId1"/>
    <sheet name="Table 1" sheetId="40" r:id="rId2"/>
    <sheet name="Sheet2" sheetId="38" r:id="rId3"/>
    <sheet name="mod1" sheetId="2" r:id="rId4"/>
    <sheet name="mod1L" sheetId="3" r:id="rId5"/>
    <sheet name="mod1.fr" sheetId="4" r:id="rId6"/>
    <sheet name="mod1L.fr" sheetId="5" r:id="rId7"/>
    <sheet name="Table2" sheetId="1" r:id="rId8"/>
    <sheet name="mod2" sheetId="6" r:id="rId9"/>
    <sheet name="mod2.fr" sheetId="7" r:id="rId10"/>
    <sheet name="mod2L.fr" sheetId="18" state="hidden" r:id="rId11"/>
    <sheet name="mod3" sheetId="8" r:id="rId12"/>
    <sheet name="mod3.fr" sheetId="9" r:id="rId13"/>
    <sheet name="mod4" sheetId="10" r:id="rId14"/>
    <sheet name="mod4.fr" sheetId="11" r:id="rId15"/>
    <sheet name="Table3" sheetId="12" r:id="rId16"/>
    <sheet name="Interactions by Gender " sheetId="16" r:id="rId17"/>
    <sheet name="Table 4" sheetId="17" r:id="rId18"/>
    <sheet name="outB" sheetId="21" r:id="rId19"/>
    <sheet name="outBF" sheetId="22" r:id="rId20"/>
    <sheet name="outBM" sheetId="23" r:id="rId21"/>
    <sheet name="outW" sheetId="24" r:id="rId22"/>
    <sheet name="outWF" sheetId="25" r:id="rId23"/>
    <sheet name="outWM" sheetId="26" r:id="rId24"/>
    <sheet name="outH" sheetId="27" r:id="rId25"/>
    <sheet name="outHF" sheetId="28" r:id="rId26"/>
    <sheet name="outHM" sheetId="29" r:id="rId27"/>
    <sheet name="Table 5" sheetId="30" r:id="rId28"/>
    <sheet name="Table 5 alt" sheetId="48" r:id="rId29"/>
    <sheet name="logit.main" sheetId="31" r:id="rId30"/>
    <sheet name="logit.black" sheetId="32" r:id="rId31"/>
    <sheet name="logit.white" sheetId="33" r:id="rId32"/>
    <sheet name="logit.hispan" sheetId="34" r:id="rId33"/>
    <sheet name="Table 6" sheetId="36" r:id="rId34"/>
    <sheet name="Table 7" sheetId="35" r:id="rId35"/>
    <sheet name="logitme.main" sheetId="42" r:id="rId36"/>
    <sheet name="logitme.black" sheetId="43" r:id="rId37"/>
    <sheet name="logitme.white" sheetId="44" r:id="rId38"/>
    <sheet name="logitme.hispan" sheetId="45" r:id="rId39"/>
    <sheet name="Table 6 ME" sheetId="46" r:id="rId40"/>
    <sheet name="Table 7 ME" sheetId="47" r:id="rId41"/>
    <sheet name="Sheet3" sheetId="49" r:id="rId42"/>
  </sheets>
  <definedNames>
    <definedName name="_xlnm.Print_Area" localSheetId="17">'Table 4'!$B$3:$F$91</definedName>
    <definedName name="_xlnm.Print_Area" localSheetId="27">'Table 5'!$B$1:$K$73</definedName>
    <definedName name="_xlnm.Print_Area" localSheetId="33">'Table 6'!$B$1:$F$69</definedName>
    <definedName name="_xlnm.Print_Area" localSheetId="39">'Table 6 ME'!$B$1:$F$72</definedName>
    <definedName name="_xlnm.Print_Area" localSheetId="34">'Table 7'!$B$2:$K$69</definedName>
    <definedName name="_xlnm.Print_Area" localSheetId="40">'Table 7 ME'!$B$1:$K$68</definedName>
    <definedName name="_xlnm.Print_Area" localSheetId="7">Table2!$A$3:$E$15</definedName>
    <definedName name="_xlnm.Print_Area" localSheetId="15">Table3!$B$2:$F$81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 i="1" l="1"/>
  <c r="F65" i="12" l="1"/>
  <c r="E65" i="12"/>
  <c r="F64" i="12"/>
  <c r="E64" i="12"/>
  <c r="C71" i="40"/>
  <c r="E71" i="40"/>
  <c r="C72" i="40"/>
  <c r="C22" i="40"/>
  <c r="K21" i="49"/>
  <c r="I19" i="49"/>
  <c r="I17" i="49"/>
  <c r="J9" i="49"/>
  <c r="F20" i="48"/>
  <c r="D18" i="48"/>
  <c r="D16" i="48"/>
  <c r="E8" i="48"/>
  <c r="K52" i="30"/>
  <c r="J52" i="30"/>
  <c r="I52" i="30"/>
  <c r="H52" i="30"/>
  <c r="G52" i="30"/>
  <c r="F52" i="30"/>
  <c r="E52" i="30"/>
  <c r="D52" i="30"/>
  <c r="C52" i="30"/>
  <c r="K51" i="30"/>
  <c r="J51" i="30"/>
  <c r="H51" i="30"/>
  <c r="F51" i="30"/>
  <c r="D51" i="30"/>
  <c r="C51" i="30"/>
  <c r="K50" i="30"/>
  <c r="J50" i="30"/>
  <c r="I50" i="30"/>
  <c r="H50" i="30"/>
  <c r="G50" i="30"/>
  <c r="F50" i="30"/>
  <c r="E50" i="30"/>
  <c r="D50" i="30"/>
  <c r="C50" i="30"/>
  <c r="K49" i="30"/>
  <c r="J49" i="30"/>
  <c r="E49" i="30"/>
  <c r="D49" i="30"/>
  <c r="K48" i="30"/>
  <c r="J48" i="30"/>
  <c r="I48" i="30"/>
  <c r="H48" i="30"/>
  <c r="G48" i="30"/>
  <c r="F48" i="30"/>
  <c r="E48" i="30"/>
  <c r="D48" i="30"/>
  <c r="C48" i="30"/>
  <c r="J47" i="30"/>
  <c r="K70" i="30"/>
  <c r="J70" i="30"/>
  <c r="I70" i="30"/>
  <c r="H70" i="30"/>
  <c r="G70" i="30"/>
  <c r="F70" i="30"/>
  <c r="E70" i="30"/>
  <c r="D70" i="30"/>
  <c r="C70" i="30"/>
  <c r="H69" i="30"/>
  <c r="K68" i="30"/>
  <c r="J68" i="30"/>
  <c r="I68" i="30"/>
  <c r="H68" i="30"/>
  <c r="G68" i="30"/>
  <c r="F68" i="30"/>
  <c r="E68" i="30"/>
  <c r="D68" i="30"/>
  <c r="C68" i="30"/>
  <c r="K66" i="30"/>
  <c r="J66" i="30"/>
  <c r="I66" i="30"/>
  <c r="H66" i="30"/>
  <c r="G66" i="30"/>
  <c r="F66" i="30"/>
  <c r="E66" i="30"/>
  <c r="D66" i="30"/>
  <c r="C66" i="30"/>
  <c r="K64" i="30"/>
  <c r="J64" i="30"/>
  <c r="I64" i="30"/>
  <c r="H64" i="30"/>
  <c r="G64" i="30"/>
  <c r="F64" i="30"/>
  <c r="E64" i="30"/>
  <c r="D64" i="30"/>
  <c r="C64" i="30"/>
  <c r="K62" i="30"/>
  <c r="J62" i="30"/>
  <c r="I62" i="30"/>
  <c r="H62" i="30"/>
  <c r="G62" i="30"/>
  <c r="F62" i="30"/>
  <c r="E62" i="30"/>
  <c r="D62" i="30"/>
  <c r="C62" i="30"/>
  <c r="K60" i="30"/>
  <c r="J60" i="30"/>
  <c r="I60" i="30"/>
  <c r="H60" i="30"/>
  <c r="G60" i="30"/>
  <c r="F60" i="30"/>
  <c r="E60" i="30"/>
  <c r="D60" i="30"/>
  <c r="C60" i="30"/>
  <c r="H59" i="30"/>
  <c r="F59" i="30"/>
  <c r="K58" i="30"/>
  <c r="J58" i="30"/>
  <c r="I58" i="30"/>
  <c r="H58" i="30"/>
  <c r="G58" i="30"/>
  <c r="F58" i="30"/>
  <c r="E58" i="30"/>
  <c r="D58" i="30"/>
  <c r="C58" i="30"/>
  <c r="K56" i="30"/>
  <c r="J56" i="30"/>
  <c r="I56" i="30"/>
  <c r="H56" i="30"/>
  <c r="G56" i="30"/>
  <c r="F56" i="30"/>
  <c r="E56" i="30"/>
  <c r="D56" i="30"/>
  <c r="C56" i="30"/>
  <c r="K54" i="30"/>
  <c r="J54" i="30"/>
  <c r="I54" i="30"/>
  <c r="H54" i="30"/>
  <c r="G54" i="30"/>
  <c r="F54" i="30"/>
  <c r="E54" i="30"/>
  <c r="D54" i="30"/>
  <c r="C54" i="30"/>
  <c r="K46" i="30"/>
  <c r="J46" i="30"/>
  <c r="I46" i="30"/>
  <c r="H46" i="30"/>
  <c r="G46" i="30"/>
  <c r="F46" i="30"/>
  <c r="E46" i="30"/>
  <c r="D46" i="30"/>
  <c r="C46" i="30"/>
  <c r="K44" i="30"/>
  <c r="J44" i="30"/>
  <c r="I44" i="30"/>
  <c r="H44" i="30"/>
  <c r="G44" i="30"/>
  <c r="F44" i="30"/>
  <c r="E44" i="30"/>
  <c r="D44" i="30"/>
  <c r="C44" i="30"/>
  <c r="K42" i="30"/>
  <c r="J42" i="30"/>
  <c r="I42" i="30"/>
  <c r="H42" i="30"/>
  <c r="G42" i="30"/>
  <c r="F42" i="30"/>
  <c r="E42" i="30"/>
  <c r="D42" i="30"/>
  <c r="C42" i="30"/>
  <c r="K40" i="30"/>
  <c r="J40" i="30"/>
  <c r="I40" i="30"/>
  <c r="H40" i="30"/>
  <c r="G40" i="30"/>
  <c r="F40" i="30"/>
  <c r="E40" i="30"/>
  <c r="D40" i="30"/>
  <c r="C40" i="30"/>
  <c r="K38" i="30"/>
  <c r="J38" i="30"/>
  <c r="I38" i="30"/>
  <c r="H38" i="30"/>
  <c r="G38" i="30"/>
  <c r="F38" i="30"/>
  <c r="E38" i="30"/>
  <c r="D38" i="30"/>
  <c r="C38" i="30"/>
  <c r="K36" i="30"/>
  <c r="J36" i="30"/>
  <c r="I36" i="30"/>
  <c r="H36" i="30"/>
  <c r="G36" i="30"/>
  <c r="F36" i="30"/>
  <c r="E36" i="30"/>
  <c r="D36" i="30"/>
  <c r="C36" i="30"/>
  <c r="K34" i="30"/>
  <c r="J34" i="30"/>
  <c r="I34" i="30"/>
  <c r="H34" i="30"/>
  <c r="G34" i="30"/>
  <c r="F34" i="30"/>
  <c r="E34" i="30"/>
  <c r="D34" i="30"/>
  <c r="C34" i="30"/>
  <c r="K32" i="30"/>
  <c r="J32" i="30"/>
  <c r="I32" i="30"/>
  <c r="H32" i="30"/>
  <c r="G32" i="30"/>
  <c r="F32" i="30"/>
  <c r="E32" i="30"/>
  <c r="D32" i="30"/>
  <c r="C32" i="30"/>
  <c r="K30" i="30"/>
  <c r="J30" i="30"/>
  <c r="I30" i="30"/>
  <c r="H30" i="30"/>
  <c r="G30" i="30"/>
  <c r="F30" i="30"/>
  <c r="E30" i="30"/>
  <c r="D30" i="30"/>
  <c r="C30" i="30"/>
  <c r="K28" i="30"/>
  <c r="J28" i="30"/>
  <c r="I28" i="30"/>
  <c r="H28" i="30"/>
  <c r="G28" i="30"/>
  <c r="F28" i="30"/>
  <c r="E28" i="30"/>
  <c r="D28" i="30"/>
  <c r="C28" i="30"/>
  <c r="K26" i="30"/>
  <c r="J26" i="30"/>
  <c r="I26" i="30"/>
  <c r="H26" i="30"/>
  <c r="G26" i="30"/>
  <c r="F26" i="30"/>
  <c r="E26" i="30"/>
  <c r="D26" i="30"/>
  <c r="C26" i="30"/>
  <c r="K24" i="30"/>
  <c r="J24" i="30"/>
  <c r="I24" i="30"/>
  <c r="H24" i="30"/>
  <c r="G24" i="30"/>
  <c r="F24" i="30"/>
  <c r="E24" i="30"/>
  <c r="D24" i="30"/>
  <c r="C24" i="30"/>
  <c r="K22" i="30"/>
  <c r="J22" i="30"/>
  <c r="I22" i="30"/>
  <c r="H22" i="30"/>
  <c r="G22" i="30"/>
  <c r="F22" i="30"/>
  <c r="E22" i="30"/>
  <c r="D22" i="30"/>
  <c r="C22" i="30"/>
  <c r="K20" i="30"/>
  <c r="J20" i="30"/>
  <c r="I20" i="30"/>
  <c r="H20" i="30"/>
  <c r="G20" i="30"/>
  <c r="F20" i="30"/>
  <c r="E20" i="30"/>
  <c r="D20" i="30"/>
  <c r="C20" i="30"/>
  <c r="K18" i="30"/>
  <c r="J18" i="30"/>
  <c r="I18" i="30"/>
  <c r="H18" i="30"/>
  <c r="G18" i="30"/>
  <c r="F18" i="30"/>
  <c r="E18" i="30"/>
  <c r="D18" i="30"/>
  <c r="C18" i="30"/>
  <c r="K16" i="30"/>
  <c r="J16" i="30"/>
  <c r="I16" i="30"/>
  <c r="H16" i="30"/>
  <c r="G16" i="30"/>
  <c r="F16" i="30"/>
  <c r="E16" i="30"/>
  <c r="D16" i="30"/>
  <c r="C16" i="30"/>
  <c r="K14" i="30"/>
  <c r="J14" i="30"/>
  <c r="I14" i="30"/>
  <c r="H14" i="30"/>
  <c r="G14" i="30"/>
  <c r="F14" i="30"/>
  <c r="E14" i="30"/>
  <c r="D14" i="30"/>
  <c r="C14" i="30"/>
  <c r="K12" i="30"/>
  <c r="J12" i="30"/>
  <c r="I12" i="30"/>
  <c r="H12" i="30"/>
  <c r="G12" i="30"/>
  <c r="F12" i="30"/>
  <c r="E12" i="30"/>
  <c r="D12" i="30"/>
  <c r="C12" i="30"/>
  <c r="K10" i="30"/>
  <c r="J10" i="30"/>
  <c r="I10" i="30"/>
  <c r="H10" i="30"/>
  <c r="G10" i="30"/>
  <c r="F10" i="30"/>
  <c r="E10" i="30"/>
  <c r="D10" i="30"/>
  <c r="C10" i="30"/>
  <c r="K8" i="30"/>
  <c r="J8" i="30"/>
  <c r="I8" i="30"/>
  <c r="H8" i="30"/>
  <c r="G8" i="30"/>
  <c r="F8" i="30"/>
  <c r="E8" i="30"/>
  <c r="D8" i="30"/>
  <c r="C8" i="30"/>
  <c r="K6" i="30"/>
  <c r="J6" i="30"/>
  <c r="I6" i="30"/>
  <c r="H6" i="30"/>
  <c r="G6" i="30"/>
  <c r="F6" i="30"/>
  <c r="E6" i="30"/>
  <c r="D6" i="30"/>
  <c r="C6" i="30"/>
  <c r="K4" i="30"/>
  <c r="J4" i="30"/>
  <c r="I4" i="30"/>
  <c r="H4" i="30"/>
  <c r="G4" i="30"/>
  <c r="F4" i="30"/>
  <c r="E4" i="30"/>
  <c r="D4" i="30"/>
  <c r="C4" i="30"/>
  <c r="E91" i="17"/>
  <c r="F91" i="17"/>
  <c r="D91" i="17"/>
  <c r="C91" i="17"/>
  <c r="P81" i="16"/>
  <c r="P5" i="16"/>
  <c r="P4" i="7"/>
  <c r="O2" i="9"/>
  <c r="O3" i="9"/>
  <c r="O4" i="9"/>
  <c r="O5" i="9"/>
  <c r="O6" i="9"/>
  <c r="O7" i="9"/>
  <c r="O8" i="9"/>
  <c r="O9" i="9"/>
  <c r="O10" i="9"/>
  <c r="O11" i="9"/>
  <c r="O12" i="9"/>
  <c r="O13" i="9"/>
  <c r="O14" i="9"/>
  <c r="O15" i="9"/>
  <c r="O16" i="9"/>
  <c r="O17" i="9"/>
  <c r="O18" i="9"/>
  <c r="O19" i="9"/>
  <c r="O20" i="9"/>
  <c r="O21" i="9"/>
  <c r="O22" i="9"/>
  <c r="O23" i="9"/>
  <c r="O24" i="9"/>
  <c r="O25" i="9"/>
  <c r="O26" i="9"/>
  <c r="O27" i="9"/>
  <c r="O28" i="9"/>
  <c r="O29" i="9"/>
  <c r="O30" i="9"/>
  <c r="O31" i="9"/>
  <c r="O32" i="9"/>
  <c r="O33" i="9"/>
  <c r="O34" i="9"/>
  <c r="O35" i="9"/>
  <c r="O36" i="9"/>
  <c r="O1" i="9"/>
  <c r="P2" i="11"/>
  <c r="P3" i="11"/>
  <c r="P4" i="11"/>
  <c r="P5" i="11"/>
  <c r="P6" i="11"/>
  <c r="P7" i="11"/>
  <c r="P8" i="11"/>
  <c r="P9" i="11"/>
  <c r="P10" i="11"/>
  <c r="P11" i="11"/>
  <c r="P12" i="11"/>
  <c r="P13" i="11"/>
  <c r="P14" i="11"/>
  <c r="P15" i="11"/>
  <c r="P16" i="11"/>
  <c r="P17" i="11"/>
  <c r="P18" i="11"/>
  <c r="P19" i="11"/>
  <c r="P20" i="11"/>
  <c r="P21" i="11"/>
  <c r="P22" i="11"/>
  <c r="P23" i="11"/>
  <c r="P24" i="11"/>
  <c r="P25" i="11"/>
  <c r="P26" i="11"/>
  <c r="P27" i="11"/>
  <c r="P28" i="11"/>
  <c r="P29" i="11"/>
  <c r="P30" i="11"/>
  <c r="P31" i="11"/>
  <c r="P32" i="11"/>
  <c r="P33" i="11"/>
  <c r="P34" i="11"/>
  <c r="P35" i="11"/>
  <c r="P36" i="11"/>
  <c r="P37" i="11"/>
  <c r="P38" i="11"/>
  <c r="P39" i="11"/>
  <c r="P40" i="11"/>
  <c r="P41" i="11"/>
  <c r="P42" i="11"/>
  <c r="P43" i="11"/>
  <c r="P44" i="11"/>
  <c r="P45" i="11"/>
  <c r="P46" i="11"/>
  <c r="P47" i="11"/>
  <c r="P48" i="11"/>
  <c r="P49" i="11"/>
  <c r="P50" i="11"/>
  <c r="P51" i="11"/>
  <c r="P52" i="11"/>
  <c r="P53" i="11"/>
  <c r="P54" i="11"/>
  <c r="P55" i="11"/>
  <c r="P56" i="11"/>
  <c r="P57" i="11"/>
  <c r="P58" i="11"/>
  <c r="P59" i="11"/>
  <c r="P60" i="11"/>
  <c r="P61" i="11"/>
  <c r="P62" i="11"/>
  <c r="P63" i="11"/>
  <c r="P64" i="11"/>
  <c r="P65" i="11"/>
  <c r="P66" i="11"/>
  <c r="P67" i="11"/>
  <c r="P68" i="11"/>
  <c r="P69" i="11"/>
  <c r="P70" i="11"/>
  <c r="P71" i="11"/>
  <c r="P72" i="11"/>
  <c r="P73" i="11"/>
  <c r="P74" i="11"/>
  <c r="P75" i="11"/>
  <c r="P1" i="11"/>
  <c r="F81" i="12"/>
  <c r="E81" i="12"/>
  <c r="D81" i="12"/>
  <c r="F77" i="12"/>
  <c r="F76" i="12"/>
  <c r="F75" i="12"/>
  <c r="E75" i="12"/>
  <c r="F74" i="12"/>
  <c r="E74" i="12"/>
  <c r="F73" i="12"/>
  <c r="E73" i="12"/>
  <c r="F72" i="12"/>
  <c r="E72" i="12"/>
  <c r="F71" i="12"/>
  <c r="E71" i="12"/>
  <c r="F70" i="12"/>
  <c r="E70" i="12"/>
  <c r="F69" i="12"/>
  <c r="E69" i="12"/>
  <c r="F68" i="12"/>
  <c r="E68" i="12"/>
  <c r="F67" i="12"/>
  <c r="E67" i="12"/>
  <c r="F66" i="12"/>
  <c r="E66" i="12"/>
  <c r="F63" i="12"/>
  <c r="E63" i="12"/>
  <c r="F62" i="12"/>
  <c r="E62" i="12"/>
  <c r="F61" i="12"/>
  <c r="E61" i="12"/>
  <c r="F60" i="12"/>
  <c r="E60" i="12"/>
  <c r="F59" i="12"/>
  <c r="E59" i="12"/>
  <c r="D59" i="12"/>
  <c r="C59" i="12"/>
  <c r="F58" i="12"/>
  <c r="E58" i="12"/>
  <c r="D58" i="12"/>
  <c r="C58" i="12"/>
  <c r="F57" i="12"/>
  <c r="E57" i="12"/>
  <c r="D57" i="12"/>
  <c r="C57" i="12"/>
  <c r="F56" i="12"/>
  <c r="E56" i="12"/>
  <c r="D56" i="12"/>
  <c r="C56" i="12"/>
  <c r="F55" i="12"/>
  <c r="E55" i="12"/>
  <c r="D55" i="12"/>
  <c r="C55" i="12"/>
  <c r="F54" i="12"/>
  <c r="E54" i="12"/>
  <c r="D54" i="12"/>
  <c r="C54" i="12"/>
  <c r="F53" i="12"/>
  <c r="E53" i="12"/>
  <c r="D53" i="12"/>
  <c r="C53" i="12"/>
  <c r="F52" i="12"/>
  <c r="E52" i="12"/>
  <c r="D52" i="12"/>
  <c r="C52" i="12"/>
  <c r="F51" i="12"/>
  <c r="E51" i="12"/>
  <c r="D51" i="12"/>
  <c r="C51" i="12"/>
  <c r="F50" i="12"/>
  <c r="E50" i="12"/>
  <c r="C50" i="12"/>
  <c r="F49" i="12"/>
  <c r="E49" i="12"/>
  <c r="D49" i="12"/>
  <c r="C49" i="12"/>
  <c r="F48" i="12"/>
  <c r="E48" i="12"/>
  <c r="D48" i="12"/>
  <c r="C48" i="12"/>
  <c r="F47" i="12"/>
  <c r="E47" i="12"/>
  <c r="D47" i="12"/>
  <c r="C47" i="12"/>
  <c r="F46" i="12"/>
  <c r="E46" i="12"/>
  <c r="C46" i="12"/>
  <c r="F45" i="12"/>
  <c r="E45" i="12"/>
  <c r="D45" i="12"/>
  <c r="C45" i="12"/>
  <c r="F44" i="12"/>
  <c r="E44" i="12"/>
  <c r="C44" i="12"/>
  <c r="F43" i="12"/>
  <c r="E43" i="12"/>
  <c r="D43" i="12"/>
  <c r="C43" i="12"/>
  <c r="F42" i="12"/>
  <c r="E42" i="12"/>
  <c r="C42" i="12"/>
  <c r="F41" i="12"/>
  <c r="E41" i="12"/>
  <c r="D41" i="12"/>
  <c r="C41" i="12"/>
  <c r="F40" i="12"/>
  <c r="E40" i="12"/>
  <c r="C40" i="12"/>
  <c r="F39" i="12"/>
  <c r="E39" i="12"/>
  <c r="D39" i="12"/>
  <c r="C39" i="12"/>
  <c r="F38" i="12"/>
  <c r="E38" i="12"/>
  <c r="C38" i="12"/>
  <c r="F37" i="12"/>
  <c r="E37" i="12"/>
  <c r="D37" i="12"/>
  <c r="C37" i="12"/>
  <c r="F36" i="12"/>
  <c r="E36" i="12"/>
  <c r="C36" i="12"/>
  <c r="F35" i="12"/>
  <c r="E35" i="12"/>
  <c r="D35" i="12"/>
  <c r="C35" i="12"/>
  <c r="F34" i="12"/>
  <c r="E34" i="12"/>
  <c r="C34" i="12"/>
  <c r="F33" i="12"/>
  <c r="E33" i="12"/>
  <c r="D33" i="12"/>
  <c r="C33" i="12"/>
  <c r="F32" i="12"/>
  <c r="E32" i="12"/>
  <c r="C32" i="12"/>
  <c r="F31" i="12"/>
  <c r="E31" i="12"/>
  <c r="D31" i="12"/>
  <c r="C31" i="12"/>
  <c r="F30" i="12"/>
  <c r="E30" i="12"/>
  <c r="C30" i="12"/>
  <c r="F29" i="12"/>
  <c r="E29" i="12"/>
  <c r="D29" i="12"/>
  <c r="C29" i="12"/>
  <c r="F28" i="12"/>
  <c r="E28" i="12"/>
  <c r="C28" i="12"/>
  <c r="F27" i="12"/>
  <c r="E27" i="12"/>
  <c r="D27" i="12"/>
  <c r="C27" i="12"/>
  <c r="F26" i="12"/>
  <c r="E26" i="12"/>
  <c r="C26" i="12"/>
  <c r="F25" i="12"/>
  <c r="E25" i="12"/>
  <c r="D25" i="12"/>
  <c r="C25" i="12"/>
  <c r="F24" i="12"/>
  <c r="E24" i="12"/>
  <c r="C24" i="12"/>
  <c r="F23" i="12"/>
  <c r="E23" i="12"/>
  <c r="D23" i="12"/>
  <c r="C23" i="12"/>
  <c r="F22" i="12"/>
  <c r="E22" i="12"/>
  <c r="C22" i="12"/>
  <c r="F21" i="12"/>
  <c r="E21" i="12"/>
  <c r="D21" i="12"/>
  <c r="C21" i="12"/>
  <c r="F20" i="12"/>
  <c r="E20" i="12"/>
  <c r="C20" i="12"/>
  <c r="F19" i="12"/>
  <c r="E19" i="12"/>
  <c r="D19" i="12"/>
  <c r="C19" i="12"/>
  <c r="F18" i="12"/>
  <c r="E18" i="12"/>
  <c r="C18" i="12"/>
  <c r="F17" i="12"/>
  <c r="E17" i="12"/>
  <c r="D17" i="12"/>
  <c r="C17" i="12"/>
  <c r="F16" i="12"/>
  <c r="E16" i="12"/>
  <c r="C16" i="12"/>
  <c r="F15" i="12"/>
  <c r="E15" i="12"/>
  <c r="D15" i="12"/>
  <c r="C15" i="12"/>
  <c r="F14" i="12"/>
  <c r="E14" i="12"/>
  <c r="C14" i="12"/>
  <c r="F13" i="12"/>
  <c r="E13" i="12"/>
  <c r="D13" i="12"/>
  <c r="C13" i="12"/>
  <c r="F12" i="12"/>
  <c r="E12" i="12"/>
  <c r="C12" i="12"/>
  <c r="F11" i="12"/>
  <c r="E11" i="12"/>
  <c r="D11" i="12"/>
  <c r="C11" i="12"/>
  <c r="F10" i="12"/>
  <c r="E10" i="12"/>
  <c r="C10" i="12"/>
  <c r="F9" i="12"/>
  <c r="E9" i="12"/>
  <c r="D9" i="12"/>
  <c r="C9" i="12"/>
  <c r="F8" i="12"/>
  <c r="E8" i="12"/>
  <c r="C8" i="12"/>
  <c r="F7" i="12"/>
  <c r="E7" i="12"/>
  <c r="D7" i="12"/>
  <c r="C7" i="12"/>
  <c r="F5" i="12"/>
  <c r="E5" i="12"/>
  <c r="D5" i="12"/>
  <c r="C5" i="12"/>
  <c r="O3" i="7"/>
  <c r="O4" i="7"/>
  <c r="O5" i="7"/>
  <c r="O6" i="7"/>
  <c r="O7" i="7"/>
  <c r="O8" i="7"/>
  <c r="O9" i="7"/>
  <c r="O10" i="7"/>
  <c r="O11" i="7"/>
  <c r="O12" i="7"/>
  <c r="O13" i="7"/>
  <c r="O14" i="7"/>
  <c r="O15" i="7"/>
  <c r="O16" i="7"/>
  <c r="O17" i="7"/>
  <c r="O18" i="7"/>
  <c r="O19" i="7"/>
  <c r="O20" i="7"/>
  <c r="O21" i="7"/>
  <c r="O22" i="7"/>
  <c r="O23" i="7"/>
  <c r="O24" i="7"/>
  <c r="O25" i="7"/>
  <c r="O26" i="7"/>
  <c r="O27" i="7"/>
  <c r="O28" i="7"/>
  <c r="O29" i="7"/>
  <c r="O2" i="7"/>
  <c r="J6" i="1"/>
  <c r="J8" i="1"/>
  <c r="E9" i="1"/>
  <c r="E7" i="1"/>
  <c r="E5" i="1"/>
  <c r="D9" i="1"/>
  <c r="D7" i="1"/>
  <c r="D5" i="1"/>
  <c r="C9" i="1"/>
  <c r="C7" i="1"/>
  <c r="C5" i="1"/>
  <c r="B9" i="1"/>
  <c r="B7" i="1"/>
  <c r="B5" i="1"/>
  <c r="F6" i="12"/>
  <c r="E6" i="12"/>
  <c r="C6" i="12"/>
  <c r="F4" i="12"/>
  <c r="E4" i="12"/>
  <c r="C4" i="12"/>
  <c r="G2" i="11"/>
  <c r="G3" i="11"/>
  <c r="G4" i="11"/>
  <c r="G5" i="11"/>
  <c r="G6" i="11"/>
  <c r="G7" i="11"/>
  <c r="G8" i="11"/>
  <c r="G9" i="11"/>
  <c r="G10" i="11"/>
  <c r="G11" i="11"/>
  <c r="G12" i="11"/>
  <c r="G13" i="11"/>
  <c r="G14" i="11"/>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2" i="11"/>
  <c r="G63" i="11"/>
  <c r="G64" i="11"/>
  <c r="G65" i="11"/>
  <c r="G66" i="11"/>
  <c r="G67" i="11"/>
  <c r="G68" i="11"/>
  <c r="G69" i="11"/>
  <c r="G70" i="11"/>
  <c r="G71" i="11"/>
  <c r="G72" i="11"/>
  <c r="G73" i="11"/>
  <c r="G74" i="11"/>
  <c r="G75" i="11"/>
  <c r="G1" i="11"/>
  <c r="G2" i="9"/>
  <c r="G3" i="9"/>
  <c r="G4" i="9"/>
  <c r="G5"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1" i="9"/>
  <c r="J4" i="1"/>
  <c r="T4" i="42"/>
  <c r="P4" i="16"/>
  <c r="D6" i="17" s="1"/>
  <c r="Q4" i="16"/>
  <c r="R4" i="16"/>
  <c r="S4" i="16"/>
  <c r="Q5" i="16"/>
  <c r="R5" i="16"/>
  <c r="S5" i="16"/>
  <c r="P6" i="16"/>
  <c r="Q6" i="16"/>
  <c r="R6" i="16"/>
  <c r="S6" i="16"/>
  <c r="P7" i="16"/>
  <c r="Q7" i="16"/>
  <c r="R7" i="16"/>
  <c r="S7" i="16"/>
  <c r="E10" i="17" s="1"/>
  <c r="P8" i="16"/>
  <c r="D30" i="17" s="1"/>
  <c r="Q8" i="16"/>
  <c r="F30" i="17" s="1"/>
  <c r="R8" i="16"/>
  <c r="S8" i="16"/>
  <c r="P9" i="16"/>
  <c r="Q9" i="16"/>
  <c r="R9" i="16"/>
  <c r="S9" i="16"/>
  <c r="P10" i="16"/>
  <c r="Q10" i="16"/>
  <c r="R10" i="16"/>
  <c r="S10" i="16"/>
  <c r="P11" i="16"/>
  <c r="Q11" i="16"/>
  <c r="R11" i="16"/>
  <c r="S11" i="16"/>
  <c r="E44" i="17" s="1"/>
  <c r="P12" i="16"/>
  <c r="D40" i="17" s="1"/>
  <c r="Q12" i="16"/>
  <c r="F40" i="17" s="1"/>
  <c r="R12" i="16"/>
  <c r="S12" i="16"/>
  <c r="P13" i="16"/>
  <c r="Q13" i="16"/>
  <c r="R13" i="16"/>
  <c r="S13" i="16"/>
  <c r="P14" i="16"/>
  <c r="Q14" i="16"/>
  <c r="R14" i="16"/>
  <c r="S14" i="16"/>
  <c r="P15" i="16"/>
  <c r="Q15" i="16"/>
  <c r="R15" i="16"/>
  <c r="S15" i="16"/>
  <c r="E26" i="17" s="1"/>
  <c r="P16" i="16"/>
  <c r="D34" i="17" s="1"/>
  <c r="Q16" i="16"/>
  <c r="F34" i="17" s="1"/>
  <c r="R16" i="16"/>
  <c r="S16" i="16"/>
  <c r="P17" i="16"/>
  <c r="Q17" i="16"/>
  <c r="R17" i="16"/>
  <c r="S17" i="16"/>
  <c r="P18" i="16"/>
  <c r="Q18" i="16"/>
  <c r="R18" i="16"/>
  <c r="S18" i="16"/>
  <c r="P19" i="16"/>
  <c r="Q19" i="16"/>
  <c r="R19" i="16"/>
  <c r="S19" i="16"/>
  <c r="E48" i="17" s="1"/>
  <c r="P20" i="16"/>
  <c r="D50" i="17" s="1"/>
  <c r="Q20" i="16"/>
  <c r="F50" i="17" s="1"/>
  <c r="R20" i="16"/>
  <c r="S20" i="16"/>
  <c r="P21" i="16"/>
  <c r="Q21" i="16"/>
  <c r="R21" i="16"/>
  <c r="S21" i="16"/>
  <c r="P22" i="16"/>
  <c r="Q22" i="16"/>
  <c r="R22" i="16"/>
  <c r="S22" i="16"/>
  <c r="P23" i="16"/>
  <c r="Q23" i="16"/>
  <c r="R23" i="16"/>
  <c r="S23" i="16"/>
  <c r="E56" i="17" s="1"/>
  <c r="P24" i="16"/>
  <c r="D60" i="17" s="1"/>
  <c r="Q24" i="16"/>
  <c r="F60" i="17" s="1"/>
  <c r="R24" i="16"/>
  <c r="S24" i="16"/>
  <c r="P25" i="16"/>
  <c r="Q25" i="16"/>
  <c r="R25" i="16"/>
  <c r="S25" i="16"/>
  <c r="P26" i="16"/>
  <c r="Q26" i="16"/>
  <c r="R26" i="16"/>
  <c r="S26" i="16"/>
  <c r="P27" i="16"/>
  <c r="Q27" i="16"/>
  <c r="R27" i="16"/>
  <c r="S27" i="16"/>
  <c r="E70" i="17" s="1"/>
  <c r="P28" i="16"/>
  <c r="D72" i="17" s="1"/>
  <c r="Q28" i="16"/>
  <c r="F72" i="17" s="1"/>
  <c r="R28" i="16"/>
  <c r="S28" i="16"/>
  <c r="P29" i="16"/>
  <c r="Q29" i="16"/>
  <c r="R29" i="16"/>
  <c r="S29" i="16"/>
  <c r="P30" i="16"/>
  <c r="Q30" i="16"/>
  <c r="R30" i="16"/>
  <c r="S30" i="16"/>
  <c r="P31" i="16"/>
  <c r="Q31" i="16"/>
  <c r="R31" i="16"/>
  <c r="S31" i="16"/>
  <c r="E82" i="17" s="1"/>
  <c r="P32" i="16"/>
  <c r="D78" i="17" s="1"/>
  <c r="Q32" i="16"/>
  <c r="F78" i="17" s="1"/>
  <c r="R32" i="16"/>
  <c r="S32" i="16"/>
  <c r="P33" i="16"/>
  <c r="Q33" i="16"/>
  <c r="R33" i="16"/>
  <c r="S33" i="16"/>
  <c r="P34" i="16"/>
  <c r="Q34" i="16"/>
  <c r="R34" i="16"/>
  <c r="S34" i="16"/>
  <c r="P35" i="16"/>
  <c r="Q35" i="16"/>
  <c r="R35" i="16"/>
  <c r="S35" i="16"/>
  <c r="E86" i="17" s="1"/>
  <c r="P36" i="16"/>
  <c r="Q36" i="16"/>
  <c r="R36" i="16"/>
  <c r="S36" i="16"/>
  <c r="P37" i="16"/>
  <c r="Q37" i="16"/>
  <c r="R37" i="16"/>
  <c r="S37" i="16"/>
  <c r="P38" i="16"/>
  <c r="Q38" i="16"/>
  <c r="R38" i="16"/>
  <c r="S38" i="16"/>
  <c r="P39" i="16"/>
  <c r="Q39" i="16"/>
  <c r="R39" i="16"/>
  <c r="S39" i="16"/>
  <c r="P40" i="16"/>
  <c r="Q40" i="16"/>
  <c r="R40" i="16"/>
  <c r="S40" i="16"/>
  <c r="P41" i="16"/>
  <c r="Q41" i="16"/>
  <c r="R41" i="16"/>
  <c r="S41" i="16"/>
  <c r="P42" i="16"/>
  <c r="Q42" i="16"/>
  <c r="R42" i="16"/>
  <c r="S42" i="16"/>
  <c r="P43" i="16"/>
  <c r="Q43" i="16"/>
  <c r="R43" i="16"/>
  <c r="S43" i="16"/>
  <c r="P44" i="16"/>
  <c r="Q44" i="16"/>
  <c r="R44" i="16"/>
  <c r="S44" i="16"/>
  <c r="P45" i="16"/>
  <c r="Q45" i="16"/>
  <c r="R45" i="16"/>
  <c r="S45" i="16"/>
  <c r="P46" i="16"/>
  <c r="Q46" i="16"/>
  <c r="R46" i="16"/>
  <c r="S46" i="16"/>
  <c r="P47" i="16"/>
  <c r="Q47" i="16"/>
  <c r="R47" i="16"/>
  <c r="S47" i="16"/>
  <c r="P48" i="16"/>
  <c r="Q48" i="16"/>
  <c r="R48" i="16"/>
  <c r="S48" i="16"/>
  <c r="P49" i="16"/>
  <c r="Q49" i="16"/>
  <c r="R49" i="16"/>
  <c r="S49" i="16"/>
  <c r="P50" i="16"/>
  <c r="Q50" i="16"/>
  <c r="R50" i="16"/>
  <c r="S50" i="16"/>
  <c r="P51" i="16"/>
  <c r="Q51" i="16"/>
  <c r="R51" i="16"/>
  <c r="S51" i="16"/>
  <c r="P52" i="16"/>
  <c r="Q52" i="16"/>
  <c r="R52" i="16"/>
  <c r="S52" i="16"/>
  <c r="P53" i="16"/>
  <c r="Q53" i="16"/>
  <c r="R53" i="16"/>
  <c r="S53" i="16"/>
  <c r="P54" i="16"/>
  <c r="Q54" i="16"/>
  <c r="R54" i="16"/>
  <c r="S54" i="16"/>
  <c r="P55" i="16"/>
  <c r="Q55" i="16"/>
  <c r="R55" i="16"/>
  <c r="S55" i="16"/>
  <c r="P56" i="16"/>
  <c r="Q56" i="16"/>
  <c r="R56" i="16"/>
  <c r="S56" i="16"/>
  <c r="P57" i="16"/>
  <c r="Q57" i="16"/>
  <c r="R57" i="16"/>
  <c r="S57" i="16"/>
  <c r="P58" i="16"/>
  <c r="Q58" i="16"/>
  <c r="R58" i="16"/>
  <c r="S58" i="16"/>
  <c r="P59" i="16"/>
  <c r="Q59" i="16"/>
  <c r="R59" i="16"/>
  <c r="S59" i="16"/>
  <c r="P60" i="16"/>
  <c r="Q60" i="16"/>
  <c r="R60" i="16"/>
  <c r="S60" i="16"/>
  <c r="P61" i="16"/>
  <c r="Q61" i="16"/>
  <c r="R61" i="16"/>
  <c r="S61" i="16"/>
  <c r="P62" i="16"/>
  <c r="Q62" i="16"/>
  <c r="R62" i="16"/>
  <c r="S62" i="16"/>
  <c r="P63" i="16"/>
  <c r="Q63" i="16"/>
  <c r="R63" i="16"/>
  <c r="S63" i="16"/>
  <c r="P64" i="16"/>
  <c r="Q64" i="16"/>
  <c r="R64" i="16"/>
  <c r="S64" i="16"/>
  <c r="P65" i="16"/>
  <c r="Q65" i="16"/>
  <c r="R65" i="16"/>
  <c r="S65" i="16"/>
  <c r="P66" i="16"/>
  <c r="Q66" i="16"/>
  <c r="R66" i="16"/>
  <c r="S66" i="16"/>
  <c r="P67" i="16"/>
  <c r="Q67" i="16"/>
  <c r="R67" i="16"/>
  <c r="S67" i="16"/>
  <c r="P68" i="16"/>
  <c r="Q68" i="16"/>
  <c r="R68" i="16"/>
  <c r="S68" i="16"/>
  <c r="P69" i="16"/>
  <c r="Q69" i="16"/>
  <c r="R69" i="16"/>
  <c r="S69" i="16"/>
  <c r="P70" i="16"/>
  <c r="Q70" i="16"/>
  <c r="R70" i="16"/>
  <c r="S70" i="16"/>
  <c r="P71" i="16"/>
  <c r="Q71" i="16"/>
  <c r="R71" i="16"/>
  <c r="S71" i="16"/>
  <c r="P72" i="16"/>
  <c r="Q72" i="16"/>
  <c r="R72" i="16"/>
  <c r="S72" i="16"/>
  <c r="P73" i="16"/>
  <c r="Q73" i="16"/>
  <c r="R73" i="16"/>
  <c r="S73" i="16"/>
  <c r="P74" i="16"/>
  <c r="Q74" i="16"/>
  <c r="R74" i="16"/>
  <c r="S74" i="16"/>
  <c r="P75" i="16"/>
  <c r="Q75" i="16"/>
  <c r="R75" i="16"/>
  <c r="S75" i="16"/>
  <c r="E66" i="17" s="1"/>
  <c r="P76" i="16"/>
  <c r="D66" i="17" s="1"/>
  <c r="Q76" i="16"/>
  <c r="F66" i="17" s="1"/>
  <c r="R76" i="16"/>
  <c r="S76" i="16"/>
  <c r="P77" i="16"/>
  <c r="Q77" i="16"/>
  <c r="R77" i="16"/>
  <c r="S77" i="16"/>
  <c r="P78" i="16"/>
  <c r="Q78" i="16"/>
  <c r="R78" i="16"/>
  <c r="S78" i="16"/>
  <c r="P79" i="16"/>
  <c r="Q79" i="16"/>
  <c r="R79" i="16"/>
  <c r="S79" i="16"/>
  <c r="P80" i="16"/>
  <c r="D12" i="17" s="1"/>
  <c r="Q80" i="16"/>
  <c r="F12" i="17" s="1"/>
  <c r="R80" i="16"/>
  <c r="S80" i="16"/>
  <c r="Q81" i="16"/>
  <c r="R81" i="16"/>
  <c r="S81" i="16"/>
  <c r="P82" i="16"/>
  <c r="Q82" i="16"/>
  <c r="R82" i="16"/>
  <c r="S82" i="16"/>
  <c r="S3" i="16"/>
  <c r="R3" i="16"/>
  <c r="Q3" i="16"/>
  <c r="P3" i="16"/>
  <c r="P31" i="28"/>
  <c r="J59" i="30" s="1"/>
  <c r="Q31" i="28"/>
  <c r="R31" i="28"/>
  <c r="S31" i="28"/>
  <c r="P32" i="28"/>
  <c r="J69" i="30" s="1"/>
  <c r="Q32" i="28"/>
  <c r="R32" i="28"/>
  <c r="S32" i="28"/>
  <c r="P33" i="28"/>
  <c r="Q33" i="28"/>
  <c r="R33" i="28"/>
  <c r="S33" i="28"/>
  <c r="P34" i="28"/>
  <c r="Q34" i="28"/>
  <c r="R34" i="28"/>
  <c r="S34" i="28"/>
  <c r="P35" i="28"/>
  <c r="Q35" i="28"/>
  <c r="R35" i="28"/>
  <c r="S35" i="28"/>
  <c r="P36" i="28"/>
  <c r="Q36" i="28"/>
  <c r="R36" i="28"/>
  <c r="S36" i="28"/>
  <c r="P37" i="28"/>
  <c r="Q37" i="28"/>
  <c r="R37" i="28"/>
  <c r="S37" i="28"/>
  <c r="P38" i="28"/>
  <c r="Q38" i="28"/>
  <c r="R38" i="28"/>
  <c r="S38" i="28"/>
  <c r="P39" i="28"/>
  <c r="Q39" i="28"/>
  <c r="R39" i="28"/>
  <c r="S39" i="28"/>
  <c r="P40" i="28"/>
  <c r="Q40" i="28"/>
  <c r="R40" i="28"/>
  <c r="S40" i="28"/>
  <c r="P41" i="28"/>
  <c r="Q41" i="28"/>
  <c r="R41" i="28"/>
  <c r="S41" i="28"/>
  <c r="P42" i="28"/>
  <c r="Q42" i="28"/>
  <c r="R42" i="28"/>
  <c r="S42" i="28"/>
  <c r="P43" i="28"/>
  <c r="Q43" i="28"/>
  <c r="R43" i="28"/>
  <c r="S43" i="28"/>
  <c r="P44" i="28"/>
  <c r="Q44" i="28"/>
  <c r="R44" i="28"/>
  <c r="S44" i="28"/>
  <c r="P45" i="28"/>
  <c r="Q45" i="28"/>
  <c r="R45" i="28"/>
  <c r="S45" i="28"/>
  <c r="P46" i="28"/>
  <c r="Q46" i="28"/>
  <c r="R46" i="28"/>
  <c r="S46" i="28"/>
  <c r="P47" i="28"/>
  <c r="Q47" i="28"/>
  <c r="R47" i="28"/>
  <c r="S47" i="28"/>
  <c r="P48" i="28"/>
  <c r="Q48" i="28"/>
  <c r="R48" i="28"/>
  <c r="S48" i="28"/>
  <c r="P49" i="28"/>
  <c r="Q49" i="28"/>
  <c r="R49" i="28"/>
  <c r="S49" i="28"/>
  <c r="P50" i="28"/>
  <c r="Q50" i="28"/>
  <c r="R50" i="28"/>
  <c r="S50" i="28"/>
  <c r="P51" i="28"/>
  <c r="Q51" i="28"/>
  <c r="R51" i="28"/>
  <c r="S51" i="28"/>
  <c r="P52" i="28"/>
  <c r="Q52" i="28"/>
  <c r="R52" i="28"/>
  <c r="S52" i="28"/>
  <c r="P53" i="28"/>
  <c r="Q53" i="28"/>
  <c r="R53" i="28"/>
  <c r="S53" i="28"/>
  <c r="P54" i="28"/>
  <c r="Q54" i="28"/>
  <c r="R54" i="28"/>
  <c r="S54" i="28"/>
  <c r="P55" i="28"/>
  <c r="Q55" i="28"/>
  <c r="R55" i="28"/>
  <c r="S55" i="28"/>
  <c r="P56" i="28"/>
  <c r="Q56" i="28"/>
  <c r="R56" i="28"/>
  <c r="S56" i="28"/>
  <c r="P57" i="28"/>
  <c r="Q57" i="28"/>
  <c r="R57" i="28"/>
  <c r="S57" i="28"/>
  <c r="P58" i="28"/>
  <c r="Q58" i="28"/>
  <c r="R58" i="28"/>
  <c r="S58" i="28"/>
  <c r="P59" i="28"/>
  <c r="Q59" i="28"/>
  <c r="R59" i="28"/>
  <c r="S59" i="28"/>
  <c r="P60" i="28"/>
  <c r="Q60" i="28"/>
  <c r="R60" i="28"/>
  <c r="S60" i="28"/>
  <c r="P61" i="28"/>
  <c r="Q61" i="28"/>
  <c r="R61" i="28"/>
  <c r="S61" i="28"/>
  <c r="P62" i="28"/>
  <c r="Q62" i="28"/>
  <c r="R62" i="28"/>
  <c r="S62" i="28"/>
  <c r="P63" i="28"/>
  <c r="Q63" i="28"/>
  <c r="R63" i="28"/>
  <c r="S63" i="28"/>
  <c r="P64" i="28"/>
  <c r="Q64" i="28"/>
  <c r="R64" i="28"/>
  <c r="S64" i="28"/>
  <c r="P65" i="28"/>
  <c r="Q65" i="28"/>
  <c r="R65" i="28"/>
  <c r="S65" i="28"/>
  <c r="P66" i="28"/>
  <c r="Q66" i="28"/>
  <c r="R66" i="28"/>
  <c r="S66" i="28"/>
  <c r="P67" i="28"/>
  <c r="Q67" i="28"/>
  <c r="R67" i="28"/>
  <c r="S67" i="28"/>
  <c r="P68" i="28"/>
  <c r="Q68" i="28"/>
  <c r="R68" i="28"/>
  <c r="S68" i="28"/>
  <c r="P69" i="28"/>
  <c r="Q69" i="28"/>
  <c r="R69" i="28"/>
  <c r="S69" i="28"/>
  <c r="P31" i="27"/>
  <c r="I63" i="30" s="1"/>
  <c r="Q31" i="27"/>
  <c r="R31" i="27"/>
  <c r="S31" i="27"/>
  <c r="P32" i="27"/>
  <c r="I59" i="30" s="1"/>
  <c r="Q32" i="27"/>
  <c r="R32" i="27"/>
  <c r="S32" i="27"/>
  <c r="P33" i="27"/>
  <c r="I69" i="30" s="1"/>
  <c r="Q33" i="27"/>
  <c r="R33" i="27"/>
  <c r="S33" i="27"/>
  <c r="P34" i="27"/>
  <c r="Q34" i="27"/>
  <c r="R34" i="27"/>
  <c r="S34" i="27"/>
  <c r="P35" i="27"/>
  <c r="Q35" i="27"/>
  <c r="R35" i="27"/>
  <c r="S35" i="27"/>
  <c r="P36" i="27"/>
  <c r="Q36" i="27"/>
  <c r="R36" i="27"/>
  <c r="S36" i="27"/>
  <c r="P37" i="27"/>
  <c r="Q37" i="27"/>
  <c r="R37" i="27"/>
  <c r="S37" i="27"/>
  <c r="P38" i="27"/>
  <c r="Q38" i="27"/>
  <c r="R38" i="27"/>
  <c r="S38" i="27"/>
  <c r="P39" i="27"/>
  <c r="Q39" i="27"/>
  <c r="R39" i="27"/>
  <c r="S39" i="27"/>
  <c r="P40" i="27"/>
  <c r="Q40" i="27"/>
  <c r="R40" i="27"/>
  <c r="S40" i="27"/>
  <c r="P41" i="27"/>
  <c r="Q41" i="27"/>
  <c r="R41" i="27"/>
  <c r="S41" i="27"/>
  <c r="P42" i="27"/>
  <c r="Q42" i="27"/>
  <c r="R42" i="27"/>
  <c r="S42" i="27"/>
  <c r="P43" i="27"/>
  <c r="Q43" i="27"/>
  <c r="R43" i="27"/>
  <c r="S43" i="27"/>
  <c r="P44" i="27"/>
  <c r="Q44" i="27"/>
  <c r="R44" i="27"/>
  <c r="S44" i="27"/>
  <c r="P45" i="27"/>
  <c r="Q45" i="27"/>
  <c r="R45" i="27"/>
  <c r="S45" i="27"/>
  <c r="P46" i="27"/>
  <c r="Q46" i="27"/>
  <c r="R46" i="27"/>
  <c r="S46" i="27"/>
  <c r="P47" i="27"/>
  <c r="Q47" i="27"/>
  <c r="R47" i="27"/>
  <c r="S47" i="27"/>
  <c r="P48" i="27"/>
  <c r="Q48" i="27"/>
  <c r="R48" i="27"/>
  <c r="S48" i="27"/>
  <c r="P49" i="27"/>
  <c r="Q49" i="27"/>
  <c r="R49" i="27"/>
  <c r="S49" i="27"/>
  <c r="P50" i="27"/>
  <c r="Q50" i="27"/>
  <c r="R50" i="27"/>
  <c r="S50" i="27"/>
  <c r="P51" i="27"/>
  <c r="Q51" i="27"/>
  <c r="R51" i="27"/>
  <c r="S51" i="27"/>
  <c r="P52" i="27"/>
  <c r="Q52" i="27"/>
  <c r="R52" i="27"/>
  <c r="S52" i="27"/>
  <c r="P53" i="27"/>
  <c r="Q53" i="27"/>
  <c r="R53" i="27"/>
  <c r="S53" i="27"/>
  <c r="P54" i="27"/>
  <c r="Q54" i="27"/>
  <c r="R54" i="27"/>
  <c r="S54" i="27"/>
  <c r="P55" i="27"/>
  <c r="Q55" i="27"/>
  <c r="R55" i="27"/>
  <c r="S55" i="27"/>
  <c r="P56" i="27"/>
  <c r="Q56" i="27"/>
  <c r="R56" i="27"/>
  <c r="S56" i="27"/>
  <c r="P57" i="27"/>
  <c r="Q57" i="27"/>
  <c r="R57" i="27"/>
  <c r="S57" i="27"/>
  <c r="P58" i="27"/>
  <c r="Q58" i="27"/>
  <c r="R58" i="27"/>
  <c r="S58" i="27"/>
  <c r="P59" i="27"/>
  <c r="Q59" i="27"/>
  <c r="R59" i="27"/>
  <c r="S59" i="27"/>
  <c r="P60" i="27"/>
  <c r="Q60" i="27"/>
  <c r="R60" i="27"/>
  <c r="S60" i="27"/>
  <c r="P61" i="27"/>
  <c r="Q61" i="27"/>
  <c r="R61" i="27"/>
  <c r="S61" i="27"/>
  <c r="P62" i="27"/>
  <c r="Q62" i="27"/>
  <c r="R62" i="27"/>
  <c r="S62" i="27"/>
  <c r="P63" i="27"/>
  <c r="Q63" i="27"/>
  <c r="R63" i="27"/>
  <c r="S63" i="27"/>
  <c r="P64" i="27"/>
  <c r="Q64" i="27"/>
  <c r="R64" i="27"/>
  <c r="S64" i="27"/>
  <c r="P65" i="27"/>
  <c r="Q65" i="27"/>
  <c r="R65" i="27"/>
  <c r="S65" i="27"/>
  <c r="P66" i="27"/>
  <c r="Q66" i="27"/>
  <c r="R66" i="27"/>
  <c r="S66" i="27"/>
  <c r="P67" i="27"/>
  <c r="Q67" i="27"/>
  <c r="R67" i="27"/>
  <c r="S67" i="27"/>
  <c r="P68" i="27"/>
  <c r="Q68" i="27"/>
  <c r="R68" i="27"/>
  <c r="S68" i="27"/>
  <c r="P69" i="27"/>
  <c r="Q69" i="27"/>
  <c r="R69" i="27"/>
  <c r="S69" i="27"/>
  <c r="P70" i="27"/>
  <c r="Q70" i="27"/>
  <c r="R70" i="27"/>
  <c r="S70" i="27"/>
  <c r="P71" i="27"/>
  <c r="Q71" i="27"/>
  <c r="R71" i="27"/>
  <c r="S71" i="27"/>
  <c r="P72" i="27"/>
  <c r="I47" i="30" s="1"/>
  <c r="Q72" i="27"/>
  <c r="R72" i="27"/>
  <c r="S72" i="27"/>
  <c r="P73" i="27"/>
  <c r="I51" i="30" s="1"/>
  <c r="Q73" i="27"/>
  <c r="R73" i="27"/>
  <c r="S73" i="27"/>
  <c r="P74" i="27"/>
  <c r="I49" i="30" s="1"/>
  <c r="Q74" i="27"/>
  <c r="R74" i="27"/>
  <c r="S74" i="27"/>
  <c r="P31" i="26"/>
  <c r="E59" i="30" s="1"/>
  <c r="Q31" i="26"/>
  <c r="R31" i="26"/>
  <c r="S31" i="26"/>
  <c r="P32" i="26"/>
  <c r="E69" i="30" s="1"/>
  <c r="Q32" i="26"/>
  <c r="R32" i="26"/>
  <c r="S32" i="26"/>
  <c r="P33" i="26"/>
  <c r="Q33" i="26"/>
  <c r="R33" i="26"/>
  <c r="S33" i="26"/>
  <c r="P34" i="26"/>
  <c r="Q34" i="26"/>
  <c r="R34" i="26"/>
  <c r="S34" i="26"/>
  <c r="P35" i="26"/>
  <c r="Q35" i="26"/>
  <c r="R35" i="26"/>
  <c r="S35" i="26"/>
  <c r="P36" i="26"/>
  <c r="Q36" i="26"/>
  <c r="R36" i="26"/>
  <c r="S36" i="26"/>
  <c r="P37" i="26"/>
  <c r="Q37" i="26"/>
  <c r="R37" i="26"/>
  <c r="S37" i="26"/>
  <c r="P38" i="26"/>
  <c r="Q38" i="26"/>
  <c r="R38" i="26"/>
  <c r="S38" i="26"/>
  <c r="P39" i="26"/>
  <c r="Q39" i="26"/>
  <c r="R39" i="26"/>
  <c r="S39" i="26"/>
  <c r="P40" i="26"/>
  <c r="Q40" i="26"/>
  <c r="R40" i="26"/>
  <c r="S40" i="26"/>
  <c r="P41" i="26"/>
  <c r="Q41" i="26"/>
  <c r="R41" i="26"/>
  <c r="S41" i="26"/>
  <c r="P42" i="26"/>
  <c r="Q42" i="26"/>
  <c r="R42" i="26"/>
  <c r="S42" i="26"/>
  <c r="P43" i="26"/>
  <c r="Q43" i="26"/>
  <c r="R43" i="26"/>
  <c r="S43" i="26"/>
  <c r="P44" i="26"/>
  <c r="Q44" i="26"/>
  <c r="R44" i="26"/>
  <c r="S44" i="26"/>
  <c r="P45" i="26"/>
  <c r="Q45" i="26"/>
  <c r="R45" i="26"/>
  <c r="S45" i="26"/>
  <c r="P46" i="26"/>
  <c r="Q46" i="26"/>
  <c r="R46" i="26"/>
  <c r="S46" i="26"/>
  <c r="P47" i="26"/>
  <c r="Q47" i="26"/>
  <c r="R47" i="26"/>
  <c r="S47" i="26"/>
  <c r="P48" i="26"/>
  <c r="Q48" i="26"/>
  <c r="R48" i="26"/>
  <c r="S48" i="26"/>
  <c r="P49" i="26"/>
  <c r="Q49" i="26"/>
  <c r="R49" i="26"/>
  <c r="S49" i="26"/>
  <c r="P50" i="26"/>
  <c r="Q50" i="26"/>
  <c r="R50" i="26"/>
  <c r="S50" i="26"/>
  <c r="P51" i="26"/>
  <c r="Q51" i="26"/>
  <c r="R51" i="26"/>
  <c r="S51" i="26"/>
  <c r="P52" i="26"/>
  <c r="Q52" i="26"/>
  <c r="R52" i="26"/>
  <c r="S52" i="26"/>
  <c r="P53" i="26"/>
  <c r="Q53" i="26"/>
  <c r="R53" i="26"/>
  <c r="S53" i="26"/>
  <c r="P54" i="26"/>
  <c r="Q54" i="26"/>
  <c r="R54" i="26"/>
  <c r="S54" i="26"/>
  <c r="P55" i="26"/>
  <c r="Q55" i="26"/>
  <c r="R55" i="26"/>
  <c r="S55" i="26"/>
  <c r="P56" i="26"/>
  <c r="Q56" i="26"/>
  <c r="R56" i="26"/>
  <c r="S56" i="26"/>
  <c r="P57" i="26"/>
  <c r="Q57" i="26"/>
  <c r="R57" i="26"/>
  <c r="S57" i="26"/>
  <c r="P58" i="26"/>
  <c r="Q58" i="26"/>
  <c r="R58" i="26"/>
  <c r="S58" i="26"/>
  <c r="P59" i="26"/>
  <c r="Q59" i="26"/>
  <c r="R59" i="26"/>
  <c r="S59" i="26"/>
  <c r="P60" i="26"/>
  <c r="Q60" i="26"/>
  <c r="R60" i="26"/>
  <c r="S60" i="26"/>
  <c r="P61" i="26"/>
  <c r="Q61" i="26"/>
  <c r="R61" i="26"/>
  <c r="S61" i="26"/>
  <c r="P62" i="26"/>
  <c r="Q62" i="26"/>
  <c r="R62" i="26"/>
  <c r="S62" i="26"/>
  <c r="P63" i="26"/>
  <c r="Q63" i="26"/>
  <c r="R63" i="26"/>
  <c r="S63" i="26"/>
  <c r="P64" i="26"/>
  <c r="Q64" i="26"/>
  <c r="R64" i="26"/>
  <c r="S64" i="26"/>
  <c r="P65" i="26"/>
  <c r="Q65" i="26"/>
  <c r="R65" i="26"/>
  <c r="S65" i="26"/>
  <c r="P66" i="26"/>
  <c r="Q66" i="26"/>
  <c r="R66" i="26"/>
  <c r="S66" i="26"/>
  <c r="P67" i="26"/>
  <c r="Q67" i="26"/>
  <c r="R67" i="26"/>
  <c r="S67" i="26"/>
  <c r="P68" i="26"/>
  <c r="Q68" i="26"/>
  <c r="R68" i="26"/>
  <c r="S68" i="26"/>
  <c r="P69" i="26"/>
  <c r="Q69" i="26"/>
  <c r="R69" i="26"/>
  <c r="S69" i="26"/>
  <c r="P70" i="26"/>
  <c r="Q70" i="26"/>
  <c r="R70" i="26"/>
  <c r="S70" i="26"/>
  <c r="P71" i="26"/>
  <c r="E47" i="30" s="1"/>
  <c r="Q71" i="26"/>
  <c r="R71" i="26"/>
  <c r="S71" i="26"/>
  <c r="P72" i="26"/>
  <c r="E51" i="30" s="1"/>
  <c r="Q72" i="26"/>
  <c r="R72" i="26"/>
  <c r="S72" i="26"/>
  <c r="P73" i="26"/>
  <c r="Q73" i="26"/>
  <c r="R73" i="26"/>
  <c r="S73" i="26"/>
  <c r="P30" i="25"/>
  <c r="D63" i="30" s="1"/>
  <c r="Q30" i="25"/>
  <c r="R30" i="25"/>
  <c r="S30" i="25"/>
  <c r="P31" i="25"/>
  <c r="D59" i="30" s="1"/>
  <c r="Q31" i="25"/>
  <c r="R31" i="25"/>
  <c r="S31" i="25"/>
  <c r="P32" i="25"/>
  <c r="D69" i="30" s="1"/>
  <c r="Q32" i="25"/>
  <c r="R32" i="25"/>
  <c r="S32" i="25"/>
  <c r="P33" i="25"/>
  <c r="Q33" i="25"/>
  <c r="R33" i="25"/>
  <c r="S33" i="25"/>
  <c r="P34" i="25"/>
  <c r="Q34" i="25"/>
  <c r="R34" i="25"/>
  <c r="S34" i="25"/>
  <c r="P35" i="25"/>
  <c r="Q35" i="25"/>
  <c r="R35" i="25"/>
  <c r="S35" i="25"/>
  <c r="P36" i="25"/>
  <c r="Q36" i="25"/>
  <c r="R36" i="25"/>
  <c r="S36" i="25"/>
  <c r="P37" i="25"/>
  <c r="Q37" i="25"/>
  <c r="R37" i="25"/>
  <c r="S37" i="25"/>
  <c r="P38" i="25"/>
  <c r="Q38" i="25"/>
  <c r="R38" i="25"/>
  <c r="S38" i="25"/>
  <c r="P39" i="25"/>
  <c r="Q39" i="25"/>
  <c r="R39" i="25"/>
  <c r="S39" i="25"/>
  <c r="P40" i="25"/>
  <c r="Q40" i="25"/>
  <c r="R40" i="25"/>
  <c r="S40" i="25"/>
  <c r="P41" i="25"/>
  <c r="Q41" i="25"/>
  <c r="R41" i="25"/>
  <c r="S41" i="25"/>
  <c r="P42" i="25"/>
  <c r="Q42" i="25"/>
  <c r="R42" i="25"/>
  <c r="S42" i="25"/>
  <c r="P43" i="25"/>
  <c r="Q43" i="25"/>
  <c r="R43" i="25"/>
  <c r="S43" i="25"/>
  <c r="P44" i="25"/>
  <c r="Q44" i="25"/>
  <c r="R44" i="25"/>
  <c r="S44" i="25"/>
  <c r="P45" i="25"/>
  <c r="Q45" i="25"/>
  <c r="R45" i="25"/>
  <c r="S45" i="25"/>
  <c r="P46" i="25"/>
  <c r="Q46" i="25"/>
  <c r="R46" i="25"/>
  <c r="S46" i="25"/>
  <c r="P47" i="25"/>
  <c r="Q47" i="25"/>
  <c r="R47" i="25"/>
  <c r="S47" i="25"/>
  <c r="P48" i="25"/>
  <c r="Q48" i="25"/>
  <c r="R48" i="25"/>
  <c r="S48" i="25"/>
  <c r="P49" i="25"/>
  <c r="Q49" i="25"/>
  <c r="R49" i="25"/>
  <c r="S49" i="25"/>
  <c r="P50" i="25"/>
  <c r="Q50" i="25"/>
  <c r="R50" i="25"/>
  <c r="S50" i="25"/>
  <c r="P51" i="25"/>
  <c r="Q51" i="25"/>
  <c r="R51" i="25"/>
  <c r="S51" i="25"/>
  <c r="P52" i="25"/>
  <c r="Q52" i="25"/>
  <c r="R52" i="25"/>
  <c r="S52" i="25"/>
  <c r="P53" i="25"/>
  <c r="Q53" i="25"/>
  <c r="R53" i="25"/>
  <c r="S53" i="25"/>
  <c r="P54" i="25"/>
  <c r="Q54" i="25"/>
  <c r="R54" i="25"/>
  <c r="S54" i="25"/>
  <c r="P55" i="25"/>
  <c r="Q55" i="25"/>
  <c r="R55" i="25"/>
  <c r="S55" i="25"/>
  <c r="P56" i="25"/>
  <c r="Q56" i="25"/>
  <c r="R56" i="25"/>
  <c r="S56" i="25"/>
  <c r="P57" i="25"/>
  <c r="Q57" i="25"/>
  <c r="R57" i="25"/>
  <c r="S57" i="25"/>
  <c r="P58" i="25"/>
  <c r="Q58" i="25"/>
  <c r="R58" i="25"/>
  <c r="S58" i="25"/>
  <c r="P59" i="25"/>
  <c r="Q59" i="25"/>
  <c r="R59" i="25"/>
  <c r="S59" i="25"/>
  <c r="P60" i="25"/>
  <c r="Q60" i="25"/>
  <c r="R60" i="25"/>
  <c r="S60" i="25"/>
  <c r="P61" i="25"/>
  <c r="Q61" i="25"/>
  <c r="R61" i="25"/>
  <c r="S61" i="25"/>
  <c r="P62" i="25"/>
  <c r="Q62" i="25"/>
  <c r="R62" i="25"/>
  <c r="S62" i="25"/>
  <c r="P63" i="25"/>
  <c r="Q63" i="25"/>
  <c r="R63" i="25"/>
  <c r="S63" i="25"/>
  <c r="P64" i="25"/>
  <c r="Q64" i="25"/>
  <c r="R64" i="25"/>
  <c r="S64" i="25"/>
  <c r="P65" i="25"/>
  <c r="Q65" i="25"/>
  <c r="R65" i="25"/>
  <c r="S65" i="25"/>
  <c r="P66" i="25"/>
  <c r="Q66" i="25"/>
  <c r="R66" i="25"/>
  <c r="S66" i="25"/>
  <c r="P67" i="25"/>
  <c r="Q67" i="25"/>
  <c r="R67" i="25"/>
  <c r="S67" i="25"/>
  <c r="P68" i="25"/>
  <c r="Q68" i="25"/>
  <c r="R68" i="25"/>
  <c r="S68" i="25"/>
  <c r="P69" i="25"/>
  <c r="Q69" i="25"/>
  <c r="R69" i="25"/>
  <c r="S69" i="25"/>
  <c r="P70" i="25"/>
  <c r="Q70" i="25"/>
  <c r="R70" i="25"/>
  <c r="S70" i="25"/>
  <c r="P71" i="25"/>
  <c r="D47" i="30" s="1"/>
  <c r="Q71" i="25"/>
  <c r="R71" i="25"/>
  <c r="S71" i="25"/>
  <c r="P72" i="25"/>
  <c r="Q72" i="25"/>
  <c r="R72" i="25"/>
  <c r="S72" i="25"/>
  <c r="P73" i="25"/>
  <c r="Q73" i="25"/>
  <c r="R73" i="25"/>
  <c r="S73" i="25"/>
  <c r="P31" i="24"/>
  <c r="C63" i="30" s="1"/>
  <c r="Q31" i="24"/>
  <c r="R31" i="24"/>
  <c r="S31" i="24"/>
  <c r="P32" i="24"/>
  <c r="C59" i="30" s="1"/>
  <c r="Q32" i="24"/>
  <c r="R32" i="24"/>
  <c r="S32" i="24"/>
  <c r="P33" i="24"/>
  <c r="C69" i="30" s="1"/>
  <c r="Q33" i="24"/>
  <c r="R33" i="24"/>
  <c r="S33" i="24"/>
  <c r="P34" i="24"/>
  <c r="Q34" i="24"/>
  <c r="R34" i="24"/>
  <c r="S34" i="24"/>
  <c r="P35" i="24"/>
  <c r="Q35" i="24"/>
  <c r="R35" i="24"/>
  <c r="S35" i="24"/>
  <c r="P36" i="24"/>
  <c r="Q36" i="24"/>
  <c r="R36" i="24"/>
  <c r="S36" i="24"/>
  <c r="P37" i="24"/>
  <c r="Q37" i="24"/>
  <c r="R37" i="24"/>
  <c r="S37" i="24"/>
  <c r="P38" i="24"/>
  <c r="Q38" i="24"/>
  <c r="R38" i="24"/>
  <c r="S38" i="24"/>
  <c r="P39" i="24"/>
  <c r="Q39" i="24"/>
  <c r="R39" i="24"/>
  <c r="S39" i="24"/>
  <c r="P40" i="24"/>
  <c r="Q40" i="24"/>
  <c r="R40" i="24"/>
  <c r="S40" i="24"/>
  <c r="P41" i="24"/>
  <c r="Q41" i="24"/>
  <c r="R41" i="24"/>
  <c r="S41" i="24"/>
  <c r="P42" i="24"/>
  <c r="Q42" i="24"/>
  <c r="R42" i="24"/>
  <c r="S42" i="24"/>
  <c r="P43" i="24"/>
  <c r="Q43" i="24"/>
  <c r="R43" i="24"/>
  <c r="S43" i="24"/>
  <c r="P44" i="24"/>
  <c r="Q44" i="24"/>
  <c r="R44" i="24"/>
  <c r="S44" i="24"/>
  <c r="P45" i="24"/>
  <c r="Q45" i="24"/>
  <c r="R45" i="24"/>
  <c r="S45" i="24"/>
  <c r="P46" i="24"/>
  <c r="Q46" i="24"/>
  <c r="R46" i="24"/>
  <c r="S46" i="24"/>
  <c r="P47" i="24"/>
  <c r="Q47" i="24"/>
  <c r="R47" i="24"/>
  <c r="S47" i="24"/>
  <c r="P48" i="24"/>
  <c r="Q48" i="24"/>
  <c r="R48" i="24"/>
  <c r="S48" i="24"/>
  <c r="P49" i="24"/>
  <c r="Q49" i="24"/>
  <c r="R49" i="24"/>
  <c r="S49" i="24"/>
  <c r="P50" i="24"/>
  <c r="Q50" i="24"/>
  <c r="R50" i="24"/>
  <c r="S50" i="24"/>
  <c r="P51" i="24"/>
  <c r="Q51" i="24"/>
  <c r="R51" i="24"/>
  <c r="S51" i="24"/>
  <c r="P52" i="24"/>
  <c r="Q52" i="24"/>
  <c r="R52" i="24"/>
  <c r="S52" i="24"/>
  <c r="P53" i="24"/>
  <c r="Q53" i="24"/>
  <c r="R53" i="24"/>
  <c r="S53" i="24"/>
  <c r="P54" i="24"/>
  <c r="Q54" i="24"/>
  <c r="R54" i="24"/>
  <c r="S54" i="24"/>
  <c r="P55" i="24"/>
  <c r="Q55" i="24"/>
  <c r="R55" i="24"/>
  <c r="S55" i="24"/>
  <c r="P56" i="24"/>
  <c r="Q56" i="24"/>
  <c r="R56" i="24"/>
  <c r="S56" i="24"/>
  <c r="P57" i="24"/>
  <c r="Q57" i="24"/>
  <c r="R57" i="24"/>
  <c r="S57" i="24"/>
  <c r="P58" i="24"/>
  <c r="Q58" i="24"/>
  <c r="R58" i="24"/>
  <c r="S58" i="24"/>
  <c r="P59" i="24"/>
  <c r="Q59" i="24"/>
  <c r="R59" i="24"/>
  <c r="S59" i="24"/>
  <c r="P60" i="24"/>
  <c r="Q60" i="24"/>
  <c r="R60" i="24"/>
  <c r="S60" i="24"/>
  <c r="P61" i="24"/>
  <c r="Q61" i="24"/>
  <c r="R61" i="24"/>
  <c r="S61" i="24"/>
  <c r="P62" i="24"/>
  <c r="Q62" i="24"/>
  <c r="R62" i="24"/>
  <c r="S62" i="24"/>
  <c r="P63" i="24"/>
  <c r="Q63" i="24"/>
  <c r="R63" i="24"/>
  <c r="S63" i="24"/>
  <c r="P64" i="24"/>
  <c r="Q64" i="24"/>
  <c r="R64" i="24"/>
  <c r="S64" i="24"/>
  <c r="P65" i="24"/>
  <c r="Q65" i="24"/>
  <c r="R65" i="24"/>
  <c r="S65" i="24"/>
  <c r="P66" i="24"/>
  <c r="Q66" i="24"/>
  <c r="R66" i="24"/>
  <c r="S66" i="24"/>
  <c r="P67" i="24"/>
  <c r="Q67" i="24"/>
  <c r="R67" i="24"/>
  <c r="S67" i="24"/>
  <c r="P68" i="24"/>
  <c r="Q68" i="24"/>
  <c r="R68" i="24"/>
  <c r="S68" i="24"/>
  <c r="P69" i="24"/>
  <c r="Q69" i="24"/>
  <c r="R69" i="24"/>
  <c r="S69" i="24"/>
  <c r="P70" i="24"/>
  <c r="Q70" i="24"/>
  <c r="R70" i="24"/>
  <c r="S70" i="24"/>
  <c r="P71" i="24"/>
  <c r="Q71" i="24"/>
  <c r="R71" i="24"/>
  <c r="S71" i="24"/>
  <c r="P72" i="24"/>
  <c r="C47" i="30" s="1"/>
  <c r="Q72" i="24"/>
  <c r="R72" i="24"/>
  <c r="S72" i="24"/>
  <c r="P73" i="24"/>
  <c r="Q73" i="24"/>
  <c r="R73" i="24"/>
  <c r="S73" i="24"/>
  <c r="P74" i="24"/>
  <c r="C49" i="30" s="1"/>
  <c r="Q74" i="24"/>
  <c r="R74" i="24"/>
  <c r="S74" i="24"/>
  <c r="P31" i="23"/>
  <c r="Q31" i="23"/>
  <c r="R31" i="23"/>
  <c r="S31" i="23"/>
  <c r="P32" i="23"/>
  <c r="Q32" i="23"/>
  <c r="R32" i="23"/>
  <c r="S32" i="23"/>
  <c r="P33" i="23"/>
  <c r="Q33" i="23"/>
  <c r="R33" i="23"/>
  <c r="S33" i="23"/>
  <c r="P34" i="23"/>
  <c r="Q34" i="23"/>
  <c r="R34" i="23"/>
  <c r="S34" i="23"/>
  <c r="P35" i="23"/>
  <c r="Q35" i="23"/>
  <c r="R35" i="23"/>
  <c r="S35" i="23"/>
  <c r="P36" i="23"/>
  <c r="Q36" i="23"/>
  <c r="R36" i="23"/>
  <c r="S36" i="23"/>
  <c r="P37" i="23"/>
  <c r="Q37" i="23"/>
  <c r="R37" i="23"/>
  <c r="S37" i="23"/>
  <c r="P38" i="23"/>
  <c r="Q38" i="23"/>
  <c r="R38" i="23"/>
  <c r="S38" i="23"/>
  <c r="P39" i="23"/>
  <c r="Q39" i="23"/>
  <c r="R39" i="23"/>
  <c r="S39" i="23"/>
  <c r="P40" i="23"/>
  <c r="Q40" i="23"/>
  <c r="R40" i="23"/>
  <c r="S40" i="23"/>
  <c r="P41" i="23"/>
  <c r="Q41" i="23"/>
  <c r="R41" i="23"/>
  <c r="S41" i="23"/>
  <c r="P42" i="23"/>
  <c r="Q42" i="23"/>
  <c r="R42" i="23"/>
  <c r="S42" i="23"/>
  <c r="P43" i="23"/>
  <c r="Q43" i="23"/>
  <c r="R43" i="23"/>
  <c r="S43" i="23"/>
  <c r="P44" i="23"/>
  <c r="Q44" i="23"/>
  <c r="R44" i="23"/>
  <c r="S44" i="23"/>
  <c r="P45" i="23"/>
  <c r="Q45" i="23"/>
  <c r="R45" i="23"/>
  <c r="S45" i="23"/>
  <c r="P46" i="23"/>
  <c r="Q46" i="23"/>
  <c r="R46" i="23"/>
  <c r="S46" i="23"/>
  <c r="P47" i="23"/>
  <c r="Q47" i="23"/>
  <c r="R47" i="23"/>
  <c r="S47" i="23"/>
  <c r="P48" i="23"/>
  <c r="Q48" i="23"/>
  <c r="R48" i="23"/>
  <c r="S48" i="23"/>
  <c r="P49" i="23"/>
  <c r="Q49" i="23"/>
  <c r="R49" i="23"/>
  <c r="S49" i="23"/>
  <c r="P50" i="23"/>
  <c r="Q50" i="23"/>
  <c r="R50" i="23"/>
  <c r="S50" i="23"/>
  <c r="P51" i="23"/>
  <c r="Q51" i="23"/>
  <c r="R51" i="23"/>
  <c r="S51" i="23"/>
  <c r="P52" i="23"/>
  <c r="Q52" i="23"/>
  <c r="R52" i="23"/>
  <c r="S52" i="23"/>
  <c r="P53" i="23"/>
  <c r="Q53" i="23"/>
  <c r="R53" i="23"/>
  <c r="S53" i="23"/>
  <c r="P54" i="23"/>
  <c r="Q54" i="23"/>
  <c r="R54" i="23"/>
  <c r="S54" i="23"/>
  <c r="P55" i="23"/>
  <c r="Q55" i="23"/>
  <c r="R55" i="23"/>
  <c r="S55" i="23"/>
  <c r="P56" i="23"/>
  <c r="Q56" i="23"/>
  <c r="R56" i="23"/>
  <c r="S56" i="23"/>
  <c r="P57" i="23"/>
  <c r="Q57" i="23"/>
  <c r="R57" i="23"/>
  <c r="S57" i="23"/>
  <c r="P58" i="23"/>
  <c r="Q58" i="23"/>
  <c r="R58" i="23"/>
  <c r="S58" i="23"/>
  <c r="P59" i="23"/>
  <c r="Q59" i="23"/>
  <c r="R59" i="23"/>
  <c r="S59" i="23"/>
  <c r="P60" i="23"/>
  <c r="Q60" i="23"/>
  <c r="R60" i="23"/>
  <c r="S60" i="23"/>
  <c r="P61" i="23"/>
  <c r="Q61" i="23"/>
  <c r="R61" i="23"/>
  <c r="S61" i="23"/>
  <c r="P62" i="23"/>
  <c r="Q62" i="23"/>
  <c r="R62" i="23"/>
  <c r="S62" i="23"/>
  <c r="P63" i="23"/>
  <c r="Q63" i="23"/>
  <c r="R63" i="23"/>
  <c r="S63" i="23"/>
  <c r="P64" i="23"/>
  <c r="Q64" i="23"/>
  <c r="R64" i="23"/>
  <c r="S64" i="23"/>
  <c r="P65" i="23"/>
  <c r="Q65" i="23"/>
  <c r="R65" i="23"/>
  <c r="S65" i="23"/>
  <c r="P66" i="23"/>
  <c r="Q66" i="23"/>
  <c r="R66" i="23"/>
  <c r="S66" i="23"/>
  <c r="P67" i="23"/>
  <c r="Q67" i="23"/>
  <c r="R67" i="23"/>
  <c r="S67" i="23"/>
  <c r="P68" i="23"/>
  <c r="Q68" i="23"/>
  <c r="R68" i="23"/>
  <c r="S68" i="23"/>
  <c r="P69" i="23"/>
  <c r="Q69" i="23"/>
  <c r="R69" i="23"/>
  <c r="S69" i="23"/>
  <c r="P70" i="23"/>
  <c r="Q70" i="23"/>
  <c r="R70" i="23"/>
  <c r="S70" i="23"/>
  <c r="P71" i="23"/>
  <c r="H47" i="30" s="1"/>
  <c r="Q71" i="23"/>
  <c r="R71" i="23"/>
  <c r="S71" i="23"/>
  <c r="P72" i="23"/>
  <c r="Q72" i="23"/>
  <c r="R72" i="23"/>
  <c r="S72" i="23"/>
  <c r="P73" i="23"/>
  <c r="H49" i="30" s="1"/>
  <c r="Q73" i="23"/>
  <c r="R73" i="23"/>
  <c r="S73" i="23"/>
  <c r="P30" i="23"/>
  <c r="H63" i="30" s="1"/>
  <c r="P30" i="22"/>
  <c r="G63" i="30" s="1"/>
  <c r="Q30" i="22"/>
  <c r="R30" i="22"/>
  <c r="S30" i="22"/>
  <c r="P31" i="22"/>
  <c r="G59" i="30" s="1"/>
  <c r="Q31" i="22"/>
  <c r="R31" i="22"/>
  <c r="S31" i="22"/>
  <c r="P32" i="22"/>
  <c r="G69" i="30" s="1"/>
  <c r="Q32" i="22"/>
  <c r="R32" i="22"/>
  <c r="S32" i="22"/>
  <c r="P33" i="22"/>
  <c r="Q33" i="22"/>
  <c r="R33" i="22"/>
  <c r="S33" i="22"/>
  <c r="P34" i="22"/>
  <c r="Q34" i="22"/>
  <c r="R34" i="22"/>
  <c r="S34" i="22"/>
  <c r="P35" i="22"/>
  <c r="Q35" i="22"/>
  <c r="R35" i="22"/>
  <c r="S35" i="22"/>
  <c r="P36" i="22"/>
  <c r="Q36" i="22"/>
  <c r="R36" i="22"/>
  <c r="S36" i="22"/>
  <c r="P37" i="22"/>
  <c r="Q37" i="22"/>
  <c r="R37" i="22"/>
  <c r="S37" i="22"/>
  <c r="P38" i="22"/>
  <c r="Q38" i="22"/>
  <c r="R38" i="22"/>
  <c r="S38" i="22"/>
  <c r="P39" i="22"/>
  <c r="Q39" i="22"/>
  <c r="R39" i="22"/>
  <c r="S39" i="22"/>
  <c r="P40" i="22"/>
  <c r="Q40" i="22"/>
  <c r="R40" i="22"/>
  <c r="S40" i="22"/>
  <c r="P41" i="22"/>
  <c r="Q41" i="22"/>
  <c r="R41" i="22"/>
  <c r="S41" i="22"/>
  <c r="P42" i="22"/>
  <c r="Q42" i="22"/>
  <c r="R42" i="22"/>
  <c r="S42" i="22"/>
  <c r="P43" i="22"/>
  <c r="Q43" i="22"/>
  <c r="R43" i="22"/>
  <c r="S43" i="22"/>
  <c r="P44" i="22"/>
  <c r="Q44" i="22"/>
  <c r="R44" i="22"/>
  <c r="S44" i="22"/>
  <c r="P45" i="22"/>
  <c r="Q45" i="22"/>
  <c r="R45" i="22"/>
  <c r="S45" i="22"/>
  <c r="P46" i="22"/>
  <c r="Q46" i="22"/>
  <c r="R46" i="22"/>
  <c r="S46" i="22"/>
  <c r="P47" i="22"/>
  <c r="Q47" i="22"/>
  <c r="R47" i="22"/>
  <c r="S47" i="22"/>
  <c r="P48" i="22"/>
  <c r="Q48" i="22"/>
  <c r="R48" i="22"/>
  <c r="S48" i="22"/>
  <c r="P49" i="22"/>
  <c r="Q49" i="22"/>
  <c r="R49" i="22"/>
  <c r="S49" i="22"/>
  <c r="P50" i="22"/>
  <c r="Q50" i="22"/>
  <c r="R50" i="22"/>
  <c r="S50" i="22"/>
  <c r="P51" i="22"/>
  <c r="Q51" i="22"/>
  <c r="R51" i="22"/>
  <c r="S51" i="22"/>
  <c r="P52" i="22"/>
  <c r="Q52" i="22"/>
  <c r="R52" i="22"/>
  <c r="S52" i="22"/>
  <c r="P53" i="22"/>
  <c r="Q53" i="22"/>
  <c r="R53" i="22"/>
  <c r="S53" i="22"/>
  <c r="P54" i="22"/>
  <c r="Q54" i="22"/>
  <c r="R54" i="22"/>
  <c r="S54" i="22"/>
  <c r="P55" i="22"/>
  <c r="Q55" i="22"/>
  <c r="R55" i="22"/>
  <c r="S55" i="22"/>
  <c r="P56" i="22"/>
  <c r="Q56" i="22"/>
  <c r="R56" i="22"/>
  <c r="S56" i="22"/>
  <c r="P57" i="22"/>
  <c r="Q57" i="22"/>
  <c r="R57" i="22"/>
  <c r="S57" i="22"/>
  <c r="P58" i="22"/>
  <c r="Q58" i="22"/>
  <c r="R58" i="22"/>
  <c r="S58" i="22"/>
  <c r="P59" i="22"/>
  <c r="Q59" i="22"/>
  <c r="R59" i="22"/>
  <c r="S59" i="22"/>
  <c r="P60" i="22"/>
  <c r="Q60" i="22"/>
  <c r="R60" i="22"/>
  <c r="S60" i="22"/>
  <c r="P61" i="22"/>
  <c r="Q61" i="22"/>
  <c r="R61" i="22"/>
  <c r="S61" i="22"/>
  <c r="P62" i="22"/>
  <c r="Q62" i="22"/>
  <c r="R62" i="22"/>
  <c r="S62" i="22"/>
  <c r="P63" i="22"/>
  <c r="Q63" i="22"/>
  <c r="R63" i="22"/>
  <c r="S63" i="22"/>
  <c r="P64" i="22"/>
  <c r="Q64" i="22"/>
  <c r="R64" i="22"/>
  <c r="S64" i="22"/>
  <c r="P65" i="22"/>
  <c r="Q65" i="22"/>
  <c r="R65" i="22"/>
  <c r="S65" i="22"/>
  <c r="P66" i="22"/>
  <c r="Q66" i="22"/>
  <c r="R66" i="22"/>
  <c r="S66" i="22"/>
  <c r="P67" i="22"/>
  <c r="G47" i="30" s="1"/>
  <c r="Q67" i="22"/>
  <c r="R67" i="22"/>
  <c r="S67" i="22"/>
  <c r="P68" i="22"/>
  <c r="G49" i="30" s="1"/>
  <c r="Q68" i="22"/>
  <c r="R68" i="22"/>
  <c r="S68" i="22"/>
  <c r="P69" i="22"/>
  <c r="G51" i="30" s="1"/>
  <c r="Q69" i="22"/>
  <c r="R69" i="22"/>
  <c r="S69" i="22"/>
  <c r="P31" i="21"/>
  <c r="F63" i="30" s="1"/>
  <c r="Q31" i="21"/>
  <c r="R31" i="21"/>
  <c r="S31" i="21"/>
  <c r="P32" i="21"/>
  <c r="Q32" i="21"/>
  <c r="R32" i="21"/>
  <c r="S32" i="21"/>
  <c r="P33" i="21"/>
  <c r="F69" i="30" s="1"/>
  <c r="Q33" i="21"/>
  <c r="R33" i="21"/>
  <c r="S33" i="21"/>
  <c r="P34" i="21"/>
  <c r="Q34" i="21"/>
  <c r="R34" i="21"/>
  <c r="S34" i="21"/>
  <c r="P35" i="21"/>
  <c r="Q35" i="21"/>
  <c r="R35" i="21"/>
  <c r="S35" i="21"/>
  <c r="P36" i="21"/>
  <c r="Q36" i="21"/>
  <c r="R36" i="21"/>
  <c r="S36" i="21"/>
  <c r="P37" i="21"/>
  <c r="Q37" i="21"/>
  <c r="R37" i="21"/>
  <c r="S37" i="21"/>
  <c r="P38" i="21"/>
  <c r="Q38" i="21"/>
  <c r="R38" i="21"/>
  <c r="S38" i="21"/>
  <c r="P39" i="21"/>
  <c r="Q39" i="21"/>
  <c r="R39" i="21"/>
  <c r="S39" i="21"/>
  <c r="P40" i="21"/>
  <c r="Q40" i="21"/>
  <c r="R40" i="21"/>
  <c r="S40" i="21"/>
  <c r="P41" i="21"/>
  <c r="Q41" i="21"/>
  <c r="R41" i="21"/>
  <c r="S41" i="21"/>
  <c r="P42" i="21"/>
  <c r="Q42" i="21"/>
  <c r="R42" i="21"/>
  <c r="S42" i="21"/>
  <c r="P43" i="21"/>
  <c r="Q43" i="21"/>
  <c r="R43" i="21"/>
  <c r="S43" i="21"/>
  <c r="P44" i="21"/>
  <c r="Q44" i="21"/>
  <c r="R44" i="21"/>
  <c r="S44" i="21"/>
  <c r="P45" i="21"/>
  <c r="Q45" i="21"/>
  <c r="R45" i="21"/>
  <c r="S45" i="21"/>
  <c r="P46" i="21"/>
  <c r="Q46" i="21"/>
  <c r="R46" i="21"/>
  <c r="S46" i="21"/>
  <c r="P47" i="21"/>
  <c r="Q47" i="21"/>
  <c r="R47" i="21"/>
  <c r="S47" i="21"/>
  <c r="P48" i="21"/>
  <c r="Q48" i="21"/>
  <c r="R48" i="21"/>
  <c r="S48" i="21"/>
  <c r="P49" i="21"/>
  <c r="Q49" i="21"/>
  <c r="R49" i="21"/>
  <c r="S49" i="21"/>
  <c r="P50" i="21"/>
  <c r="Q50" i="21"/>
  <c r="R50" i="21"/>
  <c r="S50" i="21"/>
  <c r="P51" i="21"/>
  <c r="Q51" i="21"/>
  <c r="R51" i="21"/>
  <c r="S51" i="21"/>
  <c r="P52" i="21"/>
  <c r="Q52" i="21"/>
  <c r="R52" i="21"/>
  <c r="S52" i="21"/>
  <c r="P53" i="21"/>
  <c r="Q53" i="21"/>
  <c r="R53" i="21"/>
  <c r="S53" i="21"/>
  <c r="P54" i="21"/>
  <c r="Q54" i="21"/>
  <c r="R54" i="21"/>
  <c r="S54" i="21"/>
  <c r="P55" i="21"/>
  <c r="Q55" i="21"/>
  <c r="R55" i="21"/>
  <c r="S55" i="21"/>
  <c r="P56" i="21"/>
  <c r="Q56" i="21"/>
  <c r="R56" i="21"/>
  <c r="S56" i="21"/>
  <c r="P57" i="21"/>
  <c r="Q57" i="21"/>
  <c r="R57" i="21"/>
  <c r="S57" i="21"/>
  <c r="P58" i="21"/>
  <c r="Q58" i="21"/>
  <c r="R58" i="21"/>
  <c r="S58" i="21"/>
  <c r="P59" i="21"/>
  <c r="Q59" i="21"/>
  <c r="R59" i="21"/>
  <c r="S59" i="21"/>
  <c r="P60" i="21"/>
  <c r="Q60" i="21"/>
  <c r="R60" i="21"/>
  <c r="S60" i="21"/>
  <c r="P61" i="21"/>
  <c r="Q61" i="21"/>
  <c r="R61" i="21"/>
  <c r="S61" i="21"/>
  <c r="P62" i="21"/>
  <c r="Q62" i="21"/>
  <c r="R62" i="21"/>
  <c r="S62" i="21"/>
  <c r="P63" i="21"/>
  <c r="Q63" i="21"/>
  <c r="R63" i="21"/>
  <c r="S63" i="21"/>
  <c r="P64" i="21"/>
  <c r="Q64" i="21"/>
  <c r="R64" i="21"/>
  <c r="S64" i="21"/>
  <c r="P65" i="21"/>
  <c r="Q65" i="21"/>
  <c r="R65" i="21"/>
  <c r="S65" i="21"/>
  <c r="P66" i="21"/>
  <c r="Q66" i="21"/>
  <c r="R66" i="21"/>
  <c r="S66" i="21"/>
  <c r="P67" i="21"/>
  <c r="Q67" i="21"/>
  <c r="R67" i="21"/>
  <c r="S67" i="21"/>
  <c r="P68" i="21"/>
  <c r="Q68" i="21"/>
  <c r="R68" i="21"/>
  <c r="S68" i="21"/>
  <c r="P69" i="21"/>
  <c r="Q69" i="21"/>
  <c r="R69" i="21"/>
  <c r="S69" i="21"/>
  <c r="P70" i="21"/>
  <c r="Q70" i="21"/>
  <c r="R70" i="21"/>
  <c r="S70" i="21"/>
  <c r="P71" i="21"/>
  <c r="Q71" i="21"/>
  <c r="R71" i="21"/>
  <c r="S71" i="21"/>
  <c r="P72" i="21"/>
  <c r="F47" i="30" s="1"/>
  <c r="Q72" i="21"/>
  <c r="R72" i="21"/>
  <c r="S72" i="21"/>
  <c r="P73" i="21"/>
  <c r="Q73" i="21"/>
  <c r="R73" i="21"/>
  <c r="S73" i="21"/>
  <c r="P74" i="21"/>
  <c r="F49" i="30" s="1"/>
  <c r="Q74" i="21"/>
  <c r="R74" i="21"/>
  <c r="S74" i="21"/>
  <c r="P31" i="29"/>
  <c r="K59" i="30" s="1"/>
  <c r="Q31" i="29"/>
  <c r="R31" i="29"/>
  <c r="S31" i="29"/>
  <c r="P32" i="29"/>
  <c r="K69" i="30" s="1"/>
  <c r="Q32" i="29"/>
  <c r="R32" i="29"/>
  <c r="S32" i="29"/>
  <c r="P33" i="29"/>
  <c r="Q33" i="29"/>
  <c r="R33" i="29"/>
  <c r="S33" i="29"/>
  <c r="P34" i="29"/>
  <c r="Q34" i="29"/>
  <c r="R34" i="29"/>
  <c r="S34" i="29"/>
  <c r="P35" i="29"/>
  <c r="Q35" i="29"/>
  <c r="R35" i="29"/>
  <c r="S35" i="29"/>
  <c r="P36" i="29"/>
  <c r="Q36" i="29"/>
  <c r="R36" i="29"/>
  <c r="S36" i="29"/>
  <c r="P37" i="29"/>
  <c r="Q37" i="29"/>
  <c r="R37" i="29"/>
  <c r="S37" i="29"/>
  <c r="P38" i="29"/>
  <c r="Q38" i="29"/>
  <c r="R38" i="29"/>
  <c r="S38" i="29"/>
  <c r="P39" i="29"/>
  <c r="Q39" i="29"/>
  <c r="R39" i="29"/>
  <c r="S39" i="29"/>
  <c r="P40" i="29"/>
  <c r="Q40" i="29"/>
  <c r="R40" i="29"/>
  <c r="S40" i="29"/>
  <c r="P41" i="29"/>
  <c r="Q41" i="29"/>
  <c r="R41" i="29"/>
  <c r="S41" i="29"/>
  <c r="P42" i="29"/>
  <c r="Q42" i="29"/>
  <c r="R42" i="29"/>
  <c r="S42" i="29"/>
  <c r="P43" i="29"/>
  <c r="Q43" i="29"/>
  <c r="R43" i="29"/>
  <c r="S43" i="29"/>
  <c r="P44" i="29"/>
  <c r="Q44" i="29"/>
  <c r="R44" i="29"/>
  <c r="S44" i="29"/>
  <c r="P45" i="29"/>
  <c r="Q45" i="29"/>
  <c r="R45" i="29"/>
  <c r="S45" i="29"/>
  <c r="P46" i="29"/>
  <c r="Q46" i="29"/>
  <c r="R46" i="29"/>
  <c r="S46" i="29"/>
  <c r="P47" i="29"/>
  <c r="Q47" i="29"/>
  <c r="R47" i="29"/>
  <c r="S47" i="29"/>
  <c r="P48" i="29"/>
  <c r="Q48" i="29"/>
  <c r="R48" i="29"/>
  <c r="S48" i="29"/>
  <c r="P49" i="29"/>
  <c r="Q49" i="29"/>
  <c r="R49" i="29"/>
  <c r="S49" i="29"/>
  <c r="P50" i="29"/>
  <c r="Q50" i="29"/>
  <c r="R50" i="29"/>
  <c r="S50" i="29"/>
  <c r="P51" i="29"/>
  <c r="Q51" i="29"/>
  <c r="R51" i="29"/>
  <c r="S51" i="29"/>
  <c r="P52" i="29"/>
  <c r="Q52" i="29"/>
  <c r="R52" i="29"/>
  <c r="S52" i="29"/>
  <c r="P53" i="29"/>
  <c r="Q53" i="29"/>
  <c r="R53" i="29"/>
  <c r="S53" i="29"/>
  <c r="P54" i="29"/>
  <c r="Q54" i="29"/>
  <c r="R54" i="29"/>
  <c r="S54" i="29"/>
  <c r="P55" i="29"/>
  <c r="Q55" i="29"/>
  <c r="R55" i="29"/>
  <c r="S55" i="29"/>
  <c r="P56" i="29"/>
  <c r="Q56" i="29"/>
  <c r="R56" i="29"/>
  <c r="S56" i="29"/>
  <c r="P57" i="29"/>
  <c r="Q57" i="29"/>
  <c r="R57" i="29"/>
  <c r="S57" i="29"/>
  <c r="P58" i="29"/>
  <c r="Q58" i="29"/>
  <c r="R58" i="29"/>
  <c r="S58" i="29"/>
  <c r="P59" i="29"/>
  <c r="Q59" i="29"/>
  <c r="R59" i="29"/>
  <c r="S59" i="29"/>
  <c r="P60" i="29"/>
  <c r="Q60" i="29"/>
  <c r="R60" i="29"/>
  <c r="S60" i="29"/>
  <c r="P61" i="29"/>
  <c r="Q61" i="29"/>
  <c r="R61" i="29"/>
  <c r="S61" i="29"/>
  <c r="P62" i="29"/>
  <c r="Q62" i="29"/>
  <c r="R62" i="29"/>
  <c r="S62" i="29"/>
  <c r="P63" i="29"/>
  <c r="Q63" i="29"/>
  <c r="R63" i="29"/>
  <c r="S63" i="29"/>
  <c r="P64" i="29"/>
  <c r="Q64" i="29"/>
  <c r="R64" i="29"/>
  <c r="S64" i="29"/>
  <c r="P65" i="29"/>
  <c r="Q65" i="29"/>
  <c r="R65" i="29"/>
  <c r="S65" i="29"/>
  <c r="P66" i="29"/>
  <c r="Q66" i="29"/>
  <c r="R66" i="29"/>
  <c r="S66" i="29"/>
  <c r="P67" i="29"/>
  <c r="Q67" i="29"/>
  <c r="R67" i="29"/>
  <c r="S67" i="29"/>
  <c r="P68" i="29"/>
  <c r="Q68" i="29"/>
  <c r="R68" i="29"/>
  <c r="S68" i="29"/>
  <c r="P69" i="29"/>
  <c r="Q69" i="29"/>
  <c r="R69" i="29"/>
  <c r="S69" i="29"/>
  <c r="P70" i="29"/>
  <c r="Q70" i="29"/>
  <c r="R70" i="29"/>
  <c r="S70" i="29"/>
  <c r="P71" i="29"/>
  <c r="K47" i="30" s="1"/>
  <c r="Q71" i="29"/>
  <c r="R71" i="29"/>
  <c r="S71" i="29"/>
  <c r="F68" i="36"/>
  <c r="E68" i="36"/>
  <c r="D68" i="36"/>
  <c r="C68" i="36"/>
  <c r="R4" i="31"/>
  <c r="K65" i="35"/>
  <c r="J65" i="35"/>
  <c r="I65" i="35"/>
  <c r="H65" i="35"/>
  <c r="G65" i="35"/>
  <c r="F65" i="35"/>
  <c r="E65" i="35"/>
  <c r="D65" i="35"/>
  <c r="C65" i="35"/>
  <c r="K63" i="35"/>
  <c r="J63" i="35"/>
  <c r="I63" i="35"/>
  <c r="H63" i="35"/>
  <c r="G63" i="35"/>
  <c r="F63" i="35"/>
  <c r="E63" i="35"/>
  <c r="D63" i="35"/>
  <c r="C63" i="35"/>
  <c r="K62" i="35"/>
  <c r="J62" i="35"/>
  <c r="I62" i="35"/>
  <c r="H62" i="35"/>
  <c r="G62" i="35"/>
  <c r="F62" i="35"/>
  <c r="E62" i="35"/>
  <c r="D62" i="35"/>
  <c r="C62" i="35"/>
  <c r="K61" i="35"/>
  <c r="J61" i="35"/>
  <c r="I61" i="35"/>
  <c r="H61" i="35"/>
  <c r="G61" i="35"/>
  <c r="F61" i="35"/>
  <c r="E61" i="35"/>
  <c r="D61" i="35"/>
  <c r="C61" i="35"/>
  <c r="K60" i="35"/>
  <c r="J60" i="35"/>
  <c r="I60" i="35"/>
  <c r="H60" i="35"/>
  <c r="G60" i="35"/>
  <c r="F60" i="35"/>
  <c r="E60" i="35"/>
  <c r="D60" i="35"/>
  <c r="C60" i="35"/>
  <c r="K59" i="35"/>
  <c r="J59" i="35"/>
  <c r="I59" i="35"/>
  <c r="H59" i="35"/>
  <c r="G59" i="35"/>
  <c r="F59" i="35"/>
  <c r="E59" i="35"/>
  <c r="D59" i="35"/>
  <c r="C59" i="35"/>
  <c r="K58" i="35"/>
  <c r="J58" i="35"/>
  <c r="I58" i="35"/>
  <c r="H58" i="35"/>
  <c r="G58" i="35"/>
  <c r="F58" i="35"/>
  <c r="E58" i="35"/>
  <c r="D58" i="35"/>
  <c r="C58" i="35"/>
  <c r="K57" i="35"/>
  <c r="J57" i="35"/>
  <c r="I57" i="35"/>
  <c r="H57" i="35"/>
  <c r="G57" i="35"/>
  <c r="F57" i="35"/>
  <c r="E57" i="35"/>
  <c r="D57" i="35"/>
  <c r="C57" i="35"/>
  <c r="K56" i="35"/>
  <c r="J56" i="35"/>
  <c r="I56" i="35"/>
  <c r="H56" i="35"/>
  <c r="G56" i="35"/>
  <c r="F56" i="35"/>
  <c r="E56" i="35"/>
  <c r="D56" i="35"/>
  <c r="C56" i="35"/>
  <c r="K55" i="35"/>
  <c r="J55" i="35"/>
  <c r="I55" i="35"/>
  <c r="H55" i="35"/>
  <c r="G55" i="35"/>
  <c r="F55" i="35"/>
  <c r="E55" i="35"/>
  <c r="D55" i="35"/>
  <c r="C55" i="35"/>
  <c r="K54" i="35"/>
  <c r="J54" i="35"/>
  <c r="I54" i="35"/>
  <c r="H54" i="35"/>
  <c r="G54" i="35"/>
  <c r="F54" i="35"/>
  <c r="E54" i="35"/>
  <c r="D54" i="35"/>
  <c r="C54" i="35"/>
  <c r="K53" i="35"/>
  <c r="J53" i="35"/>
  <c r="I53" i="35"/>
  <c r="H53" i="35"/>
  <c r="G53" i="35"/>
  <c r="F53" i="35"/>
  <c r="E53" i="35"/>
  <c r="D53" i="35"/>
  <c r="C53" i="35"/>
  <c r="K52" i="35"/>
  <c r="J52" i="35"/>
  <c r="I52" i="35"/>
  <c r="H52" i="35"/>
  <c r="G52" i="35"/>
  <c r="F52" i="35"/>
  <c r="E52" i="35"/>
  <c r="D52" i="35"/>
  <c r="C52" i="35"/>
  <c r="K51" i="35"/>
  <c r="J51" i="35"/>
  <c r="I51" i="35"/>
  <c r="H51" i="35"/>
  <c r="G51" i="35"/>
  <c r="F51" i="35"/>
  <c r="E51" i="35"/>
  <c r="D51" i="35"/>
  <c r="C51" i="35"/>
  <c r="K50" i="35"/>
  <c r="J50" i="35"/>
  <c r="I50" i="35"/>
  <c r="H50" i="35"/>
  <c r="G50" i="35"/>
  <c r="F50" i="35"/>
  <c r="E50" i="35"/>
  <c r="D50" i="35"/>
  <c r="C50" i="35"/>
  <c r="K49" i="35"/>
  <c r="J49" i="35"/>
  <c r="I49" i="35"/>
  <c r="H49" i="35"/>
  <c r="G49" i="35"/>
  <c r="F49" i="35"/>
  <c r="E49" i="35"/>
  <c r="D49" i="35"/>
  <c r="C49" i="35"/>
  <c r="K47" i="35"/>
  <c r="J47" i="35"/>
  <c r="I47" i="35"/>
  <c r="H47" i="35"/>
  <c r="G47" i="35"/>
  <c r="F47" i="35"/>
  <c r="E47" i="35"/>
  <c r="D47" i="35"/>
  <c r="C47" i="35"/>
  <c r="K45" i="35"/>
  <c r="J45" i="35"/>
  <c r="I45" i="35"/>
  <c r="H45" i="35"/>
  <c r="G45" i="35"/>
  <c r="F45" i="35"/>
  <c r="E45" i="35"/>
  <c r="D45" i="35"/>
  <c r="C45" i="35"/>
  <c r="K43" i="35"/>
  <c r="J43" i="35"/>
  <c r="I43" i="35"/>
  <c r="H43" i="35"/>
  <c r="G43" i="35"/>
  <c r="F43" i="35"/>
  <c r="E43" i="35"/>
  <c r="D43" i="35"/>
  <c r="C43" i="35"/>
  <c r="K41" i="35"/>
  <c r="J41" i="35"/>
  <c r="I41" i="35"/>
  <c r="H41" i="35"/>
  <c r="G41" i="35"/>
  <c r="F41" i="35"/>
  <c r="E41" i="35"/>
  <c r="D41" i="35"/>
  <c r="C41" i="35"/>
  <c r="K39" i="35"/>
  <c r="J39" i="35"/>
  <c r="I39" i="35"/>
  <c r="H39" i="35"/>
  <c r="G39" i="35"/>
  <c r="F39" i="35"/>
  <c r="E39" i="35"/>
  <c r="D39" i="35"/>
  <c r="C39" i="35"/>
  <c r="K37" i="35"/>
  <c r="J37" i="35"/>
  <c r="I37" i="35"/>
  <c r="H37" i="35"/>
  <c r="G37" i="35"/>
  <c r="F37" i="35"/>
  <c r="E37" i="35"/>
  <c r="D37" i="35"/>
  <c r="C37" i="35"/>
  <c r="K35" i="35"/>
  <c r="J35" i="35"/>
  <c r="I35" i="35"/>
  <c r="H35" i="35"/>
  <c r="G35" i="35"/>
  <c r="F35" i="35"/>
  <c r="E35" i="35"/>
  <c r="D35" i="35"/>
  <c r="C35" i="35"/>
  <c r="K33" i="35"/>
  <c r="J33" i="35"/>
  <c r="I33" i="35"/>
  <c r="H33" i="35"/>
  <c r="G33" i="35"/>
  <c r="F33" i="35"/>
  <c r="E33" i="35"/>
  <c r="D33" i="35"/>
  <c r="C33" i="35"/>
  <c r="K31" i="35"/>
  <c r="J31" i="35"/>
  <c r="I31" i="35"/>
  <c r="H31" i="35"/>
  <c r="G31" i="35"/>
  <c r="F31" i="35"/>
  <c r="E31" i="35"/>
  <c r="D31" i="35"/>
  <c r="C31" i="35"/>
  <c r="K29" i="35"/>
  <c r="J29" i="35"/>
  <c r="I29" i="35"/>
  <c r="H29" i="35"/>
  <c r="G29" i="35"/>
  <c r="F29" i="35"/>
  <c r="E29" i="35"/>
  <c r="D29" i="35"/>
  <c r="C29" i="35"/>
  <c r="K27" i="35"/>
  <c r="J27" i="35"/>
  <c r="I27" i="35"/>
  <c r="H27" i="35"/>
  <c r="G27" i="35"/>
  <c r="F27" i="35"/>
  <c r="E27" i="35"/>
  <c r="D27" i="35"/>
  <c r="C27" i="35"/>
  <c r="K25" i="35"/>
  <c r="J25" i="35"/>
  <c r="I25" i="35"/>
  <c r="H25" i="35"/>
  <c r="G25" i="35"/>
  <c r="F25" i="35"/>
  <c r="E25" i="35"/>
  <c r="D25" i="35"/>
  <c r="C25" i="35"/>
  <c r="K23" i="35"/>
  <c r="J23" i="35"/>
  <c r="I23" i="35"/>
  <c r="H23" i="35"/>
  <c r="G23" i="35"/>
  <c r="F23" i="35"/>
  <c r="E23" i="35"/>
  <c r="D23" i="35"/>
  <c r="C23" i="35"/>
  <c r="K21" i="35"/>
  <c r="J21" i="35"/>
  <c r="I21" i="35"/>
  <c r="H21" i="35"/>
  <c r="G21" i="35"/>
  <c r="F21" i="35"/>
  <c r="E21" i="35"/>
  <c r="D21" i="35"/>
  <c r="C21" i="35"/>
  <c r="K19" i="35"/>
  <c r="J19" i="35"/>
  <c r="I19" i="35"/>
  <c r="H19" i="35"/>
  <c r="G19" i="35"/>
  <c r="F19" i="35"/>
  <c r="E19" i="35"/>
  <c r="D19" i="35"/>
  <c r="C19" i="35"/>
  <c r="K17" i="35"/>
  <c r="J17" i="35"/>
  <c r="I17" i="35"/>
  <c r="H17" i="35"/>
  <c r="G17" i="35"/>
  <c r="F17" i="35"/>
  <c r="E17" i="35"/>
  <c r="D17" i="35"/>
  <c r="C17" i="35"/>
  <c r="K15" i="35"/>
  <c r="J15" i="35"/>
  <c r="I15" i="35"/>
  <c r="H15" i="35"/>
  <c r="G15" i="35"/>
  <c r="F15" i="35"/>
  <c r="E15" i="35"/>
  <c r="D15" i="35"/>
  <c r="C15" i="35"/>
  <c r="K13" i="35"/>
  <c r="J13" i="35"/>
  <c r="I13" i="35"/>
  <c r="H13" i="35"/>
  <c r="G13" i="35"/>
  <c r="F13" i="35"/>
  <c r="E13" i="35"/>
  <c r="D13" i="35"/>
  <c r="C13" i="35"/>
  <c r="K11" i="35"/>
  <c r="J11" i="35"/>
  <c r="I11" i="35"/>
  <c r="H11" i="35"/>
  <c r="G11" i="35"/>
  <c r="F11" i="35"/>
  <c r="E11" i="35"/>
  <c r="D11" i="35"/>
  <c r="C11" i="35"/>
  <c r="K9" i="35"/>
  <c r="J9" i="35"/>
  <c r="I9" i="35"/>
  <c r="H9" i="35"/>
  <c r="G9" i="35"/>
  <c r="F9" i="35"/>
  <c r="E9" i="35"/>
  <c r="D9" i="35"/>
  <c r="C9" i="35"/>
  <c r="K7" i="35"/>
  <c r="J7" i="35"/>
  <c r="I7" i="35"/>
  <c r="H7" i="35"/>
  <c r="G7" i="35"/>
  <c r="F7" i="35"/>
  <c r="E7" i="35"/>
  <c r="D7" i="35"/>
  <c r="C7" i="35"/>
  <c r="K5" i="35"/>
  <c r="J5" i="35"/>
  <c r="I5" i="35"/>
  <c r="H5" i="35"/>
  <c r="G5" i="35"/>
  <c r="F5" i="35"/>
  <c r="E5" i="35"/>
  <c r="C5" i="35"/>
  <c r="D5" i="35"/>
  <c r="K64" i="47"/>
  <c r="J64" i="47"/>
  <c r="I64" i="47"/>
  <c r="H64" i="47"/>
  <c r="G64" i="47"/>
  <c r="F64" i="47"/>
  <c r="E64" i="47"/>
  <c r="D64" i="47"/>
  <c r="C64" i="47"/>
  <c r="H62" i="47"/>
  <c r="G62" i="47"/>
  <c r="F62" i="47"/>
  <c r="H60" i="47"/>
  <c r="G60" i="47"/>
  <c r="F60" i="47"/>
  <c r="H58" i="47"/>
  <c r="G58" i="47"/>
  <c r="F58" i="47"/>
  <c r="H56" i="47"/>
  <c r="G56" i="47"/>
  <c r="F56" i="47"/>
  <c r="H54" i="47"/>
  <c r="G54" i="47"/>
  <c r="F54" i="47"/>
  <c r="H52" i="47"/>
  <c r="G52" i="47"/>
  <c r="F52" i="47"/>
  <c r="H50" i="47"/>
  <c r="G50" i="47"/>
  <c r="F50" i="47"/>
  <c r="H48" i="47"/>
  <c r="G48" i="47"/>
  <c r="F48" i="47"/>
  <c r="H46" i="47"/>
  <c r="G46" i="47"/>
  <c r="F46" i="47"/>
  <c r="H44" i="47"/>
  <c r="G44" i="47"/>
  <c r="F44" i="47"/>
  <c r="H42" i="47"/>
  <c r="G42" i="47"/>
  <c r="F42" i="47"/>
  <c r="H40" i="47"/>
  <c r="G40" i="47"/>
  <c r="F40" i="47"/>
  <c r="H38" i="47"/>
  <c r="G38" i="47"/>
  <c r="F38" i="47"/>
  <c r="H36" i="47"/>
  <c r="G36" i="47"/>
  <c r="F36" i="47"/>
  <c r="H34" i="47"/>
  <c r="G34" i="47"/>
  <c r="F34" i="47"/>
  <c r="H32" i="47"/>
  <c r="G32" i="47"/>
  <c r="F32" i="47"/>
  <c r="H30" i="47"/>
  <c r="G30" i="47"/>
  <c r="F30" i="47"/>
  <c r="H28" i="47"/>
  <c r="G28" i="47"/>
  <c r="F28" i="47"/>
  <c r="H26" i="47"/>
  <c r="G26" i="47"/>
  <c r="F26" i="47"/>
  <c r="H24" i="47"/>
  <c r="G24" i="47"/>
  <c r="F24" i="47"/>
  <c r="H22" i="47"/>
  <c r="G22" i="47"/>
  <c r="F22" i="47"/>
  <c r="H20" i="47"/>
  <c r="G20" i="47"/>
  <c r="F20" i="47"/>
  <c r="H18" i="47"/>
  <c r="G18" i="47"/>
  <c r="F18" i="47"/>
  <c r="H16" i="47"/>
  <c r="G16" i="47"/>
  <c r="F16" i="47"/>
  <c r="H14" i="47"/>
  <c r="G14" i="47"/>
  <c r="F14" i="47"/>
  <c r="G13" i="47"/>
  <c r="H12" i="47"/>
  <c r="G12" i="47"/>
  <c r="F12" i="47"/>
  <c r="H10" i="47"/>
  <c r="G10" i="47"/>
  <c r="F10" i="47"/>
  <c r="H8" i="47"/>
  <c r="G8" i="47"/>
  <c r="F8" i="47"/>
  <c r="H6" i="47"/>
  <c r="G6" i="47"/>
  <c r="F6" i="47"/>
  <c r="F4" i="47"/>
  <c r="G4" i="47"/>
  <c r="H4" i="47"/>
  <c r="K62" i="47"/>
  <c r="J62" i="47"/>
  <c r="I62" i="47"/>
  <c r="K60" i="47"/>
  <c r="J60" i="47"/>
  <c r="I60" i="47"/>
  <c r="K58" i="47"/>
  <c r="J58" i="47"/>
  <c r="I58" i="47"/>
  <c r="K57" i="47"/>
  <c r="K56" i="47"/>
  <c r="J56" i="47"/>
  <c r="I56" i="47"/>
  <c r="K54" i="47"/>
  <c r="J54" i="47"/>
  <c r="I54" i="47"/>
  <c r="K52" i="47"/>
  <c r="J52" i="47"/>
  <c r="I52" i="47"/>
  <c r="K50" i="47"/>
  <c r="J50" i="47"/>
  <c r="I50" i="47"/>
  <c r="K48" i="47"/>
  <c r="J48" i="47"/>
  <c r="I48" i="47"/>
  <c r="J47" i="47"/>
  <c r="I47" i="47"/>
  <c r="K46" i="47"/>
  <c r="J46" i="47"/>
  <c r="I46" i="47"/>
  <c r="K44" i="47"/>
  <c r="J44" i="47"/>
  <c r="I44" i="47"/>
  <c r="K42" i="47"/>
  <c r="J42" i="47"/>
  <c r="I42" i="47"/>
  <c r="K41" i="47"/>
  <c r="K40" i="47"/>
  <c r="J40" i="47"/>
  <c r="I40" i="47"/>
  <c r="K38" i="47"/>
  <c r="J38" i="47"/>
  <c r="I38" i="47"/>
  <c r="K36" i="47"/>
  <c r="J36" i="47"/>
  <c r="I36" i="47"/>
  <c r="K34" i="47"/>
  <c r="J34" i="47"/>
  <c r="I34" i="47"/>
  <c r="K32" i="47"/>
  <c r="J32" i="47"/>
  <c r="I32" i="47"/>
  <c r="J31" i="47"/>
  <c r="I31" i="47"/>
  <c r="K30" i="47"/>
  <c r="J30" i="47"/>
  <c r="I30" i="47"/>
  <c r="K28" i="47"/>
  <c r="J28" i="47"/>
  <c r="I28" i="47"/>
  <c r="K26" i="47"/>
  <c r="J26" i="47"/>
  <c r="I26" i="47"/>
  <c r="K25" i="47"/>
  <c r="K24" i="47"/>
  <c r="J24" i="47"/>
  <c r="I24" i="47"/>
  <c r="K22" i="47"/>
  <c r="J22" i="47"/>
  <c r="I22" i="47"/>
  <c r="K20" i="47"/>
  <c r="J20" i="47"/>
  <c r="I20" i="47"/>
  <c r="K18" i="47"/>
  <c r="J18" i="47"/>
  <c r="I18" i="47"/>
  <c r="K16" i="47"/>
  <c r="J16" i="47"/>
  <c r="I16" i="47"/>
  <c r="J15" i="47"/>
  <c r="I15" i="47"/>
  <c r="K14" i="47"/>
  <c r="J14" i="47"/>
  <c r="I14" i="47"/>
  <c r="K12" i="47"/>
  <c r="J12" i="47"/>
  <c r="I12" i="47"/>
  <c r="K10" i="47"/>
  <c r="J10" i="47"/>
  <c r="I10" i="47"/>
  <c r="K9" i="47"/>
  <c r="K8" i="47"/>
  <c r="J8" i="47"/>
  <c r="I8" i="47"/>
  <c r="K6" i="47"/>
  <c r="J6" i="47"/>
  <c r="I6" i="47"/>
  <c r="K4" i="47"/>
  <c r="K3" i="47"/>
  <c r="J4" i="47"/>
  <c r="I4" i="47"/>
  <c r="E62" i="47"/>
  <c r="D62" i="47"/>
  <c r="C62" i="47"/>
  <c r="E60" i="47"/>
  <c r="D60" i="47"/>
  <c r="C60" i="47"/>
  <c r="E58" i="47"/>
  <c r="D58" i="47"/>
  <c r="C58" i="47"/>
  <c r="E56" i="47"/>
  <c r="D56" i="47"/>
  <c r="C56" i="47"/>
  <c r="C55" i="47"/>
  <c r="E54" i="47"/>
  <c r="D54" i="47"/>
  <c r="C54" i="47"/>
  <c r="E52" i="47"/>
  <c r="D52" i="47"/>
  <c r="C52" i="47"/>
  <c r="E50" i="47"/>
  <c r="D50" i="47"/>
  <c r="C50" i="47"/>
  <c r="E49" i="47"/>
  <c r="D49" i="47"/>
  <c r="E48" i="47"/>
  <c r="D48" i="47"/>
  <c r="C48" i="47"/>
  <c r="E46" i="47"/>
  <c r="D46" i="47"/>
  <c r="C46" i="47"/>
  <c r="E44" i="47"/>
  <c r="D44" i="47"/>
  <c r="C44" i="47"/>
  <c r="E42" i="47"/>
  <c r="D42" i="47"/>
  <c r="C42" i="47"/>
  <c r="E40" i="47"/>
  <c r="D40" i="47"/>
  <c r="C40" i="47"/>
  <c r="C39" i="47"/>
  <c r="E38" i="47"/>
  <c r="D38" i="47"/>
  <c r="C38" i="47"/>
  <c r="E36" i="47"/>
  <c r="D36" i="47"/>
  <c r="C36" i="47"/>
  <c r="E34" i="47"/>
  <c r="D34" i="47"/>
  <c r="C34" i="47"/>
  <c r="E32" i="47"/>
  <c r="D32" i="47"/>
  <c r="C32" i="47"/>
  <c r="E30" i="47"/>
  <c r="D30" i="47"/>
  <c r="C30" i="47"/>
  <c r="E28" i="47"/>
  <c r="D28" i="47"/>
  <c r="C28" i="47"/>
  <c r="E26" i="47"/>
  <c r="D26" i="47"/>
  <c r="C26" i="47"/>
  <c r="E24" i="47"/>
  <c r="D24" i="47"/>
  <c r="C24" i="47"/>
  <c r="C23" i="47"/>
  <c r="E22" i="47"/>
  <c r="D22" i="47"/>
  <c r="C22" i="47"/>
  <c r="E20" i="47"/>
  <c r="D20" i="47"/>
  <c r="C20" i="47"/>
  <c r="E18" i="47"/>
  <c r="D18" i="47"/>
  <c r="C18" i="47"/>
  <c r="E17" i="47"/>
  <c r="D17" i="47"/>
  <c r="E16" i="47"/>
  <c r="D16" i="47"/>
  <c r="C16" i="47"/>
  <c r="C15" i="47"/>
  <c r="E14" i="47"/>
  <c r="D14" i="47"/>
  <c r="C14" i="47"/>
  <c r="E12" i="47"/>
  <c r="D12" i="47"/>
  <c r="C12" i="47"/>
  <c r="E10" i="47"/>
  <c r="D10" i="47"/>
  <c r="C10" i="47"/>
  <c r="E8" i="47"/>
  <c r="D8" i="47"/>
  <c r="C8" i="47"/>
  <c r="C7" i="47"/>
  <c r="E6" i="47"/>
  <c r="D6" i="47"/>
  <c r="C6" i="47"/>
  <c r="E4" i="47"/>
  <c r="D4" i="47"/>
  <c r="C4" i="47"/>
  <c r="T3" i="44"/>
  <c r="C3" i="47" s="1"/>
  <c r="T4" i="44"/>
  <c r="C5" i="47" s="1"/>
  <c r="T5" i="44"/>
  <c r="T6" i="44"/>
  <c r="T7" i="44"/>
  <c r="C9" i="47" s="1"/>
  <c r="T8" i="44"/>
  <c r="C11" i="47" s="1"/>
  <c r="T9" i="44"/>
  <c r="C21" i="47" s="1"/>
  <c r="T10" i="44"/>
  <c r="T11" i="44"/>
  <c r="C19" i="47" s="1"/>
  <c r="T12" i="44"/>
  <c r="C25" i="47" s="1"/>
  <c r="T13" i="44"/>
  <c r="C27" i="47" s="1"/>
  <c r="T14" i="44"/>
  <c r="T15" i="44"/>
  <c r="T16" i="44"/>
  <c r="T17" i="44"/>
  <c r="T18" i="44"/>
  <c r="C13" i="47" s="1"/>
  <c r="T19" i="44"/>
  <c r="T20" i="44"/>
  <c r="C17" i="47" s="1"/>
  <c r="T21" i="44"/>
  <c r="C29" i="47" s="1"/>
  <c r="T22" i="44"/>
  <c r="C31" i="47" s="1"/>
  <c r="T23" i="44"/>
  <c r="C33" i="47" s="1"/>
  <c r="T24" i="44"/>
  <c r="C35" i="47" s="1"/>
  <c r="T25" i="44"/>
  <c r="C37" i="47" s="1"/>
  <c r="T26" i="44"/>
  <c r="C41" i="47" s="1"/>
  <c r="T27" i="44"/>
  <c r="C43" i="47" s="1"/>
  <c r="T28" i="44"/>
  <c r="T29" i="44"/>
  <c r="C45" i="47" s="1"/>
  <c r="T30" i="44"/>
  <c r="C47" i="47" s="1"/>
  <c r="T31" i="44"/>
  <c r="C59" i="47" s="1"/>
  <c r="T32" i="44"/>
  <c r="C49" i="47" s="1"/>
  <c r="T33" i="44"/>
  <c r="C57" i="47" s="1"/>
  <c r="T34" i="44"/>
  <c r="C53" i="47" s="1"/>
  <c r="T35" i="44"/>
  <c r="T36" i="44"/>
  <c r="C51" i="47" s="1"/>
  <c r="T37" i="44"/>
  <c r="C61" i="47" s="1"/>
  <c r="T38" i="44"/>
  <c r="T39" i="44"/>
  <c r="T40" i="44"/>
  <c r="T41" i="44"/>
  <c r="T42" i="44"/>
  <c r="T43" i="44"/>
  <c r="T44" i="44"/>
  <c r="T45" i="44"/>
  <c r="T46" i="44"/>
  <c r="T47" i="44"/>
  <c r="T48" i="44"/>
  <c r="T49" i="44"/>
  <c r="T50" i="44"/>
  <c r="T51" i="44"/>
  <c r="T52" i="44"/>
  <c r="T53" i="44"/>
  <c r="T54" i="44"/>
  <c r="T55" i="44"/>
  <c r="T56" i="44"/>
  <c r="T57" i="44"/>
  <c r="T58" i="44"/>
  <c r="T59" i="44"/>
  <c r="T60" i="44"/>
  <c r="T61" i="44"/>
  <c r="T62" i="44"/>
  <c r="T63" i="44"/>
  <c r="T64" i="44"/>
  <c r="T65" i="44"/>
  <c r="T66" i="44"/>
  <c r="T67" i="44"/>
  <c r="T68" i="44"/>
  <c r="T69" i="44"/>
  <c r="T70" i="44"/>
  <c r="T71" i="44"/>
  <c r="T72" i="44"/>
  <c r="T73" i="44"/>
  <c r="T74" i="44"/>
  <c r="T75" i="44"/>
  <c r="T76" i="44"/>
  <c r="T77" i="44"/>
  <c r="T78" i="44"/>
  <c r="T79" i="44"/>
  <c r="T80" i="44"/>
  <c r="T81" i="44"/>
  <c r="T82" i="44"/>
  <c r="T83" i="44"/>
  <c r="T84" i="44"/>
  <c r="T85" i="44"/>
  <c r="T86" i="44"/>
  <c r="T87" i="44"/>
  <c r="T88" i="44"/>
  <c r="T89" i="44"/>
  <c r="T90" i="44"/>
  <c r="T91" i="44"/>
  <c r="T92" i="44"/>
  <c r="T93" i="44"/>
  <c r="T94" i="44"/>
  <c r="T95" i="44"/>
  <c r="T96" i="44"/>
  <c r="T97" i="44"/>
  <c r="T98" i="44"/>
  <c r="T99" i="44"/>
  <c r="T100" i="44"/>
  <c r="T101" i="44"/>
  <c r="T102" i="44"/>
  <c r="T103" i="44"/>
  <c r="T104" i="44"/>
  <c r="T105" i="44"/>
  <c r="T106" i="44"/>
  <c r="T107" i="44"/>
  <c r="T108" i="44"/>
  <c r="T109" i="44"/>
  <c r="T110" i="44"/>
  <c r="T111" i="44"/>
  <c r="T112" i="44"/>
  <c r="T113" i="44"/>
  <c r="T114" i="44"/>
  <c r="T115" i="44"/>
  <c r="T116" i="44"/>
  <c r="T117" i="44"/>
  <c r="T118" i="44"/>
  <c r="T119" i="44"/>
  <c r="T120" i="44"/>
  <c r="T121" i="44"/>
  <c r="T122" i="44"/>
  <c r="T123" i="44"/>
  <c r="T124" i="44"/>
  <c r="T125" i="44"/>
  <c r="T126" i="44"/>
  <c r="T127" i="44"/>
  <c r="T128" i="44"/>
  <c r="T129" i="44"/>
  <c r="T130" i="44"/>
  <c r="T131" i="44"/>
  <c r="T132" i="44"/>
  <c r="T133" i="44"/>
  <c r="T134" i="44"/>
  <c r="T135" i="44"/>
  <c r="T136" i="44"/>
  <c r="T137" i="44"/>
  <c r="T138" i="44"/>
  <c r="T139" i="44"/>
  <c r="T140" i="44"/>
  <c r="T141" i="44"/>
  <c r="T142" i="44"/>
  <c r="T143" i="44"/>
  <c r="T144" i="44"/>
  <c r="T145" i="44"/>
  <c r="T146" i="44"/>
  <c r="T147" i="44"/>
  <c r="T148" i="44"/>
  <c r="T149" i="44"/>
  <c r="T150" i="44"/>
  <c r="T151" i="44"/>
  <c r="T152" i="44"/>
  <c r="T153" i="44"/>
  <c r="T154" i="44"/>
  <c r="T155" i="44"/>
  <c r="T156" i="44"/>
  <c r="T157" i="44"/>
  <c r="T158" i="44"/>
  <c r="T159" i="44"/>
  <c r="T160" i="44"/>
  <c r="T161" i="44"/>
  <c r="T162" i="44"/>
  <c r="T163" i="44"/>
  <c r="T164" i="44"/>
  <c r="T165" i="44"/>
  <c r="T166" i="44"/>
  <c r="T167" i="44"/>
  <c r="T168" i="44"/>
  <c r="T169" i="44"/>
  <c r="T170" i="44"/>
  <c r="T171" i="44"/>
  <c r="T172" i="44"/>
  <c r="T173" i="44"/>
  <c r="T174" i="44"/>
  <c r="T175" i="44"/>
  <c r="T176" i="44"/>
  <c r="T177" i="44"/>
  <c r="T178" i="44"/>
  <c r="T179" i="44"/>
  <c r="T180" i="44"/>
  <c r="T181" i="44"/>
  <c r="T182" i="44"/>
  <c r="T183" i="44"/>
  <c r="T184" i="44"/>
  <c r="T185" i="44"/>
  <c r="T186" i="44"/>
  <c r="T187" i="44"/>
  <c r="T188" i="44"/>
  <c r="T189" i="44"/>
  <c r="T190" i="44"/>
  <c r="T191" i="44"/>
  <c r="T192" i="44"/>
  <c r="T193" i="44"/>
  <c r="T194" i="44"/>
  <c r="T195" i="44"/>
  <c r="T196" i="44"/>
  <c r="T197" i="44"/>
  <c r="T198" i="44"/>
  <c r="T199" i="44"/>
  <c r="T200" i="44"/>
  <c r="T201" i="44"/>
  <c r="T202" i="44"/>
  <c r="T203" i="44"/>
  <c r="T204" i="44"/>
  <c r="T205" i="44"/>
  <c r="T206" i="44"/>
  <c r="T207" i="44"/>
  <c r="T208" i="44"/>
  <c r="T209" i="44"/>
  <c r="T210" i="44"/>
  <c r="T211" i="44"/>
  <c r="T212" i="44"/>
  <c r="T213" i="44"/>
  <c r="T214" i="44"/>
  <c r="T215" i="44"/>
  <c r="T216" i="44"/>
  <c r="T217" i="44"/>
  <c r="T218" i="44"/>
  <c r="T219" i="44"/>
  <c r="T220" i="44"/>
  <c r="T221" i="44"/>
  <c r="T222" i="44"/>
  <c r="T223" i="44"/>
  <c r="T224" i="44"/>
  <c r="T225" i="44"/>
  <c r="T226" i="44"/>
  <c r="T227" i="44"/>
  <c r="T228" i="44"/>
  <c r="T229" i="44"/>
  <c r="T230" i="44"/>
  <c r="T231" i="44"/>
  <c r="T232" i="44"/>
  <c r="T233" i="44"/>
  <c r="T234" i="44"/>
  <c r="T235" i="44"/>
  <c r="T236" i="44"/>
  <c r="T237" i="44"/>
  <c r="T238" i="44"/>
  <c r="T239" i="44"/>
  <c r="T240" i="44"/>
  <c r="T241" i="44"/>
  <c r="T242" i="44"/>
  <c r="T243" i="44"/>
  <c r="T244" i="44"/>
  <c r="T245" i="44"/>
  <c r="T246" i="44"/>
  <c r="T247" i="44"/>
  <c r="T248" i="44"/>
  <c r="T249" i="44"/>
  <c r="T250" i="44"/>
  <c r="T251" i="44"/>
  <c r="T252" i="44"/>
  <c r="T253" i="44"/>
  <c r="T254" i="44"/>
  <c r="T255" i="44"/>
  <c r="T256" i="44"/>
  <c r="T257" i="44"/>
  <c r="T258" i="44"/>
  <c r="T259" i="44"/>
  <c r="T260" i="44"/>
  <c r="T261" i="44"/>
  <c r="T262" i="44"/>
  <c r="T263" i="44"/>
  <c r="T264" i="44"/>
  <c r="T265" i="44"/>
  <c r="T266" i="44"/>
  <c r="T267" i="44"/>
  <c r="T268" i="44"/>
  <c r="T269" i="44"/>
  <c r="T270" i="44"/>
  <c r="T271" i="44"/>
  <c r="T272" i="44"/>
  <c r="T273" i="44"/>
  <c r="T274" i="44"/>
  <c r="T275" i="44"/>
  <c r="T276" i="44"/>
  <c r="T277" i="44"/>
  <c r="T278" i="44"/>
  <c r="T279" i="44"/>
  <c r="T280" i="44"/>
  <c r="T281" i="44"/>
  <c r="T282" i="44"/>
  <c r="T283" i="44"/>
  <c r="T284" i="44"/>
  <c r="T285" i="44"/>
  <c r="T286" i="44"/>
  <c r="T287" i="44"/>
  <c r="T288" i="44"/>
  <c r="T289" i="44"/>
  <c r="T2" i="44"/>
  <c r="C63" i="47" s="1"/>
  <c r="F72" i="46"/>
  <c r="E72" i="46"/>
  <c r="D72" i="46"/>
  <c r="C72" i="46"/>
  <c r="F68" i="46"/>
  <c r="E68" i="46"/>
  <c r="D68" i="46"/>
  <c r="C68" i="46"/>
  <c r="F66" i="46"/>
  <c r="F64" i="46"/>
  <c r="F62" i="46"/>
  <c r="F60" i="46"/>
  <c r="F58" i="46"/>
  <c r="F56" i="46"/>
  <c r="F54" i="46"/>
  <c r="F52" i="46"/>
  <c r="F50" i="46"/>
  <c r="F48" i="46"/>
  <c r="F46" i="46"/>
  <c r="F44" i="46"/>
  <c r="F42" i="46"/>
  <c r="F40" i="46"/>
  <c r="F38" i="46"/>
  <c r="F36" i="46"/>
  <c r="F34" i="46"/>
  <c r="F32" i="46"/>
  <c r="F30" i="46"/>
  <c r="F28" i="46"/>
  <c r="F26" i="46"/>
  <c r="F24" i="46"/>
  <c r="F22" i="46"/>
  <c r="F20" i="46"/>
  <c r="F19" i="46"/>
  <c r="F18" i="46"/>
  <c r="F16" i="46"/>
  <c r="F14" i="46"/>
  <c r="F12" i="46"/>
  <c r="F10" i="46"/>
  <c r="F8" i="46"/>
  <c r="F6" i="46"/>
  <c r="F4" i="46"/>
  <c r="E64" i="46"/>
  <c r="E62" i="46"/>
  <c r="E60" i="46"/>
  <c r="E58" i="46"/>
  <c r="E56" i="46"/>
  <c r="E54" i="46"/>
  <c r="E52" i="46"/>
  <c r="E50" i="46"/>
  <c r="E49" i="46"/>
  <c r="E48" i="46"/>
  <c r="E46" i="46"/>
  <c r="E44" i="46"/>
  <c r="E42" i="46"/>
  <c r="E40" i="46"/>
  <c r="E38" i="46"/>
  <c r="E36" i="46"/>
  <c r="E34" i="46"/>
  <c r="E33" i="46"/>
  <c r="E32" i="46"/>
  <c r="E30" i="46"/>
  <c r="E28" i="46"/>
  <c r="E26" i="46"/>
  <c r="E24" i="46"/>
  <c r="E22" i="46"/>
  <c r="E20" i="46"/>
  <c r="E18" i="46"/>
  <c r="E17" i="46"/>
  <c r="E16" i="46"/>
  <c r="E14" i="46"/>
  <c r="E12" i="46"/>
  <c r="E10" i="46"/>
  <c r="E8" i="46"/>
  <c r="E6" i="46"/>
  <c r="E4" i="46"/>
  <c r="D50" i="46"/>
  <c r="D49" i="46"/>
  <c r="D48" i="46"/>
  <c r="D46" i="46"/>
  <c r="D44" i="46"/>
  <c r="D42" i="46"/>
  <c r="D40" i="46"/>
  <c r="D38" i="46"/>
  <c r="D36" i="46"/>
  <c r="D34" i="46"/>
  <c r="D33" i="46"/>
  <c r="D32" i="46"/>
  <c r="D30" i="46"/>
  <c r="D28" i="46"/>
  <c r="D26" i="46"/>
  <c r="D24" i="46"/>
  <c r="D22" i="46"/>
  <c r="D20" i="46"/>
  <c r="D19" i="46"/>
  <c r="D18" i="46"/>
  <c r="D17" i="46"/>
  <c r="D16" i="46"/>
  <c r="D14" i="46"/>
  <c r="D12" i="46"/>
  <c r="D10" i="46"/>
  <c r="D8" i="46"/>
  <c r="D6" i="46"/>
  <c r="D4" i="46"/>
  <c r="D3" i="46"/>
  <c r="C8" i="46"/>
  <c r="C7" i="46"/>
  <c r="C6" i="46"/>
  <c r="C4" i="46"/>
  <c r="W402" i="45"/>
  <c r="V402" i="45"/>
  <c r="U402" i="45"/>
  <c r="T402" i="45"/>
  <c r="W401" i="45"/>
  <c r="V401" i="45"/>
  <c r="U401" i="45"/>
  <c r="T401" i="45"/>
  <c r="W400" i="45"/>
  <c r="V400" i="45"/>
  <c r="U400" i="45"/>
  <c r="T400" i="45"/>
  <c r="W399" i="45"/>
  <c r="V399" i="45"/>
  <c r="U399" i="45"/>
  <c r="T399" i="45"/>
  <c r="W398" i="45"/>
  <c r="V398" i="45"/>
  <c r="U398" i="45"/>
  <c r="T398" i="45"/>
  <c r="W397" i="45"/>
  <c r="V397" i="45"/>
  <c r="U397" i="45"/>
  <c r="T397" i="45"/>
  <c r="W396" i="45"/>
  <c r="V396" i="45"/>
  <c r="U396" i="45"/>
  <c r="T396" i="45"/>
  <c r="W395" i="45"/>
  <c r="V395" i="45"/>
  <c r="U395" i="45"/>
  <c r="T395" i="45"/>
  <c r="W394" i="45"/>
  <c r="V394" i="45"/>
  <c r="U394" i="45"/>
  <c r="T394" i="45"/>
  <c r="W393" i="45"/>
  <c r="V393" i="45"/>
  <c r="U393" i="45"/>
  <c r="T393" i="45"/>
  <c r="W392" i="45"/>
  <c r="V392" i="45"/>
  <c r="U392" i="45"/>
  <c r="T392" i="45"/>
  <c r="W391" i="45"/>
  <c r="V391" i="45"/>
  <c r="U391" i="45"/>
  <c r="T391" i="45"/>
  <c r="W390" i="45"/>
  <c r="V390" i="45"/>
  <c r="U390" i="45"/>
  <c r="T390" i="45"/>
  <c r="W389" i="45"/>
  <c r="V389" i="45"/>
  <c r="U389" i="45"/>
  <c r="T389" i="45"/>
  <c r="W388" i="45"/>
  <c r="V388" i="45"/>
  <c r="U388" i="45"/>
  <c r="T388" i="45"/>
  <c r="W387" i="45"/>
  <c r="V387" i="45"/>
  <c r="U387" i="45"/>
  <c r="T387" i="45"/>
  <c r="W386" i="45"/>
  <c r="V386" i="45"/>
  <c r="U386" i="45"/>
  <c r="T386" i="45"/>
  <c r="W385" i="45"/>
  <c r="V385" i="45"/>
  <c r="U385" i="45"/>
  <c r="T385" i="45"/>
  <c r="W384" i="45"/>
  <c r="V384" i="45"/>
  <c r="U384" i="45"/>
  <c r="T384" i="45"/>
  <c r="W383" i="45"/>
  <c r="V383" i="45"/>
  <c r="U383" i="45"/>
  <c r="T383" i="45"/>
  <c r="W382" i="45"/>
  <c r="V382" i="45"/>
  <c r="U382" i="45"/>
  <c r="T382" i="45"/>
  <c r="W381" i="45"/>
  <c r="V381" i="45"/>
  <c r="U381" i="45"/>
  <c r="T381" i="45"/>
  <c r="W380" i="45"/>
  <c r="V380" i="45"/>
  <c r="U380" i="45"/>
  <c r="T380" i="45"/>
  <c r="W379" i="45"/>
  <c r="V379" i="45"/>
  <c r="U379" i="45"/>
  <c r="T379" i="45"/>
  <c r="W378" i="45"/>
  <c r="V378" i="45"/>
  <c r="U378" i="45"/>
  <c r="T378" i="45"/>
  <c r="W377" i="45"/>
  <c r="V377" i="45"/>
  <c r="U377" i="45"/>
  <c r="T377" i="45"/>
  <c r="W376" i="45"/>
  <c r="V376" i="45"/>
  <c r="U376" i="45"/>
  <c r="T376" i="45"/>
  <c r="W375" i="45"/>
  <c r="V375" i="45"/>
  <c r="U375" i="45"/>
  <c r="T375" i="45"/>
  <c r="W374" i="45"/>
  <c r="V374" i="45"/>
  <c r="U374" i="45"/>
  <c r="T374" i="45"/>
  <c r="W373" i="45"/>
  <c r="V373" i="45"/>
  <c r="U373" i="45"/>
  <c r="T373" i="45"/>
  <c r="W372" i="45"/>
  <c r="V372" i="45"/>
  <c r="U372" i="45"/>
  <c r="T372" i="45"/>
  <c r="W371" i="45"/>
  <c r="V371" i="45"/>
  <c r="U371" i="45"/>
  <c r="T371" i="45"/>
  <c r="W370" i="45"/>
  <c r="V370" i="45"/>
  <c r="U370" i="45"/>
  <c r="T370" i="45"/>
  <c r="W369" i="45"/>
  <c r="V369" i="45"/>
  <c r="U369" i="45"/>
  <c r="T369" i="45"/>
  <c r="W368" i="45"/>
  <c r="V368" i="45"/>
  <c r="U368" i="45"/>
  <c r="T368" i="45"/>
  <c r="W367" i="45"/>
  <c r="V367" i="45"/>
  <c r="U367" i="45"/>
  <c r="T367" i="45"/>
  <c r="W366" i="45"/>
  <c r="V366" i="45"/>
  <c r="U366" i="45"/>
  <c r="T366" i="45"/>
  <c r="W365" i="45"/>
  <c r="V365" i="45"/>
  <c r="U365" i="45"/>
  <c r="T365" i="45"/>
  <c r="W364" i="45"/>
  <c r="V364" i="45"/>
  <c r="U364" i="45"/>
  <c r="T364" i="45"/>
  <c r="W363" i="45"/>
  <c r="V363" i="45"/>
  <c r="U363" i="45"/>
  <c r="T363" i="45"/>
  <c r="W362" i="45"/>
  <c r="V362" i="45"/>
  <c r="U362" i="45"/>
  <c r="T362" i="45"/>
  <c r="W361" i="45"/>
  <c r="V361" i="45"/>
  <c r="U361" i="45"/>
  <c r="T361" i="45"/>
  <c r="W360" i="45"/>
  <c r="V360" i="45"/>
  <c r="U360" i="45"/>
  <c r="T360" i="45"/>
  <c r="W359" i="45"/>
  <c r="V359" i="45"/>
  <c r="U359" i="45"/>
  <c r="T359" i="45"/>
  <c r="W358" i="45"/>
  <c r="V358" i="45"/>
  <c r="U358" i="45"/>
  <c r="T358" i="45"/>
  <c r="W357" i="45"/>
  <c r="V357" i="45"/>
  <c r="U357" i="45"/>
  <c r="T357" i="45"/>
  <c r="W356" i="45"/>
  <c r="V356" i="45"/>
  <c r="U356" i="45"/>
  <c r="T356" i="45"/>
  <c r="W355" i="45"/>
  <c r="V355" i="45"/>
  <c r="U355" i="45"/>
  <c r="T355" i="45"/>
  <c r="W354" i="45"/>
  <c r="V354" i="45"/>
  <c r="U354" i="45"/>
  <c r="T354" i="45"/>
  <c r="W353" i="45"/>
  <c r="V353" i="45"/>
  <c r="U353" i="45"/>
  <c r="T353" i="45"/>
  <c r="W352" i="45"/>
  <c r="V352" i="45"/>
  <c r="U352" i="45"/>
  <c r="T352" i="45"/>
  <c r="W351" i="45"/>
  <c r="V351" i="45"/>
  <c r="U351" i="45"/>
  <c r="T351" i="45"/>
  <c r="W350" i="45"/>
  <c r="V350" i="45"/>
  <c r="U350" i="45"/>
  <c r="T350" i="45"/>
  <c r="W349" i="45"/>
  <c r="V349" i="45"/>
  <c r="U349" i="45"/>
  <c r="T349" i="45"/>
  <c r="W348" i="45"/>
  <c r="V348" i="45"/>
  <c r="U348" i="45"/>
  <c r="T348" i="45"/>
  <c r="W347" i="45"/>
  <c r="V347" i="45"/>
  <c r="U347" i="45"/>
  <c r="T347" i="45"/>
  <c r="W346" i="45"/>
  <c r="V346" i="45"/>
  <c r="U346" i="45"/>
  <c r="T346" i="45"/>
  <c r="W345" i="45"/>
  <c r="V345" i="45"/>
  <c r="U345" i="45"/>
  <c r="T345" i="45"/>
  <c r="W344" i="45"/>
  <c r="V344" i="45"/>
  <c r="U344" i="45"/>
  <c r="T344" i="45"/>
  <c r="W343" i="45"/>
  <c r="V343" i="45"/>
  <c r="U343" i="45"/>
  <c r="T343" i="45"/>
  <c r="W342" i="45"/>
  <c r="V342" i="45"/>
  <c r="U342" i="45"/>
  <c r="T342" i="45"/>
  <c r="W341" i="45"/>
  <c r="V341" i="45"/>
  <c r="U341" i="45"/>
  <c r="T341" i="45"/>
  <c r="W340" i="45"/>
  <c r="V340" i="45"/>
  <c r="U340" i="45"/>
  <c r="T340" i="45"/>
  <c r="W339" i="45"/>
  <c r="V339" i="45"/>
  <c r="U339" i="45"/>
  <c r="T339" i="45"/>
  <c r="W338" i="45"/>
  <c r="V338" i="45"/>
  <c r="U338" i="45"/>
  <c r="T338" i="45"/>
  <c r="W337" i="45"/>
  <c r="V337" i="45"/>
  <c r="U337" i="45"/>
  <c r="T337" i="45"/>
  <c r="W336" i="45"/>
  <c r="V336" i="45"/>
  <c r="U336" i="45"/>
  <c r="T336" i="45"/>
  <c r="W335" i="45"/>
  <c r="V335" i="45"/>
  <c r="U335" i="45"/>
  <c r="T335" i="45"/>
  <c r="W334" i="45"/>
  <c r="V334" i="45"/>
  <c r="U334" i="45"/>
  <c r="T334" i="45"/>
  <c r="W333" i="45"/>
  <c r="V333" i="45"/>
  <c r="U333" i="45"/>
  <c r="T333" i="45"/>
  <c r="W332" i="45"/>
  <c r="V332" i="45"/>
  <c r="U332" i="45"/>
  <c r="T332" i="45"/>
  <c r="W331" i="45"/>
  <c r="V331" i="45"/>
  <c r="U331" i="45"/>
  <c r="T331" i="45"/>
  <c r="W330" i="45"/>
  <c r="V330" i="45"/>
  <c r="U330" i="45"/>
  <c r="T330" i="45"/>
  <c r="W329" i="45"/>
  <c r="V329" i="45"/>
  <c r="U329" i="45"/>
  <c r="T329" i="45"/>
  <c r="W328" i="45"/>
  <c r="V328" i="45"/>
  <c r="U328" i="45"/>
  <c r="T328" i="45"/>
  <c r="W327" i="45"/>
  <c r="V327" i="45"/>
  <c r="U327" i="45"/>
  <c r="T327" i="45"/>
  <c r="W326" i="45"/>
  <c r="V326" i="45"/>
  <c r="U326" i="45"/>
  <c r="T326" i="45"/>
  <c r="W325" i="45"/>
  <c r="V325" i="45"/>
  <c r="U325" i="45"/>
  <c r="T325" i="45"/>
  <c r="W324" i="45"/>
  <c r="V324" i="45"/>
  <c r="U324" i="45"/>
  <c r="T324" i="45"/>
  <c r="W323" i="45"/>
  <c r="V323" i="45"/>
  <c r="U323" i="45"/>
  <c r="T323" i="45"/>
  <c r="W322" i="45"/>
  <c r="V322" i="45"/>
  <c r="U322" i="45"/>
  <c r="T322" i="45"/>
  <c r="W321" i="45"/>
  <c r="V321" i="45"/>
  <c r="U321" i="45"/>
  <c r="T321" i="45"/>
  <c r="W320" i="45"/>
  <c r="V320" i="45"/>
  <c r="U320" i="45"/>
  <c r="T320" i="45"/>
  <c r="W319" i="45"/>
  <c r="V319" i="45"/>
  <c r="U319" i="45"/>
  <c r="T319" i="45"/>
  <c r="W318" i="45"/>
  <c r="V318" i="45"/>
  <c r="U318" i="45"/>
  <c r="T318" i="45"/>
  <c r="W317" i="45"/>
  <c r="V317" i="45"/>
  <c r="U317" i="45"/>
  <c r="T317" i="45"/>
  <c r="W316" i="45"/>
  <c r="V316" i="45"/>
  <c r="U316" i="45"/>
  <c r="T316" i="45"/>
  <c r="W315" i="45"/>
  <c r="V315" i="45"/>
  <c r="U315" i="45"/>
  <c r="T315" i="45"/>
  <c r="W314" i="45"/>
  <c r="V314" i="45"/>
  <c r="U314" i="45"/>
  <c r="T314" i="45"/>
  <c r="W313" i="45"/>
  <c r="V313" i="45"/>
  <c r="U313" i="45"/>
  <c r="T313" i="45"/>
  <c r="W312" i="45"/>
  <c r="V312" i="45"/>
  <c r="U312" i="45"/>
  <c r="T312" i="45"/>
  <c r="W311" i="45"/>
  <c r="V311" i="45"/>
  <c r="U311" i="45"/>
  <c r="T311" i="45"/>
  <c r="W310" i="45"/>
  <c r="V310" i="45"/>
  <c r="U310" i="45"/>
  <c r="T310" i="45"/>
  <c r="W309" i="45"/>
  <c r="V309" i="45"/>
  <c r="U309" i="45"/>
  <c r="T309" i="45"/>
  <c r="W308" i="45"/>
  <c r="V308" i="45"/>
  <c r="U308" i="45"/>
  <c r="T308" i="45"/>
  <c r="W307" i="45"/>
  <c r="V307" i="45"/>
  <c r="U307" i="45"/>
  <c r="T307" i="45"/>
  <c r="W306" i="45"/>
  <c r="V306" i="45"/>
  <c r="U306" i="45"/>
  <c r="T306" i="45"/>
  <c r="W305" i="45"/>
  <c r="V305" i="45"/>
  <c r="U305" i="45"/>
  <c r="T305" i="45"/>
  <c r="W304" i="45"/>
  <c r="V304" i="45"/>
  <c r="U304" i="45"/>
  <c r="T304" i="45"/>
  <c r="W303" i="45"/>
  <c r="V303" i="45"/>
  <c r="U303" i="45"/>
  <c r="T303" i="45"/>
  <c r="W302" i="45"/>
  <c r="V302" i="45"/>
  <c r="U302" i="45"/>
  <c r="T302" i="45"/>
  <c r="W301" i="45"/>
  <c r="V301" i="45"/>
  <c r="U301" i="45"/>
  <c r="T301" i="45"/>
  <c r="W300" i="45"/>
  <c r="V300" i="45"/>
  <c r="U300" i="45"/>
  <c r="T300" i="45"/>
  <c r="W299" i="45"/>
  <c r="V299" i="45"/>
  <c r="U299" i="45"/>
  <c r="T299" i="45"/>
  <c r="W298" i="45"/>
  <c r="V298" i="45"/>
  <c r="U298" i="45"/>
  <c r="T298" i="45"/>
  <c r="W297" i="45"/>
  <c r="V297" i="45"/>
  <c r="U297" i="45"/>
  <c r="T297" i="45"/>
  <c r="W296" i="45"/>
  <c r="V296" i="45"/>
  <c r="U296" i="45"/>
  <c r="T296" i="45"/>
  <c r="W295" i="45"/>
  <c r="V295" i="45"/>
  <c r="U295" i="45"/>
  <c r="T295" i="45"/>
  <c r="W294" i="45"/>
  <c r="V294" i="45"/>
  <c r="U294" i="45"/>
  <c r="T294" i="45"/>
  <c r="W293" i="45"/>
  <c r="V293" i="45"/>
  <c r="U293" i="45"/>
  <c r="T293" i="45"/>
  <c r="W292" i="45"/>
  <c r="V292" i="45"/>
  <c r="U292" i="45"/>
  <c r="T292" i="45"/>
  <c r="W291" i="45"/>
  <c r="V291" i="45"/>
  <c r="U291" i="45"/>
  <c r="T291" i="45"/>
  <c r="W290" i="45"/>
  <c r="V290" i="45"/>
  <c r="U290" i="45"/>
  <c r="T290" i="45"/>
  <c r="W289" i="45"/>
  <c r="V289" i="45"/>
  <c r="U289" i="45"/>
  <c r="T289" i="45"/>
  <c r="W288" i="45"/>
  <c r="V288" i="45"/>
  <c r="U288" i="45"/>
  <c r="T288" i="45"/>
  <c r="W287" i="45"/>
  <c r="V287" i="45"/>
  <c r="U287" i="45"/>
  <c r="T287" i="45"/>
  <c r="W286" i="45"/>
  <c r="V286" i="45"/>
  <c r="U286" i="45"/>
  <c r="T286" i="45"/>
  <c r="W285" i="45"/>
  <c r="V285" i="45"/>
  <c r="U285" i="45"/>
  <c r="T285" i="45"/>
  <c r="W284" i="45"/>
  <c r="V284" i="45"/>
  <c r="U284" i="45"/>
  <c r="T284" i="45"/>
  <c r="W283" i="45"/>
  <c r="V283" i="45"/>
  <c r="U283" i="45"/>
  <c r="T283" i="45"/>
  <c r="W282" i="45"/>
  <c r="V282" i="45"/>
  <c r="U282" i="45"/>
  <c r="T282" i="45"/>
  <c r="W281" i="45"/>
  <c r="V281" i="45"/>
  <c r="U281" i="45"/>
  <c r="T281" i="45"/>
  <c r="W280" i="45"/>
  <c r="V280" i="45"/>
  <c r="U280" i="45"/>
  <c r="T280" i="45"/>
  <c r="W279" i="45"/>
  <c r="V279" i="45"/>
  <c r="U279" i="45"/>
  <c r="T279" i="45"/>
  <c r="W278" i="45"/>
  <c r="V278" i="45"/>
  <c r="U278" i="45"/>
  <c r="T278" i="45"/>
  <c r="W277" i="45"/>
  <c r="V277" i="45"/>
  <c r="U277" i="45"/>
  <c r="T277" i="45"/>
  <c r="W276" i="45"/>
  <c r="V276" i="45"/>
  <c r="U276" i="45"/>
  <c r="T276" i="45"/>
  <c r="W275" i="45"/>
  <c r="V275" i="45"/>
  <c r="U275" i="45"/>
  <c r="T275" i="45"/>
  <c r="W274" i="45"/>
  <c r="V274" i="45"/>
  <c r="U274" i="45"/>
  <c r="T274" i="45"/>
  <c r="W273" i="45"/>
  <c r="V273" i="45"/>
  <c r="U273" i="45"/>
  <c r="T273" i="45"/>
  <c r="W272" i="45"/>
  <c r="V272" i="45"/>
  <c r="U272" i="45"/>
  <c r="T272" i="45"/>
  <c r="W271" i="45"/>
  <c r="V271" i="45"/>
  <c r="U271" i="45"/>
  <c r="T271" i="45"/>
  <c r="W270" i="45"/>
  <c r="V270" i="45"/>
  <c r="U270" i="45"/>
  <c r="T270" i="45"/>
  <c r="W269" i="45"/>
  <c r="V269" i="45"/>
  <c r="U269" i="45"/>
  <c r="T269" i="45"/>
  <c r="W268" i="45"/>
  <c r="V268" i="45"/>
  <c r="U268" i="45"/>
  <c r="T268" i="45"/>
  <c r="W267" i="45"/>
  <c r="V267" i="45"/>
  <c r="U267" i="45"/>
  <c r="T267" i="45"/>
  <c r="W266" i="45"/>
  <c r="V266" i="45"/>
  <c r="U266" i="45"/>
  <c r="T266" i="45"/>
  <c r="W265" i="45"/>
  <c r="V265" i="45"/>
  <c r="U265" i="45"/>
  <c r="T265" i="45"/>
  <c r="W264" i="45"/>
  <c r="V264" i="45"/>
  <c r="U264" i="45"/>
  <c r="T264" i="45"/>
  <c r="W263" i="45"/>
  <c r="V263" i="45"/>
  <c r="U263" i="45"/>
  <c r="T263" i="45"/>
  <c r="W262" i="45"/>
  <c r="V262" i="45"/>
  <c r="U262" i="45"/>
  <c r="T262" i="45"/>
  <c r="W261" i="45"/>
  <c r="V261" i="45"/>
  <c r="U261" i="45"/>
  <c r="T261" i="45"/>
  <c r="W260" i="45"/>
  <c r="V260" i="45"/>
  <c r="U260" i="45"/>
  <c r="T260" i="45"/>
  <c r="W259" i="45"/>
  <c r="V259" i="45"/>
  <c r="U259" i="45"/>
  <c r="T259" i="45"/>
  <c r="W258" i="45"/>
  <c r="V258" i="45"/>
  <c r="U258" i="45"/>
  <c r="T258" i="45"/>
  <c r="W257" i="45"/>
  <c r="V257" i="45"/>
  <c r="U257" i="45"/>
  <c r="T257" i="45"/>
  <c r="W256" i="45"/>
  <c r="V256" i="45"/>
  <c r="U256" i="45"/>
  <c r="T256" i="45"/>
  <c r="W255" i="45"/>
  <c r="V255" i="45"/>
  <c r="U255" i="45"/>
  <c r="T255" i="45"/>
  <c r="W254" i="45"/>
  <c r="V254" i="45"/>
  <c r="U254" i="45"/>
  <c r="T254" i="45"/>
  <c r="W253" i="45"/>
  <c r="V253" i="45"/>
  <c r="U253" i="45"/>
  <c r="T253" i="45"/>
  <c r="W252" i="45"/>
  <c r="V252" i="45"/>
  <c r="U252" i="45"/>
  <c r="T252" i="45"/>
  <c r="W251" i="45"/>
  <c r="V251" i="45"/>
  <c r="U251" i="45"/>
  <c r="T251" i="45"/>
  <c r="W250" i="45"/>
  <c r="V250" i="45"/>
  <c r="U250" i="45"/>
  <c r="T250" i="45"/>
  <c r="W249" i="45"/>
  <c r="V249" i="45"/>
  <c r="U249" i="45"/>
  <c r="T249" i="45"/>
  <c r="W248" i="45"/>
  <c r="V248" i="45"/>
  <c r="U248" i="45"/>
  <c r="T248" i="45"/>
  <c r="W247" i="45"/>
  <c r="V247" i="45"/>
  <c r="U247" i="45"/>
  <c r="T247" i="45"/>
  <c r="W246" i="45"/>
  <c r="V246" i="45"/>
  <c r="U246" i="45"/>
  <c r="T246" i="45"/>
  <c r="W245" i="45"/>
  <c r="V245" i="45"/>
  <c r="U245" i="45"/>
  <c r="T245" i="45"/>
  <c r="W244" i="45"/>
  <c r="V244" i="45"/>
  <c r="U244" i="45"/>
  <c r="T244" i="45"/>
  <c r="W243" i="45"/>
  <c r="V243" i="45"/>
  <c r="U243" i="45"/>
  <c r="T243" i="45"/>
  <c r="W242" i="45"/>
  <c r="V242" i="45"/>
  <c r="U242" i="45"/>
  <c r="T242" i="45"/>
  <c r="W241" i="45"/>
  <c r="V241" i="45"/>
  <c r="U241" i="45"/>
  <c r="T241" i="45"/>
  <c r="W240" i="45"/>
  <c r="V240" i="45"/>
  <c r="U240" i="45"/>
  <c r="T240" i="45"/>
  <c r="W239" i="45"/>
  <c r="V239" i="45"/>
  <c r="U239" i="45"/>
  <c r="T239" i="45"/>
  <c r="W238" i="45"/>
  <c r="V238" i="45"/>
  <c r="U238" i="45"/>
  <c r="T238" i="45"/>
  <c r="W237" i="45"/>
  <c r="V237" i="45"/>
  <c r="U237" i="45"/>
  <c r="T237" i="45"/>
  <c r="W236" i="45"/>
  <c r="V236" i="45"/>
  <c r="U236" i="45"/>
  <c r="T236" i="45"/>
  <c r="W235" i="45"/>
  <c r="V235" i="45"/>
  <c r="U235" i="45"/>
  <c r="T235" i="45"/>
  <c r="W234" i="45"/>
  <c r="V234" i="45"/>
  <c r="U234" i="45"/>
  <c r="T234" i="45"/>
  <c r="W233" i="45"/>
  <c r="V233" i="45"/>
  <c r="U233" i="45"/>
  <c r="T233" i="45"/>
  <c r="W232" i="45"/>
  <c r="V232" i="45"/>
  <c r="U232" i="45"/>
  <c r="T232" i="45"/>
  <c r="W231" i="45"/>
  <c r="V231" i="45"/>
  <c r="U231" i="45"/>
  <c r="T231" i="45"/>
  <c r="W230" i="45"/>
  <c r="V230" i="45"/>
  <c r="U230" i="45"/>
  <c r="T230" i="45"/>
  <c r="W229" i="45"/>
  <c r="V229" i="45"/>
  <c r="U229" i="45"/>
  <c r="T229" i="45"/>
  <c r="W228" i="45"/>
  <c r="V228" i="45"/>
  <c r="U228" i="45"/>
  <c r="T228" i="45"/>
  <c r="W227" i="45"/>
  <c r="V227" i="45"/>
  <c r="U227" i="45"/>
  <c r="T227" i="45"/>
  <c r="W226" i="45"/>
  <c r="V226" i="45"/>
  <c r="U226" i="45"/>
  <c r="T226" i="45"/>
  <c r="W225" i="45"/>
  <c r="V225" i="45"/>
  <c r="U225" i="45"/>
  <c r="T225" i="45"/>
  <c r="W224" i="45"/>
  <c r="V224" i="45"/>
  <c r="U224" i="45"/>
  <c r="T224" i="45"/>
  <c r="W223" i="45"/>
  <c r="V223" i="45"/>
  <c r="U223" i="45"/>
  <c r="T223" i="45"/>
  <c r="W222" i="45"/>
  <c r="V222" i="45"/>
  <c r="U222" i="45"/>
  <c r="T222" i="45"/>
  <c r="W221" i="45"/>
  <c r="V221" i="45"/>
  <c r="U221" i="45"/>
  <c r="T221" i="45"/>
  <c r="W220" i="45"/>
  <c r="V220" i="45"/>
  <c r="U220" i="45"/>
  <c r="T220" i="45"/>
  <c r="W219" i="45"/>
  <c r="V219" i="45"/>
  <c r="U219" i="45"/>
  <c r="T219" i="45"/>
  <c r="W218" i="45"/>
  <c r="V218" i="45"/>
  <c r="U218" i="45"/>
  <c r="T218" i="45"/>
  <c r="W217" i="45"/>
  <c r="V217" i="45"/>
  <c r="U217" i="45"/>
  <c r="T217" i="45"/>
  <c r="W216" i="45"/>
  <c r="V216" i="45"/>
  <c r="U216" i="45"/>
  <c r="T216" i="45"/>
  <c r="W215" i="45"/>
  <c r="V215" i="45"/>
  <c r="U215" i="45"/>
  <c r="T215" i="45"/>
  <c r="W214" i="45"/>
  <c r="V214" i="45"/>
  <c r="U214" i="45"/>
  <c r="T214" i="45"/>
  <c r="W213" i="45"/>
  <c r="V213" i="45"/>
  <c r="U213" i="45"/>
  <c r="T213" i="45"/>
  <c r="W212" i="45"/>
  <c r="V212" i="45"/>
  <c r="U212" i="45"/>
  <c r="T212" i="45"/>
  <c r="W211" i="45"/>
  <c r="V211" i="45"/>
  <c r="U211" i="45"/>
  <c r="T211" i="45"/>
  <c r="W210" i="45"/>
  <c r="V210" i="45"/>
  <c r="U210" i="45"/>
  <c r="T210" i="45"/>
  <c r="W209" i="45"/>
  <c r="V209" i="45"/>
  <c r="U209" i="45"/>
  <c r="T209" i="45"/>
  <c r="W208" i="45"/>
  <c r="V208" i="45"/>
  <c r="U208" i="45"/>
  <c r="T208" i="45"/>
  <c r="W207" i="45"/>
  <c r="V207" i="45"/>
  <c r="U207" i="45"/>
  <c r="T207" i="45"/>
  <c r="W206" i="45"/>
  <c r="V206" i="45"/>
  <c r="U206" i="45"/>
  <c r="T206" i="45"/>
  <c r="W205" i="45"/>
  <c r="V205" i="45"/>
  <c r="U205" i="45"/>
  <c r="T205" i="45"/>
  <c r="W204" i="45"/>
  <c r="V204" i="45"/>
  <c r="U204" i="45"/>
  <c r="T204" i="45"/>
  <c r="W203" i="45"/>
  <c r="V203" i="45"/>
  <c r="U203" i="45"/>
  <c r="T203" i="45"/>
  <c r="W202" i="45"/>
  <c r="V202" i="45"/>
  <c r="U202" i="45"/>
  <c r="T202" i="45"/>
  <c r="W201" i="45"/>
  <c r="V201" i="45"/>
  <c r="U201" i="45"/>
  <c r="T201" i="45"/>
  <c r="W200" i="45"/>
  <c r="V200" i="45"/>
  <c r="U200" i="45"/>
  <c r="T200" i="45"/>
  <c r="W199" i="45"/>
  <c r="V199" i="45"/>
  <c r="U199" i="45"/>
  <c r="T199" i="45"/>
  <c r="W198" i="45"/>
  <c r="V198" i="45"/>
  <c r="U198" i="45"/>
  <c r="T198" i="45"/>
  <c r="W197" i="45"/>
  <c r="V197" i="45"/>
  <c r="U197" i="45"/>
  <c r="T197" i="45"/>
  <c r="W196" i="45"/>
  <c r="V196" i="45"/>
  <c r="U196" i="45"/>
  <c r="T196" i="45"/>
  <c r="W195" i="45"/>
  <c r="V195" i="45"/>
  <c r="U195" i="45"/>
  <c r="T195" i="45"/>
  <c r="W194" i="45"/>
  <c r="V194" i="45"/>
  <c r="U194" i="45"/>
  <c r="T194" i="45"/>
  <c r="W193" i="45"/>
  <c r="V193" i="45"/>
  <c r="U193" i="45"/>
  <c r="T193" i="45"/>
  <c r="W192" i="45"/>
  <c r="V192" i="45"/>
  <c r="U192" i="45"/>
  <c r="T192" i="45"/>
  <c r="W191" i="45"/>
  <c r="V191" i="45"/>
  <c r="U191" i="45"/>
  <c r="T191" i="45"/>
  <c r="W190" i="45"/>
  <c r="V190" i="45"/>
  <c r="U190" i="45"/>
  <c r="T190" i="45"/>
  <c r="W189" i="45"/>
  <c r="V189" i="45"/>
  <c r="U189" i="45"/>
  <c r="T189" i="45"/>
  <c r="W188" i="45"/>
  <c r="V188" i="45"/>
  <c r="U188" i="45"/>
  <c r="T188" i="45"/>
  <c r="W187" i="45"/>
  <c r="V187" i="45"/>
  <c r="U187" i="45"/>
  <c r="T187" i="45"/>
  <c r="W186" i="45"/>
  <c r="V186" i="45"/>
  <c r="U186" i="45"/>
  <c r="T186" i="45"/>
  <c r="W185" i="45"/>
  <c r="V185" i="45"/>
  <c r="U185" i="45"/>
  <c r="T185" i="45"/>
  <c r="W184" i="45"/>
  <c r="V184" i="45"/>
  <c r="U184" i="45"/>
  <c r="T184" i="45"/>
  <c r="W183" i="45"/>
  <c r="V183" i="45"/>
  <c r="U183" i="45"/>
  <c r="T183" i="45"/>
  <c r="W182" i="45"/>
  <c r="V182" i="45"/>
  <c r="U182" i="45"/>
  <c r="T182" i="45"/>
  <c r="W181" i="45"/>
  <c r="V181" i="45"/>
  <c r="U181" i="45"/>
  <c r="T181" i="45"/>
  <c r="W180" i="45"/>
  <c r="V180" i="45"/>
  <c r="U180" i="45"/>
  <c r="T180" i="45"/>
  <c r="W179" i="45"/>
  <c r="V179" i="45"/>
  <c r="U179" i="45"/>
  <c r="T179" i="45"/>
  <c r="W178" i="45"/>
  <c r="V178" i="45"/>
  <c r="U178" i="45"/>
  <c r="T178" i="45"/>
  <c r="W177" i="45"/>
  <c r="V177" i="45"/>
  <c r="U177" i="45"/>
  <c r="T177" i="45"/>
  <c r="W176" i="45"/>
  <c r="V176" i="45"/>
  <c r="U176" i="45"/>
  <c r="T176" i="45"/>
  <c r="W175" i="45"/>
  <c r="V175" i="45"/>
  <c r="U175" i="45"/>
  <c r="T175" i="45"/>
  <c r="W174" i="45"/>
  <c r="V174" i="45"/>
  <c r="U174" i="45"/>
  <c r="T174" i="45"/>
  <c r="W173" i="45"/>
  <c r="V173" i="45"/>
  <c r="U173" i="45"/>
  <c r="T173" i="45"/>
  <c r="W172" i="45"/>
  <c r="V172" i="45"/>
  <c r="U172" i="45"/>
  <c r="T172" i="45"/>
  <c r="W171" i="45"/>
  <c r="V171" i="45"/>
  <c r="U171" i="45"/>
  <c r="T171" i="45"/>
  <c r="W170" i="45"/>
  <c r="V170" i="45"/>
  <c r="U170" i="45"/>
  <c r="T170" i="45"/>
  <c r="W169" i="45"/>
  <c r="V169" i="45"/>
  <c r="U169" i="45"/>
  <c r="T169" i="45"/>
  <c r="W168" i="45"/>
  <c r="V168" i="45"/>
  <c r="U168" i="45"/>
  <c r="T168" i="45"/>
  <c r="W167" i="45"/>
  <c r="V167" i="45"/>
  <c r="U167" i="45"/>
  <c r="T167" i="45"/>
  <c r="W166" i="45"/>
  <c r="V166" i="45"/>
  <c r="U166" i="45"/>
  <c r="T166" i="45"/>
  <c r="W165" i="45"/>
  <c r="V165" i="45"/>
  <c r="U165" i="45"/>
  <c r="T165" i="45"/>
  <c r="W164" i="45"/>
  <c r="V164" i="45"/>
  <c r="U164" i="45"/>
  <c r="T164" i="45"/>
  <c r="W163" i="45"/>
  <c r="V163" i="45"/>
  <c r="U163" i="45"/>
  <c r="T163" i="45"/>
  <c r="W162" i="45"/>
  <c r="V162" i="45"/>
  <c r="U162" i="45"/>
  <c r="T162" i="45"/>
  <c r="W161" i="45"/>
  <c r="V161" i="45"/>
  <c r="U161" i="45"/>
  <c r="T161" i="45"/>
  <c r="W160" i="45"/>
  <c r="V160" i="45"/>
  <c r="U160" i="45"/>
  <c r="T160" i="45"/>
  <c r="W159" i="45"/>
  <c r="V159" i="45"/>
  <c r="U159" i="45"/>
  <c r="T159" i="45"/>
  <c r="W158" i="45"/>
  <c r="V158" i="45"/>
  <c r="U158" i="45"/>
  <c r="T158" i="45"/>
  <c r="W157" i="45"/>
  <c r="V157" i="45"/>
  <c r="U157" i="45"/>
  <c r="T157" i="45"/>
  <c r="W156" i="45"/>
  <c r="V156" i="45"/>
  <c r="U156" i="45"/>
  <c r="T156" i="45"/>
  <c r="W155" i="45"/>
  <c r="V155" i="45"/>
  <c r="U155" i="45"/>
  <c r="T155" i="45"/>
  <c r="W154" i="45"/>
  <c r="V154" i="45"/>
  <c r="U154" i="45"/>
  <c r="T154" i="45"/>
  <c r="W153" i="45"/>
  <c r="V153" i="45"/>
  <c r="U153" i="45"/>
  <c r="T153" i="45"/>
  <c r="W152" i="45"/>
  <c r="V152" i="45"/>
  <c r="U152" i="45"/>
  <c r="T152" i="45"/>
  <c r="W151" i="45"/>
  <c r="V151" i="45"/>
  <c r="U151" i="45"/>
  <c r="T151" i="45"/>
  <c r="W150" i="45"/>
  <c r="V150" i="45"/>
  <c r="U150" i="45"/>
  <c r="T150" i="45"/>
  <c r="W149" i="45"/>
  <c r="V149" i="45"/>
  <c r="U149" i="45"/>
  <c r="T149" i="45"/>
  <c r="W148" i="45"/>
  <c r="V148" i="45"/>
  <c r="U148" i="45"/>
  <c r="T148" i="45"/>
  <c r="W147" i="45"/>
  <c r="V147" i="45"/>
  <c r="U147" i="45"/>
  <c r="T147" i="45"/>
  <c r="W146" i="45"/>
  <c r="V146" i="45"/>
  <c r="U146" i="45"/>
  <c r="T146" i="45"/>
  <c r="W145" i="45"/>
  <c r="V145" i="45"/>
  <c r="U145" i="45"/>
  <c r="T145" i="45"/>
  <c r="W144" i="45"/>
  <c r="V144" i="45"/>
  <c r="U144" i="45"/>
  <c r="T144" i="45"/>
  <c r="W143" i="45"/>
  <c r="V143" i="45"/>
  <c r="U143" i="45"/>
  <c r="T143" i="45"/>
  <c r="W142" i="45"/>
  <c r="V142" i="45"/>
  <c r="U142" i="45"/>
  <c r="T142" i="45"/>
  <c r="W141" i="45"/>
  <c r="V141" i="45"/>
  <c r="U141" i="45"/>
  <c r="T141" i="45"/>
  <c r="W140" i="45"/>
  <c r="V140" i="45"/>
  <c r="U140" i="45"/>
  <c r="T140" i="45"/>
  <c r="W139" i="45"/>
  <c r="V139" i="45"/>
  <c r="U139" i="45"/>
  <c r="T139" i="45"/>
  <c r="W138" i="45"/>
  <c r="V138" i="45"/>
  <c r="U138" i="45"/>
  <c r="T138" i="45"/>
  <c r="W137" i="45"/>
  <c r="V137" i="45"/>
  <c r="U137" i="45"/>
  <c r="T137" i="45"/>
  <c r="W136" i="45"/>
  <c r="V136" i="45"/>
  <c r="U136" i="45"/>
  <c r="T136" i="45"/>
  <c r="W135" i="45"/>
  <c r="V135" i="45"/>
  <c r="U135" i="45"/>
  <c r="T135" i="45"/>
  <c r="W134" i="45"/>
  <c r="V134" i="45"/>
  <c r="U134" i="45"/>
  <c r="T134" i="45"/>
  <c r="W133" i="45"/>
  <c r="V133" i="45"/>
  <c r="U133" i="45"/>
  <c r="T133" i="45"/>
  <c r="W132" i="45"/>
  <c r="V132" i="45"/>
  <c r="U132" i="45"/>
  <c r="T132" i="45"/>
  <c r="W131" i="45"/>
  <c r="V131" i="45"/>
  <c r="U131" i="45"/>
  <c r="T131" i="45"/>
  <c r="W130" i="45"/>
  <c r="V130" i="45"/>
  <c r="U130" i="45"/>
  <c r="T130" i="45"/>
  <c r="W129" i="45"/>
  <c r="V129" i="45"/>
  <c r="U129" i="45"/>
  <c r="T129" i="45"/>
  <c r="W128" i="45"/>
  <c r="V128" i="45"/>
  <c r="U128" i="45"/>
  <c r="T128" i="45"/>
  <c r="W127" i="45"/>
  <c r="V127" i="45"/>
  <c r="U127" i="45"/>
  <c r="T127" i="45"/>
  <c r="W126" i="45"/>
  <c r="V126" i="45"/>
  <c r="U126" i="45"/>
  <c r="T126" i="45"/>
  <c r="W125" i="45"/>
  <c r="V125" i="45"/>
  <c r="U125" i="45"/>
  <c r="T125" i="45"/>
  <c r="W124" i="45"/>
  <c r="V124" i="45"/>
  <c r="U124" i="45"/>
  <c r="T124" i="45"/>
  <c r="W123" i="45"/>
  <c r="V123" i="45"/>
  <c r="U123" i="45"/>
  <c r="T123" i="45"/>
  <c r="W122" i="45"/>
  <c r="V122" i="45"/>
  <c r="U122" i="45"/>
  <c r="T122" i="45"/>
  <c r="W121" i="45"/>
  <c r="V121" i="45"/>
  <c r="U121" i="45"/>
  <c r="T121" i="45"/>
  <c r="W120" i="45"/>
  <c r="V120" i="45"/>
  <c r="U120" i="45"/>
  <c r="T120" i="45"/>
  <c r="W119" i="45"/>
  <c r="V119" i="45"/>
  <c r="U119" i="45"/>
  <c r="T119" i="45"/>
  <c r="W118" i="45"/>
  <c r="V118" i="45"/>
  <c r="U118" i="45"/>
  <c r="T118" i="45"/>
  <c r="W117" i="45"/>
  <c r="V117" i="45"/>
  <c r="U117" i="45"/>
  <c r="T117" i="45"/>
  <c r="W116" i="45"/>
  <c r="V116" i="45"/>
  <c r="U116" i="45"/>
  <c r="T116" i="45"/>
  <c r="W115" i="45"/>
  <c r="V115" i="45"/>
  <c r="U115" i="45"/>
  <c r="T115" i="45"/>
  <c r="W114" i="45"/>
  <c r="V114" i="45"/>
  <c r="U114" i="45"/>
  <c r="T114" i="45"/>
  <c r="W113" i="45"/>
  <c r="V113" i="45"/>
  <c r="U113" i="45"/>
  <c r="T113" i="45"/>
  <c r="W112" i="45"/>
  <c r="V112" i="45"/>
  <c r="U112" i="45"/>
  <c r="T112" i="45"/>
  <c r="W111" i="45"/>
  <c r="V111" i="45"/>
  <c r="U111" i="45"/>
  <c r="T111" i="45"/>
  <c r="W110" i="45"/>
  <c r="V110" i="45"/>
  <c r="U110" i="45"/>
  <c r="T110" i="45"/>
  <c r="W109" i="45"/>
  <c r="V109" i="45"/>
  <c r="U109" i="45"/>
  <c r="T109" i="45"/>
  <c r="W108" i="45"/>
  <c r="V108" i="45"/>
  <c r="U108" i="45"/>
  <c r="T108" i="45"/>
  <c r="W107" i="45"/>
  <c r="V107" i="45"/>
  <c r="U107" i="45"/>
  <c r="T107" i="45"/>
  <c r="W106" i="45"/>
  <c r="V106" i="45"/>
  <c r="U106" i="45"/>
  <c r="T106" i="45"/>
  <c r="W105" i="45"/>
  <c r="V105" i="45"/>
  <c r="U105" i="45"/>
  <c r="T105" i="45"/>
  <c r="W104" i="45"/>
  <c r="V104" i="45"/>
  <c r="U104" i="45"/>
  <c r="T104" i="45"/>
  <c r="W103" i="45"/>
  <c r="V103" i="45"/>
  <c r="U103" i="45"/>
  <c r="T103" i="45"/>
  <c r="W102" i="45"/>
  <c r="V102" i="45"/>
  <c r="U102" i="45"/>
  <c r="T102" i="45"/>
  <c r="W101" i="45"/>
  <c r="V101" i="45"/>
  <c r="U101" i="45"/>
  <c r="T101" i="45"/>
  <c r="W100" i="45"/>
  <c r="V100" i="45"/>
  <c r="U100" i="45"/>
  <c r="T100" i="45"/>
  <c r="W99" i="45"/>
  <c r="V99" i="45"/>
  <c r="U99" i="45"/>
  <c r="T99" i="45"/>
  <c r="W98" i="45"/>
  <c r="V98" i="45"/>
  <c r="U98" i="45"/>
  <c r="T98" i="45"/>
  <c r="W97" i="45"/>
  <c r="V97" i="45"/>
  <c r="U97" i="45"/>
  <c r="T97" i="45"/>
  <c r="W96" i="45"/>
  <c r="V96" i="45"/>
  <c r="U96" i="45"/>
  <c r="T96" i="45"/>
  <c r="W95" i="45"/>
  <c r="V95" i="45"/>
  <c r="U95" i="45"/>
  <c r="T95" i="45"/>
  <c r="W94" i="45"/>
  <c r="V94" i="45"/>
  <c r="U94" i="45"/>
  <c r="T94" i="45"/>
  <c r="W93" i="45"/>
  <c r="V93" i="45"/>
  <c r="U93" i="45"/>
  <c r="T93" i="45"/>
  <c r="W92" i="45"/>
  <c r="V92" i="45"/>
  <c r="U92" i="45"/>
  <c r="T92" i="45"/>
  <c r="W91" i="45"/>
  <c r="V91" i="45"/>
  <c r="U91" i="45"/>
  <c r="T91" i="45"/>
  <c r="W90" i="45"/>
  <c r="V90" i="45"/>
  <c r="U90" i="45"/>
  <c r="T90" i="45"/>
  <c r="W89" i="45"/>
  <c r="V89" i="45"/>
  <c r="U89" i="45"/>
  <c r="T89" i="45"/>
  <c r="W88" i="45"/>
  <c r="V88" i="45"/>
  <c r="U88" i="45"/>
  <c r="T88" i="45"/>
  <c r="W87" i="45"/>
  <c r="V87" i="45"/>
  <c r="U87" i="45"/>
  <c r="T87" i="45"/>
  <c r="W86" i="45"/>
  <c r="V86" i="45"/>
  <c r="U86" i="45"/>
  <c r="T86" i="45"/>
  <c r="W85" i="45"/>
  <c r="V85" i="45"/>
  <c r="U85" i="45"/>
  <c r="T85" i="45"/>
  <c r="W84" i="45"/>
  <c r="V84" i="45"/>
  <c r="U84" i="45"/>
  <c r="T84" i="45"/>
  <c r="W83" i="45"/>
  <c r="V83" i="45"/>
  <c r="U83" i="45"/>
  <c r="T83" i="45"/>
  <c r="W82" i="45"/>
  <c r="V82" i="45"/>
  <c r="U82" i="45"/>
  <c r="T82" i="45"/>
  <c r="W81" i="45"/>
  <c r="V81" i="45"/>
  <c r="U81" i="45"/>
  <c r="T81" i="45"/>
  <c r="W80" i="45"/>
  <c r="V80" i="45"/>
  <c r="U80" i="45"/>
  <c r="T80" i="45"/>
  <c r="W79" i="45"/>
  <c r="V79" i="45"/>
  <c r="U79" i="45"/>
  <c r="T79" i="45"/>
  <c r="W78" i="45"/>
  <c r="V78" i="45"/>
  <c r="U78" i="45"/>
  <c r="T78" i="45"/>
  <c r="W77" i="45"/>
  <c r="V77" i="45"/>
  <c r="U77" i="45"/>
  <c r="T77" i="45"/>
  <c r="W76" i="45"/>
  <c r="V76" i="45"/>
  <c r="U76" i="45"/>
  <c r="T76" i="45"/>
  <c r="W75" i="45"/>
  <c r="V75" i="45"/>
  <c r="U75" i="45"/>
  <c r="T75" i="45"/>
  <c r="W74" i="45"/>
  <c r="V74" i="45"/>
  <c r="U74" i="45"/>
  <c r="T74" i="45"/>
  <c r="W73" i="45"/>
  <c r="V73" i="45"/>
  <c r="U73" i="45"/>
  <c r="T73" i="45"/>
  <c r="W72" i="45"/>
  <c r="V72" i="45"/>
  <c r="U72" i="45"/>
  <c r="T72" i="45"/>
  <c r="W71" i="45"/>
  <c r="V71" i="45"/>
  <c r="U71" i="45"/>
  <c r="T71" i="45"/>
  <c r="W70" i="45"/>
  <c r="V70" i="45"/>
  <c r="U70" i="45"/>
  <c r="T70" i="45"/>
  <c r="W69" i="45"/>
  <c r="V69" i="45"/>
  <c r="U69" i="45"/>
  <c r="T69" i="45"/>
  <c r="W68" i="45"/>
  <c r="V68" i="45"/>
  <c r="U68" i="45"/>
  <c r="T68" i="45"/>
  <c r="W67" i="45"/>
  <c r="V67" i="45"/>
  <c r="U67" i="45"/>
  <c r="T67" i="45"/>
  <c r="W66" i="45"/>
  <c r="V66" i="45"/>
  <c r="U66" i="45"/>
  <c r="T66" i="45"/>
  <c r="W65" i="45"/>
  <c r="V65" i="45"/>
  <c r="U65" i="45"/>
  <c r="T65" i="45"/>
  <c r="W64" i="45"/>
  <c r="V64" i="45"/>
  <c r="U64" i="45"/>
  <c r="T64" i="45"/>
  <c r="W63" i="45"/>
  <c r="V63" i="45"/>
  <c r="U63" i="45"/>
  <c r="T63" i="45"/>
  <c r="W62" i="45"/>
  <c r="V62" i="45"/>
  <c r="U62" i="45"/>
  <c r="T62" i="45"/>
  <c r="W61" i="45"/>
  <c r="V61" i="45"/>
  <c r="U61" i="45"/>
  <c r="T61" i="45"/>
  <c r="W60" i="45"/>
  <c r="V60" i="45"/>
  <c r="U60" i="45"/>
  <c r="T60" i="45"/>
  <c r="W59" i="45"/>
  <c r="V59" i="45"/>
  <c r="U59" i="45"/>
  <c r="T59" i="45"/>
  <c r="W58" i="45"/>
  <c r="V58" i="45"/>
  <c r="U58" i="45"/>
  <c r="T58" i="45"/>
  <c r="W57" i="45"/>
  <c r="V57" i="45"/>
  <c r="U57" i="45"/>
  <c r="T57" i="45"/>
  <c r="W56" i="45"/>
  <c r="V56" i="45"/>
  <c r="U56" i="45"/>
  <c r="T56" i="45"/>
  <c r="W55" i="45"/>
  <c r="V55" i="45"/>
  <c r="U55" i="45"/>
  <c r="T55" i="45"/>
  <c r="W54" i="45"/>
  <c r="V54" i="45"/>
  <c r="U54" i="45"/>
  <c r="T54" i="45"/>
  <c r="W53" i="45"/>
  <c r="V53" i="45"/>
  <c r="U53" i="45"/>
  <c r="T53" i="45"/>
  <c r="W52" i="45"/>
  <c r="V52" i="45"/>
  <c r="U52" i="45"/>
  <c r="T52" i="45"/>
  <c r="W51" i="45"/>
  <c r="V51" i="45"/>
  <c r="U51" i="45"/>
  <c r="T51" i="45"/>
  <c r="W50" i="45"/>
  <c r="V50" i="45"/>
  <c r="U50" i="45"/>
  <c r="T50" i="45"/>
  <c r="W49" i="45"/>
  <c r="V49" i="45"/>
  <c r="U49" i="45"/>
  <c r="T49" i="45"/>
  <c r="W48" i="45"/>
  <c r="V48" i="45"/>
  <c r="U48" i="45"/>
  <c r="T48" i="45"/>
  <c r="W47" i="45"/>
  <c r="V47" i="45"/>
  <c r="U47" i="45"/>
  <c r="T47" i="45"/>
  <c r="W46" i="45"/>
  <c r="V46" i="45"/>
  <c r="U46" i="45"/>
  <c r="T46" i="45"/>
  <c r="W45" i="45"/>
  <c r="V45" i="45"/>
  <c r="U45" i="45"/>
  <c r="T45" i="45"/>
  <c r="W44" i="45"/>
  <c r="V44" i="45"/>
  <c r="U44" i="45"/>
  <c r="T44" i="45"/>
  <c r="W43" i="45"/>
  <c r="V43" i="45"/>
  <c r="U43" i="45"/>
  <c r="T43" i="45"/>
  <c r="W42" i="45"/>
  <c r="V42" i="45"/>
  <c r="U42" i="45"/>
  <c r="T42" i="45"/>
  <c r="W41" i="45"/>
  <c r="V41" i="45"/>
  <c r="U41" i="45"/>
  <c r="T41" i="45"/>
  <c r="W40" i="45"/>
  <c r="V40" i="45"/>
  <c r="U40" i="45"/>
  <c r="T40" i="45"/>
  <c r="W39" i="45"/>
  <c r="V39" i="45"/>
  <c r="U39" i="45"/>
  <c r="T39" i="45"/>
  <c r="W38" i="45"/>
  <c r="V38" i="45"/>
  <c r="U38" i="45"/>
  <c r="T38" i="45"/>
  <c r="W37" i="45"/>
  <c r="V37" i="45"/>
  <c r="K61" i="47" s="1"/>
  <c r="U37" i="45"/>
  <c r="J61" i="47" s="1"/>
  <c r="T37" i="45"/>
  <c r="I61" i="47" s="1"/>
  <c r="W36" i="45"/>
  <c r="V36" i="45"/>
  <c r="K51" i="47" s="1"/>
  <c r="U36" i="45"/>
  <c r="J51" i="47" s="1"/>
  <c r="T36" i="45"/>
  <c r="I51" i="47" s="1"/>
  <c r="W35" i="45"/>
  <c r="V35" i="45"/>
  <c r="K55" i="47" s="1"/>
  <c r="U35" i="45"/>
  <c r="J55" i="47" s="1"/>
  <c r="T35" i="45"/>
  <c r="I55" i="47" s="1"/>
  <c r="W34" i="45"/>
  <c r="V34" i="45"/>
  <c r="K53" i="47" s="1"/>
  <c r="U34" i="45"/>
  <c r="J53" i="47" s="1"/>
  <c r="T34" i="45"/>
  <c r="I53" i="47" s="1"/>
  <c r="W33" i="45"/>
  <c r="V33" i="45"/>
  <c r="U33" i="45"/>
  <c r="J57" i="47" s="1"/>
  <c r="T33" i="45"/>
  <c r="I57" i="47" s="1"/>
  <c r="W32" i="45"/>
  <c r="V32" i="45"/>
  <c r="K49" i="47" s="1"/>
  <c r="U32" i="45"/>
  <c r="J49" i="47" s="1"/>
  <c r="T32" i="45"/>
  <c r="I49" i="47" s="1"/>
  <c r="W31" i="45"/>
  <c r="V31" i="45"/>
  <c r="K59" i="47" s="1"/>
  <c r="U31" i="45"/>
  <c r="J59" i="47" s="1"/>
  <c r="T31" i="45"/>
  <c r="I59" i="47" s="1"/>
  <c r="W30" i="45"/>
  <c r="V30" i="45"/>
  <c r="K47" i="47" s="1"/>
  <c r="U30" i="45"/>
  <c r="T30" i="45"/>
  <c r="W29" i="45"/>
  <c r="V29" i="45"/>
  <c r="K45" i="47" s="1"/>
  <c r="U29" i="45"/>
  <c r="J45" i="47" s="1"/>
  <c r="T29" i="45"/>
  <c r="I45" i="47" s="1"/>
  <c r="W28" i="45"/>
  <c r="V28" i="45"/>
  <c r="K39" i="47" s="1"/>
  <c r="U28" i="45"/>
  <c r="J39" i="47" s="1"/>
  <c r="T28" i="45"/>
  <c r="I39" i="47" s="1"/>
  <c r="W27" i="45"/>
  <c r="V27" i="45"/>
  <c r="K43" i="47" s="1"/>
  <c r="U27" i="45"/>
  <c r="J43" i="47" s="1"/>
  <c r="T27" i="45"/>
  <c r="I43" i="47" s="1"/>
  <c r="W26" i="45"/>
  <c r="V26" i="45"/>
  <c r="U26" i="45"/>
  <c r="J41" i="47" s="1"/>
  <c r="T26" i="45"/>
  <c r="I41" i="47" s="1"/>
  <c r="W25" i="45"/>
  <c r="V25" i="45"/>
  <c r="K37" i="47" s="1"/>
  <c r="U25" i="45"/>
  <c r="J37" i="47" s="1"/>
  <c r="T25" i="45"/>
  <c r="I37" i="47" s="1"/>
  <c r="W24" i="45"/>
  <c r="V24" i="45"/>
  <c r="K35" i="47" s="1"/>
  <c r="U24" i="45"/>
  <c r="J35" i="47" s="1"/>
  <c r="T24" i="45"/>
  <c r="I35" i="47" s="1"/>
  <c r="W23" i="45"/>
  <c r="V23" i="45"/>
  <c r="K33" i="47" s="1"/>
  <c r="U23" i="45"/>
  <c r="J33" i="47" s="1"/>
  <c r="T23" i="45"/>
  <c r="I33" i="47" s="1"/>
  <c r="W22" i="45"/>
  <c r="V22" i="45"/>
  <c r="K31" i="47" s="1"/>
  <c r="U22" i="45"/>
  <c r="T22" i="45"/>
  <c r="W21" i="45"/>
  <c r="V21" i="45"/>
  <c r="K29" i="47" s="1"/>
  <c r="U21" i="45"/>
  <c r="J29" i="47" s="1"/>
  <c r="T21" i="45"/>
  <c r="I29" i="47" s="1"/>
  <c r="W20" i="45"/>
  <c r="V20" i="45"/>
  <c r="K17" i="47" s="1"/>
  <c r="U20" i="45"/>
  <c r="J17" i="47" s="1"/>
  <c r="T20" i="45"/>
  <c r="I17" i="47" s="1"/>
  <c r="W19" i="45"/>
  <c r="V19" i="45"/>
  <c r="K15" i="47" s="1"/>
  <c r="U19" i="45"/>
  <c r="T19" i="45"/>
  <c r="W18" i="45"/>
  <c r="V18" i="45"/>
  <c r="K13" i="47" s="1"/>
  <c r="U18" i="45"/>
  <c r="J13" i="47" s="1"/>
  <c r="T18" i="45"/>
  <c r="I13" i="47" s="1"/>
  <c r="W17" i="45"/>
  <c r="V17" i="45"/>
  <c r="U17" i="45"/>
  <c r="T17" i="45"/>
  <c r="W16" i="45"/>
  <c r="V16" i="45"/>
  <c r="U16" i="45"/>
  <c r="T16" i="45"/>
  <c r="W15" i="45"/>
  <c r="V15" i="45"/>
  <c r="U15" i="45"/>
  <c r="T15" i="45"/>
  <c r="W14" i="45"/>
  <c r="V14" i="45"/>
  <c r="U14" i="45"/>
  <c r="T14" i="45"/>
  <c r="W13" i="45"/>
  <c r="V13" i="45"/>
  <c r="K27" i="47" s="1"/>
  <c r="U13" i="45"/>
  <c r="J27" i="47" s="1"/>
  <c r="T13" i="45"/>
  <c r="I27" i="47" s="1"/>
  <c r="W12" i="45"/>
  <c r="V12" i="45"/>
  <c r="U12" i="45"/>
  <c r="J25" i="47" s="1"/>
  <c r="T12" i="45"/>
  <c r="I25" i="47" s="1"/>
  <c r="W11" i="45"/>
  <c r="V11" i="45"/>
  <c r="K19" i="47" s="1"/>
  <c r="U11" i="45"/>
  <c r="J19" i="47" s="1"/>
  <c r="T11" i="45"/>
  <c r="I19" i="47" s="1"/>
  <c r="W10" i="45"/>
  <c r="V10" i="45"/>
  <c r="K23" i="47" s="1"/>
  <c r="U10" i="45"/>
  <c r="J23" i="47" s="1"/>
  <c r="T10" i="45"/>
  <c r="I23" i="47" s="1"/>
  <c r="W9" i="45"/>
  <c r="V9" i="45"/>
  <c r="K21" i="47" s="1"/>
  <c r="U9" i="45"/>
  <c r="J21" i="47" s="1"/>
  <c r="T9" i="45"/>
  <c r="I21" i="47" s="1"/>
  <c r="W8" i="45"/>
  <c r="V8" i="45"/>
  <c r="K11" i="47" s="1"/>
  <c r="U8" i="45"/>
  <c r="J11" i="47" s="1"/>
  <c r="T8" i="45"/>
  <c r="I11" i="47" s="1"/>
  <c r="W7" i="45"/>
  <c r="V7" i="45"/>
  <c r="U7" i="45"/>
  <c r="J9" i="47" s="1"/>
  <c r="T7" i="45"/>
  <c r="I9" i="47" s="1"/>
  <c r="W6" i="45"/>
  <c r="V6" i="45"/>
  <c r="U6" i="45"/>
  <c r="T6" i="45"/>
  <c r="W5" i="45"/>
  <c r="V5" i="45"/>
  <c r="K7" i="47" s="1"/>
  <c r="U5" i="45"/>
  <c r="J7" i="47" s="1"/>
  <c r="T5" i="45"/>
  <c r="I7" i="47" s="1"/>
  <c r="W4" i="45"/>
  <c r="V4" i="45"/>
  <c r="K5" i="47" s="1"/>
  <c r="U4" i="45"/>
  <c r="J5" i="47" s="1"/>
  <c r="T4" i="45"/>
  <c r="I5" i="47" s="1"/>
  <c r="W3" i="45"/>
  <c r="V3" i="45"/>
  <c r="U3" i="45"/>
  <c r="J3" i="47" s="1"/>
  <c r="T3" i="45"/>
  <c r="I3" i="47" s="1"/>
  <c r="W2" i="45"/>
  <c r="V2" i="45"/>
  <c r="K63" i="47" s="1"/>
  <c r="U2" i="45"/>
  <c r="J63" i="47" s="1"/>
  <c r="T2" i="45"/>
  <c r="I63" i="47" s="1"/>
  <c r="W402" i="44"/>
  <c r="V402" i="44"/>
  <c r="U402" i="44"/>
  <c r="T402" i="44"/>
  <c r="W401" i="44"/>
  <c r="V401" i="44"/>
  <c r="U401" i="44"/>
  <c r="T401" i="44"/>
  <c r="W400" i="44"/>
  <c r="V400" i="44"/>
  <c r="U400" i="44"/>
  <c r="T400" i="44"/>
  <c r="W399" i="44"/>
  <c r="V399" i="44"/>
  <c r="U399" i="44"/>
  <c r="T399" i="44"/>
  <c r="W398" i="44"/>
  <c r="V398" i="44"/>
  <c r="U398" i="44"/>
  <c r="T398" i="44"/>
  <c r="W397" i="44"/>
  <c r="V397" i="44"/>
  <c r="U397" i="44"/>
  <c r="T397" i="44"/>
  <c r="W396" i="44"/>
  <c r="V396" i="44"/>
  <c r="U396" i="44"/>
  <c r="T396" i="44"/>
  <c r="W395" i="44"/>
  <c r="V395" i="44"/>
  <c r="U395" i="44"/>
  <c r="T395" i="44"/>
  <c r="W394" i="44"/>
  <c r="V394" i="44"/>
  <c r="U394" i="44"/>
  <c r="T394" i="44"/>
  <c r="W393" i="44"/>
  <c r="V393" i="44"/>
  <c r="U393" i="44"/>
  <c r="T393" i="44"/>
  <c r="W392" i="44"/>
  <c r="V392" i="44"/>
  <c r="U392" i="44"/>
  <c r="T392" i="44"/>
  <c r="W391" i="44"/>
  <c r="V391" i="44"/>
  <c r="U391" i="44"/>
  <c r="T391" i="44"/>
  <c r="W390" i="44"/>
  <c r="V390" i="44"/>
  <c r="U390" i="44"/>
  <c r="T390" i="44"/>
  <c r="W389" i="44"/>
  <c r="V389" i="44"/>
  <c r="U389" i="44"/>
  <c r="T389" i="44"/>
  <c r="W388" i="44"/>
  <c r="V388" i="44"/>
  <c r="U388" i="44"/>
  <c r="T388" i="44"/>
  <c r="W387" i="44"/>
  <c r="V387" i="44"/>
  <c r="U387" i="44"/>
  <c r="T387" i="44"/>
  <c r="W386" i="44"/>
  <c r="V386" i="44"/>
  <c r="U386" i="44"/>
  <c r="T386" i="44"/>
  <c r="W385" i="44"/>
  <c r="V385" i="44"/>
  <c r="U385" i="44"/>
  <c r="T385" i="44"/>
  <c r="W384" i="44"/>
  <c r="V384" i="44"/>
  <c r="U384" i="44"/>
  <c r="T384" i="44"/>
  <c r="W383" i="44"/>
  <c r="V383" i="44"/>
  <c r="U383" i="44"/>
  <c r="T383" i="44"/>
  <c r="W382" i="44"/>
  <c r="V382" i="44"/>
  <c r="U382" i="44"/>
  <c r="T382" i="44"/>
  <c r="W381" i="44"/>
  <c r="V381" i="44"/>
  <c r="U381" i="44"/>
  <c r="T381" i="44"/>
  <c r="W380" i="44"/>
  <c r="V380" i="44"/>
  <c r="U380" i="44"/>
  <c r="T380" i="44"/>
  <c r="W379" i="44"/>
  <c r="V379" i="44"/>
  <c r="U379" i="44"/>
  <c r="T379" i="44"/>
  <c r="W378" i="44"/>
  <c r="V378" i="44"/>
  <c r="U378" i="44"/>
  <c r="T378" i="44"/>
  <c r="W377" i="44"/>
  <c r="V377" i="44"/>
  <c r="U377" i="44"/>
  <c r="T377" i="44"/>
  <c r="W376" i="44"/>
  <c r="V376" i="44"/>
  <c r="U376" i="44"/>
  <c r="T376" i="44"/>
  <c r="W375" i="44"/>
  <c r="V375" i="44"/>
  <c r="U375" i="44"/>
  <c r="T375" i="44"/>
  <c r="W374" i="44"/>
  <c r="V374" i="44"/>
  <c r="U374" i="44"/>
  <c r="T374" i="44"/>
  <c r="W373" i="44"/>
  <c r="V373" i="44"/>
  <c r="U373" i="44"/>
  <c r="T373" i="44"/>
  <c r="W372" i="44"/>
  <c r="V372" i="44"/>
  <c r="U372" i="44"/>
  <c r="T372" i="44"/>
  <c r="W371" i="44"/>
  <c r="V371" i="44"/>
  <c r="U371" i="44"/>
  <c r="T371" i="44"/>
  <c r="W370" i="44"/>
  <c r="V370" i="44"/>
  <c r="U370" i="44"/>
  <c r="T370" i="44"/>
  <c r="W369" i="44"/>
  <c r="V369" i="44"/>
  <c r="U369" i="44"/>
  <c r="T369" i="44"/>
  <c r="W368" i="44"/>
  <c r="V368" i="44"/>
  <c r="U368" i="44"/>
  <c r="T368" i="44"/>
  <c r="W367" i="44"/>
  <c r="V367" i="44"/>
  <c r="U367" i="44"/>
  <c r="T367" i="44"/>
  <c r="W366" i="44"/>
  <c r="V366" i="44"/>
  <c r="U366" i="44"/>
  <c r="T366" i="44"/>
  <c r="W365" i="44"/>
  <c r="V365" i="44"/>
  <c r="U365" i="44"/>
  <c r="T365" i="44"/>
  <c r="W364" i="44"/>
  <c r="V364" i="44"/>
  <c r="U364" i="44"/>
  <c r="T364" i="44"/>
  <c r="W363" i="44"/>
  <c r="V363" i="44"/>
  <c r="U363" i="44"/>
  <c r="T363" i="44"/>
  <c r="W362" i="44"/>
  <c r="V362" i="44"/>
  <c r="U362" i="44"/>
  <c r="T362" i="44"/>
  <c r="W361" i="44"/>
  <c r="V361" i="44"/>
  <c r="U361" i="44"/>
  <c r="T361" i="44"/>
  <c r="W360" i="44"/>
  <c r="V360" i="44"/>
  <c r="U360" i="44"/>
  <c r="T360" i="44"/>
  <c r="W359" i="44"/>
  <c r="V359" i="44"/>
  <c r="U359" i="44"/>
  <c r="T359" i="44"/>
  <c r="W358" i="44"/>
  <c r="V358" i="44"/>
  <c r="U358" i="44"/>
  <c r="T358" i="44"/>
  <c r="W357" i="44"/>
  <c r="V357" i="44"/>
  <c r="U357" i="44"/>
  <c r="T357" i="44"/>
  <c r="W356" i="44"/>
  <c r="V356" i="44"/>
  <c r="U356" i="44"/>
  <c r="T356" i="44"/>
  <c r="W355" i="44"/>
  <c r="V355" i="44"/>
  <c r="U355" i="44"/>
  <c r="T355" i="44"/>
  <c r="W354" i="44"/>
  <c r="V354" i="44"/>
  <c r="U354" i="44"/>
  <c r="T354" i="44"/>
  <c r="W353" i="44"/>
  <c r="V353" i="44"/>
  <c r="U353" i="44"/>
  <c r="T353" i="44"/>
  <c r="W352" i="44"/>
  <c r="V352" i="44"/>
  <c r="U352" i="44"/>
  <c r="T352" i="44"/>
  <c r="W351" i="44"/>
  <c r="V351" i="44"/>
  <c r="U351" i="44"/>
  <c r="T351" i="44"/>
  <c r="W350" i="44"/>
  <c r="V350" i="44"/>
  <c r="U350" i="44"/>
  <c r="T350" i="44"/>
  <c r="W349" i="44"/>
  <c r="V349" i="44"/>
  <c r="U349" i="44"/>
  <c r="T349" i="44"/>
  <c r="W348" i="44"/>
  <c r="V348" i="44"/>
  <c r="U348" i="44"/>
  <c r="T348" i="44"/>
  <c r="W347" i="44"/>
  <c r="V347" i="44"/>
  <c r="U347" i="44"/>
  <c r="T347" i="44"/>
  <c r="W346" i="44"/>
  <c r="V346" i="44"/>
  <c r="U346" i="44"/>
  <c r="T346" i="44"/>
  <c r="W345" i="44"/>
  <c r="V345" i="44"/>
  <c r="U345" i="44"/>
  <c r="T345" i="44"/>
  <c r="W344" i="44"/>
  <c r="V344" i="44"/>
  <c r="U344" i="44"/>
  <c r="T344" i="44"/>
  <c r="W343" i="44"/>
  <c r="V343" i="44"/>
  <c r="U343" i="44"/>
  <c r="T343" i="44"/>
  <c r="W342" i="44"/>
  <c r="V342" i="44"/>
  <c r="U342" i="44"/>
  <c r="T342" i="44"/>
  <c r="W341" i="44"/>
  <c r="V341" i="44"/>
  <c r="U341" i="44"/>
  <c r="T341" i="44"/>
  <c r="W340" i="44"/>
  <c r="V340" i="44"/>
  <c r="U340" i="44"/>
  <c r="T340" i="44"/>
  <c r="W339" i="44"/>
  <c r="V339" i="44"/>
  <c r="U339" i="44"/>
  <c r="T339" i="44"/>
  <c r="W338" i="44"/>
  <c r="V338" i="44"/>
  <c r="U338" i="44"/>
  <c r="T338" i="44"/>
  <c r="W337" i="44"/>
  <c r="V337" i="44"/>
  <c r="U337" i="44"/>
  <c r="T337" i="44"/>
  <c r="W336" i="44"/>
  <c r="V336" i="44"/>
  <c r="U336" i="44"/>
  <c r="T336" i="44"/>
  <c r="W335" i="44"/>
  <c r="V335" i="44"/>
  <c r="U335" i="44"/>
  <c r="T335" i="44"/>
  <c r="W334" i="44"/>
  <c r="V334" i="44"/>
  <c r="U334" i="44"/>
  <c r="T334" i="44"/>
  <c r="W333" i="44"/>
  <c r="V333" i="44"/>
  <c r="U333" i="44"/>
  <c r="T333" i="44"/>
  <c r="W332" i="44"/>
  <c r="V332" i="44"/>
  <c r="U332" i="44"/>
  <c r="T332" i="44"/>
  <c r="W331" i="44"/>
  <c r="V331" i="44"/>
  <c r="U331" i="44"/>
  <c r="T331" i="44"/>
  <c r="W330" i="44"/>
  <c r="V330" i="44"/>
  <c r="U330" i="44"/>
  <c r="T330" i="44"/>
  <c r="W329" i="44"/>
  <c r="V329" i="44"/>
  <c r="U329" i="44"/>
  <c r="T329" i="44"/>
  <c r="W328" i="44"/>
  <c r="V328" i="44"/>
  <c r="U328" i="44"/>
  <c r="T328" i="44"/>
  <c r="W327" i="44"/>
  <c r="V327" i="44"/>
  <c r="U327" i="44"/>
  <c r="T327" i="44"/>
  <c r="W326" i="44"/>
  <c r="V326" i="44"/>
  <c r="U326" i="44"/>
  <c r="T326" i="44"/>
  <c r="W325" i="44"/>
  <c r="V325" i="44"/>
  <c r="U325" i="44"/>
  <c r="T325" i="44"/>
  <c r="W324" i="44"/>
  <c r="V324" i="44"/>
  <c r="U324" i="44"/>
  <c r="T324" i="44"/>
  <c r="W323" i="44"/>
  <c r="V323" i="44"/>
  <c r="U323" i="44"/>
  <c r="T323" i="44"/>
  <c r="W322" i="44"/>
  <c r="V322" i="44"/>
  <c r="U322" i="44"/>
  <c r="T322" i="44"/>
  <c r="W321" i="44"/>
  <c r="V321" i="44"/>
  <c r="U321" i="44"/>
  <c r="T321" i="44"/>
  <c r="W320" i="44"/>
  <c r="V320" i="44"/>
  <c r="U320" i="44"/>
  <c r="T320" i="44"/>
  <c r="W319" i="44"/>
  <c r="V319" i="44"/>
  <c r="U319" i="44"/>
  <c r="T319" i="44"/>
  <c r="W318" i="44"/>
  <c r="V318" i="44"/>
  <c r="U318" i="44"/>
  <c r="T318" i="44"/>
  <c r="W317" i="44"/>
  <c r="V317" i="44"/>
  <c r="U317" i="44"/>
  <c r="T317" i="44"/>
  <c r="W316" i="44"/>
  <c r="V316" i="44"/>
  <c r="U316" i="44"/>
  <c r="T316" i="44"/>
  <c r="W315" i="44"/>
  <c r="V315" i="44"/>
  <c r="U315" i="44"/>
  <c r="T315" i="44"/>
  <c r="W314" i="44"/>
  <c r="V314" i="44"/>
  <c r="U314" i="44"/>
  <c r="T314" i="44"/>
  <c r="W313" i="44"/>
  <c r="V313" i="44"/>
  <c r="U313" i="44"/>
  <c r="T313" i="44"/>
  <c r="W312" i="44"/>
  <c r="V312" i="44"/>
  <c r="U312" i="44"/>
  <c r="T312" i="44"/>
  <c r="W311" i="44"/>
  <c r="V311" i="44"/>
  <c r="U311" i="44"/>
  <c r="T311" i="44"/>
  <c r="W310" i="44"/>
  <c r="V310" i="44"/>
  <c r="U310" i="44"/>
  <c r="T310" i="44"/>
  <c r="W309" i="44"/>
  <c r="V309" i="44"/>
  <c r="U309" i="44"/>
  <c r="T309" i="44"/>
  <c r="W308" i="44"/>
  <c r="V308" i="44"/>
  <c r="U308" i="44"/>
  <c r="T308" i="44"/>
  <c r="W307" i="44"/>
  <c r="V307" i="44"/>
  <c r="U307" i="44"/>
  <c r="T307" i="44"/>
  <c r="W306" i="44"/>
  <c r="V306" i="44"/>
  <c r="U306" i="44"/>
  <c r="T306" i="44"/>
  <c r="W305" i="44"/>
  <c r="V305" i="44"/>
  <c r="U305" i="44"/>
  <c r="T305" i="44"/>
  <c r="W304" i="44"/>
  <c r="V304" i="44"/>
  <c r="U304" i="44"/>
  <c r="T304" i="44"/>
  <c r="W303" i="44"/>
  <c r="V303" i="44"/>
  <c r="U303" i="44"/>
  <c r="T303" i="44"/>
  <c r="W302" i="44"/>
  <c r="V302" i="44"/>
  <c r="U302" i="44"/>
  <c r="T302" i="44"/>
  <c r="W301" i="44"/>
  <c r="V301" i="44"/>
  <c r="U301" i="44"/>
  <c r="T301" i="44"/>
  <c r="W300" i="44"/>
  <c r="V300" i="44"/>
  <c r="U300" i="44"/>
  <c r="T300" i="44"/>
  <c r="W299" i="44"/>
  <c r="V299" i="44"/>
  <c r="U299" i="44"/>
  <c r="T299" i="44"/>
  <c r="W298" i="44"/>
  <c r="V298" i="44"/>
  <c r="U298" i="44"/>
  <c r="T298" i="44"/>
  <c r="W297" i="44"/>
  <c r="V297" i="44"/>
  <c r="U297" i="44"/>
  <c r="T297" i="44"/>
  <c r="W296" i="44"/>
  <c r="V296" i="44"/>
  <c r="U296" i="44"/>
  <c r="T296" i="44"/>
  <c r="W295" i="44"/>
  <c r="V295" i="44"/>
  <c r="U295" i="44"/>
  <c r="T295" i="44"/>
  <c r="W294" i="44"/>
  <c r="V294" i="44"/>
  <c r="U294" i="44"/>
  <c r="T294" i="44"/>
  <c r="W293" i="44"/>
  <c r="V293" i="44"/>
  <c r="U293" i="44"/>
  <c r="T293" i="44"/>
  <c r="W292" i="44"/>
  <c r="V292" i="44"/>
  <c r="U292" i="44"/>
  <c r="T292" i="44"/>
  <c r="W291" i="44"/>
  <c r="V291" i="44"/>
  <c r="U291" i="44"/>
  <c r="T291" i="44"/>
  <c r="W290" i="44"/>
  <c r="V290" i="44"/>
  <c r="U290" i="44"/>
  <c r="T290" i="44"/>
  <c r="W289" i="44"/>
  <c r="V289" i="44"/>
  <c r="U289" i="44"/>
  <c r="W288" i="44"/>
  <c r="V288" i="44"/>
  <c r="U288" i="44"/>
  <c r="W287" i="44"/>
  <c r="V287" i="44"/>
  <c r="U287" i="44"/>
  <c r="W286" i="44"/>
  <c r="V286" i="44"/>
  <c r="U286" i="44"/>
  <c r="W285" i="44"/>
  <c r="V285" i="44"/>
  <c r="U285" i="44"/>
  <c r="W284" i="44"/>
  <c r="V284" i="44"/>
  <c r="U284" i="44"/>
  <c r="W283" i="44"/>
  <c r="V283" i="44"/>
  <c r="U283" i="44"/>
  <c r="W282" i="44"/>
  <c r="V282" i="44"/>
  <c r="U282" i="44"/>
  <c r="W281" i="44"/>
  <c r="V281" i="44"/>
  <c r="U281" i="44"/>
  <c r="W280" i="44"/>
  <c r="V280" i="44"/>
  <c r="U280" i="44"/>
  <c r="W279" i="44"/>
  <c r="V279" i="44"/>
  <c r="U279" i="44"/>
  <c r="W278" i="44"/>
  <c r="V278" i="44"/>
  <c r="U278" i="44"/>
  <c r="W277" i="44"/>
  <c r="V277" i="44"/>
  <c r="U277" i="44"/>
  <c r="W276" i="44"/>
  <c r="V276" i="44"/>
  <c r="U276" i="44"/>
  <c r="W275" i="44"/>
  <c r="V275" i="44"/>
  <c r="U275" i="44"/>
  <c r="W274" i="44"/>
  <c r="V274" i="44"/>
  <c r="U274" i="44"/>
  <c r="W273" i="44"/>
  <c r="V273" i="44"/>
  <c r="U273" i="44"/>
  <c r="W272" i="44"/>
  <c r="V272" i="44"/>
  <c r="U272" i="44"/>
  <c r="W271" i="44"/>
  <c r="V271" i="44"/>
  <c r="U271" i="44"/>
  <c r="W270" i="44"/>
  <c r="V270" i="44"/>
  <c r="U270" i="44"/>
  <c r="W269" i="44"/>
  <c r="V269" i="44"/>
  <c r="U269" i="44"/>
  <c r="W268" i="44"/>
  <c r="V268" i="44"/>
  <c r="U268" i="44"/>
  <c r="W267" i="44"/>
  <c r="V267" i="44"/>
  <c r="U267" i="44"/>
  <c r="W266" i="44"/>
  <c r="V266" i="44"/>
  <c r="U266" i="44"/>
  <c r="W265" i="44"/>
  <c r="V265" i="44"/>
  <c r="U265" i="44"/>
  <c r="W264" i="44"/>
  <c r="V264" i="44"/>
  <c r="U264" i="44"/>
  <c r="W263" i="44"/>
  <c r="V263" i="44"/>
  <c r="U263" i="44"/>
  <c r="W262" i="44"/>
  <c r="V262" i="44"/>
  <c r="U262" i="44"/>
  <c r="W261" i="44"/>
  <c r="V261" i="44"/>
  <c r="U261" i="44"/>
  <c r="W260" i="44"/>
  <c r="V260" i="44"/>
  <c r="U260" i="44"/>
  <c r="W259" i="44"/>
  <c r="V259" i="44"/>
  <c r="U259" i="44"/>
  <c r="W258" i="44"/>
  <c r="V258" i="44"/>
  <c r="U258" i="44"/>
  <c r="W257" i="44"/>
  <c r="V257" i="44"/>
  <c r="U257" i="44"/>
  <c r="W256" i="44"/>
  <c r="V256" i="44"/>
  <c r="U256" i="44"/>
  <c r="W255" i="44"/>
  <c r="V255" i="44"/>
  <c r="U255" i="44"/>
  <c r="W254" i="44"/>
  <c r="V254" i="44"/>
  <c r="U254" i="44"/>
  <c r="W253" i="44"/>
  <c r="V253" i="44"/>
  <c r="U253" i="44"/>
  <c r="W252" i="44"/>
  <c r="V252" i="44"/>
  <c r="U252" i="44"/>
  <c r="W251" i="44"/>
  <c r="V251" i="44"/>
  <c r="U251" i="44"/>
  <c r="W250" i="44"/>
  <c r="V250" i="44"/>
  <c r="U250" i="44"/>
  <c r="W249" i="44"/>
  <c r="V249" i="44"/>
  <c r="U249" i="44"/>
  <c r="W248" i="44"/>
  <c r="V248" i="44"/>
  <c r="U248" i="44"/>
  <c r="W247" i="44"/>
  <c r="V247" i="44"/>
  <c r="U247" i="44"/>
  <c r="W246" i="44"/>
  <c r="V246" i="44"/>
  <c r="U246" i="44"/>
  <c r="W245" i="44"/>
  <c r="V245" i="44"/>
  <c r="U245" i="44"/>
  <c r="W244" i="44"/>
  <c r="V244" i="44"/>
  <c r="U244" i="44"/>
  <c r="W243" i="44"/>
  <c r="V243" i="44"/>
  <c r="U243" i="44"/>
  <c r="W242" i="44"/>
  <c r="V242" i="44"/>
  <c r="U242" i="44"/>
  <c r="W241" i="44"/>
  <c r="V241" i="44"/>
  <c r="U241" i="44"/>
  <c r="W240" i="44"/>
  <c r="V240" i="44"/>
  <c r="U240" i="44"/>
  <c r="W239" i="44"/>
  <c r="V239" i="44"/>
  <c r="U239" i="44"/>
  <c r="W238" i="44"/>
  <c r="V238" i="44"/>
  <c r="U238" i="44"/>
  <c r="W237" i="44"/>
  <c r="V237" i="44"/>
  <c r="U237" i="44"/>
  <c r="W236" i="44"/>
  <c r="V236" i="44"/>
  <c r="U236" i="44"/>
  <c r="W235" i="44"/>
  <c r="V235" i="44"/>
  <c r="U235" i="44"/>
  <c r="W234" i="44"/>
  <c r="V234" i="44"/>
  <c r="U234" i="44"/>
  <c r="W233" i="44"/>
  <c r="V233" i="44"/>
  <c r="U233" i="44"/>
  <c r="W232" i="44"/>
  <c r="V232" i="44"/>
  <c r="U232" i="44"/>
  <c r="W231" i="44"/>
  <c r="V231" i="44"/>
  <c r="U231" i="44"/>
  <c r="W230" i="44"/>
  <c r="V230" i="44"/>
  <c r="U230" i="44"/>
  <c r="W229" i="44"/>
  <c r="V229" i="44"/>
  <c r="U229" i="44"/>
  <c r="W228" i="44"/>
  <c r="V228" i="44"/>
  <c r="U228" i="44"/>
  <c r="W227" i="44"/>
  <c r="V227" i="44"/>
  <c r="U227" i="44"/>
  <c r="W226" i="44"/>
  <c r="V226" i="44"/>
  <c r="U226" i="44"/>
  <c r="W225" i="44"/>
  <c r="V225" i="44"/>
  <c r="U225" i="44"/>
  <c r="W224" i="44"/>
  <c r="V224" i="44"/>
  <c r="U224" i="44"/>
  <c r="W223" i="44"/>
  <c r="V223" i="44"/>
  <c r="U223" i="44"/>
  <c r="W222" i="44"/>
  <c r="V222" i="44"/>
  <c r="U222" i="44"/>
  <c r="W221" i="44"/>
  <c r="V221" i="44"/>
  <c r="U221" i="44"/>
  <c r="W220" i="44"/>
  <c r="V220" i="44"/>
  <c r="U220" i="44"/>
  <c r="W219" i="44"/>
  <c r="V219" i="44"/>
  <c r="U219" i="44"/>
  <c r="W218" i="44"/>
  <c r="V218" i="44"/>
  <c r="U218" i="44"/>
  <c r="W217" i="44"/>
  <c r="V217" i="44"/>
  <c r="U217" i="44"/>
  <c r="W216" i="44"/>
  <c r="V216" i="44"/>
  <c r="U216" i="44"/>
  <c r="W215" i="44"/>
  <c r="V215" i="44"/>
  <c r="U215" i="44"/>
  <c r="W214" i="44"/>
  <c r="V214" i="44"/>
  <c r="U214" i="44"/>
  <c r="W213" i="44"/>
  <c r="V213" i="44"/>
  <c r="U213" i="44"/>
  <c r="W212" i="44"/>
  <c r="V212" i="44"/>
  <c r="U212" i="44"/>
  <c r="W211" i="44"/>
  <c r="V211" i="44"/>
  <c r="U211" i="44"/>
  <c r="W210" i="44"/>
  <c r="V210" i="44"/>
  <c r="U210" i="44"/>
  <c r="W209" i="44"/>
  <c r="V209" i="44"/>
  <c r="U209" i="44"/>
  <c r="W208" i="44"/>
  <c r="V208" i="44"/>
  <c r="U208" i="44"/>
  <c r="W207" i="44"/>
  <c r="V207" i="44"/>
  <c r="U207" i="44"/>
  <c r="W206" i="44"/>
  <c r="V206" i="44"/>
  <c r="U206" i="44"/>
  <c r="W205" i="44"/>
  <c r="V205" i="44"/>
  <c r="U205" i="44"/>
  <c r="W204" i="44"/>
  <c r="V204" i="44"/>
  <c r="U204" i="44"/>
  <c r="W203" i="44"/>
  <c r="V203" i="44"/>
  <c r="U203" i="44"/>
  <c r="W202" i="44"/>
  <c r="V202" i="44"/>
  <c r="U202" i="44"/>
  <c r="W201" i="44"/>
  <c r="V201" i="44"/>
  <c r="U201" i="44"/>
  <c r="W200" i="44"/>
  <c r="V200" i="44"/>
  <c r="U200" i="44"/>
  <c r="W199" i="44"/>
  <c r="V199" i="44"/>
  <c r="U199" i="44"/>
  <c r="W198" i="44"/>
  <c r="V198" i="44"/>
  <c r="U198" i="44"/>
  <c r="W197" i="44"/>
  <c r="V197" i="44"/>
  <c r="U197" i="44"/>
  <c r="W196" i="44"/>
  <c r="V196" i="44"/>
  <c r="U196" i="44"/>
  <c r="W195" i="44"/>
  <c r="V195" i="44"/>
  <c r="U195" i="44"/>
  <c r="W194" i="44"/>
  <c r="V194" i="44"/>
  <c r="U194" i="44"/>
  <c r="W193" i="44"/>
  <c r="V193" i="44"/>
  <c r="U193" i="44"/>
  <c r="W192" i="44"/>
  <c r="V192" i="44"/>
  <c r="U192" i="44"/>
  <c r="W191" i="44"/>
  <c r="V191" i="44"/>
  <c r="U191" i="44"/>
  <c r="W190" i="44"/>
  <c r="V190" i="44"/>
  <c r="U190" i="44"/>
  <c r="W189" i="44"/>
  <c r="V189" i="44"/>
  <c r="U189" i="44"/>
  <c r="W188" i="44"/>
  <c r="V188" i="44"/>
  <c r="U188" i="44"/>
  <c r="W187" i="44"/>
  <c r="V187" i="44"/>
  <c r="U187" i="44"/>
  <c r="W186" i="44"/>
  <c r="V186" i="44"/>
  <c r="U186" i="44"/>
  <c r="W185" i="44"/>
  <c r="V185" i="44"/>
  <c r="U185" i="44"/>
  <c r="W184" i="44"/>
  <c r="V184" i="44"/>
  <c r="U184" i="44"/>
  <c r="W183" i="44"/>
  <c r="V183" i="44"/>
  <c r="U183" i="44"/>
  <c r="W182" i="44"/>
  <c r="V182" i="44"/>
  <c r="U182" i="44"/>
  <c r="W181" i="44"/>
  <c r="V181" i="44"/>
  <c r="U181" i="44"/>
  <c r="W180" i="44"/>
  <c r="V180" i="44"/>
  <c r="U180" i="44"/>
  <c r="W179" i="44"/>
  <c r="V179" i="44"/>
  <c r="U179" i="44"/>
  <c r="W178" i="44"/>
  <c r="V178" i="44"/>
  <c r="U178" i="44"/>
  <c r="W177" i="44"/>
  <c r="V177" i="44"/>
  <c r="U177" i="44"/>
  <c r="W176" i="44"/>
  <c r="V176" i="44"/>
  <c r="U176" i="44"/>
  <c r="W175" i="44"/>
  <c r="V175" i="44"/>
  <c r="U175" i="44"/>
  <c r="W174" i="44"/>
  <c r="V174" i="44"/>
  <c r="U174" i="44"/>
  <c r="W173" i="44"/>
  <c r="V173" i="44"/>
  <c r="U173" i="44"/>
  <c r="W172" i="44"/>
  <c r="V172" i="44"/>
  <c r="U172" i="44"/>
  <c r="W171" i="44"/>
  <c r="V171" i="44"/>
  <c r="U171" i="44"/>
  <c r="W170" i="44"/>
  <c r="V170" i="44"/>
  <c r="U170" i="44"/>
  <c r="W169" i="44"/>
  <c r="V169" i="44"/>
  <c r="U169" i="44"/>
  <c r="W168" i="44"/>
  <c r="V168" i="44"/>
  <c r="U168" i="44"/>
  <c r="W167" i="44"/>
  <c r="V167" i="44"/>
  <c r="U167" i="44"/>
  <c r="W166" i="44"/>
  <c r="V166" i="44"/>
  <c r="U166" i="44"/>
  <c r="W165" i="44"/>
  <c r="V165" i="44"/>
  <c r="U165" i="44"/>
  <c r="W164" i="44"/>
  <c r="V164" i="44"/>
  <c r="U164" i="44"/>
  <c r="W163" i="44"/>
  <c r="V163" i="44"/>
  <c r="U163" i="44"/>
  <c r="W162" i="44"/>
  <c r="V162" i="44"/>
  <c r="U162" i="44"/>
  <c r="W161" i="44"/>
  <c r="V161" i="44"/>
  <c r="U161" i="44"/>
  <c r="W160" i="44"/>
  <c r="V160" i="44"/>
  <c r="U160" i="44"/>
  <c r="W159" i="44"/>
  <c r="V159" i="44"/>
  <c r="U159" i="44"/>
  <c r="W158" i="44"/>
  <c r="V158" i="44"/>
  <c r="U158" i="44"/>
  <c r="W157" i="44"/>
  <c r="V157" i="44"/>
  <c r="U157" i="44"/>
  <c r="W156" i="44"/>
  <c r="V156" i="44"/>
  <c r="U156" i="44"/>
  <c r="W155" i="44"/>
  <c r="V155" i="44"/>
  <c r="U155" i="44"/>
  <c r="W154" i="44"/>
  <c r="V154" i="44"/>
  <c r="U154" i="44"/>
  <c r="W153" i="44"/>
  <c r="V153" i="44"/>
  <c r="U153" i="44"/>
  <c r="W152" i="44"/>
  <c r="V152" i="44"/>
  <c r="U152" i="44"/>
  <c r="W151" i="44"/>
  <c r="V151" i="44"/>
  <c r="U151" i="44"/>
  <c r="W150" i="44"/>
  <c r="V150" i="44"/>
  <c r="U150" i="44"/>
  <c r="W149" i="44"/>
  <c r="V149" i="44"/>
  <c r="U149" i="44"/>
  <c r="W148" i="44"/>
  <c r="V148" i="44"/>
  <c r="U148" i="44"/>
  <c r="W147" i="44"/>
  <c r="V147" i="44"/>
  <c r="U147" i="44"/>
  <c r="W146" i="44"/>
  <c r="V146" i="44"/>
  <c r="U146" i="44"/>
  <c r="W145" i="44"/>
  <c r="V145" i="44"/>
  <c r="U145" i="44"/>
  <c r="W144" i="44"/>
  <c r="V144" i="44"/>
  <c r="U144" i="44"/>
  <c r="W143" i="44"/>
  <c r="V143" i="44"/>
  <c r="U143" i="44"/>
  <c r="W142" i="44"/>
  <c r="V142" i="44"/>
  <c r="U142" i="44"/>
  <c r="W141" i="44"/>
  <c r="V141" i="44"/>
  <c r="U141" i="44"/>
  <c r="W140" i="44"/>
  <c r="V140" i="44"/>
  <c r="U140" i="44"/>
  <c r="W139" i="44"/>
  <c r="V139" i="44"/>
  <c r="U139" i="44"/>
  <c r="W138" i="44"/>
  <c r="V138" i="44"/>
  <c r="U138" i="44"/>
  <c r="W137" i="44"/>
  <c r="V137" i="44"/>
  <c r="U137" i="44"/>
  <c r="W136" i="44"/>
  <c r="V136" i="44"/>
  <c r="U136" i="44"/>
  <c r="W135" i="44"/>
  <c r="V135" i="44"/>
  <c r="U135" i="44"/>
  <c r="W134" i="44"/>
  <c r="V134" i="44"/>
  <c r="U134" i="44"/>
  <c r="W133" i="44"/>
  <c r="V133" i="44"/>
  <c r="U133" i="44"/>
  <c r="W132" i="44"/>
  <c r="V132" i="44"/>
  <c r="U132" i="44"/>
  <c r="W131" i="44"/>
  <c r="V131" i="44"/>
  <c r="U131" i="44"/>
  <c r="W130" i="44"/>
  <c r="V130" i="44"/>
  <c r="U130" i="44"/>
  <c r="W129" i="44"/>
  <c r="V129" i="44"/>
  <c r="U129" i="44"/>
  <c r="W128" i="44"/>
  <c r="V128" i="44"/>
  <c r="U128" i="44"/>
  <c r="W127" i="44"/>
  <c r="V127" i="44"/>
  <c r="U127" i="44"/>
  <c r="W126" i="44"/>
  <c r="V126" i="44"/>
  <c r="U126" i="44"/>
  <c r="W125" i="44"/>
  <c r="V125" i="44"/>
  <c r="U125" i="44"/>
  <c r="W124" i="44"/>
  <c r="V124" i="44"/>
  <c r="U124" i="44"/>
  <c r="W123" i="44"/>
  <c r="V123" i="44"/>
  <c r="U123" i="44"/>
  <c r="W122" i="44"/>
  <c r="V122" i="44"/>
  <c r="U122" i="44"/>
  <c r="W121" i="44"/>
  <c r="V121" i="44"/>
  <c r="U121" i="44"/>
  <c r="W120" i="44"/>
  <c r="V120" i="44"/>
  <c r="U120" i="44"/>
  <c r="W119" i="44"/>
  <c r="V119" i="44"/>
  <c r="U119" i="44"/>
  <c r="W118" i="44"/>
  <c r="V118" i="44"/>
  <c r="U118" i="44"/>
  <c r="W117" i="44"/>
  <c r="V117" i="44"/>
  <c r="U117" i="44"/>
  <c r="W116" i="44"/>
  <c r="V116" i="44"/>
  <c r="U116" i="44"/>
  <c r="W115" i="44"/>
  <c r="V115" i="44"/>
  <c r="U115" i="44"/>
  <c r="W114" i="44"/>
  <c r="V114" i="44"/>
  <c r="U114" i="44"/>
  <c r="W113" i="44"/>
  <c r="V113" i="44"/>
  <c r="U113" i="44"/>
  <c r="W112" i="44"/>
  <c r="V112" i="44"/>
  <c r="U112" i="44"/>
  <c r="W111" i="44"/>
  <c r="V111" i="44"/>
  <c r="U111" i="44"/>
  <c r="W110" i="44"/>
  <c r="V110" i="44"/>
  <c r="U110" i="44"/>
  <c r="W109" i="44"/>
  <c r="V109" i="44"/>
  <c r="U109" i="44"/>
  <c r="W108" i="44"/>
  <c r="V108" i="44"/>
  <c r="U108" i="44"/>
  <c r="W107" i="44"/>
  <c r="V107" i="44"/>
  <c r="U107" i="44"/>
  <c r="W106" i="44"/>
  <c r="V106" i="44"/>
  <c r="U106" i="44"/>
  <c r="W105" i="44"/>
  <c r="V105" i="44"/>
  <c r="U105" i="44"/>
  <c r="W104" i="44"/>
  <c r="V104" i="44"/>
  <c r="U104" i="44"/>
  <c r="W103" i="44"/>
  <c r="V103" i="44"/>
  <c r="U103" i="44"/>
  <c r="W102" i="44"/>
  <c r="V102" i="44"/>
  <c r="U102" i="44"/>
  <c r="W101" i="44"/>
  <c r="V101" i="44"/>
  <c r="U101" i="44"/>
  <c r="W100" i="44"/>
  <c r="V100" i="44"/>
  <c r="U100" i="44"/>
  <c r="W99" i="44"/>
  <c r="V99" i="44"/>
  <c r="U99" i="44"/>
  <c r="W98" i="44"/>
  <c r="V98" i="44"/>
  <c r="U98" i="44"/>
  <c r="W97" i="44"/>
  <c r="V97" i="44"/>
  <c r="U97" i="44"/>
  <c r="W96" i="44"/>
  <c r="V96" i="44"/>
  <c r="U96" i="44"/>
  <c r="W95" i="44"/>
  <c r="V95" i="44"/>
  <c r="U95" i="44"/>
  <c r="W94" i="44"/>
  <c r="V94" i="44"/>
  <c r="U94" i="44"/>
  <c r="W93" i="44"/>
  <c r="V93" i="44"/>
  <c r="U93" i="44"/>
  <c r="W92" i="44"/>
  <c r="V92" i="44"/>
  <c r="U92" i="44"/>
  <c r="W91" i="44"/>
  <c r="V91" i="44"/>
  <c r="U91" i="44"/>
  <c r="W90" i="44"/>
  <c r="V90" i="44"/>
  <c r="U90" i="44"/>
  <c r="W89" i="44"/>
  <c r="V89" i="44"/>
  <c r="U89" i="44"/>
  <c r="W88" i="44"/>
  <c r="V88" i="44"/>
  <c r="U88" i="44"/>
  <c r="W87" i="44"/>
  <c r="V87" i="44"/>
  <c r="U87" i="44"/>
  <c r="W86" i="44"/>
  <c r="V86" i="44"/>
  <c r="U86" i="44"/>
  <c r="W85" i="44"/>
  <c r="V85" i="44"/>
  <c r="U85" i="44"/>
  <c r="W84" i="44"/>
  <c r="V84" i="44"/>
  <c r="U84" i="44"/>
  <c r="W83" i="44"/>
  <c r="V83" i="44"/>
  <c r="U83" i="44"/>
  <c r="W82" i="44"/>
  <c r="V82" i="44"/>
  <c r="U82" i="44"/>
  <c r="W81" i="44"/>
  <c r="V81" i="44"/>
  <c r="U81" i="44"/>
  <c r="W80" i="44"/>
  <c r="V80" i="44"/>
  <c r="U80" i="44"/>
  <c r="W79" i="44"/>
  <c r="V79" i="44"/>
  <c r="U79" i="44"/>
  <c r="W78" i="44"/>
  <c r="V78" i="44"/>
  <c r="U78" i="44"/>
  <c r="W77" i="44"/>
  <c r="V77" i="44"/>
  <c r="U77" i="44"/>
  <c r="W76" i="44"/>
  <c r="V76" i="44"/>
  <c r="U76" i="44"/>
  <c r="W75" i="44"/>
  <c r="V75" i="44"/>
  <c r="U75" i="44"/>
  <c r="W74" i="44"/>
  <c r="V74" i="44"/>
  <c r="U74" i="44"/>
  <c r="W73" i="44"/>
  <c r="V73" i="44"/>
  <c r="U73" i="44"/>
  <c r="W72" i="44"/>
  <c r="V72" i="44"/>
  <c r="U72" i="44"/>
  <c r="W71" i="44"/>
  <c r="V71" i="44"/>
  <c r="U71" i="44"/>
  <c r="W70" i="44"/>
  <c r="V70" i="44"/>
  <c r="U70" i="44"/>
  <c r="W69" i="44"/>
  <c r="V69" i="44"/>
  <c r="U69" i="44"/>
  <c r="W68" i="44"/>
  <c r="V68" i="44"/>
  <c r="U68" i="44"/>
  <c r="W67" i="44"/>
  <c r="V67" i="44"/>
  <c r="U67" i="44"/>
  <c r="W66" i="44"/>
  <c r="V66" i="44"/>
  <c r="U66" i="44"/>
  <c r="W65" i="44"/>
  <c r="V65" i="44"/>
  <c r="U65" i="44"/>
  <c r="W64" i="44"/>
  <c r="V64" i="44"/>
  <c r="U64" i="44"/>
  <c r="W63" i="44"/>
  <c r="V63" i="44"/>
  <c r="U63" i="44"/>
  <c r="W62" i="44"/>
  <c r="V62" i="44"/>
  <c r="U62" i="44"/>
  <c r="W61" i="44"/>
  <c r="V61" i="44"/>
  <c r="U61" i="44"/>
  <c r="W60" i="44"/>
  <c r="V60" i="44"/>
  <c r="U60" i="44"/>
  <c r="W59" i="44"/>
  <c r="V59" i="44"/>
  <c r="U59" i="44"/>
  <c r="W58" i="44"/>
  <c r="V58" i="44"/>
  <c r="U58" i="44"/>
  <c r="W57" i="44"/>
  <c r="V57" i="44"/>
  <c r="U57" i="44"/>
  <c r="W56" i="44"/>
  <c r="V56" i="44"/>
  <c r="U56" i="44"/>
  <c r="W55" i="44"/>
  <c r="V55" i="44"/>
  <c r="U55" i="44"/>
  <c r="W54" i="44"/>
  <c r="V54" i="44"/>
  <c r="U54" i="44"/>
  <c r="W53" i="44"/>
  <c r="V53" i="44"/>
  <c r="U53" i="44"/>
  <c r="W52" i="44"/>
  <c r="V52" i="44"/>
  <c r="U52" i="44"/>
  <c r="W51" i="44"/>
  <c r="V51" i="44"/>
  <c r="U51" i="44"/>
  <c r="W50" i="44"/>
  <c r="V50" i="44"/>
  <c r="U50" i="44"/>
  <c r="W49" i="44"/>
  <c r="V49" i="44"/>
  <c r="U49" i="44"/>
  <c r="W48" i="44"/>
  <c r="V48" i="44"/>
  <c r="U48" i="44"/>
  <c r="W47" i="44"/>
  <c r="V47" i="44"/>
  <c r="U47" i="44"/>
  <c r="W46" i="44"/>
  <c r="V46" i="44"/>
  <c r="U46" i="44"/>
  <c r="W45" i="44"/>
  <c r="V45" i="44"/>
  <c r="U45" i="44"/>
  <c r="W44" i="44"/>
  <c r="V44" i="44"/>
  <c r="U44" i="44"/>
  <c r="W43" i="44"/>
  <c r="V43" i="44"/>
  <c r="U43" i="44"/>
  <c r="W42" i="44"/>
  <c r="V42" i="44"/>
  <c r="U42" i="44"/>
  <c r="W41" i="44"/>
  <c r="V41" i="44"/>
  <c r="U41" i="44"/>
  <c r="W40" i="44"/>
  <c r="V40" i="44"/>
  <c r="U40" i="44"/>
  <c r="W39" i="44"/>
  <c r="V39" i="44"/>
  <c r="U39" i="44"/>
  <c r="W38" i="44"/>
  <c r="V38" i="44"/>
  <c r="U38" i="44"/>
  <c r="W37" i="44"/>
  <c r="V37" i="44"/>
  <c r="E61" i="47" s="1"/>
  <c r="U37" i="44"/>
  <c r="D61" i="47" s="1"/>
  <c r="W36" i="44"/>
  <c r="V36" i="44"/>
  <c r="E51" i="47" s="1"/>
  <c r="U36" i="44"/>
  <c r="D51" i="47" s="1"/>
  <c r="W35" i="44"/>
  <c r="V35" i="44"/>
  <c r="E55" i="47" s="1"/>
  <c r="U35" i="44"/>
  <c r="D55" i="47" s="1"/>
  <c r="W34" i="44"/>
  <c r="V34" i="44"/>
  <c r="E53" i="47" s="1"/>
  <c r="U34" i="44"/>
  <c r="D53" i="47" s="1"/>
  <c r="W33" i="44"/>
  <c r="V33" i="44"/>
  <c r="E57" i="47" s="1"/>
  <c r="U33" i="44"/>
  <c r="D57" i="47" s="1"/>
  <c r="W32" i="44"/>
  <c r="V32" i="44"/>
  <c r="U32" i="44"/>
  <c r="W31" i="44"/>
  <c r="V31" i="44"/>
  <c r="E59" i="47" s="1"/>
  <c r="U31" i="44"/>
  <c r="D59" i="47" s="1"/>
  <c r="W30" i="44"/>
  <c r="V30" i="44"/>
  <c r="E47" i="47" s="1"/>
  <c r="U30" i="44"/>
  <c r="D47" i="47" s="1"/>
  <c r="W29" i="44"/>
  <c r="V29" i="44"/>
  <c r="E45" i="47" s="1"/>
  <c r="U29" i="44"/>
  <c r="D45" i="47" s="1"/>
  <c r="W28" i="44"/>
  <c r="V28" i="44"/>
  <c r="E39" i="47" s="1"/>
  <c r="U28" i="44"/>
  <c r="D39" i="47" s="1"/>
  <c r="W27" i="44"/>
  <c r="V27" i="44"/>
  <c r="E43" i="47" s="1"/>
  <c r="U27" i="44"/>
  <c r="D43" i="47" s="1"/>
  <c r="W26" i="44"/>
  <c r="V26" i="44"/>
  <c r="E41" i="47" s="1"/>
  <c r="U26" i="44"/>
  <c r="D41" i="47" s="1"/>
  <c r="W25" i="44"/>
  <c r="V25" i="44"/>
  <c r="E37" i="47" s="1"/>
  <c r="U25" i="44"/>
  <c r="D37" i="47" s="1"/>
  <c r="W24" i="44"/>
  <c r="V24" i="44"/>
  <c r="E35" i="47" s="1"/>
  <c r="U24" i="44"/>
  <c r="D35" i="47" s="1"/>
  <c r="W23" i="44"/>
  <c r="V23" i="44"/>
  <c r="E33" i="47" s="1"/>
  <c r="U23" i="44"/>
  <c r="D33" i="47" s="1"/>
  <c r="W22" i="44"/>
  <c r="V22" i="44"/>
  <c r="E31" i="47" s="1"/>
  <c r="U22" i="44"/>
  <c r="D31" i="47" s="1"/>
  <c r="W21" i="44"/>
  <c r="V21" i="44"/>
  <c r="E29" i="47" s="1"/>
  <c r="U21" i="44"/>
  <c r="D29" i="47" s="1"/>
  <c r="W20" i="44"/>
  <c r="V20" i="44"/>
  <c r="U20" i="44"/>
  <c r="W19" i="44"/>
  <c r="V19" i="44"/>
  <c r="E15" i="47" s="1"/>
  <c r="U19" i="44"/>
  <c r="D15" i="47" s="1"/>
  <c r="W18" i="44"/>
  <c r="V18" i="44"/>
  <c r="E13" i="47" s="1"/>
  <c r="U18" i="44"/>
  <c r="D13" i="47" s="1"/>
  <c r="W17" i="44"/>
  <c r="V17" i="44"/>
  <c r="U17" i="44"/>
  <c r="W16" i="44"/>
  <c r="V16" i="44"/>
  <c r="U16" i="44"/>
  <c r="W15" i="44"/>
  <c r="V15" i="44"/>
  <c r="U15" i="44"/>
  <c r="W14" i="44"/>
  <c r="V14" i="44"/>
  <c r="U14" i="44"/>
  <c r="W13" i="44"/>
  <c r="V13" i="44"/>
  <c r="E27" i="47" s="1"/>
  <c r="U13" i="44"/>
  <c r="D27" i="47" s="1"/>
  <c r="W12" i="44"/>
  <c r="V12" i="44"/>
  <c r="E25" i="47" s="1"/>
  <c r="U12" i="44"/>
  <c r="D25" i="47" s="1"/>
  <c r="W11" i="44"/>
  <c r="V11" i="44"/>
  <c r="E19" i="47" s="1"/>
  <c r="U11" i="44"/>
  <c r="D19" i="47" s="1"/>
  <c r="W10" i="44"/>
  <c r="V10" i="44"/>
  <c r="E23" i="47" s="1"/>
  <c r="U10" i="44"/>
  <c r="D23" i="47" s="1"/>
  <c r="W9" i="44"/>
  <c r="V9" i="44"/>
  <c r="E21" i="47" s="1"/>
  <c r="U9" i="44"/>
  <c r="D21" i="47" s="1"/>
  <c r="W8" i="44"/>
  <c r="V8" i="44"/>
  <c r="E11" i="47" s="1"/>
  <c r="U8" i="44"/>
  <c r="D11" i="47" s="1"/>
  <c r="W7" i="44"/>
  <c r="V7" i="44"/>
  <c r="E9" i="47" s="1"/>
  <c r="U7" i="44"/>
  <c r="D9" i="47" s="1"/>
  <c r="W6" i="44"/>
  <c r="V6" i="44"/>
  <c r="U6" i="44"/>
  <c r="W5" i="44"/>
  <c r="V5" i="44"/>
  <c r="E7" i="47" s="1"/>
  <c r="U5" i="44"/>
  <c r="D7" i="47" s="1"/>
  <c r="W4" i="44"/>
  <c r="V4" i="44"/>
  <c r="E5" i="47" s="1"/>
  <c r="U4" i="44"/>
  <c r="D5" i="47" s="1"/>
  <c r="W3" i="44"/>
  <c r="V3" i="44"/>
  <c r="E3" i="47" s="1"/>
  <c r="U3" i="44"/>
  <c r="D3" i="47" s="1"/>
  <c r="W2" i="44"/>
  <c r="V2" i="44"/>
  <c r="E63" i="47" s="1"/>
  <c r="U2" i="44"/>
  <c r="D63" i="47" s="1"/>
  <c r="T2" i="43"/>
  <c r="F63" i="47" s="1"/>
  <c r="W402" i="43"/>
  <c r="V402" i="43"/>
  <c r="U402" i="43"/>
  <c r="T402" i="43"/>
  <c r="W401" i="43"/>
  <c r="V401" i="43"/>
  <c r="U401" i="43"/>
  <c r="T401" i="43"/>
  <c r="W400" i="43"/>
  <c r="V400" i="43"/>
  <c r="U400" i="43"/>
  <c r="T400" i="43"/>
  <c r="W399" i="43"/>
  <c r="V399" i="43"/>
  <c r="U399" i="43"/>
  <c r="T399" i="43"/>
  <c r="W398" i="43"/>
  <c r="V398" i="43"/>
  <c r="U398" i="43"/>
  <c r="T398" i="43"/>
  <c r="W397" i="43"/>
  <c r="V397" i="43"/>
  <c r="U397" i="43"/>
  <c r="T397" i="43"/>
  <c r="W396" i="43"/>
  <c r="V396" i="43"/>
  <c r="U396" i="43"/>
  <c r="T396" i="43"/>
  <c r="W395" i="43"/>
  <c r="V395" i="43"/>
  <c r="U395" i="43"/>
  <c r="T395" i="43"/>
  <c r="W394" i="43"/>
  <c r="V394" i="43"/>
  <c r="U394" i="43"/>
  <c r="T394" i="43"/>
  <c r="W393" i="43"/>
  <c r="V393" i="43"/>
  <c r="U393" i="43"/>
  <c r="T393" i="43"/>
  <c r="W392" i="43"/>
  <c r="V392" i="43"/>
  <c r="U392" i="43"/>
  <c r="T392" i="43"/>
  <c r="W391" i="43"/>
  <c r="V391" i="43"/>
  <c r="U391" i="43"/>
  <c r="T391" i="43"/>
  <c r="W390" i="43"/>
  <c r="V390" i="43"/>
  <c r="U390" i="43"/>
  <c r="T390" i="43"/>
  <c r="W389" i="43"/>
  <c r="V389" i="43"/>
  <c r="U389" i="43"/>
  <c r="T389" i="43"/>
  <c r="W388" i="43"/>
  <c r="V388" i="43"/>
  <c r="U388" i="43"/>
  <c r="T388" i="43"/>
  <c r="W387" i="43"/>
  <c r="V387" i="43"/>
  <c r="U387" i="43"/>
  <c r="T387" i="43"/>
  <c r="W386" i="43"/>
  <c r="V386" i="43"/>
  <c r="U386" i="43"/>
  <c r="T386" i="43"/>
  <c r="W385" i="43"/>
  <c r="V385" i="43"/>
  <c r="U385" i="43"/>
  <c r="T385" i="43"/>
  <c r="W384" i="43"/>
  <c r="V384" i="43"/>
  <c r="U384" i="43"/>
  <c r="T384" i="43"/>
  <c r="W383" i="43"/>
  <c r="V383" i="43"/>
  <c r="U383" i="43"/>
  <c r="T383" i="43"/>
  <c r="W382" i="43"/>
  <c r="V382" i="43"/>
  <c r="U382" i="43"/>
  <c r="T382" i="43"/>
  <c r="W381" i="43"/>
  <c r="V381" i="43"/>
  <c r="U381" i="43"/>
  <c r="T381" i="43"/>
  <c r="W380" i="43"/>
  <c r="V380" i="43"/>
  <c r="U380" i="43"/>
  <c r="T380" i="43"/>
  <c r="W379" i="43"/>
  <c r="V379" i="43"/>
  <c r="U379" i="43"/>
  <c r="T379" i="43"/>
  <c r="W378" i="43"/>
  <c r="V378" i="43"/>
  <c r="U378" i="43"/>
  <c r="T378" i="43"/>
  <c r="W377" i="43"/>
  <c r="V377" i="43"/>
  <c r="U377" i="43"/>
  <c r="T377" i="43"/>
  <c r="W376" i="43"/>
  <c r="V376" i="43"/>
  <c r="U376" i="43"/>
  <c r="T376" i="43"/>
  <c r="W375" i="43"/>
  <c r="V375" i="43"/>
  <c r="U375" i="43"/>
  <c r="T375" i="43"/>
  <c r="W374" i="43"/>
  <c r="V374" i="43"/>
  <c r="U374" i="43"/>
  <c r="T374" i="43"/>
  <c r="W373" i="43"/>
  <c r="V373" i="43"/>
  <c r="U373" i="43"/>
  <c r="T373" i="43"/>
  <c r="W372" i="43"/>
  <c r="V372" i="43"/>
  <c r="U372" i="43"/>
  <c r="T372" i="43"/>
  <c r="W371" i="43"/>
  <c r="V371" i="43"/>
  <c r="U371" i="43"/>
  <c r="T371" i="43"/>
  <c r="W370" i="43"/>
  <c r="V370" i="43"/>
  <c r="U370" i="43"/>
  <c r="T370" i="43"/>
  <c r="W369" i="43"/>
  <c r="V369" i="43"/>
  <c r="U369" i="43"/>
  <c r="T369" i="43"/>
  <c r="W368" i="43"/>
  <c r="V368" i="43"/>
  <c r="U368" i="43"/>
  <c r="T368" i="43"/>
  <c r="W367" i="43"/>
  <c r="V367" i="43"/>
  <c r="U367" i="43"/>
  <c r="T367" i="43"/>
  <c r="W366" i="43"/>
  <c r="V366" i="43"/>
  <c r="U366" i="43"/>
  <c r="T366" i="43"/>
  <c r="W365" i="43"/>
  <c r="V365" i="43"/>
  <c r="U365" i="43"/>
  <c r="T365" i="43"/>
  <c r="W364" i="43"/>
  <c r="V364" i="43"/>
  <c r="U364" i="43"/>
  <c r="T364" i="43"/>
  <c r="W363" i="43"/>
  <c r="V363" i="43"/>
  <c r="U363" i="43"/>
  <c r="T363" i="43"/>
  <c r="W362" i="43"/>
  <c r="V362" i="43"/>
  <c r="U362" i="43"/>
  <c r="T362" i="43"/>
  <c r="W361" i="43"/>
  <c r="V361" i="43"/>
  <c r="U361" i="43"/>
  <c r="T361" i="43"/>
  <c r="W360" i="43"/>
  <c r="V360" i="43"/>
  <c r="U360" i="43"/>
  <c r="T360" i="43"/>
  <c r="W359" i="43"/>
  <c r="V359" i="43"/>
  <c r="U359" i="43"/>
  <c r="T359" i="43"/>
  <c r="W358" i="43"/>
  <c r="V358" i="43"/>
  <c r="U358" i="43"/>
  <c r="T358" i="43"/>
  <c r="W357" i="43"/>
  <c r="V357" i="43"/>
  <c r="U357" i="43"/>
  <c r="T357" i="43"/>
  <c r="W356" i="43"/>
  <c r="V356" i="43"/>
  <c r="U356" i="43"/>
  <c r="T356" i="43"/>
  <c r="W355" i="43"/>
  <c r="V355" i="43"/>
  <c r="U355" i="43"/>
  <c r="T355" i="43"/>
  <c r="W354" i="43"/>
  <c r="V354" i="43"/>
  <c r="U354" i="43"/>
  <c r="T354" i="43"/>
  <c r="W353" i="43"/>
  <c r="V353" i="43"/>
  <c r="U353" i="43"/>
  <c r="T353" i="43"/>
  <c r="W352" i="43"/>
  <c r="V352" i="43"/>
  <c r="U352" i="43"/>
  <c r="T352" i="43"/>
  <c r="W351" i="43"/>
  <c r="V351" i="43"/>
  <c r="U351" i="43"/>
  <c r="T351" i="43"/>
  <c r="W350" i="43"/>
  <c r="V350" i="43"/>
  <c r="U350" i="43"/>
  <c r="T350" i="43"/>
  <c r="W349" i="43"/>
  <c r="V349" i="43"/>
  <c r="U349" i="43"/>
  <c r="T349" i="43"/>
  <c r="W348" i="43"/>
  <c r="V348" i="43"/>
  <c r="U348" i="43"/>
  <c r="T348" i="43"/>
  <c r="W347" i="43"/>
  <c r="V347" i="43"/>
  <c r="U347" i="43"/>
  <c r="T347" i="43"/>
  <c r="W346" i="43"/>
  <c r="V346" i="43"/>
  <c r="U346" i="43"/>
  <c r="T346" i="43"/>
  <c r="W345" i="43"/>
  <c r="V345" i="43"/>
  <c r="U345" i="43"/>
  <c r="T345" i="43"/>
  <c r="W344" i="43"/>
  <c r="V344" i="43"/>
  <c r="U344" i="43"/>
  <c r="T344" i="43"/>
  <c r="W343" i="43"/>
  <c r="V343" i="43"/>
  <c r="U343" i="43"/>
  <c r="T343" i="43"/>
  <c r="W342" i="43"/>
  <c r="V342" i="43"/>
  <c r="U342" i="43"/>
  <c r="T342" i="43"/>
  <c r="W341" i="43"/>
  <c r="V341" i="43"/>
  <c r="U341" i="43"/>
  <c r="T341" i="43"/>
  <c r="W340" i="43"/>
  <c r="V340" i="43"/>
  <c r="U340" i="43"/>
  <c r="T340" i="43"/>
  <c r="W339" i="43"/>
  <c r="V339" i="43"/>
  <c r="U339" i="43"/>
  <c r="T339" i="43"/>
  <c r="W338" i="43"/>
  <c r="V338" i="43"/>
  <c r="U338" i="43"/>
  <c r="T338" i="43"/>
  <c r="W337" i="43"/>
  <c r="V337" i="43"/>
  <c r="U337" i="43"/>
  <c r="T337" i="43"/>
  <c r="W336" i="43"/>
  <c r="V336" i="43"/>
  <c r="U336" i="43"/>
  <c r="T336" i="43"/>
  <c r="W335" i="43"/>
  <c r="V335" i="43"/>
  <c r="U335" i="43"/>
  <c r="T335" i="43"/>
  <c r="W334" i="43"/>
  <c r="V334" i="43"/>
  <c r="U334" i="43"/>
  <c r="T334" i="43"/>
  <c r="W333" i="43"/>
  <c r="V333" i="43"/>
  <c r="U333" i="43"/>
  <c r="T333" i="43"/>
  <c r="W332" i="43"/>
  <c r="V332" i="43"/>
  <c r="U332" i="43"/>
  <c r="T332" i="43"/>
  <c r="W331" i="43"/>
  <c r="V331" i="43"/>
  <c r="U331" i="43"/>
  <c r="T331" i="43"/>
  <c r="W330" i="43"/>
  <c r="V330" i="43"/>
  <c r="U330" i="43"/>
  <c r="T330" i="43"/>
  <c r="W329" i="43"/>
  <c r="V329" i="43"/>
  <c r="U329" i="43"/>
  <c r="T329" i="43"/>
  <c r="W328" i="43"/>
  <c r="V328" i="43"/>
  <c r="U328" i="43"/>
  <c r="T328" i="43"/>
  <c r="W327" i="43"/>
  <c r="V327" i="43"/>
  <c r="U327" i="43"/>
  <c r="T327" i="43"/>
  <c r="W326" i="43"/>
  <c r="V326" i="43"/>
  <c r="U326" i="43"/>
  <c r="T326" i="43"/>
  <c r="W325" i="43"/>
  <c r="V325" i="43"/>
  <c r="U325" i="43"/>
  <c r="T325" i="43"/>
  <c r="W324" i="43"/>
  <c r="V324" i="43"/>
  <c r="U324" i="43"/>
  <c r="T324" i="43"/>
  <c r="W323" i="43"/>
  <c r="V323" i="43"/>
  <c r="U323" i="43"/>
  <c r="T323" i="43"/>
  <c r="W322" i="43"/>
  <c r="V322" i="43"/>
  <c r="U322" i="43"/>
  <c r="T322" i="43"/>
  <c r="W321" i="43"/>
  <c r="V321" i="43"/>
  <c r="U321" i="43"/>
  <c r="T321" i="43"/>
  <c r="W320" i="43"/>
  <c r="V320" i="43"/>
  <c r="U320" i="43"/>
  <c r="T320" i="43"/>
  <c r="W319" i="43"/>
  <c r="V319" i="43"/>
  <c r="U319" i="43"/>
  <c r="T319" i="43"/>
  <c r="W318" i="43"/>
  <c r="V318" i="43"/>
  <c r="U318" i="43"/>
  <c r="T318" i="43"/>
  <c r="W317" i="43"/>
  <c r="V317" i="43"/>
  <c r="U317" i="43"/>
  <c r="T317" i="43"/>
  <c r="W316" i="43"/>
  <c r="V316" i="43"/>
  <c r="U316" i="43"/>
  <c r="T316" i="43"/>
  <c r="W315" i="43"/>
  <c r="V315" i="43"/>
  <c r="U315" i="43"/>
  <c r="T315" i="43"/>
  <c r="W314" i="43"/>
  <c r="V314" i="43"/>
  <c r="U314" i="43"/>
  <c r="T314" i="43"/>
  <c r="W313" i="43"/>
  <c r="V313" i="43"/>
  <c r="U313" i="43"/>
  <c r="T313" i="43"/>
  <c r="W312" i="43"/>
  <c r="V312" i="43"/>
  <c r="U312" i="43"/>
  <c r="T312" i="43"/>
  <c r="W311" i="43"/>
  <c r="V311" i="43"/>
  <c r="U311" i="43"/>
  <c r="T311" i="43"/>
  <c r="W310" i="43"/>
  <c r="V310" i="43"/>
  <c r="U310" i="43"/>
  <c r="T310" i="43"/>
  <c r="W309" i="43"/>
  <c r="V309" i="43"/>
  <c r="U309" i="43"/>
  <c r="T309" i="43"/>
  <c r="W308" i="43"/>
  <c r="V308" i="43"/>
  <c r="U308" i="43"/>
  <c r="T308" i="43"/>
  <c r="W307" i="43"/>
  <c r="V307" i="43"/>
  <c r="U307" i="43"/>
  <c r="T307" i="43"/>
  <c r="W306" i="43"/>
  <c r="V306" i="43"/>
  <c r="U306" i="43"/>
  <c r="T306" i="43"/>
  <c r="W305" i="43"/>
  <c r="V305" i="43"/>
  <c r="U305" i="43"/>
  <c r="T305" i="43"/>
  <c r="W304" i="43"/>
  <c r="V304" i="43"/>
  <c r="U304" i="43"/>
  <c r="T304" i="43"/>
  <c r="W303" i="43"/>
  <c r="V303" i="43"/>
  <c r="U303" i="43"/>
  <c r="T303" i="43"/>
  <c r="W302" i="43"/>
  <c r="V302" i="43"/>
  <c r="U302" i="43"/>
  <c r="T302" i="43"/>
  <c r="W301" i="43"/>
  <c r="V301" i="43"/>
  <c r="U301" i="43"/>
  <c r="T301" i="43"/>
  <c r="W300" i="43"/>
  <c r="V300" i="43"/>
  <c r="U300" i="43"/>
  <c r="T300" i="43"/>
  <c r="W299" i="43"/>
  <c r="V299" i="43"/>
  <c r="U299" i="43"/>
  <c r="T299" i="43"/>
  <c r="W298" i="43"/>
  <c r="V298" i="43"/>
  <c r="U298" i="43"/>
  <c r="T298" i="43"/>
  <c r="W297" i="43"/>
  <c r="V297" i="43"/>
  <c r="U297" i="43"/>
  <c r="T297" i="43"/>
  <c r="W296" i="43"/>
  <c r="V296" i="43"/>
  <c r="U296" i="43"/>
  <c r="T296" i="43"/>
  <c r="W295" i="43"/>
  <c r="V295" i="43"/>
  <c r="U295" i="43"/>
  <c r="T295" i="43"/>
  <c r="W294" i="43"/>
  <c r="V294" i="43"/>
  <c r="U294" i="43"/>
  <c r="T294" i="43"/>
  <c r="W293" i="43"/>
  <c r="V293" i="43"/>
  <c r="U293" i="43"/>
  <c r="T293" i="43"/>
  <c r="W292" i="43"/>
  <c r="V292" i="43"/>
  <c r="U292" i="43"/>
  <c r="T292" i="43"/>
  <c r="W291" i="43"/>
  <c r="V291" i="43"/>
  <c r="U291" i="43"/>
  <c r="T291" i="43"/>
  <c r="W290" i="43"/>
  <c r="V290" i="43"/>
  <c r="U290" i="43"/>
  <c r="T290" i="43"/>
  <c r="W289" i="43"/>
  <c r="V289" i="43"/>
  <c r="U289" i="43"/>
  <c r="T289" i="43"/>
  <c r="W288" i="43"/>
  <c r="V288" i="43"/>
  <c r="U288" i="43"/>
  <c r="T288" i="43"/>
  <c r="W287" i="43"/>
  <c r="V287" i="43"/>
  <c r="U287" i="43"/>
  <c r="T287" i="43"/>
  <c r="W286" i="43"/>
  <c r="V286" i="43"/>
  <c r="U286" i="43"/>
  <c r="T286" i="43"/>
  <c r="W285" i="43"/>
  <c r="V285" i="43"/>
  <c r="U285" i="43"/>
  <c r="T285" i="43"/>
  <c r="W284" i="43"/>
  <c r="V284" i="43"/>
  <c r="U284" i="43"/>
  <c r="T284" i="43"/>
  <c r="W283" i="43"/>
  <c r="V283" i="43"/>
  <c r="U283" i="43"/>
  <c r="T283" i="43"/>
  <c r="W282" i="43"/>
  <c r="V282" i="43"/>
  <c r="U282" i="43"/>
  <c r="T282" i="43"/>
  <c r="W281" i="43"/>
  <c r="V281" i="43"/>
  <c r="U281" i="43"/>
  <c r="T281" i="43"/>
  <c r="W280" i="43"/>
  <c r="V280" i="43"/>
  <c r="U280" i="43"/>
  <c r="T280" i="43"/>
  <c r="W279" i="43"/>
  <c r="V279" i="43"/>
  <c r="U279" i="43"/>
  <c r="T279" i="43"/>
  <c r="W278" i="43"/>
  <c r="V278" i="43"/>
  <c r="U278" i="43"/>
  <c r="T278" i="43"/>
  <c r="W277" i="43"/>
  <c r="V277" i="43"/>
  <c r="U277" i="43"/>
  <c r="T277" i="43"/>
  <c r="W276" i="43"/>
  <c r="V276" i="43"/>
  <c r="U276" i="43"/>
  <c r="T276" i="43"/>
  <c r="W275" i="43"/>
  <c r="V275" i="43"/>
  <c r="U275" i="43"/>
  <c r="T275" i="43"/>
  <c r="W274" i="43"/>
  <c r="V274" i="43"/>
  <c r="U274" i="43"/>
  <c r="T274" i="43"/>
  <c r="W273" i="43"/>
  <c r="V273" i="43"/>
  <c r="U273" i="43"/>
  <c r="T273" i="43"/>
  <c r="W272" i="43"/>
  <c r="V272" i="43"/>
  <c r="U272" i="43"/>
  <c r="T272" i="43"/>
  <c r="W271" i="43"/>
  <c r="V271" i="43"/>
  <c r="U271" i="43"/>
  <c r="T271" i="43"/>
  <c r="W270" i="43"/>
  <c r="V270" i="43"/>
  <c r="U270" i="43"/>
  <c r="T270" i="43"/>
  <c r="W269" i="43"/>
  <c r="V269" i="43"/>
  <c r="U269" i="43"/>
  <c r="T269" i="43"/>
  <c r="W268" i="43"/>
  <c r="V268" i="43"/>
  <c r="U268" i="43"/>
  <c r="T268" i="43"/>
  <c r="W267" i="43"/>
  <c r="V267" i="43"/>
  <c r="U267" i="43"/>
  <c r="T267" i="43"/>
  <c r="W266" i="43"/>
  <c r="V266" i="43"/>
  <c r="U266" i="43"/>
  <c r="T266" i="43"/>
  <c r="W265" i="43"/>
  <c r="V265" i="43"/>
  <c r="U265" i="43"/>
  <c r="T265" i="43"/>
  <c r="W264" i="43"/>
  <c r="V264" i="43"/>
  <c r="U264" i="43"/>
  <c r="T264" i="43"/>
  <c r="W263" i="43"/>
  <c r="V263" i="43"/>
  <c r="U263" i="43"/>
  <c r="T263" i="43"/>
  <c r="W262" i="43"/>
  <c r="V262" i="43"/>
  <c r="U262" i="43"/>
  <c r="T262" i="43"/>
  <c r="W261" i="43"/>
  <c r="V261" i="43"/>
  <c r="U261" i="43"/>
  <c r="T261" i="43"/>
  <c r="W260" i="43"/>
  <c r="V260" i="43"/>
  <c r="U260" i="43"/>
  <c r="T260" i="43"/>
  <c r="W259" i="43"/>
  <c r="V259" i="43"/>
  <c r="U259" i="43"/>
  <c r="T259" i="43"/>
  <c r="W258" i="43"/>
  <c r="V258" i="43"/>
  <c r="U258" i="43"/>
  <c r="T258" i="43"/>
  <c r="W257" i="43"/>
  <c r="V257" i="43"/>
  <c r="U257" i="43"/>
  <c r="T257" i="43"/>
  <c r="W256" i="43"/>
  <c r="V256" i="43"/>
  <c r="U256" i="43"/>
  <c r="T256" i="43"/>
  <c r="W255" i="43"/>
  <c r="V255" i="43"/>
  <c r="U255" i="43"/>
  <c r="T255" i="43"/>
  <c r="W254" i="43"/>
  <c r="V254" i="43"/>
  <c r="U254" i="43"/>
  <c r="T254" i="43"/>
  <c r="W253" i="43"/>
  <c r="V253" i="43"/>
  <c r="U253" i="43"/>
  <c r="T253" i="43"/>
  <c r="W252" i="43"/>
  <c r="V252" i="43"/>
  <c r="U252" i="43"/>
  <c r="T252" i="43"/>
  <c r="W251" i="43"/>
  <c r="V251" i="43"/>
  <c r="U251" i="43"/>
  <c r="T251" i="43"/>
  <c r="W250" i="43"/>
  <c r="V250" i="43"/>
  <c r="U250" i="43"/>
  <c r="T250" i="43"/>
  <c r="W249" i="43"/>
  <c r="V249" i="43"/>
  <c r="U249" i="43"/>
  <c r="T249" i="43"/>
  <c r="W248" i="43"/>
  <c r="V248" i="43"/>
  <c r="U248" i="43"/>
  <c r="T248" i="43"/>
  <c r="W247" i="43"/>
  <c r="V247" i="43"/>
  <c r="U247" i="43"/>
  <c r="T247" i="43"/>
  <c r="W246" i="43"/>
  <c r="V246" i="43"/>
  <c r="U246" i="43"/>
  <c r="T246" i="43"/>
  <c r="W245" i="43"/>
  <c r="V245" i="43"/>
  <c r="U245" i="43"/>
  <c r="T245" i="43"/>
  <c r="W244" i="43"/>
  <c r="V244" i="43"/>
  <c r="U244" i="43"/>
  <c r="T244" i="43"/>
  <c r="W243" i="43"/>
  <c r="V243" i="43"/>
  <c r="U243" i="43"/>
  <c r="T243" i="43"/>
  <c r="W242" i="43"/>
  <c r="V242" i="43"/>
  <c r="U242" i="43"/>
  <c r="T242" i="43"/>
  <c r="W241" i="43"/>
  <c r="V241" i="43"/>
  <c r="U241" i="43"/>
  <c r="T241" i="43"/>
  <c r="W240" i="43"/>
  <c r="V240" i="43"/>
  <c r="U240" i="43"/>
  <c r="T240" i="43"/>
  <c r="W239" i="43"/>
  <c r="V239" i="43"/>
  <c r="U239" i="43"/>
  <c r="T239" i="43"/>
  <c r="W238" i="43"/>
  <c r="V238" i="43"/>
  <c r="U238" i="43"/>
  <c r="T238" i="43"/>
  <c r="W237" i="43"/>
  <c r="V237" i="43"/>
  <c r="U237" i="43"/>
  <c r="T237" i="43"/>
  <c r="W236" i="43"/>
  <c r="V236" i="43"/>
  <c r="U236" i="43"/>
  <c r="T236" i="43"/>
  <c r="W235" i="43"/>
  <c r="V235" i="43"/>
  <c r="U235" i="43"/>
  <c r="T235" i="43"/>
  <c r="W234" i="43"/>
  <c r="V234" i="43"/>
  <c r="U234" i="43"/>
  <c r="T234" i="43"/>
  <c r="W233" i="43"/>
  <c r="V233" i="43"/>
  <c r="U233" i="43"/>
  <c r="T233" i="43"/>
  <c r="W232" i="43"/>
  <c r="V232" i="43"/>
  <c r="U232" i="43"/>
  <c r="T232" i="43"/>
  <c r="W231" i="43"/>
  <c r="V231" i="43"/>
  <c r="U231" i="43"/>
  <c r="T231" i="43"/>
  <c r="W230" i="43"/>
  <c r="V230" i="43"/>
  <c r="U230" i="43"/>
  <c r="T230" i="43"/>
  <c r="W229" i="43"/>
  <c r="V229" i="43"/>
  <c r="U229" i="43"/>
  <c r="T229" i="43"/>
  <c r="W228" i="43"/>
  <c r="V228" i="43"/>
  <c r="U228" i="43"/>
  <c r="T228" i="43"/>
  <c r="W227" i="43"/>
  <c r="V227" i="43"/>
  <c r="U227" i="43"/>
  <c r="T227" i="43"/>
  <c r="W226" i="43"/>
  <c r="V226" i="43"/>
  <c r="U226" i="43"/>
  <c r="T226" i="43"/>
  <c r="W225" i="43"/>
  <c r="V225" i="43"/>
  <c r="U225" i="43"/>
  <c r="T225" i="43"/>
  <c r="W224" i="43"/>
  <c r="V224" i="43"/>
  <c r="U224" i="43"/>
  <c r="T224" i="43"/>
  <c r="W223" i="43"/>
  <c r="V223" i="43"/>
  <c r="U223" i="43"/>
  <c r="T223" i="43"/>
  <c r="W222" i="43"/>
  <c r="V222" i="43"/>
  <c r="U222" i="43"/>
  <c r="T222" i="43"/>
  <c r="W221" i="43"/>
  <c r="V221" i="43"/>
  <c r="U221" i="43"/>
  <c r="T221" i="43"/>
  <c r="W220" i="43"/>
  <c r="V220" i="43"/>
  <c r="U220" i="43"/>
  <c r="T220" i="43"/>
  <c r="W219" i="43"/>
  <c r="V219" i="43"/>
  <c r="U219" i="43"/>
  <c r="T219" i="43"/>
  <c r="W218" i="43"/>
  <c r="V218" i="43"/>
  <c r="U218" i="43"/>
  <c r="T218" i="43"/>
  <c r="W217" i="43"/>
  <c r="V217" i="43"/>
  <c r="U217" i="43"/>
  <c r="T217" i="43"/>
  <c r="W216" i="43"/>
  <c r="V216" i="43"/>
  <c r="U216" i="43"/>
  <c r="T216" i="43"/>
  <c r="W215" i="43"/>
  <c r="V215" i="43"/>
  <c r="U215" i="43"/>
  <c r="T215" i="43"/>
  <c r="W214" i="43"/>
  <c r="V214" i="43"/>
  <c r="U214" i="43"/>
  <c r="T214" i="43"/>
  <c r="W213" i="43"/>
  <c r="V213" i="43"/>
  <c r="U213" i="43"/>
  <c r="T213" i="43"/>
  <c r="W212" i="43"/>
  <c r="V212" i="43"/>
  <c r="U212" i="43"/>
  <c r="T212" i="43"/>
  <c r="W211" i="43"/>
  <c r="V211" i="43"/>
  <c r="U211" i="43"/>
  <c r="T211" i="43"/>
  <c r="W210" i="43"/>
  <c r="V210" i="43"/>
  <c r="U210" i="43"/>
  <c r="T210" i="43"/>
  <c r="W209" i="43"/>
  <c r="V209" i="43"/>
  <c r="U209" i="43"/>
  <c r="T209" i="43"/>
  <c r="W208" i="43"/>
  <c r="V208" i="43"/>
  <c r="U208" i="43"/>
  <c r="T208" i="43"/>
  <c r="W207" i="43"/>
  <c r="V207" i="43"/>
  <c r="U207" i="43"/>
  <c r="T207" i="43"/>
  <c r="W206" i="43"/>
  <c r="V206" i="43"/>
  <c r="U206" i="43"/>
  <c r="T206" i="43"/>
  <c r="W205" i="43"/>
  <c r="V205" i="43"/>
  <c r="U205" i="43"/>
  <c r="T205" i="43"/>
  <c r="W204" i="43"/>
  <c r="V204" i="43"/>
  <c r="U204" i="43"/>
  <c r="T204" i="43"/>
  <c r="W203" i="43"/>
  <c r="V203" i="43"/>
  <c r="U203" i="43"/>
  <c r="T203" i="43"/>
  <c r="W202" i="43"/>
  <c r="V202" i="43"/>
  <c r="U202" i="43"/>
  <c r="T202" i="43"/>
  <c r="W201" i="43"/>
  <c r="V201" i="43"/>
  <c r="U201" i="43"/>
  <c r="T201" i="43"/>
  <c r="W200" i="43"/>
  <c r="V200" i="43"/>
  <c r="U200" i="43"/>
  <c r="T200" i="43"/>
  <c r="W199" i="43"/>
  <c r="V199" i="43"/>
  <c r="U199" i="43"/>
  <c r="T199" i="43"/>
  <c r="W198" i="43"/>
  <c r="V198" i="43"/>
  <c r="U198" i="43"/>
  <c r="T198" i="43"/>
  <c r="W197" i="43"/>
  <c r="V197" i="43"/>
  <c r="U197" i="43"/>
  <c r="T197" i="43"/>
  <c r="W196" i="43"/>
  <c r="V196" i="43"/>
  <c r="U196" i="43"/>
  <c r="T196" i="43"/>
  <c r="W195" i="43"/>
  <c r="V195" i="43"/>
  <c r="U195" i="43"/>
  <c r="T195" i="43"/>
  <c r="W194" i="43"/>
  <c r="V194" i="43"/>
  <c r="U194" i="43"/>
  <c r="T194" i="43"/>
  <c r="W193" i="43"/>
  <c r="V193" i="43"/>
  <c r="U193" i="43"/>
  <c r="T193" i="43"/>
  <c r="W192" i="43"/>
  <c r="V192" i="43"/>
  <c r="U192" i="43"/>
  <c r="T192" i="43"/>
  <c r="W191" i="43"/>
  <c r="V191" i="43"/>
  <c r="U191" i="43"/>
  <c r="T191" i="43"/>
  <c r="W190" i="43"/>
  <c r="V190" i="43"/>
  <c r="U190" i="43"/>
  <c r="T190" i="43"/>
  <c r="W189" i="43"/>
  <c r="V189" i="43"/>
  <c r="U189" i="43"/>
  <c r="T189" i="43"/>
  <c r="W188" i="43"/>
  <c r="V188" i="43"/>
  <c r="U188" i="43"/>
  <c r="T188" i="43"/>
  <c r="W187" i="43"/>
  <c r="V187" i="43"/>
  <c r="U187" i="43"/>
  <c r="T187" i="43"/>
  <c r="W186" i="43"/>
  <c r="V186" i="43"/>
  <c r="U186" i="43"/>
  <c r="T186" i="43"/>
  <c r="W185" i="43"/>
  <c r="V185" i="43"/>
  <c r="U185" i="43"/>
  <c r="T185" i="43"/>
  <c r="W184" i="43"/>
  <c r="V184" i="43"/>
  <c r="U184" i="43"/>
  <c r="T184" i="43"/>
  <c r="W183" i="43"/>
  <c r="V183" i="43"/>
  <c r="U183" i="43"/>
  <c r="T183" i="43"/>
  <c r="W182" i="43"/>
  <c r="V182" i="43"/>
  <c r="U182" i="43"/>
  <c r="T182" i="43"/>
  <c r="W181" i="43"/>
  <c r="V181" i="43"/>
  <c r="U181" i="43"/>
  <c r="T181" i="43"/>
  <c r="W180" i="43"/>
  <c r="V180" i="43"/>
  <c r="U180" i="43"/>
  <c r="T180" i="43"/>
  <c r="W179" i="43"/>
  <c r="V179" i="43"/>
  <c r="U179" i="43"/>
  <c r="T179" i="43"/>
  <c r="W178" i="43"/>
  <c r="V178" i="43"/>
  <c r="U178" i="43"/>
  <c r="T178" i="43"/>
  <c r="W177" i="43"/>
  <c r="V177" i="43"/>
  <c r="U177" i="43"/>
  <c r="T177" i="43"/>
  <c r="W176" i="43"/>
  <c r="V176" i="43"/>
  <c r="U176" i="43"/>
  <c r="T176" i="43"/>
  <c r="W175" i="43"/>
  <c r="V175" i="43"/>
  <c r="U175" i="43"/>
  <c r="T175" i="43"/>
  <c r="W174" i="43"/>
  <c r="V174" i="43"/>
  <c r="U174" i="43"/>
  <c r="T174" i="43"/>
  <c r="W173" i="43"/>
  <c r="V173" i="43"/>
  <c r="U173" i="43"/>
  <c r="T173" i="43"/>
  <c r="W172" i="43"/>
  <c r="V172" i="43"/>
  <c r="U172" i="43"/>
  <c r="T172" i="43"/>
  <c r="W171" i="43"/>
  <c r="V171" i="43"/>
  <c r="U171" i="43"/>
  <c r="T171" i="43"/>
  <c r="W170" i="43"/>
  <c r="V170" i="43"/>
  <c r="U170" i="43"/>
  <c r="T170" i="43"/>
  <c r="W169" i="43"/>
  <c r="V169" i="43"/>
  <c r="U169" i="43"/>
  <c r="T169" i="43"/>
  <c r="W168" i="43"/>
  <c r="V168" i="43"/>
  <c r="U168" i="43"/>
  <c r="T168" i="43"/>
  <c r="W167" i="43"/>
  <c r="V167" i="43"/>
  <c r="U167" i="43"/>
  <c r="T167" i="43"/>
  <c r="W166" i="43"/>
  <c r="V166" i="43"/>
  <c r="U166" i="43"/>
  <c r="T166" i="43"/>
  <c r="W165" i="43"/>
  <c r="V165" i="43"/>
  <c r="U165" i="43"/>
  <c r="T165" i="43"/>
  <c r="W164" i="43"/>
  <c r="V164" i="43"/>
  <c r="U164" i="43"/>
  <c r="T164" i="43"/>
  <c r="W163" i="43"/>
  <c r="V163" i="43"/>
  <c r="U163" i="43"/>
  <c r="T163" i="43"/>
  <c r="W162" i="43"/>
  <c r="V162" i="43"/>
  <c r="U162" i="43"/>
  <c r="T162" i="43"/>
  <c r="W161" i="43"/>
  <c r="V161" i="43"/>
  <c r="U161" i="43"/>
  <c r="T161" i="43"/>
  <c r="W160" i="43"/>
  <c r="V160" i="43"/>
  <c r="U160" i="43"/>
  <c r="T160" i="43"/>
  <c r="W159" i="43"/>
  <c r="V159" i="43"/>
  <c r="U159" i="43"/>
  <c r="T159" i="43"/>
  <c r="W158" i="43"/>
  <c r="V158" i="43"/>
  <c r="U158" i="43"/>
  <c r="T158" i="43"/>
  <c r="W157" i="43"/>
  <c r="V157" i="43"/>
  <c r="U157" i="43"/>
  <c r="T157" i="43"/>
  <c r="W156" i="43"/>
  <c r="V156" i="43"/>
  <c r="U156" i="43"/>
  <c r="T156" i="43"/>
  <c r="W155" i="43"/>
  <c r="V155" i="43"/>
  <c r="U155" i="43"/>
  <c r="T155" i="43"/>
  <c r="W154" i="43"/>
  <c r="V154" i="43"/>
  <c r="U154" i="43"/>
  <c r="T154" i="43"/>
  <c r="W153" i="43"/>
  <c r="V153" i="43"/>
  <c r="U153" i="43"/>
  <c r="T153" i="43"/>
  <c r="W152" i="43"/>
  <c r="V152" i="43"/>
  <c r="U152" i="43"/>
  <c r="T152" i="43"/>
  <c r="W151" i="43"/>
  <c r="V151" i="43"/>
  <c r="U151" i="43"/>
  <c r="T151" i="43"/>
  <c r="W150" i="43"/>
  <c r="V150" i="43"/>
  <c r="U150" i="43"/>
  <c r="T150" i="43"/>
  <c r="W149" i="43"/>
  <c r="V149" i="43"/>
  <c r="U149" i="43"/>
  <c r="T149" i="43"/>
  <c r="W148" i="43"/>
  <c r="V148" i="43"/>
  <c r="U148" i="43"/>
  <c r="T148" i="43"/>
  <c r="W147" i="43"/>
  <c r="V147" i="43"/>
  <c r="U147" i="43"/>
  <c r="T147" i="43"/>
  <c r="W146" i="43"/>
  <c r="V146" i="43"/>
  <c r="U146" i="43"/>
  <c r="T146" i="43"/>
  <c r="W145" i="43"/>
  <c r="V145" i="43"/>
  <c r="U145" i="43"/>
  <c r="T145" i="43"/>
  <c r="W144" i="43"/>
  <c r="V144" i="43"/>
  <c r="U144" i="43"/>
  <c r="T144" i="43"/>
  <c r="W143" i="43"/>
  <c r="V143" i="43"/>
  <c r="U143" i="43"/>
  <c r="T143" i="43"/>
  <c r="W142" i="43"/>
  <c r="V142" i="43"/>
  <c r="U142" i="43"/>
  <c r="T142" i="43"/>
  <c r="W141" i="43"/>
  <c r="V141" i="43"/>
  <c r="U141" i="43"/>
  <c r="T141" i="43"/>
  <c r="W140" i="43"/>
  <c r="V140" i="43"/>
  <c r="U140" i="43"/>
  <c r="T140" i="43"/>
  <c r="W139" i="43"/>
  <c r="V139" i="43"/>
  <c r="U139" i="43"/>
  <c r="T139" i="43"/>
  <c r="W138" i="43"/>
  <c r="V138" i="43"/>
  <c r="U138" i="43"/>
  <c r="T138" i="43"/>
  <c r="W137" i="43"/>
  <c r="V137" i="43"/>
  <c r="U137" i="43"/>
  <c r="T137" i="43"/>
  <c r="W136" i="43"/>
  <c r="V136" i="43"/>
  <c r="U136" i="43"/>
  <c r="T136" i="43"/>
  <c r="W135" i="43"/>
  <c r="V135" i="43"/>
  <c r="U135" i="43"/>
  <c r="T135" i="43"/>
  <c r="W134" i="43"/>
  <c r="V134" i="43"/>
  <c r="U134" i="43"/>
  <c r="T134" i="43"/>
  <c r="W133" i="43"/>
  <c r="V133" i="43"/>
  <c r="U133" i="43"/>
  <c r="T133" i="43"/>
  <c r="W132" i="43"/>
  <c r="V132" i="43"/>
  <c r="U132" i="43"/>
  <c r="T132" i="43"/>
  <c r="W131" i="43"/>
  <c r="V131" i="43"/>
  <c r="U131" i="43"/>
  <c r="T131" i="43"/>
  <c r="W130" i="43"/>
  <c r="V130" i="43"/>
  <c r="U130" i="43"/>
  <c r="T130" i="43"/>
  <c r="W129" i="43"/>
  <c r="V129" i="43"/>
  <c r="U129" i="43"/>
  <c r="T129" i="43"/>
  <c r="W128" i="43"/>
  <c r="V128" i="43"/>
  <c r="U128" i="43"/>
  <c r="T128" i="43"/>
  <c r="W127" i="43"/>
  <c r="V127" i="43"/>
  <c r="U127" i="43"/>
  <c r="T127" i="43"/>
  <c r="W126" i="43"/>
  <c r="V126" i="43"/>
  <c r="U126" i="43"/>
  <c r="T126" i="43"/>
  <c r="W125" i="43"/>
  <c r="V125" i="43"/>
  <c r="U125" i="43"/>
  <c r="T125" i="43"/>
  <c r="W124" i="43"/>
  <c r="V124" i="43"/>
  <c r="U124" i="43"/>
  <c r="T124" i="43"/>
  <c r="W123" i="43"/>
  <c r="V123" i="43"/>
  <c r="U123" i="43"/>
  <c r="T123" i="43"/>
  <c r="W122" i="43"/>
  <c r="V122" i="43"/>
  <c r="U122" i="43"/>
  <c r="T122" i="43"/>
  <c r="W121" i="43"/>
  <c r="V121" i="43"/>
  <c r="U121" i="43"/>
  <c r="T121" i="43"/>
  <c r="W120" i="43"/>
  <c r="V120" i="43"/>
  <c r="U120" i="43"/>
  <c r="T120" i="43"/>
  <c r="W119" i="43"/>
  <c r="V119" i="43"/>
  <c r="U119" i="43"/>
  <c r="T119" i="43"/>
  <c r="W118" i="43"/>
  <c r="V118" i="43"/>
  <c r="U118" i="43"/>
  <c r="T118" i="43"/>
  <c r="W117" i="43"/>
  <c r="V117" i="43"/>
  <c r="U117" i="43"/>
  <c r="T117" i="43"/>
  <c r="W116" i="43"/>
  <c r="V116" i="43"/>
  <c r="U116" i="43"/>
  <c r="T116" i="43"/>
  <c r="W115" i="43"/>
  <c r="V115" i="43"/>
  <c r="U115" i="43"/>
  <c r="T115" i="43"/>
  <c r="W114" i="43"/>
  <c r="V114" i="43"/>
  <c r="U114" i="43"/>
  <c r="T114" i="43"/>
  <c r="W113" i="43"/>
  <c r="V113" i="43"/>
  <c r="U113" i="43"/>
  <c r="T113" i="43"/>
  <c r="W112" i="43"/>
  <c r="V112" i="43"/>
  <c r="U112" i="43"/>
  <c r="T112" i="43"/>
  <c r="W111" i="43"/>
  <c r="V111" i="43"/>
  <c r="U111" i="43"/>
  <c r="T111" i="43"/>
  <c r="W110" i="43"/>
  <c r="V110" i="43"/>
  <c r="U110" i="43"/>
  <c r="T110" i="43"/>
  <c r="W109" i="43"/>
  <c r="V109" i="43"/>
  <c r="U109" i="43"/>
  <c r="T109" i="43"/>
  <c r="W108" i="43"/>
  <c r="V108" i="43"/>
  <c r="U108" i="43"/>
  <c r="T108" i="43"/>
  <c r="W107" i="43"/>
  <c r="V107" i="43"/>
  <c r="U107" i="43"/>
  <c r="T107" i="43"/>
  <c r="W106" i="43"/>
  <c r="V106" i="43"/>
  <c r="U106" i="43"/>
  <c r="T106" i="43"/>
  <c r="W105" i="43"/>
  <c r="V105" i="43"/>
  <c r="U105" i="43"/>
  <c r="T105" i="43"/>
  <c r="W104" i="43"/>
  <c r="V104" i="43"/>
  <c r="U104" i="43"/>
  <c r="T104" i="43"/>
  <c r="W103" i="43"/>
  <c r="V103" i="43"/>
  <c r="U103" i="43"/>
  <c r="T103" i="43"/>
  <c r="W102" i="43"/>
  <c r="V102" i="43"/>
  <c r="U102" i="43"/>
  <c r="T102" i="43"/>
  <c r="W101" i="43"/>
  <c r="V101" i="43"/>
  <c r="U101" i="43"/>
  <c r="T101" i="43"/>
  <c r="W100" i="43"/>
  <c r="V100" i="43"/>
  <c r="U100" i="43"/>
  <c r="T100" i="43"/>
  <c r="W99" i="43"/>
  <c r="V99" i="43"/>
  <c r="U99" i="43"/>
  <c r="T99" i="43"/>
  <c r="W98" i="43"/>
  <c r="V98" i="43"/>
  <c r="U98" i="43"/>
  <c r="T98" i="43"/>
  <c r="W97" i="43"/>
  <c r="V97" i="43"/>
  <c r="U97" i="43"/>
  <c r="T97" i="43"/>
  <c r="W96" i="43"/>
  <c r="V96" i="43"/>
  <c r="U96" i="43"/>
  <c r="T96" i="43"/>
  <c r="W95" i="43"/>
  <c r="V95" i="43"/>
  <c r="U95" i="43"/>
  <c r="T95" i="43"/>
  <c r="W94" i="43"/>
  <c r="V94" i="43"/>
  <c r="U94" i="43"/>
  <c r="T94" i="43"/>
  <c r="W93" i="43"/>
  <c r="V93" i="43"/>
  <c r="U93" i="43"/>
  <c r="T93" i="43"/>
  <c r="W92" i="43"/>
  <c r="V92" i="43"/>
  <c r="U92" i="43"/>
  <c r="T92" i="43"/>
  <c r="W91" i="43"/>
  <c r="V91" i="43"/>
  <c r="U91" i="43"/>
  <c r="T91" i="43"/>
  <c r="W90" i="43"/>
  <c r="V90" i="43"/>
  <c r="U90" i="43"/>
  <c r="T90" i="43"/>
  <c r="W89" i="43"/>
  <c r="V89" i="43"/>
  <c r="U89" i="43"/>
  <c r="T89" i="43"/>
  <c r="W88" i="43"/>
  <c r="V88" i="43"/>
  <c r="U88" i="43"/>
  <c r="T88" i="43"/>
  <c r="W87" i="43"/>
  <c r="V87" i="43"/>
  <c r="U87" i="43"/>
  <c r="T87" i="43"/>
  <c r="W86" i="43"/>
  <c r="V86" i="43"/>
  <c r="U86" i="43"/>
  <c r="T86" i="43"/>
  <c r="W85" i="43"/>
  <c r="V85" i="43"/>
  <c r="U85" i="43"/>
  <c r="T85" i="43"/>
  <c r="W84" i="43"/>
  <c r="V84" i="43"/>
  <c r="U84" i="43"/>
  <c r="T84" i="43"/>
  <c r="W83" i="43"/>
  <c r="V83" i="43"/>
  <c r="U83" i="43"/>
  <c r="T83" i="43"/>
  <c r="W82" i="43"/>
  <c r="V82" i="43"/>
  <c r="U82" i="43"/>
  <c r="T82" i="43"/>
  <c r="W81" i="43"/>
  <c r="V81" i="43"/>
  <c r="U81" i="43"/>
  <c r="T81" i="43"/>
  <c r="W80" i="43"/>
  <c r="V80" i="43"/>
  <c r="U80" i="43"/>
  <c r="T80" i="43"/>
  <c r="W79" i="43"/>
  <c r="V79" i="43"/>
  <c r="U79" i="43"/>
  <c r="T79" i="43"/>
  <c r="W78" i="43"/>
  <c r="V78" i="43"/>
  <c r="U78" i="43"/>
  <c r="T78" i="43"/>
  <c r="W77" i="43"/>
  <c r="V77" i="43"/>
  <c r="U77" i="43"/>
  <c r="T77" i="43"/>
  <c r="W76" i="43"/>
  <c r="V76" i="43"/>
  <c r="U76" i="43"/>
  <c r="T76" i="43"/>
  <c r="W75" i="43"/>
  <c r="V75" i="43"/>
  <c r="U75" i="43"/>
  <c r="T75" i="43"/>
  <c r="W74" i="43"/>
  <c r="V74" i="43"/>
  <c r="U74" i="43"/>
  <c r="T74" i="43"/>
  <c r="W73" i="43"/>
  <c r="V73" i="43"/>
  <c r="U73" i="43"/>
  <c r="T73" i="43"/>
  <c r="W72" i="43"/>
  <c r="V72" i="43"/>
  <c r="U72" i="43"/>
  <c r="T72" i="43"/>
  <c r="W71" i="43"/>
  <c r="V71" i="43"/>
  <c r="U71" i="43"/>
  <c r="T71" i="43"/>
  <c r="W70" i="43"/>
  <c r="V70" i="43"/>
  <c r="U70" i="43"/>
  <c r="T70" i="43"/>
  <c r="W69" i="43"/>
  <c r="V69" i="43"/>
  <c r="U69" i="43"/>
  <c r="T69" i="43"/>
  <c r="W68" i="43"/>
  <c r="V68" i="43"/>
  <c r="U68" i="43"/>
  <c r="T68" i="43"/>
  <c r="W67" i="43"/>
  <c r="V67" i="43"/>
  <c r="U67" i="43"/>
  <c r="T67" i="43"/>
  <c r="W66" i="43"/>
  <c r="V66" i="43"/>
  <c r="U66" i="43"/>
  <c r="T66" i="43"/>
  <c r="W65" i="43"/>
  <c r="V65" i="43"/>
  <c r="U65" i="43"/>
  <c r="T65" i="43"/>
  <c r="W64" i="43"/>
  <c r="V64" i="43"/>
  <c r="U64" i="43"/>
  <c r="T64" i="43"/>
  <c r="W63" i="43"/>
  <c r="V63" i="43"/>
  <c r="U63" i="43"/>
  <c r="T63" i="43"/>
  <c r="W62" i="43"/>
  <c r="V62" i="43"/>
  <c r="U62" i="43"/>
  <c r="T62" i="43"/>
  <c r="W61" i="43"/>
  <c r="V61" i="43"/>
  <c r="U61" i="43"/>
  <c r="T61" i="43"/>
  <c r="W60" i="43"/>
  <c r="V60" i="43"/>
  <c r="U60" i="43"/>
  <c r="T60" i="43"/>
  <c r="W59" i="43"/>
  <c r="V59" i="43"/>
  <c r="U59" i="43"/>
  <c r="T59" i="43"/>
  <c r="W58" i="43"/>
  <c r="V58" i="43"/>
  <c r="U58" i="43"/>
  <c r="T58" i="43"/>
  <c r="W57" i="43"/>
  <c r="V57" i="43"/>
  <c r="U57" i="43"/>
  <c r="T57" i="43"/>
  <c r="W56" i="43"/>
  <c r="V56" i="43"/>
  <c r="U56" i="43"/>
  <c r="T56" i="43"/>
  <c r="W55" i="43"/>
  <c r="V55" i="43"/>
  <c r="U55" i="43"/>
  <c r="T55" i="43"/>
  <c r="W54" i="43"/>
  <c r="V54" i="43"/>
  <c r="U54" i="43"/>
  <c r="T54" i="43"/>
  <c r="W53" i="43"/>
  <c r="V53" i="43"/>
  <c r="U53" i="43"/>
  <c r="T53" i="43"/>
  <c r="W52" i="43"/>
  <c r="V52" i="43"/>
  <c r="U52" i="43"/>
  <c r="T52" i="43"/>
  <c r="W51" i="43"/>
  <c r="V51" i="43"/>
  <c r="U51" i="43"/>
  <c r="T51" i="43"/>
  <c r="W50" i="43"/>
  <c r="V50" i="43"/>
  <c r="U50" i="43"/>
  <c r="T50" i="43"/>
  <c r="W49" i="43"/>
  <c r="V49" i="43"/>
  <c r="U49" i="43"/>
  <c r="T49" i="43"/>
  <c r="W48" i="43"/>
  <c r="V48" i="43"/>
  <c r="U48" i="43"/>
  <c r="T48" i="43"/>
  <c r="W47" i="43"/>
  <c r="V47" i="43"/>
  <c r="U47" i="43"/>
  <c r="T47" i="43"/>
  <c r="W46" i="43"/>
  <c r="V46" i="43"/>
  <c r="U46" i="43"/>
  <c r="T46" i="43"/>
  <c r="W45" i="43"/>
  <c r="V45" i="43"/>
  <c r="U45" i="43"/>
  <c r="T45" i="43"/>
  <c r="W44" i="43"/>
  <c r="V44" i="43"/>
  <c r="U44" i="43"/>
  <c r="T44" i="43"/>
  <c r="W43" i="43"/>
  <c r="V43" i="43"/>
  <c r="U43" i="43"/>
  <c r="T43" i="43"/>
  <c r="W42" i="43"/>
  <c r="V42" i="43"/>
  <c r="U42" i="43"/>
  <c r="T42" i="43"/>
  <c r="W41" i="43"/>
  <c r="V41" i="43"/>
  <c r="U41" i="43"/>
  <c r="T41" i="43"/>
  <c r="W40" i="43"/>
  <c r="V40" i="43"/>
  <c r="U40" i="43"/>
  <c r="T40" i="43"/>
  <c r="W39" i="43"/>
  <c r="V39" i="43"/>
  <c r="U39" i="43"/>
  <c r="T39" i="43"/>
  <c r="W38" i="43"/>
  <c r="V38" i="43"/>
  <c r="U38" i="43"/>
  <c r="T38" i="43"/>
  <c r="W37" i="43"/>
  <c r="V37" i="43"/>
  <c r="H61" i="47" s="1"/>
  <c r="U37" i="43"/>
  <c r="G61" i="47" s="1"/>
  <c r="T37" i="43"/>
  <c r="F61" i="47" s="1"/>
  <c r="W36" i="43"/>
  <c r="V36" i="43"/>
  <c r="H51" i="47" s="1"/>
  <c r="U36" i="43"/>
  <c r="G51" i="47" s="1"/>
  <c r="T36" i="43"/>
  <c r="F51" i="47" s="1"/>
  <c r="W35" i="43"/>
  <c r="V35" i="43"/>
  <c r="H55" i="47" s="1"/>
  <c r="U35" i="43"/>
  <c r="G55" i="47" s="1"/>
  <c r="T35" i="43"/>
  <c r="F55" i="47" s="1"/>
  <c r="W34" i="43"/>
  <c r="V34" i="43"/>
  <c r="H53" i="47" s="1"/>
  <c r="U34" i="43"/>
  <c r="G53" i="47" s="1"/>
  <c r="T34" i="43"/>
  <c r="F53" i="47" s="1"/>
  <c r="W33" i="43"/>
  <c r="V33" i="43"/>
  <c r="H57" i="47" s="1"/>
  <c r="U33" i="43"/>
  <c r="G57" i="47" s="1"/>
  <c r="T33" i="43"/>
  <c r="F57" i="47" s="1"/>
  <c r="W32" i="43"/>
  <c r="V32" i="43"/>
  <c r="H49" i="47" s="1"/>
  <c r="U32" i="43"/>
  <c r="G49" i="47" s="1"/>
  <c r="T32" i="43"/>
  <c r="F49" i="47" s="1"/>
  <c r="W31" i="43"/>
  <c r="V31" i="43"/>
  <c r="H59" i="47" s="1"/>
  <c r="U31" i="43"/>
  <c r="G59" i="47" s="1"/>
  <c r="T31" i="43"/>
  <c r="F59" i="47" s="1"/>
  <c r="W30" i="43"/>
  <c r="V30" i="43"/>
  <c r="H47" i="47" s="1"/>
  <c r="U30" i="43"/>
  <c r="G47" i="47" s="1"/>
  <c r="T30" i="43"/>
  <c r="F47" i="47" s="1"/>
  <c r="W29" i="43"/>
  <c r="V29" i="43"/>
  <c r="H45" i="47" s="1"/>
  <c r="U29" i="43"/>
  <c r="G45" i="47" s="1"/>
  <c r="T29" i="43"/>
  <c r="F45" i="47" s="1"/>
  <c r="W28" i="43"/>
  <c r="V28" i="43"/>
  <c r="H39" i="47" s="1"/>
  <c r="U28" i="43"/>
  <c r="G39" i="47" s="1"/>
  <c r="T28" i="43"/>
  <c r="F39" i="47" s="1"/>
  <c r="W27" i="43"/>
  <c r="V27" i="43"/>
  <c r="H43" i="47" s="1"/>
  <c r="U27" i="43"/>
  <c r="G43" i="47" s="1"/>
  <c r="T27" i="43"/>
  <c r="F43" i="47" s="1"/>
  <c r="W26" i="43"/>
  <c r="V26" i="43"/>
  <c r="H41" i="47" s="1"/>
  <c r="U26" i="43"/>
  <c r="G41" i="47" s="1"/>
  <c r="T26" i="43"/>
  <c r="F41" i="47" s="1"/>
  <c r="W25" i="43"/>
  <c r="V25" i="43"/>
  <c r="H37" i="47" s="1"/>
  <c r="U25" i="43"/>
  <c r="G37" i="47" s="1"/>
  <c r="T25" i="43"/>
  <c r="F37" i="47" s="1"/>
  <c r="W24" i="43"/>
  <c r="V24" i="43"/>
  <c r="H35" i="47" s="1"/>
  <c r="U24" i="43"/>
  <c r="G35" i="47" s="1"/>
  <c r="T24" i="43"/>
  <c r="F35" i="47" s="1"/>
  <c r="W23" i="43"/>
  <c r="V23" i="43"/>
  <c r="H33" i="47" s="1"/>
  <c r="U23" i="43"/>
  <c r="G33" i="47" s="1"/>
  <c r="T23" i="43"/>
  <c r="F33" i="47" s="1"/>
  <c r="W22" i="43"/>
  <c r="V22" i="43"/>
  <c r="H31" i="47" s="1"/>
  <c r="U22" i="43"/>
  <c r="G31" i="47" s="1"/>
  <c r="T22" i="43"/>
  <c r="F31" i="47" s="1"/>
  <c r="W21" i="43"/>
  <c r="V21" i="43"/>
  <c r="H29" i="47" s="1"/>
  <c r="U21" i="43"/>
  <c r="G29" i="47" s="1"/>
  <c r="T21" i="43"/>
  <c r="F29" i="47" s="1"/>
  <c r="W20" i="43"/>
  <c r="V20" i="43"/>
  <c r="H17" i="47" s="1"/>
  <c r="U20" i="43"/>
  <c r="G17" i="47" s="1"/>
  <c r="T20" i="43"/>
  <c r="F17" i="47" s="1"/>
  <c r="W19" i="43"/>
  <c r="V19" i="43"/>
  <c r="H15" i="47" s="1"/>
  <c r="U19" i="43"/>
  <c r="G15" i="47" s="1"/>
  <c r="T19" i="43"/>
  <c r="F15" i="47" s="1"/>
  <c r="W18" i="43"/>
  <c r="V18" i="43"/>
  <c r="H13" i="47" s="1"/>
  <c r="U18" i="43"/>
  <c r="T18" i="43"/>
  <c r="F13" i="47" s="1"/>
  <c r="W17" i="43"/>
  <c r="V17" i="43"/>
  <c r="U17" i="43"/>
  <c r="T17" i="43"/>
  <c r="W16" i="43"/>
  <c r="V16" i="43"/>
  <c r="U16" i="43"/>
  <c r="T16" i="43"/>
  <c r="W15" i="43"/>
  <c r="V15" i="43"/>
  <c r="U15" i="43"/>
  <c r="T15" i="43"/>
  <c r="W14" i="43"/>
  <c r="V14" i="43"/>
  <c r="U14" i="43"/>
  <c r="T14" i="43"/>
  <c r="W13" i="43"/>
  <c r="V13" i="43"/>
  <c r="H27" i="47" s="1"/>
  <c r="U13" i="43"/>
  <c r="G27" i="47" s="1"/>
  <c r="T13" i="43"/>
  <c r="F27" i="47" s="1"/>
  <c r="W12" i="43"/>
  <c r="V12" i="43"/>
  <c r="H25" i="47" s="1"/>
  <c r="U12" i="43"/>
  <c r="G25" i="47" s="1"/>
  <c r="T12" i="43"/>
  <c r="F25" i="47" s="1"/>
  <c r="W11" i="43"/>
  <c r="V11" i="43"/>
  <c r="H19" i="47" s="1"/>
  <c r="U11" i="43"/>
  <c r="G19" i="47" s="1"/>
  <c r="T11" i="43"/>
  <c r="F19" i="47" s="1"/>
  <c r="W10" i="43"/>
  <c r="V10" i="43"/>
  <c r="H23" i="47" s="1"/>
  <c r="U10" i="43"/>
  <c r="G23" i="47" s="1"/>
  <c r="T10" i="43"/>
  <c r="F23" i="47" s="1"/>
  <c r="W9" i="43"/>
  <c r="V9" i="43"/>
  <c r="H21" i="47" s="1"/>
  <c r="U9" i="43"/>
  <c r="G21" i="47" s="1"/>
  <c r="T9" i="43"/>
  <c r="F21" i="47" s="1"/>
  <c r="W8" i="43"/>
  <c r="V8" i="43"/>
  <c r="H11" i="47" s="1"/>
  <c r="U8" i="43"/>
  <c r="G11" i="47" s="1"/>
  <c r="T8" i="43"/>
  <c r="F11" i="47" s="1"/>
  <c r="W7" i="43"/>
  <c r="V7" i="43"/>
  <c r="H9" i="47" s="1"/>
  <c r="U7" i="43"/>
  <c r="G9" i="47" s="1"/>
  <c r="T7" i="43"/>
  <c r="F9" i="47" s="1"/>
  <c r="W6" i="43"/>
  <c r="V6" i="43"/>
  <c r="U6" i="43"/>
  <c r="T6" i="43"/>
  <c r="W5" i="43"/>
  <c r="V5" i="43"/>
  <c r="U5" i="43"/>
  <c r="G3" i="47" s="1"/>
  <c r="T5" i="43"/>
  <c r="F3" i="47" s="1"/>
  <c r="W4" i="43"/>
  <c r="V4" i="43"/>
  <c r="H5" i="47" s="1"/>
  <c r="U4" i="43"/>
  <c r="G5" i="47" s="1"/>
  <c r="T4" i="43"/>
  <c r="F5" i="47" s="1"/>
  <c r="W3" i="43"/>
  <c r="V3" i="43"/>
  <c r="U3" i="43"/>
  <c r="T3" i="43"/>
  <c r="W2" i="43"/>
  <c r="V2" i="43"/>
  <c r="H63" i="47" s="1"/>
  <c r="U2" i="43"/>
  <c r="G63" i="47" s="1"/>
  <c r="T3" i="42"/>
  <c r="F3" i="46" s="1"/>
  <c r="U3" i="42"/>
  <c r="E3" i="46" s="1"/>
  <c r="V3" i="42"/>
  <c r="W3" i="42"/>
  <c r="C3" i="46" s="1"/>
  <c r="F5" i="46"/>
  <c r="U4" i="42"/>
  <c r="E5" i="46" s="1"/>
  <c r="V4" i="42"/>
  <c r="D5" i="46" s="1"/>
  <c r="W4" i="42"/>
  <c r="C5" i="46" s="1"/>
  <c r="T5" i="42"/>
  <c r="F7" i="46" s="1"/>
  <c r="U5" i="42"/>
  <c r="E7" i="46" s="1"/>
  <c r="V5" i="42"/>
  <c r="D7" i="46" s="1"/>
  <c r="W5" i="42"/>
  <c r="T6" i="42"/>
  <c r="F9" i="46" s="1"/>
  <c r="U6" i="42"/>
  <c r="E9" i="46" s="1"/>
  <c r="V6" i="42"/>
  <c r="D9" i="46" s="1"/>
  <c r="W6" i="42"/>
  <c r="T7" i="42"/>
  <c r="F15" i="46" s="1"/>
  <c r="U7" i="42"/>
  <c r="E15" i="46" s="1"/>
  <c r="V7" i="42"/>
  <c r="D15" i="46" s="1"/>
  <c r="W7" i="42"/>
  <c r="T8" i="42"/>
  <c r="F13" i="46" s="1"/>
  <c r="U8" i="42"/>
  <c r="E13" i="46" s="1"/>
  <c r="V8" i="42"/>
  <c r="D13" i="46" s="1"/>
  <c r="W8" i="42"/>
  <c r="T9" i="42"/>
  <c r="F17" i="46" s="1"/>
  <c r="U9" i="42"/>
  <c r="V9" i="42"/>
  <c r="W9" i="42"/>
  <c r="T10" i="42"/>
  <c r="U10" i="42"/>
  <c r="E19" i="46" s="1"/>
  <c r="V10" i="42"/>
  <c r="W10" i="42"/>
  <c r="T11" i="42"/>
  <c r="F29" i="46" s="1"/>
  <c r="U11" i="42"/>
  <c r="E29" i="46" s="1"/>
  <c r="V11" i="42"/>
  <c r="D29" i="46" s="1"/>
  <c r="W11" i="42"/>
  <c r="T12" i="42"/>
  <c r="F31" i="46" s="1"/>
  <c r="U12" i="42"/>
  <c r="E31" i="46" s="1"/>
  <c r="V12" i="42"/>
  <c r="D31" i="46" s="1"/>
  <c r="W12" i="42"/>
  <c r="T13" i="42"/>
  <c r="F27" i="46" s="1"/>
  <c r="U13" i="42"/>
  <c r="E27" i="46" s="1"/>
  <c r="V13" i="42"/>
  <c r="D27" i="46" s="1"/>
  <c r="W13" i="42"/>
  <c r="T14" i="42"/>
  <c r="F33" i="46" s="1"/>
  <c r="U14" i="42"/>
  <c r="V14" i="42"/>
  <c r="W14" i="42"/>
  <c r="T15" i="42"/>
  <c r="U15" i="42"/>
  <c r="V15" i="42"/>
  <c r="W15" i="42"/>
  <c r="T16" i="42"/>
  <c r="U16" i="42"/>
  <c r="V16" i="42"/>
  <c r="W16" i="42"/>
  <c r="T17" i="42"/>
  <c r="U17" i="42"/>
  <c r="V17" i="42"/>
  <c r="W17" i="42"/>
  <c r="T18" i="42"/>
  <c r="U18" i="42"/>
  <c r="V18" i="42"/>
  <c r="W18" i="42"/>
  <c r="T19" i="42"/>
  <c r="F11" i="46" s="1"/>
  <c r="U19" i="42"/>
  <c r="E11" i="46" s="1"/>
  <c r="V19" i="42"/>
  <c r="D11" i="46" s="1"/>
  <c r="W19" i="42"/>
  <c r="T20" i="42"/>
  <c r="F21" i="46" s="1"/>
  <c r="U20" i="42"/>
  <c r="E21" i="46" s="1"/>
  <c r="V20" i="42"/>
  <c r="D21" i="46" s="1"/>
  <c r="W20" i="42"/>
  <c r="T21" i="42"/>
  <c r="F23" i="46" s="1"/>
  <c r="U21" i="42"/>
  <c r="E23" i="46" s="1"/>
  <c r="V21" i="42"/>
  <c r="D23" i="46" s="1"/>
  <c r="W21" i="42"/>
  <c r="T22" i="42"/>
  <c r="F25" i="46" s="1"/>
  <c r="U22" i="42"/>
  <c r="E25" i="46" s="1"/>
  <c r="V22" i="42"/>
  <c r="D25" i="46" s="1"/>
  <c r="W22" i="42"/>
  <c r="T23" i="42"/>
  <c r="F35" i="46" s="1"/>
  <c r="U23" i="42"/>
  <c r="E35" i="46" s="1"/>
  <c r="V23" i="42"/>
  <c r="D35" i="46" s="1"/>
  <c r="W23" i="42"/>
  <c r="T24" i="42"/>
  <c r="F37" i="46" s="1"/>
  <c r="U24" i="42"/>
  <c r="E37" i="46" s="1"/>
  <c r="V24" i="42"/>
  <c r="D37" i="46" s="1"/>
  <c r="W24" i="42"/>
  <c r="T25" i="42"/>
  <c r="F39" i="46" s="1"/>
  <c r="U25" i="42"/>
  <c r="E39" i="46" s="1"/>
  <c r="V25" i="42"/>
  <c r="D39" i="46" s="1"/>
  <c r="W25" i="42"/>
  <c r="T26" i="42"/>
  <c r="F41" i="46" s="1"/>
  <c r="U26" i="42"/>
  <c r="E41" i="46" s="1"/>
  <c r="V26" i="42"/>
  <c r="D41" i="46" s="1"/>
  <c r="W26" i="42"/>
  <c r="T27" i="42"/>
  <c r="F43" i="46" s="1"/>
  <c r="U27" i="42"/>
  <c r="E43" i="46" s="1"/>
  <c r="V27" i="42"/>
  <c r="D43" i="46" s="1"/>
  <c r="W27" i="42"/>
  <c r="T28" i="42"/>
  <c r="F47" i="46" s="1"/>
  <c r="U28" i="42"/>
  <c r="E47" i="46" s="1"/>
  <c r="V28" i="42"/>
  <c r="D47" i="46" s="1"/>
  <c r="W28" i="42"/>
  <c r="T29" i="42"/>
  <c r="F49" i="46" s="1"/>
  <c r="U29" i="42"/>
  <c r="V29" i="42"/>
  <c r="W29" i="42"/>
  <c r="T30" i="42"/>
  <c r="F45" i="46" s="1"/>
  <c r="U30" i="42"/>
  <c r="E45" i="46" s="1"/>
  <c r="V30" i="42"/>
  <c r="D45" i="46" s="1"/>
  <c r="W30" i="42"/>
  <c r="T31" i="42"/>
  <c r="F51" i="46" s="1"/>
  <c r="U31" i="42"/>
  <c r="E51" i="46" s="1"/>
  <c r="V31" i="42"/>
  <c r="W31" i="42"/>
  <c r="T32" i="42"/>
  <c r="F53" i="46" s="1"/>
  <c r="U32" i="42"/>
  <c r="E53" i="46" s="1"/>
  <c r="V32" i="42"/>
  <c r="W32" i="42"/>
  <c r="T33" i="42"/>
  <c r="F63" i="46" s="1"/>
  <c r="U33" i="42"/>
  <c r="E63" i="46" s="1"/>
  <c r="V33" i="42"/>
  <c r="W33" i="42"/>
  <c r="T34" i="42"/>
  <c r="U34" i="42"/>
  <c r="V34" i="42"/>
  <c r="W34" i="42"/>
  <c r="T35" i="42"/>
  <c r="F61" i="46" s="1"/>
  <c r="U35" i="42"/>
  <c r="E61" i="46" s="1"/>
  <c r="V35" i="42"/>
  <c r="W35" i="42"/>
  <c r="T36" i="42"/>
  <c r="F57" i="46" s="1"/>
  <c r="U36" i="42"/>
  <c r="E57" i="46" s="1"/>
  <c r="V36" i="42"/>
  <c r="W36" i="42"/>
  <c r="T37" i="42"/>
  <c r="F59" i="46" s="1"/>
  <c r="U37" i="42"/>
  <c r="E59" i="46" s="1"/>
  <c r="V37" i="42"/>
  <c r="W37" i="42"/>
  <c r="T38" i="42"/>
  <c r="F55" i="46" s="1"/>
  <c r="U38" i="42"/>
  <c r="E55" i="46" s="1"/>
  <c r="V38" i="42"/>
  <c r="W38" i="42"/>
  <c r="T39" i="42"/>
  <c r="F65" i="46" s="1"/>
  <c r="U39" i="42"/>
  <c r="V39" i="42"/>
  <c r="W39" i="42"/>
  <c r="T40" i="42"/>
  <c r="U40" i="42"/>
  <c r="V40" i="42"/>
  <c r="W40" i="42"/>
  <c r="T41" i="42"/>
  <c r="U41" i="42"/>
  <c r="V41" i="42"/>
  <c r="W41" i="42"/>
  <c r="T42" i="42"/>
  <c r="U42" i="42"/>
  <c r="V42" i="42"/>
  <c r="W42" i="42"/>
  <c r="T43" i="42"/>
  <c r="U43" i="42"/>
  <c r="V43" i="42"/>
  <c r="W43" i="42"/>
  <c r="T44" i="42"/>
  <c r="U44" i="42"/>
  <c r="V44" i="42"/>
  <c r="W44" i="42"/>
  <c r="T45" i="42"/>
  <c r="U45" i="42"/>
  <c r="V45" i="42"/>
  <c r="W45" i="42"/>
  <c r="T46" i="42"/>
  <c r="U46" i="42"/>
  <c r="V46" i="42"/>
  <c r="W46" i="42"/>
  <c r="T47" i="42"/>
  <c r="U47" i="42"/>
  <c r="V47" i="42"/>
  <c r="W47" i="42"/>
  <c r="T48" i="42"/>
  <c r="U48" i="42"/>
  <c r="V48" i="42"/>
  <c r="W48" i="42"/>
  <c r="T49" i="42"/>
  <c r="U49" i="42"/>
  <c r="V49" i="42"/>
  <c r="W49" i="42"/>
  <c r="T50" i="42"/>
  <c r="U50" i="42"/>
  <c r="V50" i="42"/>
  <c r="W50" i="42"/>
  <c r="T51" i="42"/>
  <c r="U51" i="42"/>
  <c r="V51" i="42"/>
  <c r="W51" i="42"/>
  <c r="T52" i="42"/>
  <c r="U52" i="42"/>
  <c r="V52" i="42"/>
  <c r="W52" i="42"/>
  <c r="T53" i="42"/>
  <c r="U53" i="42"/>
  <c r="V53" i="42"/>
  <c r="W53" i="42"/>
  <c r="T54" i="42"/>
  <c r="U54" i="42"/>
  <c r="V54" i="42"/>
  <c r="W54" i="42"/>
  <c r="T55" i="42"/>
  <c r="U55" i="42"/>
  <c r="V55" i="42"/>
  <c r="W55" i="42"/>
  <c r="T56" i="42"/>
  <c r="U56" i="42"/>
  <c r="V56" i="42"/>
  <c r="W56" i="42"/>
  <c r="T57" i="42"/>
  <c r="U57" i="42"/>
  <c r="V57" i="42"/>
  <c r="W57" i="42"/>
  <c r="T58" i="42"/>
  <c r="U58" i="42"/>
  <c r="V58" i="42"/>
  <c r="W58" i="42"/>
  <c r="T59" i="42"/>
  <c r="U59" i="42"/>
  <c r="V59" i="42"/>
  <c r="W59" i="42"/>
  <c r="T60" i="42"/>
  <c r="U60" i="42"/>
  <c r="V60" i="42"/>
  <c r="W60" i="42"/>
  <c r="T61" i="42"/>
  <c r="U61" i="42"/>
  <c r="V61" i="42"/>
  <c r="W61" i="42"/>
  <c r="T62" i="42"/>
  <c r="U62" i="42"/>
  <c r="V62" i="42"/>
  <c r="W62" i="42"/>
  <c r="T63" i="42"/>
  <c r="U63" i="42"/>
  <c r="V63" i="42"/>
  <c r="W63" i="42"/>
  <c r="T64" i="42"/>
  <c r="U64" i="42"/>
  <c r="V64" i="42"/>
  <c r="W64" i="42"/>
  <c r="T65" i="42"/>
  <c r="U65" i="42"/>
  <c r="V65" i="42"/>
  <c r="W65" i="42"/>
  <c r="T66" i="42"/>
  <c r="U66" i="42"/>
  <c r="V66" i="42"/>
  <c r="W66" i="42"/>
  <c r="T67" i="42"/>
  <c r="U67" i="42"/>
  <c r="V67" i="42"/>
  <c r="W67" i="42"/>
  <c r="T68" i="42"/>
  <c r="U68" i="42"/>
  <c r="V68" i="42"/>
  <c r="W68" i="42"/>
  <c r="T69" i="42"/>
  <c r="U69" i="42"/>
  <c r="V69" i="42"/>
  <c r="W69" i="42"/>
  <c r="T70" i="42"/>
  <c r="U70" i="42"/>
  <c r="V70" i="42"/>
  <c r="W70" i="42"/>
  <c r="T71" i="42"/>
  <c r="U71" i="42"/>
  <c r="V71" i="42"/>
  <c r="W71" i="42"/>
  <c r="T72" i="42"/>
  <c r="U72" i="42"/>
  <c r="V72" i="42"/>
  <c r="W72" i="42"/>
  <c r="T73" i="42"/>
  <c r="U73" i="42"/>
  <c r="V73" i="42"/>
  <c r="W73" i="42"/>
  <c r="T74" i="42"/>
  <c r="U74" i="42"/>
  <c r="V74" i="42"/>
  <c r="W74" i="42"/>
  <c r="T75" i="42"/>
  <c r="U75" i="42"/>
  <c r="V75" i="42"/>
  <c r="W75" i="42"/>
  <c r="T76" i="42"/>
  <c r="U76" i="42"/>
  <c r="V76" i="42"/>
  <c r="W76" i="42"/>
  <c r="T77" i="42"/>
  <c r="U77" i="42"/>
  <c r="V77" i="42"/>
  <c r="W77" i="42"/>
  <c r="T78" i="42"/>
  <c r="U78" i="42"/>
  <c r="V78" i="42"/>
  <c r="W78" i="42"/>
  <c r="T79" i="42"/>
  <c r="U79" i="42"/>
  <c r="V79" i="42"/>
  <c r="W79" i="42"/>
  <c r="T80" i="42"/>
  <c r="U80" i="42"/>
  <c r="V80" i="42"/>
  <c r="W80" i="42"/>
  <c r="T81" i="42"/>
  <c r="U81" i="42"/>
  <c r="V81" i="42"/>
  <c r="W81" i="42"/>
  <c r="T82" i="42"/>
  <c r="U82" i="42"/>
  <c r="V82" i="42"/>
  <c r="W82" i="42"/>
  <c r="T83" i="42"/>
  <c r="U83" i="42"/>
  <c r="V83" i="42"/>
  <c r="W83" i="42"/>
  <c r="T84" i="42"/>
  <c r="U84" i="42"/>
  <c r="V84" i="42"/>
  <c r="W84" i="42"/>
  <c r="T85" i="42"/>
  <c r="U85" i="42"/>
  <c r="V85" i="42"/>
  <c r="W85" i="42"/>
  <c r="T86" i="42"/>
  <c r="U86" i="42"/>
  <c r="V86" i="42"/>
  <c r="W86" i="42"/>
  <c r="T87" i="42"/>
  <c r="U87" i="42"/>
  <c r="V87" i="42"/>
  <c r="W87" i="42"/>
  <c r="T88" i="42"/>
  <c r="U88" i="42"/>
  <c r="V88" i="42"/>
  <c r="W88" i="42"/>
  <c r="T89" i="42"/>
  <c r="U89" i="42"/>
  <c r="V89" i="42"/>
  <c r="W89" i="42"/>
  <c r="T90" i="42"/>
  <c r="U90" i="42"/>
  <c r="V90" i="42"/>
  <c r="W90" i="42"/>
  <c r="T91" i="42"/>
  <c r="U91" i="42"/>
  <c r="V91" i="42"/>
  <c r="W91" i="42"/>
  <c r="T92" i="42"/>
  <c r="U92" i="42"/>
  <c r="V92" i="42"/>
  <c r="W92" i="42"/>
  <c r="T93" i="42"/>
  <c r="U93" i="42"/>
  <c r="V93" i="42"/>
  <c r="W93" i="42"/>
  <c r="T94" i="42"/>
  <c r="U94" i="42"/>
  <c r="V94" i="42"/>
  <c r="W94" i="42"/>
  <c r="T95" i="42"/>
  <c r="U95" i="42"/>
  <c r="V95" i="42"/>
  <c r="W95" i="42"/>
  <c r="T96" i="42"/>
  <c r="U96" i="42"/>
  <c r="V96" i="42"/>
  <c r="W96" i="42"/>
  <c r="T97" i="42"/>
  <c r="U97" i="42"/>
  <c r="V97" i="42"/>
  <c r="W97" i="42"/>
  <c r="T98" i="42"/>
  <c r="U98" i="42"/>
  <c r="V98" i="42"/>
  <c r="W98" i="42"/>
  <c r="T99" i="42"/>
  <c r="U99" i="42"/>
  <c r="V99" i="42"/>
  <c r="W99" i="42"/>
  <c r="T100" i="42"/>
  <c r="U100" i="42"/>
  <c r="V100" i="42"/>
  <c r="W100" i="42"/>
  <c r="T101" i="42"/>
  <c r="U101" i="42"/>
  <c r="V101" i="42"/>
  <c r="W101" i="42"/>
  <c r="T102" i="42"/>
  <c r="U102" i="42"/>
  <c r="V102" i="42"/>
  <c r="W102" i="42"/>
  <c r="T103" i="42"/>
  <c r="U103" i="42"/>
  <c r="V103" i="42"/>
  <c r="W103" i="42"/>
  <c r="T104" i="42"/>
  <c r="U104" i="42"/>
  <c r="V104" i="42"/>
  <c r="W104" i="42"/>
  <c r="T105" i="42"/>
  <c r="U105" i="42"/>
  <c r="V105" i="42"/>
  <c r="W105" i="42"/>
  <c r="T106" i="42"/>
  <c r="U106" i="42"/>
  <c r="V106" i="42"/>
  <c r="W106" i="42"/>
  <c r="T107" i="42"/>
  <c r="U107" i="42"/>
  <c r="V107" i="42"/>
  <c r="W107" i="42"/>
  <c r="T108" i="42"/>
  <c r="U108" i="42"/>
  <c r="V108" i="42"/>
  <c r="W108" i="42"/>
  <c r="T109" i="42"/>
  <c r="U109" i="42"/>
  <c r="V109" i="42"/>
  <c r="W109" i="42"/>
  <c r="T110" i="42"/>
  <c r="U110" i="42"/>
  <c r="V110" i="42"/>
  <c r="W110" i="42"/>
  <c r="T111" i="42"/>
  <c r="U111" i="42"/>
  <c r="V111" i="42"/>
  <c r="W111" i="42"/>
  <c r="T112" i="42"/>
  <c r="U112" i="42"/>
  <c r="V112" i="42"/>
  <c r="W112" i="42"/>
  <c r="T113" i="42"/>
  <c r="U113" i="42"/>
  <c r="V113" i="42"/>
  <c r="W113" i="42"/>
  <c r="T114" i="42"/>
  <c r="U114" i="42"/>
  <c r="V114" i="42"/>
  <c r="W114" i="42"/>
  <c r="T115" i="42"/>
  <c r="U115" i="42"/>
  <c r="V115" i="42"/>
  <c r="W115" i="42"/>
  <c r="T116" i="42"/>
  <c r="U116" i="42"/>
  <c r="V116" i="42"/>
  <c r="W116" i="42"/>
  <c r="T117" i="42"/>
  <c r="U117" i="42"/>
  <c r="V117" i="42"/>
  <c r="W117" i="42"/>
  <c r="T118" i="42"/>
  <c r="U118" i="42"/>
  <c r="V118" i="42"/>
  <c r="W118" i="42"/>
  <c r="T119" i="42"/>
  <c r="U119" i="42"/>
  <c r="V119" i="42"/>
  <c r="W119" i="42"/>
  <c r="T120" i="42"/>
  <c r="U120" i="42"/>
  <c r="V120" i="42"/>
  <c r="W120" i="42"/>
  <c r="T121" i="42"/>
  <c r="U121" i="42"/>
  <c r="V121" i="42"/>
  <c r="W121" i="42"/>
  <c r="T122" i="42"/>
  <c r="U122" i="42"/>
  <c r="V122" i="42"/>
  <c r="W122" i="42"/>
  <c r="T123" i="42"/>
  <c r="U123" i="42"/>
  <c r="V123" i="42"/>
  <c r="W123" i="42"/>
  <c r="T124" i="42"/>
  <c r="U124" i="42"/>
  <c r="V124" i="42"/>
  <c r="W124" i="42"/>
  <c r="T125" i="42"/>
  <c r="U125" i="42"/>
  <c r="V125" i="42"/>
  <c r="W125" i="42"/>
  <c r="T126" i="42"/>
  <c r="U126" i="42"/>
  <c r="V126" i="42"/>
  <c r="W126" i="42"/>
  <c r="T127" i="42"/>
  <c r="U127" i="42"/>
  <c r="V127" i="42"/>
  <c r="W127" i="42"/>
  <c r="T128" i="42"/>
  <c r="U128" i="42"/>
  <c r="V128" i="42"/>
  <c r="W128" i="42"/>
  <c r="T129" i="42"/>
  <c r="U129" i="42"/>
  <c r="V129" i="42"/>
  <c r="W129" i="42"/>
  <c r="T130" i="42"/>
  <c r="U130" i="42"/>
  <c r="V130" i="42"/>
  <c r="W130" i="42"/>
  <c r="T131" i="42"/>
  <c r="U131" i="42"/>
  <c r="V131" i="42"/>
  <c r="W131" i="42"/>
  <c r="T132" i="42"/>
  <c r="U132" i="42"/>
  <c r="V132" i="42"/>
  <c r="W132" i="42"/>
  <c r="T133" i="42"/>
  <c r="U133" i="42"/>
  <c r="V133" i="42"/>
  <c r="W133" i="42"/>
  <c r="T134" i="42"/>
  <c r="U134" i="42"/>
  <c r="V134" i="42"/>
  <c r="W134" i="42"/>
  <c r="T135" i="42"/>
  <c r="U135" i="42"/>
  <c r="V135" i="42"/>
  <c r="W135" i="42"/>
  <c r="T136" i="42"/>
  <c r="U136" i="42"/>
  <c r="V136" i="42"/>
  <c r="W136" i="42"/>
  <c r="T137" i="42"/>
  <c r="U137" i="42"/>
  <c r="V137" i="42"/>
  <c r="W137" i="42"/>
  <c r="T138" i="42"/>
  <c r="U138" i="42"/>
  <c r="V138" i="42"/>
  <c r="W138" i="42"/>
  <c r="T139" i="42"/>
  <c r="U139" i="42"/>
  <c r="V139" i="42"/>
  <c r="W139" i="42"/>
  <c r="T140" i="42"/>
  <c r="U140" i="42"/>
  <c r="V140" i="42"/>
  <c r="W140" i="42"/>
  <c r="T141" i="42"/>
  <c r="U141" i="42"/>
  <c r="V141" i="42"/>
  <c r="W141" i="42"/>
  <c r="T142" i="42"/>
  <c r="U142" i="42"/>
  <c r="V142" i="42"/>
  <c r="W142" i="42"/>
  <c r="T143" i="42"/>
  <c r="U143" i="42"/>
  <c r="V143" i="42"/>
  <c r="W143" i="42"/>
  <c r="T144" i="42"/>
  <c r="U144" i="42"/>
  <c r="V144" i="42"/>
  <c r="W144" i="42"/>
  <c r="T145" i="42"/>
  <c r="U145" i="42"/>
  <c r="V145" i="42"/>
  <c r="W145" i="42"/>
  <c r="T146" i="42"/>
  <c r="U146" i="42"/>
  <c r="V146" i="42"/>
  <c r="W146" i="42"/>
  <c r="T147" i="42"/>
  <c r="U147" i="42"/>
  <c r="V147" i="42"/>
  <c r="W147" i="42"/>
  <c r="T148" i="42"/>
  <c r="U148" i="42"/>
  <c r="V148" i="42"/>
  <c r="W148" i="42"/>
  <c r="T149" i="42"/>
  <c r="U149" i="42"/>
  <c r="V149" i="42"/>
  <c r="W149" i="42"/>
  <c r="T150" i="42"/>
  <c r="U150" i="42"/>
  <c r="V150" i="42"/>
  <c r="W150" i="42"/>
  <c r="T151" i="42"/>
  <c r="U151" i="42"/>
  <c r="V151" i="42"/>
  <c r="W151" i="42"/>
  <c r="T152" i="42"/>
  <c r="U152" i="42"/>
  <c r="V152" i="42"/>
  <c r="W152" i="42"/>
  <c r="T153" i="42"/>
  <c r="U153" i="42"/>
  <c r="V153" i="42"/>
  <c r="W153" i="42"/>
  <c r="T154" i="42"/>
  <c r="U154" i="42"/>
  <c r="V154" i="42"/>
  <c r="W154" i="42"/>
  <c r="T155" i="42"/>
  <c r="U155" i="42"/>
  <c r="V155" i="42"/>
  <c r="W155" i="42"/>
  <c r="T156" i="42"/>
  <c r="U156" i="42"/>
  <c r="V156" i="42"/>
  <c r="W156" i="42"/>
  <c r="T157" i="42"/>
  <c r="U157" i="42"/>
  <c r="V157" i="42"/>
  <c r="W157" i="42"/>
  <c r="T158" i="42"/>
  <c r="U158" i="42"/>
  <c r="V158" i="42"/>
  <c r="W158" i="42"/>
  <c r="T159" i="42"/>
  <c r="U159" i="42"/>
  <c r="V159" i="42"/>
  <c r="W159" i="42"/>
  <c r="T160" i="42"/>
  <c r="U160" i="42"/>
  <c r="V160" i="42"/>
  <c r="W160" i="42"/>
  <c r="T161" i="42"/>
  <c r="U161" i="42"/>
  <c r="V161" i="42"/>
  <c r="W161" i="42"/>
  <c r="T162" i="42"/>
  <c r="U162" i="42"/>
  <c r="V162" i="42"/>
  <c r="W162" i="42"/>
  <c r="T163" i="42"/>
  <c r="U163" i="42"/>
  <c r="V163" i="42"/>
  <c r="W163" i="42"/>
  <c r="T164" i="42"/>
  <c r="U164" i="42"/>
  <c r="V164" i="42"/>
  <c r="W164" i="42"/>
  <c r="T165" i="42"/>
  <c r="U165" i="42"/>
  <c r="V165" i="42"/>
  <c r="W165" i="42"/>
  <c r="T166" i="42"/>
  <c r="U166" i="42"/>
  <c r="V166" i="42"/>
  <c r="W166" i="42"/>
  <c r="T167" i="42"/>
  <c r="U167" i="42"/>
  <c r="V167" i="42"/>
  <c r="W167" i="42"/>
  <c r="T168" i="42"/>
  <c r="U168" i="42"/>
  <c r="V168" i="42"/>
  <c r="W168" i="42"/>
  <c r="T169" i="42"/>
  <c r="U169" i="42"/>
  <c r="V169" i="42"/>
  <c r="W169" i="42"/>
  <c r="T170" i="42"/>
  <c r="U170" i="42"/>
  <c r="V170" i="42"/>
  <c r="W170" i="42"/>
  <c r="T171" i="42"/>
  <c r="U171" i="42"/>
  <c r="V171" i="42"/>
  <c r="W171" i="42"/>
  <c r="T172" i="42"/>
  <c r="U172" i="42"/>
  <c r="V172" i="42"/>
  <c r="W172" i="42"/>
  <c r="T173" i="42"/>
  <c r="U173" i="42"/>
  <c r="V173" i="42"/>
  <c r="W173" i="42"/>
  <c r="T174" i="42"/>
  <c r="U174" i="42"/>
  <c r="V174" i="42"/>
  <c r="W174" i="42"/>
  <c r="T175" i="42"/>
  <c r="U175" i="42"/>
  <c r="V175" i="42"/>
  <c r="W175" i="42"/>
  <c r="T176" i="42"/>
  <c r="U176" i="42"/>
  <c r="V176" i="42"/>
  <c r="W176" i="42"/>
  <c r="T177" i="42"/>
  <c r="U177" i="42"/>
  <c r="V177" i="42"/>
  <c r="W177" i="42"/>
  <c r="T178" i="42"/>
  <c r="U178" i="42"/>
  <c r="V178" i="42"/>
  <c r="W178" i="42"/>
  <c r="T179" i="42"/>
  <c r="U179" i="42"/>
  <c r="V179" i="42"/>
  <c r="W179" i="42"/>
  <c r="T180" i="42"/>
  <c r="U180" i="42"/>
  <c r="V180" i="42"/>
  <c r="W180" i="42"/>
  <c r="T181" i="42"/>
  <c r="U181" i="42"/>
  <c r="V181" i="42"/>
  <c r="W181" i="42"/>
  <c r="T182" i="42"/>
  <c r="U182" i="42"/>
  <c r="V182" i="42"/>
  <c r="W182" i="42"/>
  <c r="T183" i="42"/>
  <c r="U183" i="42"/>
  <c r="V183" i="42"/>
  <c r="W183" i="42"/>
  <c r="T184" i="42"/>
  <c r="U184" i="42"/>
  <c r="V184" i="42"/>
  <c r="W184" i="42"/>
  <c r="T185" i="42"/>
  <c r="U185" i="42"/>
  <c r="V185" i="42"/>
  <c r="W185" i="42"/>
  <c r="T186" i="42"/>
  <c r="U186" i="42"/>
  <c r="V186" i="42"/>
  <c r="W186" i="42"/>
  <c r="T187" i="42"/>
  <c r="U187" i="42"/>
  <c r="V187" i="42"/>
  <c r="W187" i="42"/>
  <c r="T188" i="42"/>
  <c r="U188" i="42"/>
  <c r="V188" i="42"/>
  <c r="W188" i="42"/>
  <c r="T189" i="42"/>
  <c r="U189" i="42"/>
  <c r="V189" i="42"/>
  <c r="W189" i="42"/>
  <c r="T190" i="42"/>
  <c r="U190" i="42"/>
  <c r="V190" i="42"/>
  <c r="W190" i="42"/>
  <c r="T191" i="42"/>
  <c r="U191" i="42"/>
  <c r="V191" i="42"/>
  <c r="W191" i="42"/>
  <c r="T192" i="42"/>
  <c r="U192" i="42"/>
  <c r="V192" i="42"/>
  <c r="W192" i="42"/>
  <c r="T193" i="42"/>
  <c r="U193" i="42"/>
  <c r="V193" i="42"/>
  <c r="W193" i="42"/>
  <c r="T194" i="42"/>
  <c r="U194" i="42"/>
  <c r="V194" i="42"/>
  <c r="W194" i="42"/>
  <c r="T195" i="42"/>
  <c r="U195" i="42"/>
  <c r="V195" i="42"/>
  <c r="W195" i="42"/>
  <c r="T196" i="42"/>
  <c r="U196" i="42"/>
  <c r="V196" i="42"/>
  <c r="W196" i="42"/>
  <c r="T197" i="42"/>
  <c r="U197" i="42"/>
  <c r="V197" i="42"/>
  <c r="W197" i="42"/>
  <c r="T198" i="42"/>
  <c r="U198" i="42"/>
  <c r="V198" i="42"/>
  <c r="W198" i="42"/>
  <c r="T199" i="42"/>
  <c r="U199" i="42"/>
  <c r="V199" i="42"/>
  <c r="W199" i="42"/>
  <c r="T200" i="42"/>
  <c r="U200" i="42"/>
  <c r="V200" i="42"/>
  <c r="W200" i="42"/>
  <c r="T201" i="42"/>
  <c r="U201" i="42"/>
  <c r="V201" i="42"/>
  <c r="W201" i="42"/>
  <c r="T202" i="42"/>
  <c r="U202" i="42"/>
  <c r="V202" i="42"/>
  <c r="W202" i="42"/>
  <c r="T203" i="42"/>
  <c r="U203" i="42"/>
  <c r="V203" i="42"/>
  <c r="W203" i="42"/>
  <c r="T204" i="42"/>
  <c r="U204" i="42"/>
  <c r="V204" i="42"/>
  <c r="W204" i="42"/>
  <c r="T205" i="42"/>
  <c r="U205" i="42"/>
  <c r="V205" i="42"/>
  <c r="W205" i="42"/>
  <c r="T206" i="42"/>
  <c r="U206" i="42"/>
  <c r="V206" i="42"/>
  <c r="W206" i="42"/>
  <c r="T207" i="42"/>
  <c r="U207" i="42"/>
  <c r="V207" i="42"/>
  <c r="W207" i="42"/>
  <c r="T208" i="42"/>
  <c r="U208" i="42"/>
  <c r="V208" i="42"/>
  <c r="W208" i="42"/>
  <c r="T209" i="42"/>
  <c r="U209" i="42"/>
  <c r="V209" i="42"/>
  <c r="W209" i="42"/>
  <c r="T210" i="42"/>
  <c r="U210" i="42"/>
  <c r="V210" i="42"/>
  <c r="W210" i="42"/>
  <c r="T211" i="42"/>
  <c r="U211" i="42"/>
  <c r="V211" i="42"/>
  <c r="W211" i="42"/>
  <c r="T212" i="42"/>
  <c r="U212" i="42"/>
  <c r="V212" i="42"/>
  <c r="W212" i="42"/>
  <c r="T213" i="42"/>
  <c r="U213" i="42"/>
  <c r="V213" i="42"/>
  <c r="W213" i="42"/>
  <c r="T214" i="42"/>
  <c r="U214" i="42"/>
  <c r="V214" i="42"/>
  <c r="W214" i="42"/>
  <c r="T215" i="42"/>
  <c r="U215" i="42"/>
  <c r="V215" i="42"/>
  <c r="W215" i="42"/>
  <c r="T216" i="42"/>
  <c r="U216" i="42"/>
  <c r="V216" i="42"/>
  <c r="W216" i="42"/>
  <c r="T217" i="42"/>
  <c r="U217" i="42"/>
  <c r="V217" i="42"/>
  <c r="W217" i="42"/>
  <c r="T218" i="42"/>
  <c r="U218" i="42"/>
  <c r="V218" i="42"/>
  <c r="W218" i="42"/>
  <c r="T219" i="42"/>
  <c r="U219" i="42"/>
  <c r="V219" i="42"/>
  <c r="W219" i="42"/>
  <c r="T220" i="42"/>
  <c r="U220" i="42"/>
  <c r="V220" i="42"/>
  <c r="W220" i="42"/>
  <c r="T221" i="42"/>
  <c r="U221" i="42"/>
  <c r="V221" i="42"/>
  <c r="W221" i="42"/>
  <c r="T222" i="42"/>
  <c r="U222" i="42"/>
  <c r="V222" i="42"/>
  <c r="W222" i="42"/>
  <c r="T223" i="42"/>
  <c r="U223" i="42"/>
  <c r="V223" i="42"/>
  <c r="W223" i="42"/>
  <c r="T224" i="42"/>
  <c r="U224" i="42"/>
  <c r="V224" i="42"/>
  <c r="W224" i="42"/>
  <c r="T225" i="42"/>
  <c r="U225" i="42"/>
  <c r="V225" i="42"/>
  <c r="W225" i="42"/>
  <c r="T226" i="42"/>
  <c r="U226" i="42"/>
  <c r="V226" i="42"/>
  <c r="W226" i="42"/>
  <c r="T227" i="42"/>
  <c r="U227" i="42"/>
  <c r="V227" i="42"/>
  <c r="W227" i="42"/>
  <c r="T228" i="42"/>
  <c r="U228" i="42"/>
  <c r="V228" i="42"/>
  <c r="W228" i="42"/>
  <c r="T229" i="42"/>
  <c r="U229" i="42"/>
  <c r="V229" i="42"/>
  <c r="W229" i="42"/>
  <c r="T230" i="42"/>
  <c r="U230" i="42"/>
  <c r="V230" i="42"/>
  <c r="W230" i="42"/>
  <c r="T231" i="42"/>
  <c r="U231" i="42"/>
  <c r="V231" i="42"/>
  <c r="W231" i="42"/>
  <c r="T232" i="42"/>
  <c r="U232" i="42"/>
  <c r="V232" i="42"/>
  <c r="W232" i="42"/>
  <c r="T233" i="42"/>
  <c r="U233" i="42"/>
  <c r="V233" i="42"/>
  <c r="W233" i="42"/>
  <c r="T234" i="42"/>
  <c r="U234" i="42"/>
  <c r="V234" i="42"/>
  <c r="W234" i="42"/>
  <c r="T235" i="42"/>
  <c r="U235" i="42"/>
  <c r="V235" i="42"/>
  <c r="W235" i="42"/>
  <c r="T236" i="42"/>
  <c r="U236" i="42"/>
  <c r="V236" i="42"/>
  <c r="W236" i="42"/>
  <c r="T237" i="42"/>
  <c r="U237" i="42"/>
  <c r="V237" i="42"/>
  <c r="W237" i="42"/>
  <c r="T238" i="42"/>
  <c r="U238" i="42"/>
  <c r="V238" i="42"/>
  <c r="W238" i="42"/>
  <c r="T239" i="42"/>
  <c r="U239" i="42"/>
  <c r="V239" i="42"/>
  <c r="W239" i="42"/>
  <c r="T240" i="42"/>
  <c r="U240" i="42"/>
  <c r="V240" i="42"/>
  <c r="W240" i="42"/>
  <c r="T241" i="42"/>
  <c r="U241" i="42"/>
  <c r="V241" i="42"/>
  <c r="W241" i="42"/>
  <c r="T242" i="42"/>
  <c r="U242" i="42"/>
  <c r="V242" i="42"/>
  <c r="W242" i="42"/>
  <c r="T243" i="42"/>
  <c r="U243" i="42"/>
  <c r="V243" i="42"/>
  <c r="W243" i="42"/>
  <c r="T244" i="42"/>
  <c r="U244" i="42"/>
  <c r="V244" i="42"/>
  <c r="W244" i="42"/>
  <c r="T245" i="42"/>
  <c r="U245" i="42"/>
  <c r="V245" i="42"/>
  <c r="W245" i="42"/>
  <c r="T246" i="42"/>
  <c r="U246" i="42"/>
  <c r="V246" i="42"/>
  <c r="W246" i="42"/>
  <c r="T247" i="42"/>
  <c r="U247" i="42"/>
  <c r="V247" i="42"/>
  <c r="W247" i="42"/>
  <c r="T248" i="42"/>
  <c r="U248" i="42"/>
  <c r="V248" i="42"/>
  <c r="W248" i="42"/>
  <c r="T249" i="42"/>
  <c r="U249" i="42"/>
  <c r="V249" i="42"/>
  <c r="W249" i="42"/>
  <c r="T250" i="42"/>
  <c r="U250" i="42"/>
  <c r="V250" i="42"/>
  <c r="W250" i="42"/>
  <c r="T251" i="42"/>
  <c r="U251" i="42"/>
  <c r="V251" i="42"/>
  <c r="W251" i="42"/>
  <c r="T252" i="42"/>
  <c r="U252" i="42"/>
  <c r="V252" i="42"/>
  <c r="W252" i="42"/>
  <c r="T253" i="42"/>
  <c r="U253" i="42"/>
  <c r="V253" i="42"/>
  <c r="W253" i="42"/>
  <c r="T254" i="42"/>
  <c r="U254" i="42"/>
  <c r="V254" i="42"/>
  <c r="W254" i="42"/>
  <c r="T255" i="42"/>
  <c r="U255" i="42"/>
  <c r="V255" i="42"/>
  <c r="W255" i="42"/>
  <c r="T256" i="42"/>
  <c r="U256" i="42"/>
  <c r="V256" i="42"/>
  <c r="W256" i="42"/>
  <c r="T257" i="42"/>
  <c r="U257" i="42"/>
  <c r="V257" i="42"/>
  <c r="W257" i="42"/>
  <c r="T258" i="42"/>
  <c r="U258" i="42"/>
  <c r="V258" i="42"/>
  <c r="W258" i="42"/>
  <c r="T259" i="42"/>
  <c r="U259" i="42"/>
  <c r="V259" i="42"/>
  <c r="W259" i="42"/>
  <c r="T260" i="42"/>
  <c r="U260" i="42"/>
  <c r="V260" i="42"/>
  <c r="W260" i="42"/>
  <c r="T261" i="42"/>
  <c r="U261" i="42"/>
  <c r="V261" i="42"/>
  <c r="W261" i="42"/>
  <c r="T262" i="42"/>
  <c r="U262" i="42"/>
  <c r="V262" i="42"/>
  <c r="W262" i="42"/>
  <c r="T263" i="42"/>
  <c r="U263" i="42"/>
  <c r="V263" i="42"/>
  <c r="W263" i="42"/>
  <c r="T264" i="42"/>
  <c r="U264" i="42"/>
  <c r="V264" i="42"/>
  <c r="W264" i="42"/>
  <c r="T265" i="42"/>
  <c r="U265" i="42"/>
  <c r="V265" i="42"/>
  <c r="W265" i="42"/>
  <c r="T266" i="42"/>
  <c r="U266" i="42"/>
  <c r="V266" i="42"/>
  <c r="W266" i="42"/>
  <c r="T267" i="42"/>
  <c r="U267" i="42"/>
  <c r="V267" i="42"/>
  <c r="W267" i="42"/>
  <c r="T268" i="42"/>
  <c r="U268" i="42"/>
  <c r="V268" i="42"/>
  <c r="W268" i="42"/>
  <c r="T269" i="42"/>
  <c r="U269" i="42"/>
  <c r="V269" i="42"/>
  <c r="W269" i="42"/>
  <c r="T270" i="42"/>
  <c r="U270" i="42"/>
  <c r="V270" i="42"/>
  <c r="W270" i="42"/>
  <c r="T271" i="42"/>
  <c r="U271" i="42"/>
  <c r="V271" i="42"/>
  <c r="W271" i="42"/>
  <c r="T272" i="42"/>
  <c r="U272" i="42"/>
  <c r="V272" i="42"/>
  <c r="W272" i="42"/>
  <c r="T273" i="42"/>
  <c r="U273" i="42"/>
  <c r="V273" i="42"/>
  <c r="W273" i="42"/>
  <c r="T274" i="42"/>
  <c r="U274" i="42"/>
  <c r="V274" i="42"/>
  <c r="W274" i="42"/>
  <c r="T275" i="42"/>
  <c r="U275" i="42"/>
  <c r="V275" i="42"/>
  <c r="W275" i="42"/>
  <c r="T276" i="42"/>
  <c r="U276" i="42"/>
  <c r="V276" i="42"/>
  <c r="W276" i="42"/>
  <c r="T277" i="42"/>
  <c r="U277" i="42"/>
  <c r="V277" i="42"/>
  <c r="W277" i="42"/>
  <c r="T278" i="42"/>
  <c r="U278" i="42"/>
  <c r="V278" i="42"/>
  <c r="W278" i="42"/>
  <c r="T279" i="42"/>
  <c r="U279" i="42"/>
  <c r="V279" i="42"/>
  <c r="W279" i="42"/>
  <c r="T280" i="42"/>
  <c r="U280" i="42"/>
  <c r="V280" i="42"/>
  <c r="W280" i="42"/>
  <c r="T281" i="42"/>
  <c r="U281" i="42"/>
  <c r="V281" i="42"/>
  <c r="W281" i="42"/>
  <c r="T282" i="42"/>
  <c r="U282" i="42"/>
  <c r="V282" i="42"/>
  <c r="W282" i="42"/>
  <c r="T283" i="42"/>
  <c r="U283" i="42"/>
  <c r="V283" i="42"/>
  <c r="W283" i="42"/>
  <c r="T284" i="42"/>
  <c r="U284" i="42"/>
  <c r="V284" i="42"/>
  <c r="W284" i="42"/>
  <c r="T285" i="42"/>
  <c r="U285" i="42"/>
  <c r="V285" i="42"/>
  <c r="W285" i="42"/>
  <c r="T286" i="42"/>
  <c r="U286" i="42"/>
  <c r="V286" i="42"/>
  <c r="W286" i="42"/>
  <c r="T287" i="42"/>
  <c r="U287" i="42"/>
  <c r="V287" i="42"/>
  <c r="W287" i="42"/>
  <c r="T288" i="42"/>
  <c r="U288" i="42"/>
  <c r="V288" i="42"/>
  <c r="W288" i="42"/>
  <c r="T289" i="42"/>
  <c r="U289" i="42"/>
  <c r="V289" i="42"/>
  <c r="W289" i="42"/>
  <c r="T290" i="42"/>
  <c r="U290" i="42"/>
  <c r="V290" i="42"/>
  <c r="W290" i="42"/>
  <c r="T291" i="42"/>
  <c r="U291" i="42"/>
  <c r="V291" i="42"/>
  <c r="W291" i="42"/>
  <c r="T292" i="42"/>
  <c r="U292" i="42"/>
  <c r="V292" i="42"/>
  <c r="W292" i="42"/>
  <c r="T293" i="42"/>
  <c r="U293" i="42"/>
  <c r="V293" i="42"/>
  <c r="W293" i="42"/>
  <c r="T294" i="42"/>
  <c r="U294" i="42"/>
  <c r="V294" i="42"/>
  <c r="W294" i="42"/>
  <c r="T295" i="42"/>
  <c r="U295" i="42"/>
  <c r="V295" i="42"/>
  <c r="W295" i="42"/>
  <c r="T296" i="42"/>
  <c r="U296" i="42"/>
  <c r="V296" i="42"/>
  <c r="W296" i="42"/>
  <c r="T297" i="42"/>
  <c r="U297" i="42"/>
  <c r="V297" i="42"/>
  <c r="W297" i="42"/>
  <c r="T298" i="42"/>
  <c r="U298" i="42"/>
  <c r="V298" i="42"/>
  <c r="W298" i="42"/>
  <c r="T299" i="42"/>
  <c r="U299" i="42"/>
  <c r="V299" i="42"/>
  <c r="W299" i="42"/>
  <c r="T300" i="42"/>
  <c r="U300" i="42"/>
  <c r="V300" i="42"/>
  <c r="W300" i="42"/>
  <c r="T301" i="42"/>
  <c r="U301" i="42"/>
  <c r="V301" i="42"/>
  <c r="W301" i="42"/>
  <c r="T302" i="42"/>
  <c r="U302" i="42"/>
  <c r="V302" i="42"/>
  <c r="W302" i="42"/>
  <c r="T303" i="42"/>
  <c r="U303" i="42"/>
  <c r="V303" i="42"/>
  <c r="W303" i="42"/>
  <c r="T304" i="42"/>
  <c r="U304" i="42"/>
  <c r="V304" i="42"/>
  <c r="W304" i="42"/>
  <c r="T305" i="42"/>
  <c r="U305" i="42"/>
  <c r="V305" i="42"/>
  <c r="W305" i="42"/>
  <c r="T306" i="42"/>
  <c r="U306" i="42"/>
  <c r="V306" i="42"/>
  <c r="W306" i="42"/>
  <c r="T307" i="42"/>
  <c r="U307" i="42"/>
  <c r="V307" i="42"/>
  <c r="W307" i="42"/>
  <c r="T308" i="42"/>
  <c r="U308" i="42"/>
  <c r="V308" i="42"/>
  <c r="W308" i="42"/>
  <c r="T309" i="42"/>
  <c r="U309" i="42"/>
  <c r="V309" i="42"/>
  <c r="W309" i="42"/>
  <c r="T310" i="42"/>
  <c r="U310" i="42"/>
  <c r="V310" i="42"/>
  <c r="W310" i="42"/>
  <c r="T311" i="42"/>
  <c r="U311" i="42"/>
  <c r="V311" i="42"/>
  <c r="W311" i="42"/>
  <c r="T312" i="42"/>
  <c r="U312" i="42"/>
  <c r="V312" i="42"/>
  <c r="W312" i="42"/>
  <c r="T313" i="42"/>
  <c r="U313" i="42"/>
  <c r="V313" i="42"/>
  <c r="W313" i="42"/>
  <c r="T314" i="42"/>
  <c r="U314" i="42"/>
  <c r="V314" i="42"/>
  <c r="W314" i="42"/>
  <c r="T315" i="42"/>
  <c r="U315" i="42"/>
  <c r="V315" i="42"/>
  <c r="W315" i="42"/>
  <c r="T316" i="42"/>
  <c r="U316" i="42"/>
  <c r="V316" i="42"/>
  <c r="W316" i="42"/>
  <c r="T317" i="42"/>
  <c r="U317" i="42"/>
  <c r="V317" i="42"/>
  <c r="W317" i="42"/>
  <c r="T318" i="42"/>
  <c r="U318" i="42"/>
  <c r="V318" i="42"/>
  <c r="W318" i="42"/>
  <c r="T319" i="42"/>
  <c r="U319" i="42"/>
  <c r="V319" i="42"/>
  <c r="W319" i="42"/>
  <c r="T320" i="42"/>
  <c r="U320" i="42"/>
  <c r="V320" i="42"/>
  <c r="W320" i="42"/>
  <c r="T321" i="42"/>
  <c r="U321" i="42"/>
  <c r="V321" i="42"/>
  <c r="W321" i="42"/>
  <c r="T322" i="42"/>
  <c r="U322" i="42"/>
  <c r="V322" i="42"/>
  <c r="W322" i="42"/>
  <c r="T323" i="42"/>
  <c r="U323" i="42"/>
  <c r="V323" i="42"/>
  <c r="W323" i="42"/>
  <c r="T324" i="42"/>
  <c r="U324" i="42"/>
  <c r="V324" i="42"/>
  <c r="W324" i="42"/>
  <c r="T325" i="42"/>
  <c r="U325" i="42"/>
  <c r="V325" i="42"/>
  <c r="W325" i="42"/>
  <c r="T326" i="42"/>
  <c r="U326" i="42"/>
  <c r="V326" i="42"/>
  <c r="W326" i="42"/>
  <c r="T327" i="42"/>
  <c r="U327" i="42"/>
  <c r="V327" i="42"/>
  <c r="W327" i="42"/>
  <c r="T328" i="42"/>
  <c r="U328" i="42"/>
  <c r="V328" i="42"/>
  <c r="W328" i="42"/>
  <c r="T329" i="42"/>
  <c r="U329" i="42"/>
  <c r="V329" i="42"/>
  <c r="W329" i="42"/>
  <c r="T330" i="42"/>
  <c r="U330" i="42"/>
  <c r="V330" i="42"/>
  <c r="W330" i="42"/>
  <c r="T331" i="42"/>
  <c r="U331" i="42"/>
  <c r="V331" i="42"/>
  <c r="W331" i="42"/>
  <c r="T332" i="42"/>
  <c r="U332" i="42"/>
  <c r="V332" i="42"/>
  <c r="W332" i="42"/>
  <c r="T333" i="42"/>
  <c r="U333" i="42"/>
  <c r="V333" i="42"/>
  <c r="W333" i="42"/>
  <c r="T334" i="42"/>
  <c r="U334" i="42"/>
  <c r="V334" i="42"/>
  <c r="W334" i="42"/>
  <c r="T335" i="42"/>
  <c r="U335" i="42"/>
  <c r="V335" i="42"/>
  <c r="W335" i="42"/>
  <c r="T336" i="42"/>
  <c r="U336" i="42"/>
  <c r="V336" i="42"/>
  <c r="W336" i="42"/>
  <c r="T337" i="42"/>
  <c r="U337" i="42"/>
  <c r="V337" i="42"/>
  <c r="W337" i="42"/>
  <c r="T338" i="42"/>
  <c r="U338" i="42"/>
  <c r="V338" i="42"/>
  <c r="W338" i="42"/>
  <c r="T339" i="42"/>
  <c r="U339" i="42"/>
  <c r="V339" i="42"/>
  <c r="W339" i="42"/>
  <c r="T340" i="42"/>
  <c r="U340" i="42"/>
  <c r="V340" i="42"/>
  <c r="W340" i="42"/>
  <c r="T341" i="42"/>
  <c r="U341" i="42"/>
  <c r="V341" i="42"/>
  <c r="W341" i="42"/>
  <c r="T342" i="42"/>
  <c r="U342" i="42"/>
  <c r="V342" i="42"/>
  <c r="W342" i="42"/>
  <c r="T343" i="42"/>
  <c r="U343" i="42"/>
  <c r="V343" i="42"/>
  <c r="W343" i="42"/>
  <c r="T344" i="42"/>
  <c r="U344" i="42"/>
  <c r="V344" i="42"/>
  <c r="W344" i="42"/>
  <c r="T345" i="42"/>
  <c r="U345" i="42"/>
  <c r="V345" i="42"/>
  <c r="W345" i="42"/>
  <c r="T346" i="42"/>
  <c r="U346" i="42"/>
  <c r="V346" i="42"/>
  <c r="W346" i="42"/>
  <c r="T347" i="42"/>
  <c r="U347" i="42"/>
  <c r="V347" i="42"/>
  <c r="W347" i="42"/>
  <c r="T348" i="42"/>
  <c r="U348" i="42"/>
  <c r="V348" i="42"/>
  <c r="W348" i="42"/>
  <c r="T349" i="42"/>
  <c r="U349" i="42"/>
  <c r="V349" i="42"/>
  <c r="W349" i="42"/>
  <c r="T350" i="42"/>
  <c r="U350" i="42"/>
  <c r="V350" i="42"/>
  <c r="W350" i="42"/>
  <c r="T351" i="42"/>
  <c r="U351" i="42"/>
  <c r="V351" i="42"/>
  <c r="W351" i="42"/>
  <c r="T352" i="42"/>
  <c r="U352" i="42"/>
  <c r="V352" i="42"/>
  <c r="W352" i="42"/>
  <c r="T353" i="42"/>
  <c r="U353" i="42"/>
  <c r="V353" i="42"/>
  <c r="W353" i="42"/>
  <c r="T354" i="42"/>
  <c r="U354" i="42"/>
  <c r="V354" i="42"/>
  <c r="W354" i="42"/>
  <c r="T355" i="42"/>
  <c r="U355" i="42"/>
  <c r="V355" i="42"/>
  <c r="W355" i="42"/>
  <c r="T356" i="42"/>
  <c r="U356" i="42"/>
  <c r="V356" i="42"/>
  <c r="W356" i="42"/>
  <c r="T357" i="42"/>
  <c r="U357" i="42"/>
  <c r="V357" i="42"/>
  <c r="W357" i="42"/>
  <c r="T358" i="42"/>
  <c r="U358" i="42"/>
  <c r="V358" i="42"/>
  <c r="W358" i="42"/>
  <c r="T359" i="42"/>
  <c r="U359" i="42"/>
  <c r="V359" i="42"/>
  <c r="W359" i="42"/>
  <c r="T360" i="42"/>
  <c r="U360" i="42"/>
  <c r="V360" i="42"/>
  <c r="W360" i="42"/>
  <c r="T361" i="42"/>
  <c r="U361" i="42"/>
  <c r="V361" i="42"/>
  <c r="W361" i="42"/>
  <c r="T362" i="42"/>
  <c r="U362" i="42"/>
  <c r="V362" i="42"/>
  <c r="W362" i="42"/>
  <c r="T363" i="42"/>
  <c r="U363" i="42"/>
  <c r="V363" i="42"/>
  <c r="W363" i="42"/>
  <c r="T364" i="42"/>
  <c r="U364" i="42"/>
  <c r="V364" i="42"/>
  <c r="W364" i="42"/>
  <c r="T365" i="42"/>
  <c r="U365" i="42"/>
  <c r="V365" i="42"/>
  <c r="W365" i="42"/>
  <c r="T366" i="42"/>
  <c r="U366" i="42"/>
  <c r="V366" i="42"/>
  <c r="W366" i="42"/>
  <c r="T367" i="42"/>
  <c r="U367" i="42"/>
  <c r="V367" i="42"/>
  <c r="W367" i="42"/>
  <c r="T368" i="42"/>
  <c r="U368" i="42"/>
  <c r="V368" i="42"/>
  <c r="W368" i="42"/>
  <c r="T369" i="42"/>
  <c r="U369" i="42"/>
  <c r="V369" i="42"/>
  <c r="W369" i="42"/>
  <c r="T370" i="42"/>
  <c r="U370" i="42"/>
  <c r="V370" i="42"/>
  <c r="W370" i="42"/>
  <c r="T371" i="42"/>
  <c r="U371" i="42"/>
  <c r="V371" i="42"/>
  <c r="W371" i="42"/>
  <c r="T372" i="42"/>
  <c r="U372" i="42"/>
  <c r="V372" i="42"/>
  <c r="W372" i="42"/>
  <c r="T373" i="42"/>
  <c r="U373" i="42"/>
  <c r="V373" i="42"/>
  <c r="W373" i="42"/>
  <c r="T374" i="42"/>
  <c r="U374" i="42"/>
  <c r="V374" i="42"/>
  <c r="W374" i="42"/>
  <c r="T375" i="42"/>
  <c r="U375" i="42"/>
  <c r="V375" i="42"/>
  <c r="W375" i="42"/>
  <c r="T376" i="42"/>
  <c r="U376" i="42"/>
  <c r="V376" i="42"/>
  <c r="W376" i="42"/>
  <c r="T377" i="42"/>
  <c r="U377" i="42"/>
  <c r="V377" i="42"/>
  <c r="W377" i="42"/>
  <c r="T378" i="42"/>
  <c r="U378" i="42"/>
  <c r="V378" i="42"/>
  <c r="W378" i="42"/>
  <c r="T379" i="42"/>
  <c r="U379" i="42"/>
  <c r="V379" i="42"/>
  <c r="W379" i="42"/>
  <c r="T380" i="42"/>
  <c r="U380" i="42"/>
  <c r="V380" i="42"/>
  <c r="W380" i="42"/>
  <c r="T381" i="42"/>
  <c r="U381" i="42"/>
  <c r="V381" i="42"/>
  <c r="W381" i="42"/>
  <c r="T382" i="42"/>
  <c r="U382" i="42"/>
  <c r="V382" i="42"/>
  <c r="W382" i="42"/>
  <c r="T383" i="42"/>
  <c r="U383" i="42"/>
  <c r="V383" i="42"/>
  <c r="W383" i="42"/>
  <c r="T384" i="42"/>
  <c r="U384" i="42"/>
  <c r="V384" i="42"/>
  <c r="W384" i="42"/>
  <c r="T385" i="42"/>
  <c r="U385" i="42"/>
  <c r="V385" i="42"/>
  <c r="W385" i="42"/>
  <c r="T386" i="42"/>
  <c r="U386" i="42"/>
  <c r="V386" i="42"/>
  <c r="W386" i="42"/>
  <c r="T387" i="42"/>
  <c r="U387" i="42"/>
  <c r="V387" i="42"/>
  <c r="W387" i="42"/>
  <c r="T388" i="42"/>
  <c r="U388" i="42"/>
  <c r="V388" i="42"/>
  <c r="W388" i="42"/>
  <c r="T389" i="42"/>
  <c r="U389" i="42"/>
  <c r="V389" i="42"/>
  <c r="W389" i="42"/>
  <c r="T390" i="42"/>
  <c r="U390" i="42"/>
  <c r="V390" i="42"/>
  <c r="W390" i="42"/>
  <c r="T391" i="42"/>
  <c r="U391" i="42"/>
  <c r="V391" i="42"/>
  <c r="W391" i="42"/>
  <c r="T392" i="42"/>
  <c r="U392" i="42"/>
  <c r="V392" i="42"/>
  <c r="W392" i="42"/>
  <c r="T393" i="42"/>
  <c r="U393" i="42"/>
  <c r="V393" i="42"/>
  <c r="W393" i="42"/>
  <c r="T394" i="42"/>
  <c r="U394" i="42"/>
  <c r="V394" i="42"/>
  <c r="W394" i="42"/>
  <c r="T395" i="42"/>
  <c r="U395" i="42"/>
  <c r="V395" i="42"/>
  <c r="W395" i="42"/>
  <c r="T396" i="42"/>
  <c r="U396" i="42"/>
  <c r="V396" i="42"/>
  <c r="W396" i="42"/>
  <c r="T397" i="42"/>
  <c r="U397" i="42"/>
  <c r="V397" i="42"/>
  <c r="W397" i="42"/>
  <c r="T398" i="42"/>
  <c r="U398" i="42"/>
  <c r="V398" i="42"/>
  <c r="W398" i="42"/>
  <c r="T399" i="42"/>
  <c r="U399" i="42"/>
  <c r="V399" i="42"/>
  <c r="W399" i="42"/>
  <c r="T400" i="42"/>
  <c r="U400" i="42"/>
  <c r="V400" i="42"/>
  <c r="W400" i="42"/>
  <c r="T401" i="42"/>
  <c r="U401" i="42"/>
  <c r="V401" i="42"/>
  <c r="W401" i="42"/>
  <c r="T402" i="42"/>
  <c r="U402" i="42"/>
  <c r="V402" i="42"/>
  <c r="W402" i="42"/>
  <c r="W2" i="42"/>
  <c r="C67" i="46" s="1"/>
  <c r="V2" i="42"/>
  <c r="D67" i="46" s="1"/>
  <c r="U2" i="42"/>
  <c r="E67" i="46" s="1"/>
  <c r="T2" i="42"/>
  <c r="F67" i="46" s="1"/>
  <c r="C5" i="40"/>
  <c r="D5" i="40"/>
  <c r="E5" i="40"/>
  <c r="F5" i="40"/>
  <c r="G5" i="40"/>
  <c r="H5" i="40"/>
  <c r="I5" i="40"/>
  <c r="J5" i="40"/>
  <c r="K5" i="40"/>
  <c r="L5" i="40"/>
  <c r="C6" i="40"/>
  <c r="D6" i="40"/>
  <c r="E6" i="40"/>
  <c r="F6" i="40"/>
  <c r="G6" i="40"/>
  <c r="H6" i="40"/>
  <c r="I6" i="40"/>
  <c r="J6" i="40"/>
  <c r="K6" i="40"/>
  <c r="L6" i="40"/>
  <c r="C7" i="40"/>
  <c r="D7" i="40"/>
  <c r="C8" i="40"/>
  <c r="D8" i="40"/>
  <c r="C9" i="40"/>
  <c r="D9" i="40"/>
  <c r="C10" i="40"/>
  <c r="D10" i="40"/>
  <c r="C11" i="40"/>
  <c r="D11" i="40"/>
  <c r="E11" i="40"/>
  <c r="F11" i="40"/>
  <c r="G11" i="40"/>
  <c r="H11" i="40"/>
  <c r="I11" i="40"/>
  <c r="J11" i="40"/>
  <c r="K11" i="40"/>
  <c r="L11" i="40"/>
  <c r="C12" i="40"/>
  <c r="D12" i="40"/>
  <c r="E12" i="40"/>
  <c r="F12" i="40"/>
  <c r="G12" i="40"/>
  <c r="H12" i="40"/>
  <c r="I12" i="40"/>
  <c r="J12" i="40"/>
  <c r="K12" i="40"/>
  <c r="L12" i="40"/>
  <c r="C13" i="40"/>
  <c r="D13" i="40"/>
  <c r="E13" i="40"/>
  <c r="F13" i="40"/>
  <c r="G13" i="40"/>
  <c r="H13" i="40"/>
  <c r="I13" i="40"/>
  <c r="J13" i="40"/>
  <c r="K13" i="40"/>
  <c r="L13" i="40"/>
  <c r="C14" i="40"/>
  <c r="D14" i="40"/>
  <c r="E14" i="40"/>
  <c r="F14" i="40"/>
  <c r="G14" i="40"/>
  <c r="H14" i="40"/>
  <c r="I14" i="40"/>
  <c r="J14" i="40"/>
  <c r="K14" i="40"/>
  <c r="L14" i="40"/>
  <c r="C15" i="40"/>
  <c r="D15" i="40"/>
  <c r="E15" i="40"/>
  <c r="F15" i="40"/>
  <c r="G15" i="40"/>
  <c r="H15" i="40"/>
  <c r="I15" i="40"/>
  <c r="J15" i="40"/>
  <c r="K15" i="40"/>
  <c r="L15" i="40"/>
  <c r="C16" i="40"/>
  <c r="D16" i="40"/>
  <c r="E16" i="40"/>
  <c r="F16" i="40"/>
  <c r="G16" i="40"/>
  <c r="H16" i="40"/>
  <c r="I16" i="40"/>
  <c r="J16" i="40"/>
  <c r="K16" i="40"/>
  <c r="L16" i="40"/>
  <c r="C17" i="40"/>
  <c r="D17" i="40"/>
  <c r="E17" i="40"/>
  <c r="F17" i="40"/>
  <c r="G17" i="40"/>
  <c r="H17" i="40"/>
  <c r="I17" i="40"/>
  <c r="J17" i="40"/>
  <c r="K17" i="40"/>
  <c r="L17" i="40"/>
  <c r="C18" i="40"/>
  <c r="D18" i="40"/>
  <c r="E18" i="40"/>
  <c r="F18" i="40"/>
  <c r="G18" i="40"/>
  <c r="H18" i="40"/>
  <c r="I18" i="40"/>
  <c r="J18" i="40"/>
  <c r="K18" i="40"/>
  <c r="L18" i="40"/>
  <c r="C19" i="40"/>
  <c r="D19" i="40"/>
  <c r="E19" i="40"/>
  <c r="F19" i="40"/>
  <c r="G19" i="40"/>
  <c r="H19" i="40"/>
  <c r="I19" i="40"/>
  <c r="J19" i="40"/>
  <c r="K19" i="40"/>
  <c r="L19" i="40"/>
  <c r="C20" i="40"/>
  <c r="D20" i="40"/>
  <c r="E20" i="40"/>
  <c r="F20" i="40"/>
  <c r="G20" i="40"/>
  <c r="H20" i="40"/>
  <c r="I20" i="40"/>
  <c r="J20" i="40"/>
  <c r="K20" i="40"/>
  <c r="L20" i="40"/>
  <c r="C21" i="40"/>
  <c r="D21" i="40"/>
  <c r="E21" i="40"/>
  <c r="F21" i="40"/>
  <c r="G21" i="40"/>
  <c r="H21" i="40"/>
  <c r="I21" i="40"/>
  <c r="J21" i="40"/>
  <c r="K21" i="40"/>
  <c r="L21" i="40"/>
  <c r="D22" i="40"/>
  <c r="E22" i="40"/>
  <c r="F22" i="40"/>
  <c r="G22" i="40"/>
  <c r="H22" i="40"/>
  <c r="I22" i="40"/>
  <c r="J22" i="40"/>
  <c r="K22" i="40"/>
  <c r="L22" i="40"/>
  <c r="C23" i="40"/>
  <c r="D23" i="40"/>
  <c r="E23" i="40"/>
  <c r="F23" i="40"/>
  <c r="G23" i="40"/>
  <c r="H23" i="40"/>
  <c r="I23" i="40"/>
  <c r="J23" i="40"/>
  <c r="K23" i="40"/>
  <c r="L23" i="40"/>
  <c r="C24" i="40"/>
  <c r="D24" i="40"/>
  <c r="E24" i="40"/>
  <c r="F24" i="40"/>
  <c r="G24" i="40"/>
  <c r="H24" i="40"/>
  <c r="I24" i="40"/>
  <c r="J24" i="40"/>
  <c r="K24" i="40"/>
  <c r="L24" i="40"/>
  <c r="C25" i="40"/>
  <c r="D25" i="40"/>
  <c r="E25" i="40"/>
  <c r="F25" i="40"/>
  <c r="G25" i="40"/>
  <c r="H25" i="40"/>
  <c r="I25" i="40"/>
  <c r="J25" i="40"/>
  <c r="K25" i="40"/>
  <c r="L25" i="40"/>
  <c r="C26" i="40"/>
  <c r="D26" i="40"/>
  <c r="E26" i="40"/>
  <c r="F26" i="40"/>
  <c r="G26" i="40"/>
  <c r="H26" i="40"/>
  <c r="I26" i="40"/>
  <c r="J26" i="40"/>
  <c r="K26" i="40"/>
  <c r="L26" i="40"/>
  <c r="C27" i="40"/>
  <c r="D27" i="40"/>
  <c r="E27" i="40"/>
  <c r="F27" i="40"/>
  <c r="G27" i="40"/>
  <c r="H27" i="40"/>
  <c r="I27" i="40"/>
  <c r="J27" i="40"/>
  <c r="K27" i="40"/>
  <c r="L27" i="40"/>
  <c r="C28" i="40"/>
  <c r="D28" i="40"/>
  <c r="E28" i="40"/>
  <c r="F28" i="40"/>
  <c r="G28" i="40"/>
  <c r="H28" i="40"/>
  <c r="I28" i="40"/>
  <c r="J28" i="40"/>
  <c r="K28" i="40"/>
  <c r="L28" i="40"/>
  <c r="C29" i="40"/>
  <c r="D29" i="40"/>
  <c r="E29" i="40"/>
  <c r="F29" i="40"/>
  <c r="G29" i="40"/>
  <c r="H29" i="40"/>
  <c r="I29" i="40"/>
  <c r="J29" i="40"/>
  <c r="K29" i="40"/>
  <c r="L29" i="40"/>
  <c r="C30" i="40"/>
  <c r="D30" i="40"/>
  <c r="E30" i="40"/>
  <c r="F30" i="40"/>
  <c r="G30" i="40"/>
  <c r="H30" i="40"/>
  <c r="I30" i="40"/>
  <c r="J30" i="40"/>
  <c r="K30" i="40"/>
  <c r="L30" i="40"/>
  <c r="C31" i="40"/>
  <c r="D31" i="40"/>
  <c r="E31" i="40"/>
  <c r="F31" i="40"/>
  <c r="G31" i="40"/>
  <c r="H31" i="40"/>
  <c r="I31" i="40"/>
  <c r="J31" i="40"/>
  <c r="K31" i="40"/>
  <c r="L31" i="40"/>
  <c r="C32" i="40"/>
  <c r="D32" i="40"/>
  <c r="E32" i="40"/>
  <c r="F32" i="40"/>
  <c r="G32" i="40"/>
  <c r="H32" i="40"/>
  <c r="I32" i="40"/>
  <c r="J32" i="40"/>
  <c r="K32" i="40"/>
  <c r="L32" i="40"/>
  <c r="C33" i="40"/>
  <c r="D33" i="40"/>
  <c r="E33" i="40"/>
  <c r="F33" i="40"/>
  <c r="G33" i="40"/>
  <c r="H33" i="40"/>
  <c r="I33" i="40"/>
  <c r="J33" i="40"/>
  <c r="K33" i="40"/>
  <c r="L33" i="40"/>
  <c r="C34" i="40"/>
  <c r="D34" i="40"/>
  <c r="E34" i="40"/>
  <c r="F34" i="40"/>
  <c r="G34" i="40"/>
  <c r="H34" i="40"/>
  <c r="I34" i="40"/>
  <c r="J34" i="40"/>
  <c r="K34" i="40"/>
  <c r="L34" i="40"/>
  <c r="C35" i="40"/>
  <c r="D35" i="40"/>
  <c r="E35" i="40"/>
  <c r="F35" i="40"/>
  <c r="G35" i="40"/>
  <c r="H35" i="40"/>
  <c r="I35" i="40"/>
  <c r="J35" i="40"/>
  <c r="K35" i="40"/>
  <c r="L35" i="40"/>
  <c r="C36" i="40"/>
  <c r="D36" i="40"/>
  <c r="E36" i="40"/>
  <c r="F36" i="40"/>
  <c r="G36" i="40"/>
  <c r="H36" i="40"/>
  <c r="I36" i="40"/>
  <c r="J36" i="40"/>
  <c r="K36" i="40"/>
  <c r="L36" i="40"/>
  <c r="C37" i="40"/>
  <c r="D37" i="40"/>
  <c r="E37" i="40"/>
  <c r="F37" i="40"/>
  <c r="G37" i="40"/>
  <c r="H37" i="40"/>
  <c r="I37" i="40"/>
  <c r="J37" i="40"/>
  <c r="K37" i="40"/>
  <c r="L37" i="40"/>
  <c r="C38" i="40"/>
  <c r="D38" i="40"/>
  <c r="E38" i="40"/>
  <c r="F38" i="40"/>
  <c r="G38" i="40"/>
  <c r="H38" i="40"/>
  <c r="I38" i="40"/>
  <c r="J38" i="40"/>
  <c r="K38" i="40"/>
  <c r="L38" i="40"/>
  <c r="C39" i="40"/>
  <c r="D39" i="40"/>
  <c r="E39" i="40"/>
  <c r="F39" i="40"/>
  <c r="G39" i="40"/>
  <c r="H39" i="40"/>
  <c r="I39" i="40"/>
  <c r="J39" i="40"/>
  <c r="K39" i="40"/>
  <c r="L39" i="40"/>
  <c r="C40" i="40"/>
  <c r="D40" i="40"/>
  <c r="E40" i="40"/>
  <c r="F40" i="40"/>
  <c r="G40" i="40"/>
  <c r="H40" i="40"/>
  <c r="I40" i="40"/>
  <c r="J40" i="40"/>
  <c r="K40" i="40"/>
  <c r="L40" i="40"/>
  <c r="C41" i="40"/>
  <c r="D41" i="40"/>
  <c r="E41" i="40"/>
  <c r="F41" i="40"/>
  <c r="G41" i="40"/>
  <c r="H41" i="40"/>
  <c r="I41" i="40"/>
  <c r="J41" i="40"/>
  <c r="K41" i="40"/>
  <c r="L41" i="40"/>
  <c r="C42" i="40"/>
  <c r="D42" i="40"/>
  <c r="E42" i="40"/>
  <c r="F42" i="40"/>
  <c r="G42" i="40"/>
  <c r="H42" i="40"/>
  <c r="I42" i="40"/>
  <c r="J42" i="40"/>
  <c r="K42" i="40"/>
  <c r="L42" i="40"/>
  <c r="C43" i="40"/>
  <c r="D43" i="40"/>
  <c r="E43" i="40"/>
  <c r="F43" i="40"/>
  <c r="G43" i="40"/>
  <c r="H43" i="40"/>
  <c r="I43" i="40"/>
  <c r="J43" i="40"/>
  <c r="K43" i="40"/>
  <c r="L43" i="40"/>
  <c r="C44" i="40"/>
  <c r="D44" i="40"/>
  <c r="E44" i="40"/>
  <c r="F44" i="40"/>
  <c r="G44" i="40"/>
  <c r="H44" i="40"/>
  <c r="I44" i="40"/>
  <c r="J44" i="40"/>
  <c r="K44" i="40"/>
  <c r="L44" i="40"/>
  <c r="C45" i="40"/>
  <c r="D45" i="40"/>
  <c r="E45" i="40"/>
  <c r="F45" i="40"/>
  <c r="G45" i="40"/>
  <c r="H45" i="40"/>
  <c r="I45" i="40"/>
  <c r="J45" i="40"/>
  <c r="K45" i="40"/>
  <c r="L45" i="40"/>
  <c r="C46" i="40"/>
  <c r="D46" i="40"/>
  <c r="E46" i="40"/>
  <c r="F46" i="40"/>
  <c r="G46" i="40"/>
  <c r="H46" i="40"/>
  <c r="I46" i="40"/>
  <c r="J46" i="40"/>
  <c r="K46" i="40"/>
  <c r="L46" i="40"/>
  <c r="C47" i="40"/>
  <c r="D47" i="40"/>
  <c r="E47" i="40"/>
  <c r="F47" i="40"/>
  <c r="G47" i="40"/>
  <c r="H47" i="40"/>
  <c r="I47" i="40"/>
  <c r="J47" i="40"/>
  <c r="K47" i="40"/>
  <c r="L47" i="40"/>
  <c r="C48" i="40"/>
  <c r="D48" i="40"/>
  <c r="G48" i="40"/>
  <c r="H48" i="40"/>
  <c r="I48" i="40"/>
  <c r="J48" i="40"/>
  <c r="K48" i="40"/>
  <c r="L48" i="40"/>
  <c r="C49" i="40"/>
  <c r="D49" i="40"/>
  <c r="E49" i="40"/>
  <c r="F49" i="40"/>
  <c r="G49" i="40"/>
  <c r="H49" i="40"/>
  <c r="I49" i="40"/>
  <c r="J49" i="40"/>
  <c r="K49" i="40"/>
  <c r="L49" i="40"/>
  <c r="C50" i="40"/>
  <c r="D50" i="40"/>
  <c r="E50" i="40"/>
  <c r="F50" i="40"/>
  <c r="G50" i="40"/>
  <c r="H50" i="40"/>
  <c r="I50" i="40"/>
  <c r="J50" i="40"/>
  <c r="K50" i="40"/>
  <c r="L50" i="40"/>
  <c r="C51" i="40"/>
  <c r="D51" i="40"/>
  <c r="E51" i="40"/>
  <c r="F51" i="40"/>
  <c r="G51" i="40"/>
  <c r="H51" i="40"/>
  <c r="I51" i="40"/>
  <c r="J51" i="40"/>
  <c r="K51" i="40"/>
  <c r="L51" i="40"/>
  <c r="C52" i="40"/>
  <c r="D52" i="40"/>
  <c r="E52" i="40"/>
  <c r="F52" i="40"/>
  <c r="G52" i="40"/>
  <c r="H52" i="40"/>
  <c r="I52" i="40"/>
  <c r="J52" i="40"/>
  <c r="K52" i="40"/>
  <c r="L52" i="40"/>
  <c r="C55" i="40"/>
  <c r="C57" i="40" s="1"/>
  <c r="E55" i="40"/>
  <c r="E57" i="40" s="1"/>
  <c r="G55" i="40"/>
  <c r="G57" i="40" s="1"/>
  <c r="I55" i="40"/>
  <c r="I57" i="40" s="1"/>
  <c r="K55" i="40"/>
  <c r="K57" i="40" s="1"/>
  <c r="F87" i="17"/>
  <c r="F86" i="17"/>
  <c r="F85" i="17"/>
  <c r="F84" i="17"/>
  <c r="F83" i="17"/>
  <c r="F82" i="17"/>
  <c r="F81" i="17"/>
  <c r="F80" i="17"/>
  <c r="F79" i="17"/>
  <c r="F77" i="17"/>
  <c r="F76" i="17"/>
  <c r="F75" i="17"/>
  <c r="F74" i="17"/>
  <c r="F73" i="17"/>
  <c r="F71" i="17"/>
  <c r="F70" i="17"/>
  <c r="F69" i="17"/>
  <c r="F67" i="17"/>
  <c r="F65" i="17"/>
  <c r="F64" i="17"/>
  <c r="F63" i="17"/>
  <c r="F62" i="17"/>
  <c r="F61" i="17"/>
  <c r="F59" i="17"/>
  <c r="F58" i="17"/>
  <c r="F57" i="17"/>
  <c r="F56" i="17"/>
  <c r="F55" i="17"/>
  <c r="F54" i="17"/>
  <c r="F53" i="17"/>
  <c r="F52" i="17"/>
  <c r="F51" i="17"/>
  <c r="F49" i="17"/>
  <c r="F48" i="17"/>
  <c r="F29" i="17"/>
  <c r="F28" i="17"/>
  <c r="F27" i="17"/>
  <c r="F26" i="17"/>
  <c r="F47" i="17"/>
  <c r="F46" i="17"/>
  <c r="F45" i="17"/>
  <c r="F44" i="17"/>
  <c r="F43" i="17"/>
  <c r="F42" i="17"/>
  <c r="F41" i="17"/>
  <c r="F39" i="17"/>
  <c r="F38" i="17"/>
  <c r="F37" i="17"/>
  <c r="F36" i="17"/>
  <c r="F35" i="17"/>
  <c r="F33" i="17"/>
  <c r="F32" i="17"/>
  <c r="F31" i="17"/>
  <c r="F25" i="17"/>
  <c r="F24" i="17"/>
  <c r="F23" i="17"/>
  <c r="F22" i="17"/>
  <c r="F21" i="17"/>
  <c r="F20" i="17"/>
  <c r="F19" i="17"/>
  <c r="F18" i="17"/>
  <c r="F17" i="17"/>
  <c r="F16" i="17"/>
  <c r="F15" i="17"/>
  <c r="F14" i="17"/>
  <c r="F13" i="17"/>
  <c r="F11" i="17"/>
  <c r="F10" i="17"/>
  <c r="F9" i="17"/>
  <c r="F8" i="17"/>
  <c r="F7" i="17"/>
  <c r="F6" i="17"/>
  <c r="F5" i="17"/>
  <c r="F4" i="17"/>
  <c r="E87" i="17"/>
  <c r="E85" i="17"/>
  <c r="E84" i="17"/>
  <c r="E83" i="17"/>
  <c r="E81" i="17"/>
  <c r="E80" i="17"/>
  <c r="E79" i="17"/>
  <c r="E78" i="17"/>
  <c r="E77" i="17"/>
  <c r="E76" i="17"/>
  <c r="E75" i="17"/>
  <c r="E74" i="17"/>
  <c r="E73" i="17"/>
  <c r="E72" i="17"/>
  <c r="E71" i="17"/>
  <c r="E69" i="17"/>
  <c r="E68" i="17"/>
  <c r="E67" i="17"/>
  <c r="E65" i="17"/>
  <c r="E64" i="17"/>
  <c r="E63" i="17"/>
  <c r="E62" i="17"/>
  <c r="E61" i="17"/>
  <c r="E60" i="17"/>
  <c r="E59" i="17"/>
  <c r="E58" i="17"/>
  <c r="E57" i="17"/>
  <c r="E55" i="17"/>
  <c r="E54" i="17"/>
  <c r="E53" i="17"/>
  <c r="E52" i="17"/>
  <c r="E51" i="17"/>
  <c r="E50" i="17"/>
  <c r="E49" i="17"/>
  <c r="E29" i="17"/>
  <c r="E28" i="17"/>
  <c r="E27" i="17"/>
  <c r="E47" i="17"/>
  <c r="E46" i="17"/>
  <c r="E45" i="17"/>
  <c r="E43" i="17"/>
  <c r="E42" i="17"/>
  <c r="E41" i="17"/>
  <c r="E40" i="17"/>
  <c r="E39" i="17"/>
  <c r="E38" i="17"/>
  <c r="E37" i="17"/>
  <c r="E36" i="17"/>
  <c r="E35" i="17"/>
  <c r="E34" i="17"/>
  <c r="E33" i="17"/>
  <c r="E32" i="17"/>
  <c r="E31" i="17"/>
  <c r="E30" i="17"/>
  <c r="E19" i="17"/>
  <c r="E18" i="17"/>
  <c r="E11" i="17"/>
  <c r="E9" i="17"/>
  <c r="E8" i="17"/>
  <c r="E7" i="17"/>
  <c r="E6" i="17"/>
  <c r="E5" i="17"/>
  <c r="E4" i="17"/>
  <c r="D87" i="17"/>
  <c r="D86" i="17"/>
  <c r="D85" i="17"/>
  <c r="D84" i="17"/>
  <c r="D83" i="17"/>
  <c r="D82" i="17"/>
  <c r="D81" i="17"/>
  <c r="D80" i="17"/>
  <c r="D79" i="17"/>
  <c r="D77" i="17"/>
  <c r="D76" i="17"/>
  <c r="D75" i="17"/>
  <c r="D74" i="17"/>
  <c r="D73" i="17"/>
  <c r="D71" i="17"/>
  <c r="D70" i="17"/>
  <c r="D69" i="17"/>
  <c r="D68" i="17"/>
  <c r="D67" i="17"/>
  <c r="D65" i="17"/>
  <c r="D64" i="17"/>
  <c r="D63" i="17"/>
  <c r="D62" i="17"/>
  <c r="D61" i="17"/>
  <c r="D59" i="17"/>
  <c r="D58" i="17"/>
  <c r="D57" i="17"/>
  <c r="D56" i="17"/>
  <c r="D55" i="17"/>
  <c r="D54" i="17"/>
  <c r="D53" i="17"/>
  <c r="D52" i="17"/>
  <c r="D51" i="17"/>
  <c r="D49" i="17"/>
  <c r="D48" i="17"/>
  <c r="D29" i="17"/>
  <c r="D28" i="17"/>
  <c r="D27" i="17"/>
  <c r="D26" i="17"/>
  <c r="D47" i="17"/>
  <c r="D46" i="17"/>
  <c r="D45" i="17"/>
  <c r="D44" i="17"/>
  <c r="D43" i="17"/>
  <c r="D42" i="17"/>
  <c r="D41" i="17"/>
  <c r="D39" i="17"/>
  <c r="D38" i="17"/>
  <c r="D37" i="17"/>
  <c r="D36" i="17"/>
  <c r="D35" i="17"/>
  <c r="D33" i="17"/>
  <c r="D32" i="17"/>
  <c r="D31" i="17"/>
  <c r="D25" i="17"/>
  <c r="D24" i="17"/>
  <c r="D23" i="17"/>
  <c r="D22" i="17"/>
  <c r="D21" i="17"/>
  <c r="D20" i="17"/>
  <c r="D19" i="17"/>
  <c r="D18" i="17"/>
  <c r="D17" i="17"/>
  <c r="D16" i="17"/>
  <c r="D15" i="17"/>
  <c r="D14" i="17"/>
  <c r="D13" i="17"/>
  <c r="D11" i="17"/>
  <c r="D10" i="17"/>
  <c r="D9" i="17"/>
  <c r="D8" i="17"/>
  <c r="D7" i="17"/>
  <c r="D5" i="17"/>
  <c r="D4" i="17"/>
  <c r="C29" i="17"/>
  <c r="C28" i="17"/>
  <c r="C69" i="17"/>
  <c r="C68" i="17"/>
  <c r="C67" i="17"/>
  <c r="C66" i="17"/>
  <c r="C65" i="17"/>
  <c r="C64" i="17"/>
  <c r="C87" i="17"/>
  <c r="C86" i="17"/>
  <c r="C85" i="17"/>
  <c r="C84" i="17"/>
  <c r="C83" i="17"/>
  <c r="C82" i="17"/>
  <c r="C81" i="17"/>
  <c r="C80" i="17"/>
  <c r="C79" i="17"/>
  <c r="C78" i="17"/>
  <c r="C77" i="17"/>
  <c r="C76" i="17"/>
  <c r="C75" i="17"/>
  <c r="C74" i="17"/>
  <c r="C73" i="17"/>
  <c r="C72" i="17"/>
  <c r="C71" i="17"/>
  <c r="C70" i="17"/>
  <c r="C63" i="17"/>
  <c r="C62" i="17"/>
  <c r="C61" i="17"/>
  <c r="C60" i="17"/>
  <c r="C59" i="17"/>
  <c r="C58" i="17"/>
  <c r="C57" i="17"/>
  <c r="C56" i="17"/>
  <c r="C55" i="17"/>
  <c r="C54" i="17"/>
  <c r="C53" i="17"/>
  <c r="C52" i="17"/>
  <c r="C51" i="17"/>
  <c r="C50" i="17"/>
  <c r="C49" i="17"/>
  <c r="C48" i="17"/>
  <c r="C27" i="17"/>
  <c r="C26" i="17"/>
  <c r="C47" i="17"/>
  <c r="C46" i="17"/>
  <c r="C45" i="17"/>
  <c r="C44" i="17"/>
  <c r="C43" i="17"/>
  <c r="C42" i="17"/>
  <c r="C41" i="17"/>
  <c r="C40" i="17"/>
  <c r="C39" i="17"/>
  <c r="C38" i="17"/>
  <c r="C37" i="17"/>
  <c r="C36" i="17"/>
  <c r="C35" i="17"/>
  <c r="C34" i="17"/>
  <c r="C33" i="17"/>
  <c r="C32" i="17"/>
  <c r="C31" i="17"/>
  <c r="C30" i="17"/>
  <c r="C19" i="17"/>
  <c r="C18" i="17"/>
  <c r="C11" i="17"/>
  <c r="C10" i="17"/>
  <c r="C9" i="17"/>
  <c r="C8" i="17"/>
  <c r="C7" i="17"/>
  <c r="C6" i="17"/>
  <c r="C5" i="17"/>
  <c r="C4" i="17"/>
  <c r="F68" i="17" l="1"/>
  <c r="P10" i="40"/>
  <c r="R10" i="40"/>
  <c r="Q9" i="40"/>
  <c r="Q10" i="40"/>
  <c r="H3" i="47"/>
  <c r="F7" i="47"/>
  <c r="G7" i="47"/>
  <c r="H7" i="47"/>
  <c r="P8" i="40"/>
  <c r="P9" i="40"/>
  <c r="C6" i="1"/>
  <c r="C4" i="1"/>
  <c r="B8" i="1"/>
  <c r="B6" i="1"/>
  <c r="B4" i="1"/>
  <c r="F66" i="36"/>
  <c r="F65" i="36"/>
  <c r="F64" i="36"/>
  <c r="F63" i="36"/>
  <c r="F62" i="36"/>
  <c r="F61" i="36"/>
  <c r="F60" i="36"/>
  <c r="F59" i="36"/>
  <c r="F58" i="36"/>
  <c r="F57" i="36"/>
  <c r="F56" i="36"/>
  <c r="F55" i="36"/>
  <c r="F54" i="36"/>
  <c r="F53" i="36"/>
  <c r="F52" i="36"/>
  <c r="F51" i="36"/>
  <c r="F50" i="36"/>
  <c r="F48" i="36"/>
  <c r="F46" i="36"/>
  <c r="F44" i="36"/>
  <c r="F42" i="36"/>
  <c r="F40" i="36"/>
  <c r="F38" i="36"/>
  <c r="F36" i="36"/>
  <c r="F34" i="36"/>
  <c r="F32" i="36"/>
  <c r="F30" i="36"/>
  <c r="F28" i="36"/>
  <c r="F26" i="36"/>
  <c r="F24" i="36"/>
  <c r="F22" i="36"/>
  <c r="F20" i="36"/>
  <c r="F18" i="36"/>
  <c r="F16" i="36"/>
  <c r="F14" i="36"/>
  <c r="F12" i="36"/>
  <c r="F10" i="36"/>
  <c r="F8" i="36"/>
  <c r="F6" i="36"/>
  <c r="F4" i="36"/>
  <c r="E64" i="36"/>
  <c r="E63" i="36"/>
  <c r="E62" i="36"/>
  <c r="E61" i="36"/>
  <c r="E60" i="36"/>
  <c r="E59" i="36"/>
  <c r="E58" i="36"/>
  <c r="E57" i="36"/>
  <c r="E56" i="36"/>
  <c r="E55" i="36"/>
  <c r="E54" i="36"/>
  <c r="E53" i="36"/>
  <c r="E52" i="36"/>
  <c r="E51" i="36"/>
  <c r="E50" i="36"/>
  <c r="E48" i="36"/>
  <c r="E46" i="36"/>
  <c r="E44" i="36"/>
  <c r="E42" i="36"/>
  <c r="E40" i="36"/>
  <c r="E38" i="36"/>
  <c r="E36" i="36"/>
  <c r="E34" i="36"/>
  <c r="E32" i="36"/>
  <c r="E30" i="36"/>
  <c r="E28" i="36"/>
  <c r="E26" i="36"/>
  <c r="E24" i="36"/>
  <c r="E22" i="36"/>
  <c r="E20" i="36"/>
  <c r="E18" i="36"/>
  <c r="E16" i="36"/>
  <c r="E14" i="36"/>
  <c r="E12" i="36"/>
  <c r="E10" i="36"/>
  <c r="E8" i="36"/>
  <c r="E6" i="36"/>
  <c r="E4" i="36"/>
  <c r="D50" i="36"/>
  <c r="D49" i="36"/>
  <c r="D48" i="36"/>
  <c r="D46" i="36"/>
  <c r="D44" i="36"/>
  <c r="D42" i="36"/>
  <c r="D40" i="36"/>
  <c r="D38" i="36"/>
  <c r="D36" i="36"/>
  <c r="D34" i="36"/>
  <c r="D32" i="36"/>
  <c r="D30" i="36"/>
  <c r="D28" i="36"/>
  <c r="D26" i="36"/>
  <c r="D24" i="36"/>
  <c r="D23" i="36"/>
  <c r="D22" i="36"/>
  <c r="D20" i="36"/>
  <c r="D18" i="36"/>
  <c r="D16" i="36"/>
  <c r="D14" i="36"/>
  <c r="D12" i="36"/>
  <c r="D10" i="36"/>
  <c r="D8" i="36"/>
  <c r="D6" i="36"/>
  <c r="D4" i="36"/>
  <c r="C8" i="36"/>
  <c r="C7" i="36"/>
  <c r="C6" i="36"/>
  <c r="C4" i="36"/>
  <c r="P2" i="34"/>
  <c r="I64" i="35" s="1"/>
  <c r="S30" i="34"/>
  <c r="R30" i="34"/>
  <c r="K48" i="35" s="1"/>
  <c r="Q30" i="34"/>
  <c r="J48" i="35" s="1"/>
  <c r="P30" i="34"/>
  <c r="I48" i="35" s="1"/>
  <c r="S29" i="34"/>
  <c r="R29" i="34"/>
  <c r="K46" i="35" s="1"/>
  <c r="Q29" i="34"/>
  <c r="J46" i="35" s="1"/>
  <c r="P29" i="34"/>
  <c r="I46" i="35" s="1"/>
  <c r="S28" i="34"/>
  <c r="R28" i="34"/>
  <c r="K40" i="35" s="1"/>
  <c r="Q28" i="34"/>
  <c r="J40" i="35" s="1"/>
  <c r="P28" i="34"/>
  <c r="I40" i="35" s="1"/>
  <c r="S27" i="34"/>
  <c r="R27" i="34"/>
  <c r="K44" i="35" s="1"/>
  <c r="Q27" i="34"/>
  <c r="J44" i="35" s="1"/>
  <c r="P27" i="34"/>
  <c r="I44" i="35" s="1"/>
  <c r="S26" i="34"/>
  <c r="R26" i="34"/>
  <c r="K42" i="35" s="1"/>
  <c r="Q26" i="34"/>
  <c r="J42" i="35" s="1"/>
  <c r="P26" i="34"/>
  <c r="I42" i="35" s="1"/>
  <c r="S25" i="34"/>
  <c r="R25" i="34"/>
  <c r="K38" i="35" s="1"/>
  <c r="Q25" i="34"/>
  <c r="J38" i="35" s="1"/>
  <c r="P25" i="34"/>
  <c r="I38" i="35" s="1"/>
  <c r="S24" i="34"/>
  <c r="R24" i="34"/>
  <c r="K36" i="35" s="1"/>
  <c r="Q24" i="34"/>
  <c r="J36" i="35" s="1"/>
  <c r="P24" i="34"/>
  <c r="I36" i="35" s="1"/>
  <c r="S23" i="34"/>
  <c r="R23" i="34"/>
  <c r="K34" i="35" s="1"/>
  <c r="Q23" i="34"/>
  <c r="J34" i="35" s="1"/>
  <c r="P23" i="34"/>
  <c r="I34" i="35" s="1"/>
  <c r="S22" i="34"/>
  <c r="R22" i="34"/>
  <c r="K32" i="35" s="1"/>
  <c r="Q22" i="34"/>
  <c r="J32" i="35" s="1"/>
  <c r="P22" i="34"/>
  <c r="I32" i="35" s="1"/>
  <c r="S21" i="34"/>
  <c r="R21" i="34"/>
  <c r="K30" i="35" s="1"/>
  <c r="Q21" i="34"/>
  <c r="J30" i="35" s="1"/>
  <c r="P21" i="34"/>
  <c r="I30" i="35" s="1"/>
  <c r="S20" i="34"/>
  <c r="R20" i="34"/>
  <c r="K18" i="35" s="1"/>
  <c r="Q20" i="34"/>
  <c r="J18" i="35" s="1"/>
  <c r="P20" i="34"/>
  <c r="I18" i="35" s="1"/>
  <c r="S19" i="34"/>
  <c r="R19" i="34"/>
  <c r="K16" i="35" s="1"/>
  <c r="Q19" i="34"/>
  <c r="J16" i="35" s="1"/>
  <c r="P19" i="34"/>
  <c r="I16" i="35" s="1"/>
  <c r="S18" i="34"/>
  <c r="R18" i="34"/>
  <c r="K14" i="35" s="1"/>
  <c r="Q18" i="34"/>
  <c r="J14" i="35" s="1"/>
  <c r="P18" i="34"/>
  <c r="I14" i="35" s="1"/>
  <c r="S17" i="34"/>
  <c r="R17" i="34"/>
  <c r="Q17" i="34"/>
  <c r="P17" i="34"/>
  <c r="S16" i="34"/>
  <c r="R16" i="34"/>
  <c r="Q16" i="34"/>
  <c r="P16" i="34"/>
  <c r="S15" i="34"/>
  <c r="R15" i="34"/>
  <c r="Q15" i="34"/>
  <c r="P15" i="34"/>
  <c r="S14" i="34"/>
  <c r="R14" i="34"/>
  <c r="Q14" i="34"/>
  <c r="P14" i="34"/>
  <c r="S13" i="34"/>
  <c r="R13" i="34"/>
  <c r="K28" i="35" s="1"/>
  <c r="Q13" i="34"/>
  <c r="J28" i="35" s="1"/>
  <c r="P13" i="34"/>
  <c r="I28" i="35" s="1"/>
  <c r="S12" i="34"/>
  <c r="R12" i="34"/>
  <c r="K26" i="35" s="1"/>
  <c r="Q12" i="34"/>
  <c r="J26" i="35" s="1"/>
  <c r="P12" i="34"/>
  <c r="I26" i="35" s="1"/>
  <c r="S11" i="34"/>
  <c r="R11" i="34"/>
  <c r="K20" i="35" s="1"/>
  <c r="Q11" i="34"/>
  <c r="J20" i="35" s="1"/>
  <c r="P11" i="34"/>
  <c r="I20" i="35" s="1"/>
  <c r="S10" i="34"/>
  <c r="R10" i="34"/>
  <c r="K24" i="35" s="1"/>
  <c r="Q10" i="34"/>
  <c r="J24" i="35" s="1"/>
  <c r="P10" i="34"/>
  <c r="I24" i="35" s="1"/>
  <c r="S9" i="34"/>
  <c r="R9" i="34"/>
  <c r="K22" i="35" s="1"/>
  <c r="Q9" i="34"/>
  <c r="J22" i="35" s="1"/>
  <c r="P9" i="34"/>
  <c r="I22" i="35" s="1"/>
  <c r="S8" i="34"/>
  <c r="R8" i="34"/>
  <c r="K12" i="35" s="1"/>
  <c r="Q8" i="34"/>
  <c r="J12" i="35" s="1"/>
  <c r="P8" i="34"/>
  <c r="I12" i="35" s="1"/>
  <c r="S7" i="34"/>
  <c r="R7" i="34"/>
  <c r="K10" i="35" s="1"/>
  <c r="Q7" i="34"/>
  <c r="J10" i="35" s="1"/>
  <c r="P7" i="34"/>
  <c r="I10" i="35" s="1"/>
  <c r="S6" i="34"/>
  <c r="R6" i="34"/>
  <c r="Q6" i="34"/>
  <c r="P6" i="34"/>
  <c r="S5" i="34"/>
  <c r="R5" i="34"/>
  <c r="K8" i="35" s="1"/>
  <c r="Q5" i="34"/>
  <c r="J8" i="35" s="1"/>
  <c r="P5" i="34"/>
  <c r="I8" i="35" s="1"/>
  <c r="S4" i="34"/>
  <c r="R4" i="34"/>
  <c r="K6" i="35" s="1"/>
  <c r="Q4" i="34"/>
  <c r="J6" i="35" s="1"/>
  <c r="P4" i="34"/>
  <c r="I6" i="35" s="1"/>
  <c r="S3" i="34"/>
  <c r="R3" i="34"/>
  <c r="K4" i="35" s="1"/>
  <c r="Q3" i="34"/>
  <c r="J4" i="35" s="1"/>
  <c r="P3" i="34"/>
  <c r="I4" i="35" s="1"/>
  <c r="S2" i="34"/>
  <c r="R2" i="34"/>
  <c r="K64" i="35" s="1"/>
  <c r="Q2" i="34"/>
  <c r="J64" i="35" s="1"/>
  <c r="S30" i="33"/>
  <c r="R30" i="33"/>
  <c r="E48" i="35" s="1"/>
  <c r="Q30" i="33"/>
  <c r="D48" i="35" s="1"/>
  <c r="P30" i="33"/>
  <c r="C48" i="35" s="1"/>
  <c r="S29" i="33"/>
  <c r="R29" i="33"/>
  <c r="E46" i="35" s="1"/>
  <c r="Q29" i="33"/>
  <c r="D46" i="35" s="1"/>
  <c r="P29" i="33"/>
  <c r="C46" i="35" s="1"/>
  <c r="S28" i="33"/>
  <c r="R28" i="33"/>
  <c r="E40" i="35" s="1"/>
  <c r="Q28" i="33"/>
  <c r="D40" i="35" s="1"/>
  <c r="P28" i="33"/>
  <c r="C40" i="35" s="1"/>
  <c r="S27" i="33"/>
  <c r="R27" i="33"/>
  <c r="E44" i="35" s="1"/>
  <c r="Q27" i="33"/>
  <c r="D44" i="35" s="1"/>
  <c r="P27" i="33"/>
  <c r="C44" i="35" s="1"/>
  <c r="S26" i="33"/>
  <c r="R26" i="33"/>
  <c r="E42" i="35" s="1"/>
  <c r="Q26" i="33"/>
  <c r="D42" i="35" s="1"/>
  <c r="P26" i="33"/>
  <c r="C42" i="35" s="1"/>
  <c r="S25" i="33"/>
  <c r="R25" i="33"/>
  <c r="E38" i="35" s="1"/>
  <c r="Q25" i="33"/>
  <c r="D38" i="35" s="1"/>
  <c r="P25" i="33"/>
  <c r="C38" i="35" s="1"/>
  <c r="S24" i="33"/>
  <c r="R24" i="33"/>
  <c r="E36" i="35" s="1"/>
  <c r="Q24" i="33"/>
  <c r="D36" i="35" s="1"/>
  <c r="P24" i="33"/>
  <c r="C36" i="35" s="1"/>
  <c r="S23" i="33"/>
  <c r="R23" i="33"/>
  <c r="E34" i="35" s="1"/>
  <c r="Q23" i="33"/>
  <c r="D34" i="35" s="1"/>
  <c r="P23" i="33"/>
  <c r="C34" i="35" s="1"/>
  <c r="S22" i="33"/>
  <c r="R22" i="33"/>
  <c r="E32" i="35" s="1"/>
  <c r="Q22" i="33"/>
  <c r="D32" i="35" s="1"/>
  <c r="P22" i="33"/>
  <c r="C32" i="35" s="1"/>
  <c r="S21" i="33"/>
  <c r="R21" i="33"/>
  <c r="E30" i="35" s="1"/>
  <c r="Q21" i="33"/>
  <c r="D30" i="35" s="1"/>
  <c r="P21" i="33"/>
  <c r="C30" i="35" s="1"/>
  <c r="S20" i="33"/>
  <c r="R20" i="33"/>
  <c r="E18" i="35" s="1"/>
  <c r="Q20" i="33"/>
  <c r="D18" i="35" s="1"/>
  <c r="P20" i="33"/>
  <c r="C18" i="35" s="1"/>
  <c r="S19" i="33"/>
  <c r="R19" i="33"/>
  <c r="E16" i="35" s="1"/>
  <c r="Q19" i="33"/>
  <c r="D16" i="35" s="1"/>
  <c r="P19" i="33"/>
  <c r="C16" i="35" s="1"/>
  <c r="S18" i="33"/>
  <c r="R18" i="33"/>
  <c r="E14" i="35" s="1"/>
  <c r="Q18" i="33"/>
  <c r="D14" i="35" s="1"/>
  <c r="P18" i="33"/>
  <c r="C14" i="35" s="1"/>
  <c r="S17" i="33"/>
  <c r="R17" i="33"/>
  <c r="Q17" i="33"/>
  <c r="P17" i="33"/>
  <c r="S16" i="33"/>
  <c r="R16" i="33"/>
  <c r="Q16" i="33"/>
  <c r="P16" i="33"/>
  <c r="S15" i="33"/>
  <c r="R15" i="33"/>
  <c r="Q15" i="33"/>
  <c r="P15" i="33"/>
  <c r="S14" i="33"/>
  <c r="R14" i="33"/>
  <c r="Q14" i="33"/>
  <c r="P14" i="33"/>
  <c r="S13" i="33"/>
  <c r="R13" i="33"/>
  <c r="E28" i="35" s="1"/>
  <c r="Q13" i="33"/>
  <c r="D28" i="35" s="1"/>
  <c r="P13" i="33"/>
  <c r="C28" i="35" s="1"/>
  <c r="S12" i="33"/>
  <c r="R12" i="33"/>
  <c r="E26" i="35" s="1"/>
  <c r="Q12" i="33"/>
  <c r="D26" i="35" s="1"/>
  <c r="P12" i="33"/>
  <c r="C26" i="35" s="1"/>
  <c r="S11" i="33"/>
  <c r="R11" i="33"/>
  <c r="E20" i="35" s="1"/>
  <c r="Q11" i="33"/>
  <c r="D20" i="35" s="1"/>
  <c r="P11" i="33"/>
  <c r="C20" i="35" s="1"/>
  <c r="S10" i="33"/>
  <c r="R10" i="33"/>
  <c r="E24" i="35" s="1"/>
  <c r="Q10" i="33"/>
  <c r="D24" i="35" s="1"/>
  <c r="P10" i="33"/>
  <c r="C24" i="35" s="1"/>
  <c r="S9" i="33"/>
  <c r="R9" i="33"/>
  <c r="E22" i="35" s="1"/>
  <c r="Q9" i="33"/>
  <c r="D22" i="35" s="1"/>
  <c r="P9" i="33"/>
  <c r="C22" i="35" s="1"/>
  <c r="S8" i="33"/>
  <c r="R8" i="33"/>
  <c r="E12" i="35" s="1"/>
  <c r="Q8" i="33"/>
  <c r="D12" i="35" s="1"/>
  <c r="P8" i="33"/>
  <c r="C12" i="35" s="1"/>
  <c r="S7" i="33"/>
  <c r="R7" i="33"/>
  <c r="E10" i="35" s="1"/>
  <c r="Q7" i="33"/>
  <c r="D10" i="35" s="1"/>
  <c r="P7" i="33"/>
  <c r="C10" i="35" s="1"/>
  <c r="S6" i="33"/>
  <c r="R6" i="33"/>
  <c r="Q6" i="33"/>
  <c r="P6" i="33"/>
  <c r="S5" i="33"/>
  <c r="R5" i="33"/>
  <c r="E8" i="35" s="1"/>
  <c r="Q5" i="33"/>
  <c r="D8" i="35" s="1"/>
  <c r="P5" i="33"/>
  <c r="C8" i="35" s="1"/>
  <c r="S4" i="33"/>
  <c r="R4" i="33"/>
  <c r="E6" i="35" s="1"/>
  <c r="Q4" i="33"/>
  <c r="D6" i="35" s="1"/>
  <c r="P4" i="33"/>
  <c r="C6" i="35" s="1"/>
  <c r="S3" i="33"/>
  <c r="R3" i="33"/>
  <c r="E4" i="35" s="1"/>
  <c r="Q3" i="33"/>
  <c r="D4" i="35" s="1"/>
  <c r="P3" i="33"/>
  <c r="C4" i="35" s="1"/>
  <c r="S2" i="33"/>
  <c r="R2" i="33"/>
  <c r="E64" i="35" s="1"/>
  <c r="Q2" i="33"/>
  <c r="D64" i="35" s="1"/>
  <c r="P2" i="33"/>
  <c r="C64" i="35" s="1"/>
  <c r="S30" i="32"/>
  <c r="R30" i="32"/>
  <c r="H48" i="35" s="1"/>
  <c r="Q30" i="32"/>
  <c r="G48" i="35" s="1"/>
  <c r="P30" i="32"/>
  <c r="F48" i="35" s="1"/>
  <c r="S29" i="32"/>
  <c r="R29" i="32"/>
  <c r="H46" i="35" s="1"/>
  <c r="Q29" i="32"/>
  <c r="G46" i="35" s="1"/>
  <c r="P29" i="32"/>
  <c r="F46" i="35" s="1"/>
  <c r="S28" i="32"/>
  <c r="R28" i="32"/>
  <c r="H40" i="35" s="1"/>
  <c r="Q28" i="32"/>
  <c r="G40" i="35" s="1"/>
  <c r="P28" i="32"/>
  <c r="F40" i="35" s="1"/>
  <c r="S27" i="32"/>
  <c r="R27" i="32"/>
  <c r="H44" i="35" s="1"/>
  <c r="Q27" i="32"/>
  <c r="G44" i="35" s="1"/>
  <c r="P27" i="32"/>
  <c r="F44" i="35" s="1"/>
  <c r="S26" i="32"/>
  <c r="R26" i="32"/>
  <c r="H42" i="35" s="1"/>
  <c r="Q26" i="32"/>
  <c r="G42" i="35" s="1"/>
  <c r="P26" i="32"/>
  <c r="F42" i="35" s="1"/>
  <c r="S25" i="32"/>
  <c r="R25" i="32"/>
  <c r="H38" i="35" s="1"/>
  <c r="Q25" i="32"/>
  <c r="G38" i="35" s="1"/>
  <c r="P25" i="32"/>
  <c r="F38" i="35" s="1"/>
  <c r="S24" i="32"/>
  <c r="R24" i="32"/>
  <c r="H36" i="35" s="1"/>
  <c r="Q24" i="32"/>
  <c r="G36" i="35" s="1"/>
  <c r="P24" i="32"/>
  <c r="F36" i="35" s="1"/>
  <c r="S23" i="32"/>
  <c r="R23" i="32"/>
  <c r="H34" i="35" s="1"/>
  <c r="Q23" i="32"/>
  <c r="G34" i="35" s="1"/>
  <c r="P23" i="32"/>
  <c r="F34" i="35" s="1"/>
  <c r="S22" i="32"/>
  <c r="R22" i="32"/>
  <c r="H32" i="35" s="1"/>
  <c r="Q22" i="32"/>
  <c r="G32" i="35" s="1"/>
  <c r="P22" i="32"/>
  <c r="F32" i="35" s="1"/>
  <c r="S21" i="32"/>
  <c r="R21" i="32"/>
  <c r="H30" i="35" s="1"/>
  <c r="Q21" i="32"/>
  <c r="G30" i="35" s="1"/>
  <c r="P21" i="32"/>
  <c r="F30" i="35" s="1"/>
  <c r="S20" i="32"/>
  <c r="R20" i="32"/>
  <c r="H18" i="35" s="1"/>
  <c r="Q20" i="32"/>
  <c r="G18" i="35" s="1"/>
  <c r="P20" i="32"/>
  <c r="F18" i="35" s="1"/>
  <c r="S19" i="32"/>
  <c r="R19" i="32"/>
  <c r="H16" i="35" s="1"/>
  <c r="Q19" i="32"/>
  <c r="G16" i="35" s="1"/>
  <c r="P19" i="32"/>
  <c r="F16" i="35" s="1"/>
  <c r="S18" i="32"/>
  <c r="R18" i="32"/>
  <c r="H14" i="35" s="1"/>
  <c r="Q18" i="32"/>
  <c r="G14" i="35" s="1"/>
  <c r="P18" i="32"/>
  <c r="F14" i="35" s="1"/>
  <c r="S17" i="32"/>
  <c r="R17" i="32"/>
  <c r="Q17" i="32"/>
  <c r="P17" i="32"/>
  <c r="S16" i="32"/>
  <c r="R16" i="32"/>
  <c r="Q16" i="32"/>
  <c r="P16" i="32"/>
  <c r="S15" i="32"/>
  <c r="R15" i="32"/>
  <c r="Q15" i="32"/>
  <c r="P15" i="32"/>
  <c r="S14" i="32"/>
  <c r="R14" i="32"/>
  <c r="Q14" i="32"/>
  <c r="P14" i="32"/>
  <c r="S13" i="32"/>
  <c r="R13" i="32"/>
  <c r="H28" i="35" s="1"/>
  <c r="Q13" i="32"/>
  <c r="G28" i="35" s="1"/>
  <c r="P13" i="32"/>
  <c r="F28" i="35" s="1"/>
  <c r="S12" i="32"/>
  <c r="R12" i="32"/>
  <c r="H26" i="35" s="1"/>
  <c r="Q12" i="32"/>
  <c r="G26" i="35" s="1"/>
  <c r="P12" i="32"/>
  <c r="F26" i="35" s="1"/>
  <c r="S11" i="32"/>
  <c r="R11" i="32"/>
  <c r="H20" i="35" s="1"/>
  <c r="Q11" i="32"/>
  <c r="G20" i="35" s="1"/>
  <c r="P11" i="32"/>
  <c r="F20" i="35" s="1"/>
  <c r="S10" i="32"/>
  <c r="R10" i="32"/>
  <c r="H24" i="35" s="1"/>
  <c r="Q10" i="32"/>
  <c r="G24" i="35" s="1"/>
  <c r="P10" i="32"/>
  <c r="F24" i="35" s="1"/>
  <c r="S9" i="32"/>
  <c r="R9" i="32"/>
  <c r="H22" i="35" s="1"/>
  <c r="Q9" i="32"/>
  <c r="G22" i="35" s="1"/>
  <c r="P9" i="32"/>
  <c r="F22" i="35" s="1"/>
  <c r="S8" i="32"/>
  <c r="R8" i="32"/>
  <c r="H12" i="35" s="1"/>
  <c r="Q8" i="32"/>
  <c r="G12" i="35" s="1"/>
  <c r="P8" i="32"/>
  <c r="F12" i="35" s="1"/>
  <c r="S7" i="32"/>
  <c r="R7" i="32"/>
  <c r="H10" i="35" s="1"/>
  <c r="Q7" i="32"/>
  <c r="G10" i="35" s="1"/>
  <c r="P7" i="32"/>
  <c r="F10" i="35" s="1"/>
  <c r="S6" i="32"/>
  <c r="R6" i="32"/>
  <c r="Q6" i="32"/>
  <c r="P6" i="32"/>
  <c r="S5" i="32"/>
  <c r="R5" i="32"/>
  <c r="H8" i="35" s="1"/>
  <c r="Q5" i="32"/>
  <c r="G8" i="35" s="1"/>
  <c r="P5" i="32"/>
  <c r="F8" i="35" s="1"/>
  <c r="S4" i="32"/>
  <c r="R4" i="32"/>
  <c r="H6" i="35" s="1"/>
  <c r="Q4" i="32"/>
  <c r="G6" i="35" s="1"/>
  <c r="P4" i="32"/>
  <c r="F6" i="35" s="1"/>
  <c r="S3" i="32"/>
  <c r="R3" i="32"/>
  <c r="H4" i="35" s="1"/>
  <c r="Q3" i="32"/>
  <c r="G4" i="35" s="1"/>
  <c r="P3" i="32"/>
  <c r="F4" i="35" s="1"/>
  <c r="S2" i="32"/>
  <c r="R2" i="32"/>
  <c r="H64" i="35" s="1"/>
  <c r="Q2" i="32"/>
  <c r="G64" i="35" s="1"/>
  <c r="P2" i="32"/>
  <c r="F64" i="35" s="1"/>
  <c r="S30" i="31"/>
  <c r="R30" i="31"/>
  <c r="D45" i="36" s="1"/>
  <c r="Q30" i="31"/>
  <c r="E45" i="36" s="1"/>
  <c r="P30" i="31"/>
  <c r="F45" i="36" s="1"/>
  <c r="S29" i="31"/>
  <c r="R29" i="31"/>
  <c r="Q29" i="31"/>
  <c r="E49" i="36" s="1"/>
  <c r="P29" i="31"/>
  <c r="F49" i="36" s="1"/>
  <c r="S28" i="31"/>
  <c r="R28" i="31"/>
  <c r="D47" i="36" s="1"/>
  <c r="Q28" i="31"/>
  <c r="E47" i="36" s="1"/>
  <c r="P28" i="31"/>
  <c r="F47" i="36" s="1"/>
  <c r="S27" i="31"/>
  <c r="R27" i="31"/>
  <c r="D43" i="36" s="1"/>
  <c r="Q27" i="31"/>
  <c r="E43" i="36" s="1"/>
  <c r="P27" i="31"/>
  <c r="F43" i="36" s="1"/>
  <c r="S26" i="31"/>
  <c r="R26" i="31"/>
  <c r="D41" i="36" s="1"/>
  <c r="Q26" i="31"/>
  <c r="E41" i="36" s="1"/>
  <c r="P26" i="31"/>
  <c r="F41" i="36" s="1"/>
  <c r="S25" i="31"/>
  <c r="R25" i="31"/>
  <c r="D39" i="36" s="1"/>
  <c r="Q25" i="31"/>
  <c r="E39" i="36" s="1"/>
  <c r="P25" i="31"/>
  <c r="F39" i="36" s="1"/>
  <c r="S24" i="31"/>
  <c r="R24" i="31"/>
  <c r="D37" i="36" s="1"/>
  <c r="Q24" i="31"/>
  <c r="E37" i="36" s="1"/>
  <c r="P24" i="31"/>
  <c r="F37" i="36" s="1"/>
  <c r="S23" i="31"/>
  <c r="R23" i="31"/>
  <c r="D35" i="36" s="1"/>
  <c r="Q23" i="31"/>
  <c r="E35" i="36" s="1"/>
  <c r="P23" i="31"/>
  <c r="F35" i="36" s="1"/>
  <c r="S22" i="31"/>
  <c r="R22" i="31"/>
  <c r="D25" i="36" s="1"/>
  <c r="Q22" i="31"/>
  <c r="E25" i="36" s="1"/>
  <c r="P22" i="31"/>
  <c r="F25" i="36" s="1"/>
  <c r="S21" i="31"/>
  <c r="R21" i="31"/>
  <c r="Q21" i="31"/>
  <c r="E23" i="36" s="1"/>
  <c r="P21" i="31"/>
  <c r="F23" i="36" s="1"/>
  <c r="S20" i="31"/>
  <c r="R20" i="31"/>
  <c r="D21" i="36" s="1"/>
  <c r="Q20" i="31"/>
  <c r="E21" i="36" s="1"/>
  <c r="P20" i="31"/>
  <c r="F21" i="36" s="1"/>
  <c r="S19" i="31"/>
  <c r="R19" i="31"/>
  <c r="D11" i="36" s="1"/>
  <c r="Q19" i="31"/>
  <c r="E11" i="36" s="1"/>
  <c r="P19" i="31"/>
  <c r="F11" i="36" s="1"/>
  <c r="S18" i="31"/>
  <c r="R18" i="31"/>
  <c r="Q18" i="31"/>
  <c r="P18" i="31"/>
  <c r="S17" i="31"/>
  <c r="R17" i="31"/>
  <c r="Q17" i="31"/>
  <c r="P17" i="31"/>
  <c r="S16" i="31"/>
  <c r="R16" i="31"/>
  <c r="Q16" i="31"/>
  <c r="P16" i="31"/>
  <c r="S15" i="31"/>
  <c r="R15" i="31"/>
  <c r="Q15" i="31"/>
  <c r="P15" i="31"/>
  <c r="S14" i="31"/>
  <c r="R14" i="31"/>
  <c r="D33" i="36" s="1"/>
  <c r="Q14" i="31"/>
  <c r="E33" i="36" s="1"/>
  <c r="P14" i="31"/>
  <c r="F33" i="36" s="1"/>
  <c r="S13" i="31"/>
  <c r="R13" i="31"/>
  <c r="D27" i="36" s="1"/>
  <c r="Q13" i="31"/>
  <c r="E27" i="36" s="1"/>
  <c r="P13" i="31"/>
  <c r="F27" i="36" s="1"/>
  <c r="S12" i="31"/>
  <c r="R12" i="31"/>
  <c r="D31" i="36" s="1"/>
  <c r="Q12" i="31"/>
  <c r="E31" i="36" s="1"/>
  <c r="P12" i="31"/>
  <c r="F31" i="36" s="1"/>
  <c r="S11" i="31"/>
  <c r="R11" i="31"/>
  <c r="D29" i="36" s="1"/>
  <c r="Q11" i="31"/>
  <c r="E29" i="36" s="1"/>
  <c r="P11" i="31"/>
  <c r="F29" i="36" s="1"/>
  <c r="S10" i="31"/>
  <c r="R10" i="31"/>
  <c r="D19" i="36" s="1"/>
  <c r="Q10" i="31"/>
  <c r="E19" i="36" s="1"/>
  <c r="P10" i="31"/>
  <c r="F19" i="36" s="1"/>
  <c r="S9" i="31"/>
  <c r="R9" i="31"/>
  <c r="D17" i="36" s="1"/>
  <c r="Q9" i="31"/>
  <c r="E17" i="36" s="1"/>
  <c r="P9" i="31"/>
  <c r="F17" i="36" s="1"/>
  <c r="S8" i="31"/>
  <c r="R8" i="31"/>
  <c r="D13" i="36" s="1"/>
  <c r="Q8" i="31"/>
  <c r="E13" i="36" s="1"/>
  <c r="P8" i="31"/>
  <c r="F13" i="36" s="1"/>
  <c r="S7" i="31"/>
  <c r="R7" i="31"/>
  <c r="D15" i="36" s="1"/>
  <c r="Q7" i="31"/>
  <c r="E15" i="36" s="1"/>
  <c r="P7" i="31"/>
  <c r="F15" i="36" s="1"/>
  <c r="S6" i="31"/>
  <c r="R6" i="31"/>
  <c r="D9" i="36" s="1"/>
  <c r="Q6" i="31"/>
  <c r="E9" i="36" s="1"/>
  <c r="P6" i="31"/>
  <c r="F9" i="36" s="1"/>
  <c r="S5" i="31"/>
  <c r="R5" i="31"/>
  <c r="D7" i="36" s="1"/>
  <c r="Q5" i="31"/>
  <c r="E7" i="36" s="1"/>
  <c r="P5" i="31"/>
  <c r="F7" i="36" s="1"/>
  <c r="S4" i="31"/>
  <c r="C5" i="36" s="1"/>
  <c r="D5" i="36"/>
  <c r="Q4" i="31"/>
  <c r="E5" i="36" s="1"/>
  <c r="P4" i="31"/>
  <c r="F5" i="36" s="1"/>
  <c r="S3" i="31"/>
  <c r="C3" i="36" s="1"/>
  <c r="R3" i="31"/>
  <c r="D3" i="36" s="1"/>
  <c r="Q3" i="31"/>
  <c r="E3" i="36" s="1"/>
  <c r="P3" i="31"/>
  <c r="F3" i="36" s="1"/>
  <c r="S2" i="31"/>
  <c r="C67" i="36" s="1"/>
  <c r="R2" i="31"/>
  <c r="D67" i="36" s="1"/>
  <c r="Q2" i="31"/>
  <c r="E67" i="36" s="1"/>
  <c r="P2" i="31"/>
  <c r="F67" i="36" s="1"/>
  <c r="P3" i="22"/>
  <c r="G5" i="30" s="1"/>
  <c r="P3" i="21"/>
  <c r="F5" i="30" s="1"/>
  <c r="S30" i="29"/>
  <c r="R30" i="29"/>
  <c r="Q30" i="29"/>
  <c r="P30" i="29"/>
  <c r="K63" i="30" s="1"/>
  <c r="S29" i="29"/>
  <c r="R29" i="29"/>
  <c r="Q29" i="29"/>
  <c r="P29" i="29"/>
  <c r="K61" i="30" s="1"/>
  <c r="S28" i="29"/>
  <c r="R28" i="29"/>
  <c r="Q28" i="29"/>
  <c r="P28" i="29"/>
  <c r="K65" i="30" s="1"/>
  <c r="S27" i="29"/>
  <c r="R27" i="29"/>
  <c r="Q27" i="29"/>
  <c r="P27" i="29"/>
  <c r="K57" i="30" s="1"/>
  <c r="S26" i="29"/>
  <c r="R26" i="29"/>
  <c r="Q26" i="29"/>
  <c r="P26" i="29"/>
  <c r="K67" i="30" s="1"/>
  <c r="S25" i="29"/>
  <c r="R25" i="29"/>
  <c r="Q25" i="29"/>
  <c r="P25" i="29"/>
  <c r="K55" i="30" s="1"/>
  <c r="S24" i="29"/>
  <c r="R24" i="29"/>
  <c r="Q24" i="29"/>
  <c r="P24" i="29"/>
  <c r="K53" i="30" s="1"/>
  <c r="S23" i="29"/>
  <c r="R23" i="29"/>
  <c r="Q23" i="29"/>
  <c r="P23" i="29"/>
  <c r="K41" i="30" s="1"/>
  <c r="S22" i="29"/>
  <c r="R22" i="29"/>
  <c r="Q22" i="29"/>
  <c r="P22" i="29"/>
  <c r="K45" i="30" s="1"/>
  <c r="S21" i="29"/>
  <c r="R21" i="29"/>
  <c r="Q21" i="29"/>
  <c r="P21" i="29"/>
  <c r="K43" i="30" s="1"/>
  <c r="S20" i="29"/>
  <c r="R20" i="29"/>
  <c r="Q20" i="29"/>
  <c r="P20" i="29"/>
  <c r="K39" i="30" s="1"/>
  <c r="S19" i="29"/>
  <c r="R19" i="29"/>
  <c r="Q19" i="29"/>
  <c r="P19" i="29"/>
  <c r="K37" i="30" s="1"/>
  <c r="S18" i="29"/>
  <c r="R18" i="29"/>
  <c r="Q18" i="29"/>
  <c r="P18" i="29"/>
  <c r="K35" i="30" s="1"/>
  <c r="S17" i="29"/>
  <c r="R17" i="29"/>
  <c r="Q17" i="29"/>
  <c r="P17" i="29"/>
  <c r="K33" i="30" s="1"/>
  <c r="S16" i="29"/>
  <c r="R16" i="29"/>
  <c r="Q16" i="29"/>
  <c r="P16" i="29"/>
  <c r="K31" i="30" s="1"/>
  <c r="S15" i="29"/>
  <c r="R15" i="29"/>
  <c r="Q15" i="29"/>
  <c r="P15" i="29"/>
  <c r="K21" i="30" s="1"/>
  <c r="S14" i="29"/>
  <c r="R14" i="29"/>
  <c r="Q14" i="29"/>
  <c r="P14" i="29"/>
  <c r="K19" i="30" s="1"/>
  <c r="S13" i="29"/>
  <c r="R13" i="29"/>
  <c r="Q13" i="29"/>
  <c r="P13" i="29"/>
  <c r="K17" i="30" s="1"/>
  <c r="S12" i="29"/>
  <c r="R12" i="29"/>
  <c r="Q12" i="29"/>
  <c r="P12" i="29"/>
  <c r="K11" i="30" s="1"/>
  <c r="S11" i="29"/>
  <c r="R11" i="29"/>
  <c r="Q11" i="29"/>
  <c r="P11" i="29"/>
  <c r="K9" i="30" s="1"/>
  <c r="S10" i="29"/>
  <c r="R10" i="29"/>
  <c r="Q10" i="29"/>
  <c r="P10" i="29"/>
  <c r="K29" i="30" s="1"/>
  <c r="S9" i="29"/>
  <c r="R9" i="29"/>
  <c r="Q9" i="29"/>
  <c r="P9" i="29"/>
  <c r="K23" i="30" s="1"/>
  <c r="S8" i="29"/>
  <c r="R8" i="29"/>
  <c r="Q8" i="29"/>
  <c r="P8" i="29"/>
  <c r="K27" i="30" s="1"/>
  <c r="S7" i="29"/>
  <c r="R7" i="29"/>
  <c r="Q7" i="29"/>
  <c r="P7" i="29"/>
  <c r="K25" i="30" s="1"/>
  <c r="S6" i="29"/>
  <c r="R6" i="29"/>
  <c r="Q6" i="29"/>
  <c r="P6" i="29"/>
  <c r="K15" i="30" s="1"/>
  <c r="S5" i="29"/>
  <c r="R5" i="29"/>
  <c r="Q5" i="29"/>
  <c r="P5" i="29"/>
  <c r="K13" i="30" s="1"/>
  <c r="S4" i="29"/>
  <c r="R4" i="29"/>
  <c r="Q4" i="29"/>
  <c r="P4" i="29"/>
  <c r="K7" i="30" s="1"/>
  <c r="S3" i="29"/>
  <c r="R3" i="29"/>
  <c r="Q3" i="29"/>
  <c r="P3" i="29"/>
  <c r="K5" i="30" s="1"/>
  <c r="S2" i="29"/>
  <c r="R2" i="29"/>
  <c r="Q2" i="29"/>
  <c r="P2" i="29"/>
  <c r="K3" i="30" s="1"/>
  <c r="S30" i="28"/>
  <c r="R30" i="28"/>
  <c r="Q30" i="28"/>
  <c r="P30" i="28"/>
  <c r="J63" i="30" s="1"/>
  <c r="S29" i="28"/>
  <c r="R29" i="28"/>
  <c r="Q29" i="28"/>
  <c r="P29" i="28"/>
  <c r="J61" i="30" s="1"/>
  <c r="S28" i="28"/>
  <c r="R28" i="28"/>
  <c r="Q28" i="28"/>
  <c r="P28" i="28"/>
  <c r="J65" i="30" s="1"/>
  <c r="S27" i="28"/>
  <c r="R27" i="28"/>
  <c r="Q27" i="28"/>
  <c r="P27" i="28"/>
  <c r="J57" i="30" s="1"/>
  <c r="S26" i="28"/>
  <c r="R26" i="28"/>
  <c r="Q26" i="28"/>
  <c r="P26" i="28"/>
  <c r="J67" i="30" s="1"/>
  <c r="S25" i="28"/>
  <c r="R25" i="28"/>
  <c r="Q25" i="28"/>
  <c r="P25" i="28"/>
  <c r="J55" i="30" s="1"/>
  <c r="S24" i="28"/>
  <c r="R24" i="28"/>
  <c r="Q24" i="28"/>
  <c r="P24" i="28"/>
  <c r="J53" i="30" s="1"/>
  <c r="S23" i="28"/>
  <c r="R23" i="28"/>
  <c r="Q23" i="28"/>
  <c r="P23" i="28"/>
  <c r="J41" i="30" s="1"/>
  <c r="S22" i="28"/>
  <c r="R22" i="28"/>
  <c r="Q22" i="28"/>
  <c r="P22" i="28"/>
  <c r="J45" i="30" s="1"/>
  <c r="S21" i="28"/>
  <c r="R21" i="28"/>
  <c r="Q21" i="28"/>
  <c r="P21" i="28"/>
  <c r="J43" i="30" s="1"/>
  <c r="S20" i="28"/>
  <c r="R20" i="28"/>
  <c r="Q20" i="28"/>
  <c r="P20" i="28"/>
  <c r="J39" i="30" s="1"/>
  <c r="S19" i="28"/>
  <c r="R19" i="28"/>
  <c r="Q19" i="28"/>
  <c r="P19" i="28"/>
  <c r="J37" i="30" s="1"/>
  <c r="S18" i="28"/>
  <c r="R18" i="28"/>
  <c r="Q18" i="28"/>
  <c r="P18" i="28"/>
  <c r="J35" i="30" s="1"/>
  <c r="S17" i="28"/>
  <c r="R17" i="28"/>
  <c r="Q17" i="28"/>
  <c r="P17" i="28"/>
  <c r="J33" i="30" s="1"/>
  <c r="S16" i="28"/>
  <c r="R16" i="28"/>
  <c r="Q16" i="28"/>
  <c r="P16" i="28"/>
  <c r="J31" i="30" s="1"/>
  <c r="S15" i="28"/>
  <c r="R15" i="28"/>
  <c r="Q15" i="28"/>
  <c r="P15" i="28"/>
  <c r="J21" i="30" s="1"/>
  <c r="S14" i="28"/>
  <c r="R14" i="28"/>
  <c r="Q14" i="28"/>
  <c r="P14" i="28"/>
  <c r="J19" i="30" s="1"/>
  <c r="S13" i="28"/>
  <c r="R13" i="28"/>
  <c r="Q13" i="28"/>
  <c r="P13" i="28"/>
  <c r="J17" i="30" s="1"/>
  <c r="S12" i="28"/>
  <c r="R12" i="28"/>
  <c r="Q12" i="28"/>
  <c r="P12" i="28"/>
  <c r="J11" i="30" s="1"/>
  <c r="S11" i="28"/>
  <c r="R11" i="28"/>
  <c r="Q11" i="28"/>
  <c r="P11" i="28"/>
  <c r="J9" i="30" s="1"/>
  <c r="S10" i="28"/>
  <c r="R10" i="28"/>
  <c r="Q10" i="28"/>
  <c r="P10" i="28"/>
  <c r="J29" i="30" s="1"/>
  <c r="S9" i="28"/>
  <c r="R9" i="28"/>
  <c r="Q9" i="28"/>
  <c r="P9" i="28"/>
  <c r="J23" i="30" s="1"/>
  <c r="S8" i="28"/>
  <c r="R8" i="28"/>
  <c r="Q8" i="28"/>
  <c r="P8" i="28"/>
  <c r="J27" i="30" s="1"/>
  <c r="S7" i="28"/>
  <c r="R7" i="28"/>
  <c r="Q7" i="28"/>
  <c r="P7" i="28"/>
  <c r="J25" i="30" s="1"/>
  <c r="S6" i="28"/>
  <c r="R6" i="28"/>
  <c r="Q6" i="28"/>
  <c r="P6" i="28"/>
  <c r="J15" i="30" s="1"/>
  <c r="S5" i="28"/>
  <c r="R5" i="28"/>
  <c r="Q5" i="28"/>
  <c r="P5" i="28"/>
  <c r="J13" i="30" s="1"/>
  <c r="S4" i="28"/>
  <c r="R4" i="28"/>
  <c r="Q4" i="28"/>
  <c r="P4" i="28"/>
  <c r="J7" i="30" s="1"/>
  <c r="S3" i="28"/>
  <c r="R3" i="28"/>
  <c r="Q3" i="28"/>
  <c r="P3" i="28"/>
  <c r="J5" i="30" s="1"/>
  <c r="S2" i="28"/>
  <c r="R2" i="28"/>
  <c r="Q2" i="28"/>
  <c r="P2" i="28"/>
  <c r="J3" i="30" s="1"/>
  <c r="S30" i="27"/>
  <c r="R30" i="27"/>
  <c r="Q30" i="27"/>
  <c r="P30" i="27"/>
  <c r="I61" i="30" s="1"/>
  <c r="S29" i="27"/>
  <c r="R29" i="27"/>
  <c r="Q29" i="27"/>
  <c r="P29" i="27"/>
  <c r="I65" i="30" s="1"/>
  <c r="S28" i="27"/>
  <c r="R28" i="27"/>
  <c r="Q28" i="27"/>
  <c r="P28" i="27"/>
  <c r="I57" i="30" s="1"/>
  <c r="S27" i="27"/>
  <c r="R27" i="27"/>
  <c r="Q27" i="27"/>
  <c r="P27" i="27"/>
  <c r="I67" i="30" s="1"/>
  <c r="S26" i="27"/>
  <c r="R26" i="27"/>
  <c r="Q26" i="27"/>
  <c r="P26" i="27"/>
  <c r="I55" i="30" s="1"/>
  <c r="S25" i="27"/>
  <c r="R25" i="27"/>
  <c r="Q25" i="27"/>
  <c r="P25" i="27"/>
  <c r="I53" i="30" s="1"/>
  <c r="S24" i="27"/>
  <c r="R24" i="27"/>
  <c r="Q24" i="27"/>
  <c r="P24" i="27"/>
  <c r="I41" i="30" s="1"/>
  <c r="S23" i="27"/>
  <c r="R23" i="27"/>
  <c r="Q23" i="27"/>
  <c r="P23" i="27"/>
  <c r="I45" i="30" s="1"/>
  <c r="S22" i="27"/>
  <c r="R22" i="27"/>
  <c r="Q22" i="27"/>
  <c r="P22" i="27"/>
  <c r="I43" i="30" s="1"/>
  <c r="S21" i="27"/>
  <c r="R21" i="27"/>
  <c r="Q21" i="27"/>
  <c r="P21" i="27"/>
  <c r="I39" i="30" s="1"/>
  <c r="S20" i="27"/>
  <c r="R20" i="27"/>
  <c r="Q20" i="27"/>
  <c r="P20" i="27"/>
  <c r="I37" i="30" s="1"/>
  <c r="S19" i="27"/>
  <c r="R19" i="27"/>
  <c r="Q19" i="27"/>
  <c r="P19" i="27"/>
  <c r="I35" i="30" s="1"/>
  <c r="S18" i="27"/>
  <c r="R18" i="27"/>
  <c r="Q18" i="27"/>
  <c r="P18" i="27"/>
  <c r="I33" i="30" s="1"/>
  <c r="S17" i="27"/>
  <c r="R17" i="27"/>
  <c r="Q17" i="27"/>
  <c r="P17" i="27"/>
  <c r="I31" i="30" s="1"/>
  <c r="S16" i="27"/>
  <c r="R16" i="27"/>
  <c r="Q16" i="27"/>
  <c r="P16" i="27"/>
  <c r="I21" i="30" s="1"/>
  <c r="S15" i="27"/>
  <c r="R15" i="27"/>
  <c r="Q15" i="27"/>
  <c r="P15" i="27"/>
  <c r="I19" i="30" s="1"/>
  <c r="S14" i="27"/>
  <c r="R14" i="27"/>
  <c r="Q14" i="27"/>
  <c r="P14" i="27"/>
  <c r="I17" i="30" s="1"/>
  <c r="S13" i="27"/>
  <c r="R13" i="27"/>
  <c r="Q13" i="27"/>
  <c r="P13" i="27"/>
  <c r="I11" i="30" s="1"/>
  <c r="S12" i="27"/>
  <c r="R12" i="27"/>
  <c r="Q12" i="27"/>
  <c r="P12" i="27"/>
  <c r="I9" i="30" s="1"/>
  <c r="S11" i="27"/>
  <c r="R11" i="27"/>
  <c r="Q11" i="27"/>
  <c r="P11" i="27"/>
  <c r="I29" i="30" s="1"/>
  <c r="S10" i="27"/>
  <c r="R10" i="27"/>
  <c r="Q10" i="27"/>
  <c r="P10" i="27"/>
  <c r="I23" i="30" s="1"/>
  <c r="S9" i="27"/>
  <c r="R9" i="27"/>
  <c r="Q9" i="27"/>
  <c r="P9" i="27"/>
  <c r="I27" i="30" s="1"/>
  <c r="S8" i="27"/>
  <c r="R8" i="27"/>
  <c r="Q8" i="27"/>
  <c r="P8" i="27"/>
  <c r="I25" i="30" s="1"/>
  <c r="S7" i="27"/>
  <c r="R7" i="27"/>
  <c r="Q7" i="27"/>
  <c r="P7" i="27"/>
  <c r="I15" i="30" s="1"/>
  <c r="S6" i="27"/>
  <c r="R6" i="27"/>
  <c r="Q6" i="27"/>
  <c r="P6" i="27"/>
  <c r="I13" i="30" s="1"/>
  <c r="S5" i="27"/>
  <c r="R5" i="27"/>
  <c r="Q5" i="27"/>
  <c r="P5" i="27"/>
  <c r="S4" i="27"/>
  <c r="R4" i="27"/>
  <c r="Q4" i="27"/>
  <c r="P4" i="27"/>
  <c r="I7" i="30" s="1"/>
  <c r="S3" i="27"/>
  <c r="R3" i="27"/>
  <c r="Q3" i="27"/>
  <c r="P3" i="27"/>
  <c r="I5" i="30" s="1"/>
  <c r="S2" i="27"/>
  <c r="R2" i="27"/>
  <c r="Q2" i="27"/>
  <c r="P2" i="27"/>
  <c r="I3" i="30" s="1"/>
  <c r="S30" i="26"/>
  <c r="R30" i="26"/>
  <c r="Q30" i="26"/>
  <c r="P30" i="26"/>
  <c r="E63" i="30" s="1"/>
  <c r="S29" i="26"/>
  <c r="R29" i="26"/>
  <c r="Q29" i="26"/>
  <c r="P29" i="26"/>
  <c r="E61" i="30" s="1"/>
  <c r="S28" i="26"/>
  <c r="R28" i="26"/>
  <c r="Q28" i="26"/>
  <c r="P28" i="26"/>
  <c r="E65" i="30" s="1"/>
  <c r="S27" i="26"/>
  <c r="R27" i="26"/>
  <c r="Q27" i="26"/>
  <c r="P27" i="26"/>
  <c r="E57" i="30" s="1"/>
  <c r="S26" i="26"/>
  <c r="R26" i="26"/>
  <c r="Q26" i="26"/>
  <c r="P26" i="26"/>
  <c r="E67" i="30" s="1"/>
  <c r="S25" i="26"/>
  <c r="R25" i="26"/>
  <c r="Q25" i="26"/>
  <c r="P25" i="26"/>
  <c r="E55" i="30" s="1"/>
  <c r="S24" i="26"/>
  <c r="R24" i="26"/>
  <c r="Q24" i="26"/>
  <c r="P24" i="26"/>
  <c r="E53" i="30" s="1"/>
  <c r="S23" i="26"/>
  <c r="R23" i="26"/>
  <c r="Q23" i="26"/>
  <c r="P23" i="26"/>
  <c r="E41" i="30" s="1"/>
  <c r="S22" i="26"/>
  <c r="R22" i="26"/>
  <c r="Q22" i="26"/>
  <c r="P22" i="26"/>
  <c r="E45" i="30" s="1"/>
  <c r="S21" i="26"/>
  <c r="R21" i="26"/>
  <c r="Q21" i="26"/>
  <c r="P21" i="26"/>
  <c r="E43" i="30" s="1"/>
  <c r="S20" i="26"/>
  <c r="R20" i="26"/>
  <c r="Q20" i="26"/>
  <c r="P20" i="26"/>
  <c r="E39" i="30" s="1"/>
  <c r="S19" i="26"/>
  <c r="R19" i="26"/>
  <c r="Q19" i="26"/>
  <c r="P19" i="26"/>
  <c r="E37" i="30" s="1"/>
  <c r="S18" i="26"/>
  <c r="R18" i="26"/>
  <c r="Q18" i="26"/>
  <c r="P18" i="26"/>
  <c r="E35" i="30" s="1"/>
  <c r="S17" i="26"/>
  <c r="R17" i="26"/>
  <c r="Q17" i="26"/>
  <c r="P17" i="26"/>
  <c r="E33" i="30" s="1"/>
  <c r="S16" i="26"/>
  <c r="R16" i="26"/>
  <c r="Q16" i="26"/>
  <c r="P16" i="26"/>
  <c r="E31" i="30" s="1"/>
  <c r="S15" i="26"/>
  <c r="R15" i="26"/>
  <c r="Q15" i="26"/>
  <c r="P15" i="26"/>
  <c r="E21" i="30" s="1"/>
  <c r="S14" i="26"/>
  <c r="R14" i="26"/>
  <c r="Q14" i="26"/>
  <c r="P14" i="26"/>
  <c r="E19" i="30" s="1"/>
  <c r="S13" i="26"/>
  <c r="R13" i="26"/>
  <c r="Q13" i="26"/>
  <c r="P13" i="26"/>
  <c r="E17" i="30" s="1"/>
  <c r="S12" i="26"/>
  <c r="R12" i="26"/>
  <c r="Q12" i="26"/>
  <c r="P12" i="26"/>
  <c r="E11" i="30" s="1"/>
  <c r="S11" i="26"/>
  <c r="R11" i="26"/>
  <c r="Q11" i="26"/>
  <c r="P11" i="26"/>
  <c r="E9" i="30" s="1"/>
  <c r="S10" i="26"/>
  <c r="R10" i="26"/>
  <c r="Q10" i="26"/>
  <c r="P10" i="26"/>
  <c r="E29" i="30" s="1"/>
  <c r="S9" i="26"/>
  <c r="R9" i="26"/>
  <c r="Q9" i="26"/>
  <c r="P9" i="26"/>
  <c r="E23" i="30" s="1"/>
  <c r="S8" i="26"/>
  <c r="R8" i="26"/>
  <c r="Q8" i="26"/>
  <c r="P8" i="26"/>
  <c r="E27" i="30" s="1"/>
  <c r="S7" i="26"/>
  <c r="R7" i="26"/>
  <c r="Q7" i="26"/>
  <c r="P7" i="26"/>
  <c r="E25" i="30" s="1"/>
  <c r="S6" i="26"/>
  <c r="R6" i="26"/>
  <c r="Q6" i="26"/>
  <c r="P6" i="26"/>
  <c r="E15" i="30" s="1"/>
  <c r="S5" i="26"/>
  <c r="R5" i="26"/>
  <c r="Q5" i="26"/>
  <c r="P5" i="26"/>
  <c r="E13" i="30" s="1"/>
  <c r="S4" i="26"/>
  <c r="R4" i="26"/>
  <c r="Q4" i="26"/>
  <c r="P4" i="26"/>
  <c r="E7" i="30" s="1"/>
  <c r="S3" i="26"/>
  <c r="R3" i="26"/>
  <c r="Q3" i="26"/>
  <c r="P3" i="26"/>
  <c r="E5" i="30" s="1"/>
  <c r="S2" i="26"/>
  <c r="R2" i="26"/>
  <c r="Q2" i="26"/>
  <c r="P2" i="26"/>
  <c r="E3" i="30" s="1"/>
  <c r="S29" i="25"/>
  <c r="R29" i="25"/>
  <c r="Q29" i="25"/>
  <c r="P29" i="25"/>
  <c r="D61" i="30" s="1"/>
  <c r="S28" i="25"/>
  <c r="R28" i="25"/>
  <c r="Q28" i="25"/>
  <c r="P28" i="25"/>
  <c r="D65" i="30" s="1"/>
  <c r="S27" i="25"/>
  <c r="R27" i="25"/>
  <c r="Q27" i="25"/>
  <c r="P27" i="25"/>
  <c r="D57" i="30" s="1"/>
  <c r="S26" i="25"/>
  <c r="R26" i="25"/>
  <c r="Q26" i="25"/>
  <c r="P26" i="25"/>
  <c r="D67" i="30" s="1"/>
  <c r="S25" i="25"/>
  <c r="R25" i="25"/>
  <c r="Q25" i="25"/>
  <c r="P25" i="25"/>
  <c r="D55" i="30" s="1"/>
  <c r="S24" i="25"/>
  <c r="R24" i="25"/>
  <c r="Q24" i="25"/>
  <c r="P24" i="25"/>
  <c r="D53" i="30" s="1"/>
  <c r="S23" i="25"/>
  <c r="R23" i="25"/>
  <c r="Q23" i="25"/>
  <c r="P23" i="25"/>
  <c r="D41" i="30" s="1"/>
  <c r="S22" i="25"/>
  <c r="R22" i="25"/>
  <c r="Q22" i="25"/>
  <c r="P22" i="25"/>
  <c r="D45" i="30" s="1"/>
  <c r="S21" i="25"/>
  <c r="R21" i="25"/>
  <c r="Q21" i="25"/>
  <c r="P21" i="25"/>
  <c r="D43" i="30" s="1"/>
  <c r="S20" i="25"/>
  <c r="R20" i="25"/>
  <c r="Q20" i="25"/>
  <c r="P20" i="25"/>
  <c r="D39" i="30" s="1"/>
  <c r="S19" i="25"/>
  <c r="R19" i="25"/>
  <c r="Q19" i="25"/>
  <c r="P19" i="25"/>
  <c r="D37" i="30" s="1"/>
  <c r="S18" i="25"/>
  <c r="R18" i="25"/>
  <c r="Q18" i="25"/>
  <c r="P18" i="25"/>
  <c r="D35" i="30" s="1"/>
  <c r="S17" i="25"/>
  <c r="R17" i="25"/>
  <c r="Q17" i="25"/>
  <c r="P17" i="25"/>
  <c r="D33" i="30" s="1"/>
  <c r="S16" i="25"/>
  <c r="R16" i="25"/>
  <c r="Q16" i="25"/>
  <c r="P16" i="25"/>
  <c r="D31" i="30" s="1"/>
  <c r="S15" i="25"/>
  <c r="R15" i="25"/>
  <c r="Q15" i="25"/>
  <c r="P15" i="25"/>
  <c r="D21" i="30" s="1"/>
  <c r="S14" i="25"/>
  <c r="R14" i="25"/>
  <c r="Q14" i="25"/>
  <c r="P14" i="25"/>
  <c r="D19" i="30" s="1"/>
  <c r="S13" i="25"/>
  <c r="R13" i="25"/>
  <c r="Q13" i="25"/>
  <c r="P13" i="25"/>
  <c r="D17" i="30" s="1"/>
  <c r="S12" i="25"/>
  <c r="R12" i="25"/>
  <c r="Q12" i="25"/>
  <c r="P12" i="25"/>
  <c r="D11" i="30" s="1"/>
  <c r="S11" i="25"/>
  <c r="R11" i="25"/>
  <c r="Q11" i="25"/>
  <c r="P11" i="25"/>
  <c r="D9" i="30" s="1"/>
  <c r="S10" i="25"/>
  <c r="R10" i="25"/>
  <c r="Q10" i="25"/>
  <c r="P10" i="25"/>
  <c r="D29" i="30" s="1"/>
  <c r="S9" i="25"/>
  <c r="R9" i="25"/>
  <c r="Q9" i="25"/>
  <c r="P9" i="25"/>
  <c r="D23" i="30" s="1"/>
  <c r="S8" i="25"/>
  <c r="R8" i="25"/>
  <c r="Q8" i="25"/>
  <c r="P8" i="25"/>
  <c r="D27" i="30" s="1"/>
  <c r="S7" i="25"/>
  <c r="R7" i="25"/>
  <c r="Q7" i="25"/>
  <c r="P7" i="25"/>
  <c r="D25" i="30" s="1"/>
  <c r="S6" i="25"/>
  <c r="R6" i="25"/>
  <c r="Q6" i="25"/>
  <c r="P6" i="25"/>
  <c r="D15" i="30" s="1"/>
  <c r="S5" i="25"/>
  <c r="R5" i="25"/>
  <c r="Q5" i="25"/>
  <c r="P5" i="25"/>
  <c r="D13" i="30" s="1"/>
  <c r="S4" i="25"/>
  <c r="R4" i="25"/>
  <c r="Q4" i="25"/>
  <c r="P4" i="25"/>
  <c r="D7" i="30" s="1"/>
  <c r="S3" i="25"/>
  <c r="R3" i="25"/>
  <c r="Q3" i="25"/>
  <c r="P3" i="25"/>
  <c r="D5" i="30" s="1"/>
  <c r="S2" i="25"/>
  <c r="R2" i="25"/>
  <c r="Q2" i="25"/>
  <c r="P2" i="25"/>
  <c r="D3" i="30" s="1"/>
  <c r="S30" i="24"/>
  <c r="R30" i="24"/>
  <c r="Q30" i="24"/>
  <c r="P30" i="24"/>
  <c r="C61" i="30" s="1"/>
  <c r="S29" i="24"/>
  <c r="R29" i="24"/>
  <c r="Q29" i="24"/>
  <c r="P29" i="24"/>
  <c r="C65" i="30" s="1"/>
  <c r="S28" i="24"/>
  <c r="R28" i="24"/>
  <c r="Q28" i="24"/>
  <c r="P28" i="24"/>
  <c r="C57" i="30" s="1"/>
  <c r="S27" i="24"/>
  <c r="R27" i="24"/>
  <c r="Q27" i="24"/>
  <c r="P27" i="24"/>
  <c r="C67" i="30" s="1"/>
  <c r="S26" i="24"/>
  <c r="R26" i="24"/>
  <c r="Q26" i="24"/>
  <c r="P26" i="24"/>
  <c r="C55" i="30" s="1"/>
  <c r="S25" i="24"/>
  <c r="R25" i="24"/>
  <c r="Q25" i="24"/>
  <c r="P25" i="24"/>
  <c r="C53" i="30" s="1"/>
  <c r="S24" i="24"/>
  <c r="R24" i="24"/>
  <c r="Q24" i="24"/>
  <c r="P24" i="24"/>
  <c r="C41" i="30" s="1"/>
  <c r="S23" i="24"/>
  <c r="R23" i="24"/>
  <c r="Q23" i="24"/>
  <c r="P23" i="24"/>
  <c r="C45" i="30" s="1"/>
  <c r="S22" i="24"/>
  <c r="R22" i="24"/>
  <c r="Q22" i="24"/>
  <c r="P22" i="24"/>
  <c r="C43" i="30" s="1"/>
  <c r="S21" i="24"/>
  <c r="R21" i="24"/>
  <c r="Q21" i="24"/>
  <c r="P21" i="24"/>
  <c r="C39" i="30" s="1"/>
  <c r="S20" i="24"/>
  <c r="R20" i="24"/>
  <c r="Q20" i="24"/>
  <c r="P20" i="24"/>
  <c r="C37" i="30" s="1"/>
  <c r="S19" i="24"/>
  <c r="R19" i="24"/>
  <c r="Q19" i="24"/>
  <c r="P19" i="24"/>
  <c r="C35" i="30" s="1"/>
  <c r="S18" i="24"/>
  <c r="R18" i="24"/>
  <c r="Q18" i="24"/>
  <c r="P18" i="24"/>
  <c r="C33" i="30" s="1"/>
  <c r="S17" i="24"/>
  <c r="R17" i="24"/>
  <c r="Q17" i="24"/>
  <c r="P17" i="24"/>
  <c r="C31" i="30" s="1"/>
  <c r="S16" i="24"/>
  <c r="R16" i="24"/>
  <c r="Q16" i="24"/>
  <c r="P16" i="24"/>
  <c r="C21" i="30" s="1"/>
  <c r="S15" i="24"/>
  <c r="R15" i="24"/>
  <c r="Q15" i="24"/>
  <c r="P15" i="24"/>
  <c r="C19" i="30" s="1"/>
  <c r="S14" i="24"/>
  <c r="R14" i="24"/>
  <c r="Q14" i="24"/>
  <c r="P14" i="24"/>
  <c r="C17" i="30" s="1"/>
  <c r="S13" i="24"/>
  <c r="R13" i="24"/>
  <c r="Q13" i="24"/>
  <c r="P13" i="24"/>
  <c r="C11" i="30" s="1"/>
  <c r="S12" i="24"/>
  <c r="R12" i="24"/>
  <c r="Q12" i="24"/>
  <c r="P12" i="24"/>
  <c r="C9" i="30" s="1"/>
  <c r="S11" i="24"/>
  <c r="R11" i="24"/>
  <c r="Q11" i="24"/>
  <c r="P11" i="24"/>
  <c r="C29" i="30" s="1"/>
  <c r="S10" i="24"/>
  <c r="R10" i="24"/>
  <c r="Q10" i="24"/>
  <c r="P10" i="24"/>
  <c r="C23" i="30" s="1"/>
  <c r="S9" i="24"/>
  <c r="R9" i="24"/>
  <c r="Q9" i="24"/>
  <c r="P9" i="24"/>
  <c r="C27" i="30" s="1"/>
  <c r="S8" i="24"/>
  <c r="R8" i="24"/>
  <c r="Q8" i="24"/>
  <c r="P8" i="24"/>
  <c r="C25" i="30" s="1"/>
  <c r="S7" i="24"/>
  <c r="R7" i="24"/>
  <c r="Q7" i="24"/>
  <c r="P7" i="24"/>
  <c r="C15" i="30" s="1"/>
  <c r="S6" i="24"/>
  <c r="R6" i="24"/>
  <c r="Q6" i="24"/>
  <c r="P6" i="24"/>
  <c r="C13" i="30" s="1"/>
  <c r="S5" i="24"/>
  <c r="R5" i="24"/>
  <c r="Q5" i="24"/>
  <c r="P5" i="24"/>
  <c r="S4" i="24"/>
  <c r="R4" i="24"/>
  <c r="Q4" i="24"/>
  <c r="P4" i="24"/>
  <c r="C7" i="30" s="1"/>
  <c r="S3" i="24"/>
  <c r="R3" i="24"/>
  <c r="Q3" i="24"/>
  <c r="P3" i="24"/>
  <c r="C5" i="30" s="1"/>
  <c r="S2" i="24"/>
  <c r="R2" i="24"/>
  <c r="Q2" i="24"/>
  <c r="P2" i="24"/>
  <c r="C3" i="30" s="1"/>
  <c r="S30" i="23"/>
  <c r="R30" i="23"/>
  <c r="Q30" i="23"/>
  <c r="S29" i="23"/>
  <c r="R29" i="23"/>
  <c r="Q29" i="23"/>
  <c r="P29" i="23"/>
  <c r="H61" i="30" s="1"/>
  <c r="S28" i="23"/>
  <c r="R28" i="23"/>
  <c r="Q28" i="23"/>
  <c r="P28" i="23"/>
  <c r="H65" i="30" s="1"/>
  <c r="S27" i="23"/>
  <c r="R27" i="23"/>
  <c r="Q27" i="23"/>
  <c r="P27" i="23"/>
  <c r="H57" i="30" s="1"/>
  <c r="S26" i="23"/>
  <c r="R26" i="23"/>
  <c r="Q26" i="23"/>
  <c r="P26" i="23"/>
  <c r="H67" i="30" s="1"/>
  <c r="S25" i="23"/>
  <c r="R25" i="23"/>
  <c r="Q25" i="23"/>
  <c r="P25" i="23"/>
  <c r="H55" i="30" s="1"/>
  <c r="S24" i="23"/>
  <c r="R24" i="23"/>
  <c r="Q24" i="23"/>
  <c r="P24" i="23"/>
  <c r="H53" i="30" s="1"/>
  <c r="S23" i="23"/>
  <c r="R23" i="23"/>
  <c r="Q23" i="23"/>
  <c r="P23" i="23"/>
  <c r="H41" i="30" s="1"/>
  <c r="S22" i="23"/>
  <c r="R22" i="23"/>
  <c r="Q22" i="23"/>
  <c r="P22" i="23"/>
  <c r="H45" i="30" s="1"/>
  <c r="S21" i="23"/>
  <c r="R21" i="23"/>
  <c r="Q21" i="23"/>
  <c r="P21" i="23"/>
  <c r="H43" i="30" s="1"/>
  <c r="S20" i="23"/>
  <c r="R20" i="23"/>
  <c r="Q20" i="23"/>
  <c r="P20" i="23"/>
  <c r="H39" i="30" s="1"/>
  <c r="S19" i="23"/>
  <c r="R19" i="23"/>
  <c r="Q19" i="23"/>
  <c r="P19" i="23"/>
  <c r="H37" i="30" s="1"/>
  <c r="S18" i="23"/>
  <c r="R18" i="23"/>
  <c r="Q18" i="23"/>
  <c r="P18" i="23"/>
  <c r="H35" i="30" s="1"/>
  <c r="S17" i="23"/>
  <c r="R17" i="23"/>
  <c r="Q17" i="23"/>
  <c r="P17" i="23"/>
  <c r="H33" i="30" s="1"/>
  <c r="S16" i="23"/>
  <c r="R16" i="23"/>
  <c r="Q16" i="23"/>
  <c r="P16" i="23"/>
  <c r="H31" i="30" s="1"/>
  <c r="S15" i="23"/>
  <c r="R15" i="23"/>
  <c r="Q15" i="23"/>
  <c r="P15" i="23"/>
  <c r="H21" i="30" s="1"/>
  <c r="S14" i="23"/>
  <c r="R14" i="23"/>
  <c r="Q14" i="23"/>
  <c r="P14" i="23"/>
  <c r="H19" i="30" s="1"/>
  <c r="S13" i="23"/>
  <c r="R13" i="23"/>
  <c r="Q13" i="23"/>
  <c r="P13" i="23"/>
  <c r="H17" i="30" s="1"/>
  <c r="S12" i="23"/>
  <c r="R12" i="23"/>
  <c r="Q12" i="23"/>
  <c r="P12" i="23"/>
  <c r="H11" i="30" s="1"/>
  <c r="S11" i="23"/>
  <c r="R11" i="23"/>
  <c r="Q11" i="23"/>
  <c r="P11" i="23"/>
  <c r="H9" i="30" s="1"/>
  <c r="S10" i="23"/>
  <c r="R10" i="23"/>
  <c r="Q10" i="23"/>
  <c r="P10" i="23"/>
  <c r="H29" i="30" s="1"/>
  <c r="S9" i="23"/>
  <c r="R9" i="23"/>
  <c r="Q9" i="23"/>
  <c r="P9" i="23"/>
  <c r="H23" i="30" s="1"/>
  <c r="S8" i="23"/>
  <c r="R8" i="23"/>
  <c r="Q8" i="23"/>
  <c r="P8" i="23"/>
  <c r="H27" i="30" s="1"/>
  <c r="S7" i="23"/>
  <c r="R7" i="23"/>
  <c r="Q7" i="23"/>
  <c r="P7" i="23"/>
  <c r="H25" i="30" s="1"/>
  <c r="S6" i="23"/>
  <c r="R6" i="23"/>
  <c r="Q6" i="23"/>
  <c r="P6" i="23"/>
  <c r="H15" i="30" s="1"/>
  <c r="S5" i="23"/>
  <c r="R5" i="23"/>
  <c r="Q5" i="23"/>
  <c r="P5" i="23"/>
  <c r="H13" i="30" s="1"/>
  <c r="S4" i="23"/>
  <c r="R4" i="23"/>
  <c r="Q4" i="23"/>
  <c r="P4" i="23"/>
  <c r="H7" i="30" s="1"/>
  <c r="S3" i="23"/>
  <c r="R3" i="23"/>
  <c r="Q3" i="23"/>
  <c r="P3" i="23"/>
  <c r="H5" i="30" s="1"/>
  <c r="S2" i="23"/>
  <c r="R2" i="23"/>
  <c r="Q2" i="23"/>
  <c r="P2" i="23"/>
  <c r="H3" i="30" s="1"/>
  <c r="S29" i="22"/>
  <c r="R29" i="22"/>
  <c r="Q29" i="22"/>
  <c r="P29" i="22"/>
  <c r="G61" i="30" s="1"/>
  <c r="S28" i="22"/>
  <c r="R28" i="22"/>
  <c r="Q28" i="22"/>
  <c r="P28" i="22"/>
  <c r="G65" i="30" s="1"/>
  <c r="S27" i="22"/>
  <c r="R27" i="22"/>
  <c r="Q27" i="22"/>
  <c r="P27" i="22"/>
  <c r="G57" i="30" s="1"/>
  <c r="S26" i="22"/>
  <c r="R26" i="22"/>
  <c r="Q26" i="22"/>
  <c r="P26" i="22"/>
  <c r="G67" i="30" s="1"/>
  <c r="S25" i="22"/>
  <c r="R25" i="22"/>
  <c r="Q25" i="22"/>
  <c r="P25" i="22"/>
  <c r="G55" i="30" s="1"/>
  <c r="S24" i="22"/>
  <c r="R24" i="22"/>
  <c r="Q24" i="22"/>
  <c r="P24" i="22"/>
  <c r="G53" i="30" s="1"/>
  <c r="S23" i="22"/>
  <c r="R23" i="22"/>
  <c r="Q23" i="22"/>
  <c r="P23" i="22"/>
  <c r="G41" i="30" s="1"/>
  <c r="S22" i="22"/>
  <c r="R22" i="22"/>
  <c r="Q22" i="22"/>
  <c r="P22" i="22"/>
  <c r="G45" i="30" s="1"/>
  <c r="S21" i="22"/>
  <c r="R21" i="22"/>
  <c r="Q21" i="22"/>
  <c r="P21" i="22"/>
  <c r="G43" i="30" s="1"/>
  <c r="S20" i="22"/>
  <c r="R20" i="22"/>
  <c r="Q20" i="22"/>
  <c r="P20" i="22"/>
  <c r="G39" i="30" s="1"/>
  <c r="S19" i="22"/>
  <c r="R19" i="22"/>
  <c r="Q19" i="22"/>
  <c r="P19" i="22"/>
  <c r="G37" i="30" s="1"/>
  <c r="S18" i="22"/>
  <c r="R18" i="22"/>
  <c r="Q18" i="22"/>
  <c r="P18" i="22"/>
  <c r="G35" i="30" s="1"/>
  <c r="S17" i="22"/>
  <c r="R17" i="22"/>
  <c r="Q17" i="22"/>
  <c r="P17" i="22"/>
  <c r="G33" i="30" s="1"/>
  <c r="S16" i="22"/>
  <c r="R16" i="22"/>
  <c r="Q16" i="22"/>
  <c r="P16" i="22"/>
  <c r="G31" i="30" s="1"/>
  <c r="S15" i="22"/>
  <c r="R15" i="22"/>
  <c r="Q15" i="22"/>
  <c r="P15" i="22"/>
  <c r="G21" i="30" s="1"/>
  <c r="S14" i="22"/>
  <c r="R14" i="22"/>
  <c r="Q14" i="22"/>
  <c r="P14" i="22"/>
  <c r="G19" i="30" s="1"/>
  <c r="S13" i="22"/>
  <c r="R13" i="22"/>
  <c r="Q13" i="22"/>
  <c r="P13" i="22"/>
  <c r="G17" i="30" s="1"/>
  <c r="S12" i="22"/>
  <c r="R12" i="22"/>
  <c r="Q12" i="22"/>
  <c r="P12" i="22"/>
  <c r="G11" i="30" s="1"/>
  <c r="S11" i="22"/>
  <c r="R11" i="22"/>
  <c r="Q11" i="22"/>
  <c r="P11" i="22"/>
  <c r="G9" i="30" s="1"/>
  <c r="S10" i="22"/>
  <c r="R10" i="22"/>
  <c r="Q10" i="22"/>
  <c r="P10" i="22"/>
  <c r="G29" i="30" s="1"/>
  <c r="S9" i="22"/>
  <c r="R9" i="22"/>
  <c r="Q9" i="22"/>
  <c r="P9" i="22"/>
  <c r="G23" i="30" s="1"/>
  <c r="S8" i="22"/>
  <c r="R8" i="22"/>
  <c r="Q8" i="22"/>
  <c r="P8" i="22"/>
  <c r="G27" i="30" s="1"/>
  <c r="S7" i="22"/>
  <c r="R7" i="22"/>
  <c r="Q7" i="22"/>
  <c r="P7" i="22"/>
  <c r="G25" i="30" s="1"/>
  <c r="S6" i="22"/>
  <c r="R6" i="22"/>
  <c r="Q6" i="22"/>
  <c r="P6" i="22"/>
  <c r="G15" i="30" s="1"/>
  <c r="S5" i="22"/>
  <c r="R5" i="22"/>
  <c r="Q5" i="22"/>
  <c r="P5" i="22"/>
  <c r="G13" i="30" s="1"/>
  <c r="S4" i="22"/>
  <c r="R4" i="22"/>
  <c r="Q4" i="22"/>
  <c r="P4" i="22"/>
  <c r="G7" i="30" s="1"/>
  <c r="S3" i="22"/>
  <c r="R3" i="22"/>
  <c r="Q3" i="22"/>
  <c r="S2" i="22"/>
  <c r="R2" i="22"/>
  <c r="Q2" i="22"/>
  <c r="P2" i="22"/>
  <c r="G3" i="30" s="1"/>
  <c r="Q3" i="21"/>
  <c r="R3" i="21"/>
  <c r="S3" i="21"/>
  <c r="Q4" i="21"/>
  <c r="R4" i="21"/>
  <c r="S4" i="21"/>
  <c r="Q5" i="21"/>
  <c r="R5" i="21"/>
  <c r="S5" i="21"/>
  <c r="Q6" i="21"/>
  <c r="R6" i="21"/>
  <c r="S6" i="21"/>
  <c r="Q7" i="21"/>
  <c r="R7" i="21"/>
  <c r="S7" i="21"/>
  <c r="Q8" i="21"/>
  <c r="R8" i="21"/>
  <c r="S8" i="21"/>
  <c r="Q9" i="21"/>
  <c r="R9" i="21"/>
  <c r="S9" i="21"/>
  <c r="Q10" i="21"/>
  <c r="R10" i="21"/>
  <c r="S10" i="21"/>
  <c r="Q11" i="21"/>
  <c r="R11" i="21"/>
  <c r="S11" i="21"/>
  <c r="Q12" i="21"/>
  <c r="R12" i="21"/>
  <c r="S12" i="21"/>
  <c r="Q13" i="21"/>
  <c r="R13" i="21"/>
  <c r="S13" i="21"/>
  <c r="Q14" i="21"/>
  <c r="R14" i="21"/>
  <c r="S14" i="21"/>
  <c r="Q15" i="21"/>
  <c r="R15" i="21"/>
  <c r="S15" i="21"/>
  <c r="Q16" i="21"/>
  <c r="R16" i="21"/>
  <c r="S16" i="21"/>
  <c r="Q17" i="21"/>
  <c r="R17" i="21"/>
  <c r="S17" i="21"/>
  <c r="Q18" i="21"/>
  <c r="R18" i="21"/>
  <c r="S18" i="21"/>
  <c r="Q19" i="21"/>
  <c r="R19" i="21"/>
  <c r="S19" i="21"/>
  <c r="Q20" i="21"/>
  <c r="R20" i="21"/>
  <c r="S20" i="21"/>
  <c r="Q21" i="21"/>
  <c r="R21" i="21"/>
  <c r="S21" i="21"/>
  <c r="Q22" i="21"/>
  <c r="R22" i="21"/>
  <c r="S22" i="21"/>
  <c r="Q23" i="21"/>
  <c r="R23" i="21"/>
  <c r="S23" i="21"/>
  <c r="Q24" i="21"/>
  <c r="R24" i="21"/>
  <c r="S24" i="21"/>
  <c r="Q25" i="21"/>
  <c r="R25" i="21"/>
  <c r="S25" i="21"/>
  <c r="Q26" i="21"/>
  <c r="R26" i="21"/>
  <c r="S26" i="21"/>
  <c r="Q27" i="21"/>
  <c r="R27" i="21"/>
  <c r="S27" i="21"/>
  <c r="Q28" i="21"/>
  <c r="R28" i="21"/>
  <c r="S28" i="21"/>
  <c r="Q29" i="21"/>
  <c r="R29" i="21"/>
  <c r="S29" i="21"/>
  <c r="Q30" i="21"/>
  <c r="R30" i="21"/>
  <c r="S30" i="21"/>
  <c r="S2" i="21"/>
  <c r="R2" i="21"/>
  <c r="Q2" i="21"/>
  <c r="P4" i="21"/>
  <c r="F7" i="30" s="1"/>
  <c r="P5" i="21"/>
  <c r="P6" i="21"/>
  <c r="F13" i="30" s="1"/>
  <c r="P7" i="21"/>
  <c r="F15" i="30" s="1"/>
  <c r="P8" i="21"/>
  <c r="F25" i="30" s="1"/>
  <c r="P9" i="21"/>
  <c r="F27" i="30" s="1"/>
  <c r="P10" i="21"/>
  <c r="F23" i="30" s="1"/>
  <c r="P11" i="21"/>
  <c r="F29" i="30" s="1"/>
  <c r="P12" i="21"/>
  <c r="F9" i="30" s="1"/>
  <c r="P13" i="21"/>
  <c r="F11" i="30" s="1"/>
  <c r="P14" i="21"/>
  <c r="F17" i="30" s="1"/>
  <c r="P15" i="21"/>
  <c r="F19" i="30" s="1"/>
  <c r="P16" i="21"/>
  <c r="F21" i="30" s="1"/>
  <c r="P17" i="21"/>
  <c r="F31" i="30" s="1"/>
  <c r="P18" i="21"/>
  <c r="F33" i="30" s="1"/>
  <c r="P19" i="21"/>
  <c r="F35" i="30" s="1"/>
  <c r="P20" i="21"/>
  <c r="F37" i="30" s="1"/>
  <c r="P21" i="21"/>
  <c r="F39" i="30" s="1"/>
  <c r="P22" i="21"/>
  <c r="F43" i="30" s="1"/>
  <c r="P23" i="21"/>
  <c r="F45" i="30" s="1"/>
  <c r="P24" i="21"/>
  <c r="F41" i="30" s="1"/>
  <c r="P25" i="21"/>
  <c r="F53" i="30" s="1"/>
  <c r="P26" i="21"/>
  <c r="F55" i="30" s="1"/>
  <c r="P27" i="21"/>
  <c r="F67" i="30" s="1"/>
  <c r="P28" i="21"/>
  <c r="F57" i="30" s="1"/>
  <c r="P29" i="21"/>
  <c r="F65" i="30" s="1"/>
  <c r="P30" i="21"/>
  <c r="F61" i="30" s="1"/>
  <c r="P2" i="21"/>
  <c r="F3" i="30" s="1"/>
  <c r="E10" i="1"/>
  <c r="D10" i="1"/>
  <c r="G3" i="5"/>
  <c r="E6" i="1" s="1"/>
  <c r="G4" i="5"/>
  <c r="E8" i="1" s="1"/>
  <c r="G2" i="5"/>
  <c r="E4" i="1" s="1"/>
  <c r="G4" i="4"/>
  <c r="D8" i="1" s="1"/>
  <c r="G3" i="4"/>
  <c r="D6" i="1" s="1"/>
  <c r="G2" i="4"/>
  <c r="D4" i="1" s="1"/>
  <c r="G24" i="7"/>
  <c r="D50" i="12" s="1"/>
  <c r="G23" i="7"/>
  <c r="D46" i="12" s="1"/>
  <c r="G22" i="7"/>
  <c r="D44" i="12" s="1"/>
  <c r="G21" i="7"/>
  <c r="D42" i="12" s="1"/>
  <c r="G20" i="7"/>
  <c r="D40" i="12" s="1"/>
  <c r="G19" i="7"/>
  <c r="D38" i="12" s="1"/>
  <c r="G18" i="7"/>
  <c r="D28" i="12" s="1"/>
  <c r="G17" i="7"/>
  <c r="D26" i="12" s="1"/>
  <c r="G16" i="7"/>
  <c r="D24" i="12" s="1"/>
  <c r="G15" i="7"/>
  <c r="D12" i="12" s="1"/>
  <c r="G14" i="7"/>
  <c r="D14" i="12" s="1"/>
  <c r="G13" i="7"/>
  <c r="D36" i="12" s="1"/>
  <c r="G12" i="7"/>
  <c r="D30" i="12" s="1"/>
  <c r="G11" i="7"/>
  <c r="D34" i="12" s="1"/>
  <c r="G10" i="7"/>
  <c r="D32" i="12" s="1"/>
  <c r="G9" i="7"/>
  <c r="D22" i="12" s="1"/>
  <c r="G8" i="7"/>
  <c r="D20" i="12" s="1"/>
  <c r="G7" i="7"/>
  <c r="D16" i="12" s="1"/>
  <c r="G6" i="7"/>
  <c r="D18" i="12" s="1"/>
  <c r="G5" i="7"/>
  <c r="D10" i="12" s="1"/>
  <c r="G4" i="7"/>
  <c r="D8" i="12" s="1"/>
  <c r="G3" i="7"/>
  <c r="D6" i="12" s="1"/>
  <c r="G2" i="7"/>
  <c r="D4" i="12" s="1"/>
  <c r="G3" i="18"/>
  <c r="G4" i="18"/>
  <c r="G6" i="18"/>
  <c r="G7" i="18"/>
  <c r="G8" i="18"/>
  <c r="G9" i="18"/>
  <c r="G14" i="18"/>
  <c r="G15" i="18"/>
  <c r="G12" i="18"/>
  <c r="G13" i="18"/>
  <c r="G5" i="18"/>
  <c r="G10" i="18"/>
  <c r="G11" i="18"/>
  <c r="G16" i="18"/>
  <c r="G17" i="18"/>
  <c r="G18" i="18"/>
  <c r="G19" i="18"/>
  <c r="G20" i="18"/>
  <c r="G21" i="18"/>
  <c r="G22" i="18"/>
  <c r="G23" i="18"/>
  <c r="G2" i="18"/>
</calcChain>
</file>

<file path=xl/sharedStrings.xml><?xml version="1.0" encoding="utf-8"?>
<sst xmlns="http://schemas.openxmlformats.org/spreadsheetml/2006/main" count="10900" uniqueCount="806">
  <si>
    <t>Overweight</t>
  </si>
  <si>
    <t xml:space="preserve"> </t>
  </si>
  <si>
    <t>Obese</t>
  </si>
  <si>
    <t>AIC</t>
  </si>
  <si>
    <t>BIC</t>
  </si>
  <si>
    <t>coef</t>
  </si>
  <si>
    <t>exp(coef)</t>
  </si>
  <si>
    <t>se(coef)</t>
  </si>
  <si>
    <t>z</t>
  </si>
  <si>
    <t>Pr(&gt;|z|)</t>
  </si>
  <si>
    <t>BMI_LevelOverweight</t>
  </si>
  <si>
    <t>***</t>
  </si>
  <si>
    <t>BMI_LevelObese</t>
  </si>
  <si>
    <t>BMI_Level_LOverweight</t>
  </si>
  <si>
    <t>BMI_Level_LObese</t>
  </si>
  <si>
    <t>p</t>
  </si>
  <si>
    <t>Group</t>
  </si>
  <si>
    <t>Variable</t>
  </si>
  <si>
    <t>Variance</t>
  </si>
  <si>
    <t>ID</t>
  </si>
  <si>
    <t>Intercept</t>
  </si>
  <si>
    <t>SexFemale</t>
  </si>
  <si>
    <t>**</t>
  </si>
  <si>
    <t>RaceBlack</t>
  </si>
  <si>
    <t>RaceHispanic</t>
  </si>
  <si>
    <t>MarriageMarried</t>
  </si>
  <si>
    <t>MarriageSeparated</t>
  </si>
  <si>
    <t>EducationCollegeGrad</t>
  </si>
  <si>
    <t>EducationCollegePlus</t>
  </si>
  <si>
    <t>EducationHS</t>
  </si>
  <si>
    <t>EducationSomeCol</t>
  </si>
  <si>
    <t>Age</t>
  </si>
  <si>
    <t>Child6</t>
  </si>
  <si>
    <t>GFinc</t>
  </si>
  <si>
    <t>Score</t>
  </si>
  <si>
    <t>Ten</t>
  </si>
  <si>
    <t>Exp</t>
  </si>
  <si>
    <t>HealthAverage</t>
  </si>
  <si>
    <t>HealthPoor</t>
  </si>
  <si>
    <t>RegionNorCen</t>
  </si>
  <si>
    <t>RegionNorEst</t>
  </si>
  <si>
    <t>RegionSouth</t>
  </si>
  <si>
    <t>.</t>
  </si>
  <si>
    <t>URATE</t>
  </si>
  <si>
    <t>SearchCT</t>
  </si>
  <si>
    <t>TermIllness</t>
  </si>
  <si>
    <t>TermQuit</t>
  </si>
  <si>
    <t>OCC211</t>
  </si>
  <si>
    <t>OCC213</t>
  </si>
  <si>
    <t>OCC215</t>
  </si>
  <si>
    <t>OCC217</t>
  </si>
  <si>
    <t>OCC219</t>
  </si>
  <si>
    <t>OCC221</t>
  </si>
  <si>
    <t>OCC223</t>
  </si>
  <si>
    <t>OCC225</t>
  </si>
  <si>
    <t>OCC227</t>
  </si>
  <si>
    <t>OCC229</t>
  </si>
  <si>
    <t>OCC233</t>
  </si>
  <si>
    <t>OCC235</t>
  </si>
  <si>
    <t>OCC237</t>
  </si>
  <si>
    <t>OCC239</t>
  </si>
  <si>
    <t>OCC241</t>
  </si>
  <si>
    <t>OCC243</t>
  </si>
  <si>
    <t>OCC245</t>
  </si>
  <si>
    <t>OCC247</t>
  </si>
  <si>
    <t>OCC249</t>
  </si>
  <si>
    <t>OCC251</t>
  </si>
  <si>
    <t>OCC253</t>
  </si>
  <si>
    <t>IND2ADM</t>
  </si>
  <si>
    <t>IND2AGR</t>
  </si>
  <si>
    <t>IND2CON</t>
  </si>
  <si>
    <t>IND2EDU</t>
  </si>
  <si>
    <t>IND2ENT</t>
  </si>
  <si>
    <t>IND2EXT</t>
  </si>
  <si>
    <t>IND2FIN</t>
  </si>
  <si>
    <t>IND2INF</t>
  </si>
  <si>
    <t>IND2MED</t>
  </si>
  <si>
    <t>IND2MFG</t>
  </si>
  <si>
    <t>IND2PRF</t>
  </si>
  <si>
    <t>IND2RET</t>
  </si>
  <si>
    <t>IND2SCA</t>
  </si>
  <si>
    <t>IND2SRV</t>
  </si>
  <si>
    <t>IND2TRN</t>
  </si>
  <si>
    <t>IND2UTL</t>
  </si>
  <si>
    <t>IND2WHL</t>
  </si>
  <si>
    <t>BMI_LevelOverweight:RaceBlack</t>
  </si>
  <si>
    <t>BMI_LevelObese:RaceBlack</t>
  </si>
  <si>
    <t>BMI_LevelOverweight:RaceHispanic</t>
  </si>
  <si>
    <t>BMI_LevelObese:RaceHispanic</t>
  </si>
  <si>
    <t>Female</t>
  </si>
  <si>
    <t>Black</t>
  </si>
  <si>
    <t>Hispanic</t>
  </si>
  <si>
    <t>Married</t>
  </si>
  <si>
    <t>Separated</t>
  </si>
  <si>
    <t>FamIncome</t>
  </si>
  <si>
    <t>HS</t>
  </si>
  <si>
    <t>SomeCol</t>
  </si>
  <si>
    <t>CollegeGrad</t>
  </si>
  <si>
    <t>CollegePlus</t>
  </si>
  <si>
    <t>Tenure</t>
  </si>
  <si>
    <t>Experience</t>
  </si>
  <si>
    <t>AvgHealth</t>
  </si>
  <si>
    <t>PoorHealth</t>
  </si>
  <si>
    <t>South</t>
  </si>
  <si>
    <t>UnempRate</t>
  </si>
  <si>
    <t>SearchCount</t>
  </si>
  <si>
    <t>Union</t>
  </si>
  <si>
    <t>Occupation Fixed Effects</t>
  </si>
  <si>
    <t>Industry Fixed Effects</t>
  </si>
  <si>
    <t>Spells (Observations)</t>
  </si>
  <si>
    <t>Log Liklihood</t>
  </si>
  <si>
    <t>Female Only</t>
  </si>
  <si>
    <t>Yes</t>
  </si>
  <si>
    <t>Variable Coef. Std. Dev.</t>
  </si>
  <si>
    <t>(1)</t>
  </si>
  <si>
    <t>(2)</t>
  </si>
  <si>
    <t>(3)</t>
  </si>
  <si>
    <t>(4)</t>
  </si>
  <si>
    <t>HH_Size</t>
  </si>
  <si>
    <t>&lt; 2e-16</t>
  </si>
  <si>
    <t>BMI_LevelUnderweight</t>
  </si>
  <si>
    <t>BMI_Level_LUnderweight</t>
  </si>
  <si>
    <t>Std Dev</t>
  </si>
  <si>
    <t>Underweight</t>
  </si>
  <si>
    <t>GenderFemale</t>
  </si>
  <si>
    <t>Household Size</t>
  </si>
  <si>
    <t>North East</t>
  </si>
  <si>
    <t>North Central</t>
  </si>
  <si>
    <t>*</t>
  </si>
  <si>
    <t>TermJob End</t>
  </si>
  <si>
    <t>TermLayoff</t>
  </si>
  <si>
    <t>TermOther</t>
  </si>
  <si>
    <t>Termination: Illness</t>
  </si>
  <si>
    <t>Termination: Job Ended</t>
  </si>
  <si>
    <t>Termination: Layoff</t>
  </si>
  <si>
    <t>Termination: Other</t>
  </si>
  <si>
    <t>Termination Quit</t>
  </si>
  <si>
    <t>BMI_LevelUnderweight:RaceHispanic</t>
  </si>
  <si>
    <t>BMI_LevelUnderweight:RaceBlack</t>
  </si>
  <si>
    <t>Underweight: Black</t>
  </si>
  <si>
    <t>Underweight: Hispanic</t>
  </si>
  <si>
    <t>Overweight: Black</t>
  </si>
  <si>
    <t>Overweight: Hispanic</t>
  </si>
  <si>
    <t>Obese: Black</t>
  </si>
  <si>
    <t>Obese: Hispanic</t>
  </si>
  <si>
    <t>TermForced</t>
  </si>
  <si>
    <t>Termination: Forced</t>
  </si>
  <si>
    <t>Males Only</t>
  </si>
  <si>
    <t>term</t>
  </si>
  <si>
    <t>estimate.x</t>
  </si>
  <si>
    <t>std.error.x</t>
  </si>
  <si>
    <t>p.value.x</t>
  </si>
  <si>
    <t>estimate.y</t>
  </si>
  <si>
    <t>std.error.y</t>
  </si>
  <si>
    <t>p.value.y</t>
  </si>
  <si>
    <t>estimate.x.x</t>
  </si>
  <si>
    <t>std.error.x.x</t>
  </si>
  <si>
    <t>p.value.x.x</t>
  </si>
  <si>
    <t>estimate.y.y</t>
  </si>
  <si>
    <t>std.error.y.y</t>
  </si>
  <si>
    <t>p.value.y.y</t>
  </si>
  <si>
    <t>Whites Only</t>
  </si>
  <si>
    <t>White Female</t>
  </si>
  <si>
    <t>White Male</t>
  </si>
  <si>
    <t>Black Only</t>
  </si>
  <si>
    <t>Black Female</t>
  </si>
  <si>
    <t>Black Male</t>
  </si>
  <si>
    <t>Hispanic Only</t>
  </si>
  <si>
    <t>Hispanic Female</t>
  </si>
  <si>
    <t>Hispanic Male</t>
  </si>
  <si>
    <t>NA</t>
  </si>
  <si>
    <t>Observations</t>
  </si>
  <si>
    <t>(Intercept)</t>
  </si>
  <si>
    <t>Ovr21</t>
  </si>
  <si>
    <t>count10</t>
  </si>
  <si>
    <t>count11</t>
  </si>
  <si>
    <t>count12</t>
  </si>
  <si>
    <t>count13</t>
  </si>
  <si>
    <t>count14</t>
  </si>
  <si>
    <t>count15</t>
  </si>
  <si>
    <t>count16</t>
  </si>
  <si>
    <t>count17</t>
  </si>
  <si>
    <t>count18</t>
  </si>
  <si>
    <t>count19</t>
  </si>
  <si>
    <t>count2</t>
  </si>
  <si>
    <t>count20</t>
  </si>
  <si>
    <t>count21</t>
  </si>
  <si>
    <t>count22</t>
  </si>
  <si>
    <t>count23</t>
  </si>
  <si>
    <t>count24</t>
  </si>
  <si>
    <t>count25</t>
  </si>
  <si>
    <t>count26</t>
  </si>
  <si>
    <t>count27</t>
  </si>
  <si>
    <t>count28</t>
  </si>
  <si>
    <t>count29</t>
  </si>
  <si>
    <t>count3</t>
  </si>
  <si>
    <t>count30</t>
  </si>
  <si>
    <t>count31</t>
  </si>
  <si>
    <t>count32</t>
  </si>
  <si>
    <t>count33</t>
  </si>
  <si>
    <t>count34</t>
  </si>
  <si>
    <t>count35</t>
  </si>
  <si>
    <t>count36</t>
  </si>
  <si>
    <t>count37</t>
  </si>
  <si>
    <t>count38</t>
  </si>
  <si>
    <t>count39</t>
  </si>
  <si>
    <t>count4</t>
  </si>
  <si>
    <t>count40</t>
  </si>
  <si>
    <t>count41</t>
  </si>
  <si>
    <t>count42</t>
  </si>
  <si>
    <t>count43</t>
  </si>
  <si>
    <t>count44</t>
  </si>
  <si>
    <t>count45</t>
  </si>
  <si>
    <t>count46</t>
  </si>
  <si>
    <t>count47</t>
  </si>
  <si>
    <t>count48</t>
  </si>
  <si>
    <t>count49</t>
  </si>
  <si>
    <t>count5</t>
  </si>
  <si>
    <t>count50</t>
  </si>
  <si>
    <t>count51</t>
  </si>
  <si>
    <t>count52</t>
  </si>
  <si>
    <t>count53</t>
  </si>
  <si>
    <t>count54</t>
  </si>
  <si>
    <t>count55</t>
  </si>
  <si>
    <t>count56</t>
  </si>
  <si>
    <t>count57</t>
  </si>
  <si>
    <t>count58</t>
  </si>
  <si>
    <t>count59</t>
  </si>
  <si>
    <t>count6</t>
  </si>
  <si>
    <t>count60</t>
  </si>
  <si>
    <t>count7</t>
  </si>
  <si>
    <t>count8</t>
  </si>
  <si>
    <t>count9</t>
  </si>
  <si>
    <t>count61</t>
  </si>
  <si>
    <t>count62</t>
  </si>
  <si>
    <t>count63</t>
  </si>
  <si>
    <t>count64</t>
  </si>
  <si>
    <t>count65</t>
  </si>
  <si>
    <t>count66</t>
  </si>
  <si>
    <t>count67</t>
  </si>
  <si>
    <t>count100</t>
  </si>
  <si>
    <t>count101</t>
  </si>
  <si>
    <t>count102</t>
  </si>
  <si>
    <t>count103</t>
  </si>
  <si>
    <t>count104</t>
  </si>
  <si>
    <t>count105</t>
  </si>
  <si>
    <t>count106</t>
  </si>
  <si>
    <t>count107</t>
  </si>
  <si>
    <t>count108</t>
  </si>
  <si>
    <t>count109</t>
  </si>
  <si>
    <t>count110</t>
  </si>
  <si>
    <t>count111</t>
  </si>
  <si>
    <t>count112</t>
  </si>
  <si>
    <t>count113</t>
  </si>
  <si>
    <t>count114</t>
  </si>
  <si>
    <t>count115</t>
  </si>
  <si>
    <t>count116</t>
  </si>
  <si>
    <t>count117</t>
  </si>
  <si>
    <t>count118</t>
  </si>
  <si>
    <t>count119</t>
  </si>
  <si>
    <t>count120</t>
  </si>
  <si>
    <t>count121</t>
  </si>
  <si>
    <t>count122</t>
  </si>
  <si>
    <t>count123</t>
  </si>
  <si>
    <t>count124</t>
  </si>
  <si>
    <t>count125</t>
  </si>
  <si>
    <t>count126</t>
  </si>
  <si>
    <t>count127</t>
  </si>
  <si>
    <t>count128</t>
  </si>
  <si>
    <t>count129</t>
  </si>
  <si>
    <t>count130</t>
  </si>
  <si>
    <t>count131</t>
  </si>
  <si>
    <t>count132</t>
  </si>
  <si>
    <t>count133</t>
  </si>
  <si>
    <t>count134</t>
  </si>
  <si>
    <t>count135</t>
  </si>
  <si>
    <t>count136</t>
  </si>
  <si>
    <t>count137</t>
  </si>
  <si>
    <t>count138</t>
  </si>
  <si>
    <t>count139</t>
  </si>
  <si>
    <t>count140</t>
  </si>
  <si>
    <t>count141</t>
  </si>
  <si>
    <t>count142</t>
  </si>
  <si>
    <t>count143</t>
  </si>
  <si>
    <t>count144</t>
  </si>
  <si>
    <t>count145</t>
  </si>
  <si>
    <t>count146</t>
  </si>
  <si>
    <t>count147</t>
  </si>
  <si>
    <t>count148</t>
  </si>
  <si>
    <t>count149</t>
  </si>
  <si>
    <t>count150</t>
  </si>
  <si>
    <t>count151</t>
  </si>
  <si>
    <t>count152</t>
  </si>
  <si>
    <t>count153</t>
  </si>
  <si>
    <t>count154</t>
  </si>
  <si>
    <t>count155</t>
  </si>
  <si>
    <t>count156</t>
  </si>
  <si>
    <t>count157</t>
  </si>
  <si>
    <t>count158</t>
  </si>
  <si>
    <t>count159</t>
  </si>
  <si>
    <t>count160</t>
  </si>
  <si>
    <t>count161</t>
  </si>
  <si>
    <t>count162</t>
  </si>
  <si>
    <t>count163</t>
  </si>
  <si>
    <t>count164</t>
  </si>
  <si>
    <t>count165</t>
  </si>
  <si>
    <t>count166</t>
  </si>
  <si>
    <t>count167</t>
  </si>
  <si>
    <t>count168</t>
  </si>
  <si>
    <t>count169</t>
  </si>
  <si>
    <t>count170</t>
  </si>
  <si>
    <t>count171</t>
  </si>
  <si>
    <t>count172</t>
  </si>
  <si>
    <t>count173</t>
  </si>
  <si>
    <t>count174</t>
  </si>
  <si>
    <t>count175</t>
  </si>
  <si>
    <t>count176</t>
  </si>
  <si>
    <t>count177</t>
  </si>
  <si>
    <t>count178</t>
  </si>
  <si>
    <t>count179</t>
  </si>
  <si>
    <t>count180</t>
  </si>
  <si>
    <t>count181</t>
  </si>
  <si>
    <t>count182</t>
  </si>
  <si>
    <t>count183</t>
  </si>
  <si>
    <t>count184</t>
  </si>
  <si>
    <t>count185</t>
  </si>
  <si>
    <t>count186</t>
  </si>
  <si>
    <t>count187</t>
  </si>
  <si>
    <t>count188</t>
  </si>
  <si>
    <t>count189</t>
  </si>
  <si>
    <t>count190</t>
  </si>
  <si>
    <t>count191</t>
  </si>
  <si>
    <t>count192</t>
  </si>
  <si>
    <t>count193</t>
  </si>
  <si>
    <t>count194</t>
  </si>
  <si>
    <t>count195</t>
  </si>
  <si>
    <t>count196</t>
  </si>
  <si>
    <t>count197</t>
  </si>
  <si>
    <t>count198</t>
  </si>
  <si>
    <t>count199</t>
  </si>
  <si>
    <t>count200</t>
  </si>
  <si>
    <t>count201</t>
  </si>
  <si>
    <t>count202</t>
  </si>
  <si>
    <t>count203</t>
  </si>
  <si>
    <t>count204</t>
  </si>
  <si>
    <t>count205</t>
  </si>
  <si>
    <t>count206</t>
  </si>
  <si>
    <t>count207</t>
  </si>
  <si>
    <t>count208</t>
  </si>
  <si>
    <t>count209</t>
  </si>
  <si>
    <t>count210</t>
  </si>
  <si>
    <t>count211</t>
  </si>
  <si>
    <t>count212</t>
  </si>
  <si>
    <t>count213</t>
  </si>
  <si>
    <t>count214</t>
  </si>
  <si>
    <t>count215</t>
  </si>
  <si>
    <t>count216</t>
  </si>
  <si>
    <t>count217</t>
  </si>
  <si>
    <t>count218</t>
  </si>
  <si>
    <t>count219</t>
  </si>
  <si>
    <t>count220</t>
  </si>
  <si>
    <t>count221</t>
  </si>
  <si>
    <t>count222</t>
  </si>
  <si>
    <t>count223</t>
  </si>
  <si>
    <t>count224</t>
  </si>
  <si>
    <t>count225</t>
  </si>
  <si>
    <t>count226</t>
  </si>
  <si>
    <t>count227</t>
  </si>
  <si>
    <t>count228</t>
  </si>
  <si>
    <t>count229</t>
  </si>
  <si>
    <t>count230</t>
  </si>
  <si>
    <t>count231</t>
  </si>
  <si>
    <t>count232</t>
  </si>
  <si>
    <t>count233</t>
  </si>
  <si>
    <t>count234</t>
  </si>
  <si>
    <t>count235</t>
  </si>
  <si>
    <t>count236</t>
  </si>
  <si>
    <t>count237</t>
  </si>
  <si>
    <t>count238</t>
  </si>
  <si>
    <t>count239</t>
  </si>
  <si>
    <t>count240</t>
  </si>
  <si>
    <t>count241</t>
  </si>
  <si>
    <t>count242</t>
  </si>
  <si>
    <t>count243</t>
  </si>
  <si>
    <t>count244</t>
  </si>
  <si>
    <t>count245</t>
  </si>
  <si>
    <t>count246</t>
  </si>
  <si>
    <t>count247</t>
  </si>
  <si>
    <t>count248</t>
  </si>
  <si>
    <t>count249</t>
  </si>
  <si>
    <t>count250</t>
  </si>
  <si>
    <t>count251</t>
  </si>
  <si>
    <t>count252</t>
  </si>
  <si>
    <t>count253</t>
  </si>
  <si>
    <t>count254</t>
  </si>
  <si>
    <t>count255</t>
  </si>
  <si>
    <t>count256</t>
  </si>
  <si>
    <t>count257</t>
  </si>
  <si>
    <t>count68</t>
  </si>
  <si>
    <t>count69</t>
  </si>
  <si>
    <t>count70</t>
  </si>
  <si>
    <t>count71</t>
  </si>
  <si>
    <t>count72</t>
  </si>
  <si>
    <t>count73</t>
  </si>
  <si>
    <t>count74</t>
  </si>
  <si>
    <t>count75</t>
  </si>
  <si>
    <t>count76</t>
  </si>
  <si>
    <t>count77</t>
  </si>
  <si>
    <t>count78</t>
  </si>
  <si>
    <t>count79</t>
  </si>
  <si>
    <t>count80</t>
  </si>
  <si>
    <t>count81</t>
  </si>
  <si>
    <t>count82</t>
  </si>
  <si>
    <t>count83</t>
  </si>
  <si>
    <t>count84</t>
  </si>
  <si>
    <t>count85</t>
  </si>
  <si>
    <t>count86</t>
  </si>
  <si>
    <t>count87</t>
  </si>
  <si>
    <t>count88</t>
  </si>
  <si>
    <t>count89</t>
  </si>
  <si>
    <t>count90</t>
  </si>
  <si>
    <t>count91</t>
  </si>
  <si>
    <t>count92</t>
  </si>
  <si>
    <t>count93</t>
  </si>
  <si>
    <t>count94</t>
  </si>
  <si>
    <t>count95</t>
  </si>
  <si>
    <t>count96</t>
  </si>
  <si>
    <t>count97</t>
  </si>
  <si>
    <t>count98</t>
  </si>
  <si>
    <t>count99</t>
  </si>
  <si>
    <t>count258</t>
  </si>
  <si>
    <t>count259</t>
  </si>
  <si>
    <t>count260</t>
  </si>
  <si>
    <t>count261</t>
  </si>
  <si>
    <t>count262</t>
  </si>
  <si>
    <t>count263</t>
  </si>
  <si>
    <t>count264</t>
  </si>
  <si>
    <t>count265</t>
  </si>
  <si>
    <t>count266</t>
  </si>
  <si>
    <t>count267</t>
  </si>
  <si>
    <t>count268</t>
  </si>
  <si>
    <t>count269</t>
  </si>
  <si>
    <t>count270</t>
  </si>
  <si>
    <t>count271</t>
  </si>
  <si>
    <t>count272</t>
  </si>
  <si>
    <t>count273</t>
  </si>
  <si>
    <t>count274</t>
  </si>
  <si>
    <t>count275</t>
  </si>
  <si>
    <t>count276</t>
  </si>
  <si>
    <t>count277</t>
  </si>
  <si>
    <t>count278</t>
  </si>
  <si>
    <t>count279</t>
  </si>
  <si>
    <t>count280</t>
  </si>
  <si>
    <t>count281</t>
  </si>
  <si>
    <t>count282</t>
  </si>
  <si>
    <t>count283</t>
  </si>
  <si>
    <t>count284</t>
  </si>
  <si>
    <t>count285</t>
  </si>
  <si>
    <t>count286</t>
  </si>
  <si>
    <t>count287</t>
  </si>
  <si>
    <t>count288</t>
  </si>
  <si>
    <t>count289</t>
  </si>
  <si>
    <t>count290</t>
  </si>
  <si>
    <t>count291</t>
  </si>
  <si>
    <t>count292</t>
  </si>
  <si>
    <t>count293</t>
  </si>
  <si>
    <t>count294</t>
  </si>
  <si>
    <t>count295</t>
  </si>
  <si>
    <t>count296</t>
  </si>
  <si>
    <t>count297</t>
  </si>
  <si>
    <t>count298</t>
  </si>
  <si>
    <t>count299</t>
  </si>
  <si>
    <t>count300</t>
  </si>
  <si>
    <t>count301</t>
  </si>
  <si>
    <t>count302</t>
  </si>
  <si>
    <t>count303</t>
  </si>
  <si>
    <t>count304</t>
  </si>
  <si>
    <t>count305</t>
  </si>
  <si>
    <t>count306</t>
  </si>
  <si>
    <t>count307</t>
  </si>
  <si>
    <t>count308</t>
  </si>
  <si>
    <t>count309</t>
  </si>
  <si>
    <t>count310</t>
  </si>
  <si>
    <t>count311</t>
  </si>
  <si>
    <t>count312</t>
  </si>
  <si>
    <t>count313</t>
  </si>
  <si>
    <t>count314</t>
  </si>
  <si>
    <t>count315</t>
  </si>
  <si>
    <t>count316</t>
  </si>
  <si>
    <t>count317</t>
  </si>
  <si>
    <t>count318</t>
  </si>
  <si>
    <t>count319</t>
  </si>
  <si>
    <t>count320</t>
  </si>
  <si>
    <t>count321</t>
  </si>
  <si>
    <t>count322</t>
  </si>
  <si>
    <t>count323</t>
  </si>
  <si>
    <t>count324</t>
  </si>
  <si>
    <t>count325</t>
  </si>
  <si>
    <t>count326</t>
  </si>
  <si>
    <t>count327</t>
  </si>
  <si>
    <t>count328</t>
  </si>
  <si>
    <t>Logit Estimate of Main Model</t>
  </si>
  <si>
    <t>Full Model Logistic Regression Divided by Race and Gender</t>
  </si>
  <si>
    <t>Plan1</t>
  </si>
  <si>
    <t>Plan2</t>
  </si>
  <si>
    <t>Plan3</t>
  </si>
  <si>
    <t>Lose Weight</t>
  </si>
  <si>
    <t>Gain Weight</t>
  </si>
  <si>
    <t>Maintain Weight</t>
  </si>
  <si>
    <t>Over 21</t>
  </si>
  <si>
    <t>Table 3</t>
  </si>
  <si>
    <t>Plan4</t>
  </si>
  <si>
    <t>TermUnknown</t>
  </si>
  <si>
    <t>EducationLessHS</t>
  </si>
  <si>
    <t>HealthGood</t>
  </si>
  <si>
    <t>MarriageNeverMarried</t>
  </si>
  <si>
    <t>RegionWest</t>
  </si>
  <si>
    <t>RaceWhite</t>
  </si>
  <si>
    <t>BMI_LevelNormal</t>
  </si>
  <si>
    <t>GenderMale</t>
  </si>
  <si>
    <t>BMI</t>
  </si>
  <si>
    <t>length</t>
  </si>
  <si>
    <t># of Unique Individuals</t>
  </si>
  <si>
    <t># of Unemployment Spells</t>
  </si>
  <si>
    <t>2002 Census Industrial Code Identifier (18 bins)</t>
  </si>
  <si>
    <t>IND</t>
  </si>
  <si>
    <t>2-digit 1990 Census Occupation Code Identifier (22 bins)</t>
  </si>
  <si>
    <t>OCC</t>
  </si>
  <si>
    <t>=1 if Job before gap had union</t>
  </si>
  <si>
    <t>=1 if Job ended due to Layoff</t>
  </si>
  <si>
    <t>Layoff</t>
  </si>
  <si>
    <t>=1 if Job ended due to Other Reason</t>
  </si>
  <si>
    <t>Other</t>
  </si>
  <si>
    <t>=1 if Job ended due to illness</t>
  </si>
  <si>
    <t>Quit</t>
  </si>
  <si>
    <t>-</t>
  </si>
  <si>
    <t>=1 if Job ended voluntary</t>
  </si>
  <si>
    <t>Illness</t>
  </si>
  <si>
    <t>=1 if Job ended by being fired</t>
  </si>
  <si>
    <t>Forced</t>
  </si>
  <si>
    <t>=1 if Job ended due to firm circumstances</t>
  </si>
  <si>
    <t>Ended</t>
  </si>
  <si>
    <t>=1 if Job ending cause unknown</t>
  </si>
  <si>
    <t>Unknown*</t>
  </si>
  <si>
    <t>Number of Methods Used for Job Search During Gap (1 - 12)</t>
  </si>
  <si>
    <t>Regional Unemployment Rate</t>
  </si>
  <si>
    <t>Urate</t>
  </si>
  <si>
    <t>South Region</t>
  </si>
  <si>
    <t>Northeastern Region</t>
  </si>
  <si>
    <t>NorEst</t>
  </si>
  <si>
    <t>North Central Region (Midwest)</t>
  </si>
  <si>
    <t>NorCen</t>
  </si>
  <si>
    <t>West Region</t>
  </si>
  <si>
    <t>West*</t>
  </si>
  <si>
    <t>=1 if Self-Reported Health as Poor</t>
  </si>
  <si>
    <t>Poor</t>
  </si>
  <si>
    <t>=1 if Self-Reported Health as Average</t>
  </si>
  <si>
    <t>Average</t>
  </si>
  <si>
    <t>=1 if Self-Reported Health as Good</t>
  </si>
  <si>
    <t>Good*</t>
  </si>
  <si>
    <t>Cumulative total of weeks employed at time of unemployment spell</t>
  </si>
  <si>
    <t>Weeks worked in current Job</t>
  </si>
  <si>
    <t>Percentile Rank on ASVAB Exam</t>
  </si>
  <si>
    <t>=1 if enrolled or completed graduate degree</t>
  </si>
  <si>
    <t>=1 if completed a 2- or 4-year degree</t>
  </si>
  <si>
    <t>=1 if enrolled or completed some college</t>
  </si>
  <si>
    <t>=1 if completed High school or GED</t>
  </si>
  <si>
    <t>=1 if completed Less than High School</t>
  </si>
  <si>
    <t>LessHS*</t>
  </si>
  <si>
    <t>Total size of household</t>
  </si>
  <si>
    <t>Total Gross Family Income (IHS)</t>
  </si>
  <si>
    <t>=1 if Child aged 6 or less present in home</t>
  </si>
  <si>
    <t>=1 if Separated, Divorced, or Widowed</t>
  </si>
  <si>
    <t>=1 if Never Married</t>
  </si>
  <si>
    <t>=1 if Currently Married</t>
  </si>
  <si>
    <t>NeverMarried*</t>
  </si>
  <si>
    <t>=1 if Hispanic</t>
  </si>
  <si>
    <t>=1 if Black</t>
  </si>
  <si>
    <t>=1 if White</t>
  </si>
  <si>
    <t>White*</t>
  </si>
  <si>
    <t>=1 if Male</t>
  </si>
  <si>
    <t>Male*</t>
  </si>
  <si>
    <t>=1 if Female</t>
  </si>
  <si>
    <t>=1 if Age &gt; 21</t>
  </si>
  <si>
    <t>Years of age</t>
  </si>
  <si>
    <t>=1 if planning on doing nothing regarding weight</t>
  </si>
  <si>
    <t>=1 if planning on maintaining weight</t>
  </si>
  <si>
    <t>=1 if planning on gaining weight</t>
  </si>
  <si>
    <t>=1 if planning on losing weight</t>
  </si>
  <si>
    <t>=1 if BMI &gt;=30</t>
  </si>
  <si>
    <t xml:space="preserve">   Obese</t>
  </si>
  <si>
    <t>=1 if BMI &gt;=25 and BMI &lt;30</t>
  </si>
  <si>
    <t xml:space="preserve">   Overweight</t>
  </si>
  <si>
    <t>=1 if BMI &gt;= 18.5 and BMI &lt; 25</t>
  </si>
  <si>
    <t xml:space="preserve">   Normal*</t>
  </si>
  <si>
    <t>=1 if BMI &lt; 18.5</t>
  </si>
  <si>
    <t xml:space="preserve">   Underweight</t>
  </si>
  <si>
    <t>Body Mass Index</t>
  </si>
  <si>
    <t>Length of Unemployment Period in Weeks</t>
  </si>
  <si>
    <t>Spell</t>
  </si>
  <si>
    <t>St.Dev.</t>
  </si>
  <si>
    <t>Mean</t>
  </si>
  <si>
    <t>Description</t>
  </si>
  <si>
    <t>Normal</t>
  </si>
  <si>
    <t>Full Sample</t>
  </si>
  <si>
    <t>Table 1</t>
  </si>
  <si>
    <t>Summary Statistics by BMI Classification</t>
  </si>
  <si>
    <t>Table 2</t>
  </si>
  <si>
    <t>Estimated Hazard Ratio with Current and Lagged BMI Classification</t>
  </si>
  <si>
    <r>
      <t xml:space="preserve">Significance Levels: ^=10%, *=5%, **=2.5%, *** 1%. Frailty modeled with Gaussian distribution and models estimated with </t>
    </r>
    <r>
      <rPr>
        <i/>
        <sz val="8"/>
        <color rgb="FF000000"/>
        <rFont val="Times New Roman"/>
        <family val="1"/>
      </rPr>
      <t>coxph</t>
    </r>
    <r>
      <rPr>
        <sz val="8"/>
        <color rgb="FF000000"/>
        <rFont val="Times New Roman"/>
        <family val="1"/>
      </rPr>
      <t xml:space="preserve"> and </t>
    </r>
    <r>
      <rPr>
        <i/>
        <sz val="8"/>
        <color rgb="FF000000"/>
        <rFont val="Times New Roman"/>
        <family val="1"/>
      </rPr>
      <t>coxme</t>
    </r>
    <r>
      <rPr>
        <sz val="8"/>
        <color rgb="FF000000"/>
        <rFont val="Times New Roman"/>
        <family val="1"/>
      </rPr>
      <t xml:space="preserve"> command in R. Standard errors in parathesis. Intercept SD indicates the standard deviation of the mixed effect constant terms estimated according to frailty across individual respondent (ID) and loglikelihood testing the significance of the random effects are all significant at the highest level.</t>
    </r>
  </si>
  <si>
    <t>Estimate.x</t>
  </si>
  <si>
    <t>Std. Error.x</t>
  </si>
  <si>
    <t>z value.x</t>
  </si>
  <si>
    <t>Pr(&gt;|z|).x</t>
  </si>
  <si>
    <t>coefficients</t>
  </si>
  <si>
    <t>Estimate.y</t>
  </si>
  <si>
    <t>Std. Error.y</t>
  </si>
  <si>
    <t>z value.y</t>
  </si>
  <si>
    <t>Pr(&gt;|z|).y</t>
  </si>
  <si>
    <t>Estimate.x.x</t>
  </si>
  <si>
    <t>Std. Error.x.x</t>
  </si>
  <si>
    <t>z value.x.x</t>
  </si>
  <si>
    <t>Pr(&gt;|z|).x.x</t>
  </si>
  <si>
    <t>Estimate.y.y</t>
  </si>
  <si>
    <t>Std. Error.y.y</t>
  </si>
  <si>
    <t>z value.y.y</t>
  </si>
  <si>
    <t>Pr(&gt;|z|).y.y</t>
  </si>
  <si>
    <t>No</t>
  </si>
  <si>
    <t>Logit Estimate of Main Model with Mixed Effects</t>
  </si>
  <si>
    <t>Variable Coef. Var.</t>
  </si>
  <si>
    <t>Full Model with Frailty Mixed Effects Across Individuals By Race and Race-Gender</t>
  </si>
  <si>
    <t>Family Income</t>
  </si>
  <si>
    <t>High School</t>
  </si>
  <si>
    <t>Some College</t>
  </si>
  <si>
    <t>College Graduate</t>
  </si>
  <si>
    <t>College Plus</t>
  </si>
  <si>
    <t>Average Health</t>
  </si>
  <si>
    <t>Poor Health</t>
  </si>
  <si>
    <t>Unemployment Rate</t>
  </si>
  <si>
    <t>Search Count</t>
  </si>
  <si>
    <t>Female Interacted</t>
  </si>
  <si>
    <t>Male Interacted</t>
  </si>
  <si>
    <t>Male</t>
  </si>
  <si>
    <t xml:space="preserve">-0.0082 </t>
  </si>
  <si>
    <t>(0.0813)</t>
  </si>
  <si>
    <t xml:space="preserve">-0.0496 </t>
  </si>
  <si>
    <t>(0.0374)</t>
  </si>
  <si>
    <t xml:space="preserve">-0.0212 </t>
  </si>
  <si>
    <t>(0.0446)</t>
  </si>
  <si>
    <t xml:space="preserve">0.1361 </t>
  </si>
  <si>
    <t>(0.1065)</t>
  </si>
  <si>
    <t xml:space="preserve">-0.0609 </t>
  </si>
  <si>
    <t>(0.0584)</t>
  </si>
  <si>
    <t>-0.1047 ^</t>
  </si>
  <si>
    <t>(0.0614)</t>
  </si>
  <si>
    <t xml:space="preserve">-0.2031 </t>
  </si>
  <si>
    <t>(0.1411)</t>
  </si>
  <si>
    <t>(0.0505)</t>
  </si>
  <si>
    <t xml:space="preserve">0.0864 </t>
  </si>
  <si>
    <t>(0.0675)</t>
  </si>
  <si>
    <t xml:space="preserve">-0.1355 </t>
  </si>
  <si>
    <t>(0.1228)</t>
  </si>
  <si>
    <t xml:space="preserve">0.0336 </t>
  </si>
  <si>
    <t>(0.0432)</t>
  </si>
  <si>
    <t>-0.0932 ^</t>
  </si>
  <si>
    <t>(0.0517)</t>
  </si>
  <si>
    <t xml:space="preserve">-0.0681 </t>
  </si>
  <si>
    <t>(0.1505)</t>
  </si>
  <si>
    <t xml:space="preserve">0.0209 </t>
  </si>
  <si>
    <t>(0.0625)</t>
  </si>
  <si>
    <t>-0.1536 *</t>
  </si>
  <si>
    <t>(0.0682)</t>
  </si>
  <si>
    <t xml:space="preserve">-0.2312 </t>
  </si>
  <si>
    <t>(0.2189)</t>
  </si>
  <si>
    <t xml:space="preserve">0.0245 </t>
  </si>
  <si>
    <t>(0.0604)</t>
  </si>
  <si>
    <t xml:space="preserve">-0.0132 </t>
  </si>
  <si>
    <t>(0.0821)</t>
  </si>
  <si>
    <t xml:space="preserve">-0.0126 </t>
  </si>
  <si>
    <t>(0.0575)</t>
  </si>
  <si>
    <t>-0.1667 *</t>
  </si>
  <si>
    <t>(0.0667)</t>
  </si>
  <si>
    <t>(0.2039)</t>
  </si>
  <si>
    <t xml:space="preserve">-0.0151 </t>
  </si>
  <si>
    <t>(0.0865)</t>
  </si>
  <si>
    <t>-0.1769 ^</t>
  </si>
  <si>
    <t>(0.0922)</t>
  </si>
  <si>
    <t>-0.4786 ^</t>
  </si>
  <si>
    <t>(0.2836)</t>
  </si>
  <si>
    <t xml:space="preserve">-0.0253 </t>
  </si>
  <si>
    <t>(0.0817)</t>
  </si>
  <si>
    <t>(0.1031)</t>
  </si>
  <si>
    <t>Obs.</t>
  </si>
  <si>
    <t>Std. Dev.</t>
  </si>
  <si>
    <t>(0.1620)</t>
  </si>
  <si>
    <t>Duration Model Estimates on Race and Race-Gender Subsamples</t>
  </si>
  <si>
    <t>Table 6</t>
  </si>
  <si>
    <t xml:space="preserve">-0.2286 </t>
  </si>
  <si>
    <t xml:space="preserve">0.0289 </t>
  </si>
  <si>
    <t>(0.1779)</t>
  </si>
  <si>
    <t>(0.2545)</t>
  </si>
  <si>
    <t>0.154 ^</t>
  </si>
  <si>
    <t xml:space="preserve">0.0766 </t>
  </si>
  <si>
    <t>(0.0801)</t>
  </si>
  <si>
    <t>(0.0722)</t>
  </si>
  <si>
    <t xml:space="preserve">0.0627 </t>
  </si>
  <si>
    <t xml:space="preserve">-0.1179 </t>
  </si>
  <si>
    <t>(0.0891)</t>
  </si>
  <si>
    <t xml:space="preserve">-0.0269 </t>
  </si>
  <si>
    <t>(0.0839)</t>
  </si>
  <si>
    <t xml:space="preserve">-0.0518 </t>
  </si>
  <si>
    <t>(0.0380)</t>
  </si>
  <si>
    <t xml:space="preserve">-0.0425 </t>
  </si>
  <si>
    <t>(0.0458)</t>
  </si>
  <si>
    <t xml:space="preserve">0.1209 </t>
  </si>
  <si>
    <t>(0.1100)</t>
  </si>
  <si>
    <t xml:space="preserve">-0.0763 </t>
  </si>
  <si>
    <t>(0.0595)</t>
  </si>
  <si>
    <t>-0.1369 *</t>
  </si>
  <si>
    <t>(0.0633)</t>
  </si>
  <si>
    <t xml:space="preserve">-0.2314 </t>
  </si>
  <si>
    <t>(0.1465)</t>
  </si>
  <si>
    <t xml:space="preserve">-0.0037 </t>
  </si>
  <si>
    <t>(0.0512)</t>
  </si>
  <si>
    <t xml:space="preserve">0.0814 </t>
  </si>
  <si>
    <t>(0.0687)</t>
  </si>
  <si>
    <t xml:space="preserve">-0.1424 </t>
  </si>
  <si>
    <t>(0.1267)</t>
  </si>
  <si>
    <t xml:space="preserve">0.0432 </t>
  </si>
  <si>
    <t>(0.0449)</t>
  </si>
  <si>
    <t xml:space="preserve">-0.0857 </t>
  </si>
  <si>
    <t>(0.0534)</t>
  </si>
  <si>
    <t xml:space="preserve">-0.0896 </t>
  </si>
  <si>
    <t>(0.1596)</t>
  </si>
  <si>
    <t xml:space="preserve">0.0271 </t>
  </si>
  <si>
    <t>(0.0653)</t>
  </si>
  <si>
    <t>-0.1523 *</t>
  </si>
  <si>
    <t>(0.0713)</t>
  </si>
  <si>
    <t xml:space="preserve">-0.2081 </t>
  </si>
  <si>
    <t>(0.2152)</t>
  </si>
  <si>
    <t xml:space="preserve">0.0398 </t>
  </si>
  <si>
    <t>(0.0627)</t>
  </si>
  <si>
    <t xml:space="preserve">-0.0160 </t>
  </si>
  <si>
    <t>(0.0837)</t>
  </si>
  <si>
    <t xml:space="preserve">-0.1893 </t>
  </si>
  <si>
    <t>(0.1700)</t>
  </si>
  <si>
    <t xml:space="preserve">-0.0098 </t>
  </si>
  <si>
    <t>(0.0594)</t>
  </si>
  <si>
    <t>-0.1693 *</t>
  </si>
  <si>
    <t>(0.0691)</t>
  </si>
  <si>
    <t xml:space="preserve">0.0541 </t>
  </si>
  <si>
    <t>(0.2173)</t>
  </si>
  <si>
    <t xml:space="preserve">-0.0239 </t>
  </si>
  <si>
    <t>(0.0899)</t>
  </si>
  <si>
    <t>-0.1740 ^</t>
  </si>
  <si>
    <t>(0.0959)</t>
  </si>
  <si>
    <t>-0.5065 ^</t>
  </si>
  <si>
    <t>(0.2959)</t>
  </si>
  <si>
    <t xml:space="preserve">-0.0138 </t>
  </si>
  <si>
    <t>(0.0844)</t>
  </si>
  <si>
    <t xml:space="preserve">-0.1445 </t>
  </si>
  <si>
    <t>(0.1060)</t>
  </si>
  <si>
    <t>Duration Model with Frailty across Individuals</t>
  </si>
  <si>
    <t>Logit with Random Mixed Effects</t>
  </si>
  <si>
    <t>Duration model with individual, market, and job specific controls</t>
  </si>
  <si>
    <r>
      <t xml:space="preserve">Significance Levels: ^=10%, *=5%, **=2.5%, *** 1%. Frailty modeled with Gaussian distribution and models estimated with </t>
    </r>
    <r>
      <rPr>
        <i/>
        <sz val="11"/>
        <color rgb="FF000000"/>
        <rFont val="Times New Roman"/>
        <family val="1"/>
      </rPr>
      <t>coxph</t>
    </r>
    <r>
      <rPr>
        <sz val="11"/>
        <color rgb="FF000000"/>
        <rFont val="Times New Roman"/>
        <family val="1"/>
      </rPr>
      <t xml:space="preserve"> and </t>
    </r>
    <r>
      <rPr>
        <i/>
        <sz val="11"/>
        <color rgb="FF000000"/>
        <rFont val="Times New Roman"/>
        <family val="1"/>
      </rPr>
      <t>coxme</t>
    </r>
    <r>
      <rPr>
        <sz val="11"/>
        <color rgb="FF000000"/>
        <rFont val="Times New Roman"/>
        <family val="1"/>
      </rPr>
      <t xml:space="preserve"> command in R. Standard errors in parathesis. Intercept SD indicates the standard deviation of the mixed effect constant terms estimated according to frailty across individual respondent (ID) and loglikelihood testing the significance of the random effects are all significant at the highest level.</t>
    </r>
  </si>
  <si>
    <t>Table 4</t>
  </si>
  <si>
    <t>Table 5</t>
  </si>
  <si>
    <t>Duration and Logit Model Estimates on Race and Race-Gender Subsamples</t>
  </si>
  <si>
    <t>Duration with frailty across individuals; gender subsamples with and without race interactions</t>
  </si>
  <si>
    <t>&lt;2e-16</t>
  </si>
  <si>
    <t xml:space="preserve">BMI_LevelUnderweight  0.0526403  1.0540505  0.1553691  0.339 0.734754    </t>
  </si>
  <si>
    <t xml:space="preserve">BMI_LevelOverweight  -0.0347704  0.9658272  0.0534471 -0.651 0.515332    </t>
  </si>
  <si>
    <t xml:space="preserve">BMI_LevelObese       -0.1450960  0.8649393  0.0648833 -2.236 0.025335 *  </t>
  </si>
  <si>
    <t xml:space="preserve">MarriageMarried       0.1606563  1.1742812  0.0668612  2.403 0.016269 *  </t>
  </si>
  <si>
    <t xml:space="preserve">MarriageSeparated     0.0290127  1.0294377  0.1105367  0.262 0.792958    </t>
  </si>
  <si>
    <t xml:space="preserve">EducationSomeCol     -0.0112393  0.9888236  0.0591764 -0.190 0.849365    </t>
  </si>
  <si>
    <t xml:space="preserve">EducationCollegeGrad -0.0034099  0.9965959  0.1194489 -0.029 0.977226    </t>
  </si>
  <si>
    <t xml:space="preserve">EducationHS          -0.0769098  0.9259734  0.0533395 -1.442 0.149333    </t>
  </si>
  <si>
    <t xml:space="preserve">EducationCollegePlus  0.0086602  1.0086979  0.1856145  0.047 0.962786    </t>
  </si>
  <si>
    <t>Age                  -0.0615340  0.9403210  0.0101141 -6.084 1.17e-09 ***</t>
  </si>
  <si>
    <t xml:space="preserve">Ovr21                 0.0049005  1.0049125  0.0683998  0.072 0.942885    </t>
  </si>
  <si>
    <t xml:space="preserve">Child6                0.0223161  1.0225670  0.0347017  0.643 0.520169    </t>
  </si>
  <si>
    <t xml:space="preserve">GFinc                 0.0135842  1.0136768  0.0069736  1.948 0.051422 .  </t>
  </si>
  <si>
    <t xml:space="preserve">HH_Size              -0.0172189  0.9829285  0.0122866 -1.401 0.161082    </t>
  </si>
  <si>
    <t>Score                 0.0032001  1.0032052  0.0009281  3.448 0.000565 ***</t>
  </si>
  <si>
    <t xml:space="preserve">Ten                  -0.0003551  0.9996450  0.0003608 -0.984 0.325092    </t>
  </si>
  <si>
    <t>Exp                   0.0007497  1.0007499  0.0002100  3.570 0.000357 ***</t>
  </si>
  <si>
    <t xml:space="preserve">HealthAverage        -0.0555709  0.9459450  0.0476496 -1.166 0.243517    </t>
  </si>
  <si>
    <t xml:space="preserve">HealthPoor           -0.1565432  0.8550945  0.0667114 -2.347 0.018947 *  </t>
  </si>
  <si>
    <t>RegionNorEst         -0.2781535  0.7571806  0.0625606 -4.446 8.74e-06 ***</t>
  </si>
  <si>
    <t xml:space="preserve">RegionSouth          -0.0787154  0.9243029  0.0489579 -1.608 0.107875    </t>
  </si>
  <si>
    <t xml:space="preserve">RegionNorCen         -0.1492031  0.8613941  0.0734468 -2.031 0.042210 *  </t>
  </si>
  <si>
    <t xml:space="preserve">Plan1                 0.0149425  1.0150547  0.0597825  0.250 0.802627    </t>
  </si>
  <si>
    <t xml:space="preserve">Plan3                -0.0314393  0.9690497  0.0642883 -0.489 0.624816    </t>
  </si>
  <si>
    <t xml:space="preserve">Plan2                 0.0351390  1.0357637  0.0697135  0.504 0.614227    </t>
  </si>
  <si>
    <t>URATE                -0.0635281  0.9384477  0.0124879 -5.087 3.63e-07 ***</t>
  </si>
  <si>
    <t xml:space="preserve">SearchCT              0.0518475  1.0532151  0.0474419  1.093 0.274453    </t>
  </si>
  <si>
    <t xml:space="preserve">TermOther            -0.1366714  0.8722568  0.0539021 -2.536 0.011227 *  </t>
  </si>
  <si>
    <t xml:space="preserve">TermForced           -0.5161527  0.5968123  0.2449816 -2.107 0.035126 *  </t>
  </si>
  <si>
    <t xml:space="preserve">TermQuit             -0.2480605  0.7803127  0.1517488 -1.635 0.102117    </t>
  </si>
  <si>
    <t xml:space="preserve">TermJob End          -0.4648910  0.6282036  0.2087700 -2.227 0.025960 *  </t>
  </si>
  <si>
    <t xml:space="preserve">TermLayoff           -0.5904787  0.5540620  0.1853339 -3.186 0.001442 ** </t>
  </si>
  <si>
    <t xml:space="preserve">TermIllness           0.4688760  1.5981968  0.4511555  1.039 0.298675    </t>
  </si>
  <si>
    <t>OCC200</t>
  </si>
  <si>
    <t>IND2OTH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</si>
</sst>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3" x14ac:knownFonts="1">
    <font>
      <sz val="11"/>
      <color theme="1"/>
      <name val="Calibri"/>
      <family val="2"/>
      <scheme val="minor"/>
    </font>
    <font>
      <b/>
      <sz val="16"/>
      <color theme="1"/>
      <name val="Times New Roman"/>
      <family val="1"/>
    </font>
    <font>
      <sz val="11"/>
      <color theme="1"/>
      <name val="Times New Roman"/>
      <family val="1"/>
    </font>
    <font>
      <sz val="8"/>
      <color rgb="FF000000"/>
      <name val="Times New Roman"/>
      <family val="1"/>
    </font>
    <font>
      <i/>
      <sz val="8"/>
      <color rgb="FF000000"/>
      <name val="Times New Roman"/>
      <family val="1"/>
    </font>
    <font>
      <b/>
      <sz val="12"/>
      <color theme="1"/>
      <name val="Times New Roman"/>
      <family val="1"/>
    </font>
    <font>
      <b/>
      <sz val="16"/>
      <color theme="1"/>
      <name val="Calibri"/>
      <family val="2"/>
      <scheme val="minor"/>
    </font>
    <font>
      <sz val="14"/>
      <color theme="1"/>
      <name val="Times New Roman"/>
      <family val="1"/>
    </font>
    <font>
      <sz val="12"/>
      <color theme="1"/>
      <name val="Times New Roman"/>
      <family val="1"/>
    </font>
    <font>
      <sz val="11"/>
      <color rgb="FF000000"/>
      <name val="Times New Roman"/>
      <family val="1"/>
    </font>
    <font>
      <i/>
      <sz val="11"/>
      <color rgb="FF000000"/>
      <name val="Times New Roman"/>
      <family val="1"/>
    </font>
    <font>
      <b/>
      <sz val="14"/>
      <color theme="1"/>
      <name val="Times New Roman"/>
      <family val="1"/>
    </font>
    <font>
      <b/>
      <sz val="18"/>
      <color theme="1"/>
      <name val="Times New Roman"/>
      <family val="1"/>
    </font>
  </fonts>
  <fills count="2">
    <fill>
      <patternFill patternType="none"/>
    </fill>
    <fill>
      <patternFill patternType="gray125"/>
    </fill>
  </fills>
  <borders count="31">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medium">
        <color indexed="64"/>
      </bottom>
      <diagonal/>
    </border>
    <border>
      <left style="thin">
        <color indexed="64"/>
      </left>
      <right/>
      <top/>
      <bottom style="medium">
        <color indexed="64"/>
      </bottom>
      <diagonal/>
    </border>
    <border>
      <left/>
      <right/>
      <top style="thin">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bottom style="thick">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medium">
        <color indexed="64"/>
      </top>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thin">
        <color indexed="64"/>
      </left>
      <right style="medium">
        <color indexed="64"/>
      </right>
      <top/>
      <bottom style="thick">
        <color auto="1"/>
      </bottom>
      <diagonal/>
    </border>
    <border>
      <left style="thin">
        <color indexed="64"/>
      </left>
      <right style="medium">
        <color indexed="64"/>
      </right>
      <top/>
      <bottom/>
      <diagonal/>
    </border>
    <border>
      <left style="thin">
        <color indexed="64"/>
      </left>
      <right/>
      <top/>
      <bottom style="thick">
        <color auto="1"/>
      </bottom>
      <diagonal/>
    </border>
    <border>
      <left/>
      <right style="medium">
        <color indexed="64"/>
      </right>
      <top style="thin">
        <color indexed="64"/>
      </top>
      <bottom style="thin">
        <color indexed="64"/>
      </bottom>
      <diagonal/>
    </border>
    <border>
      <left style="thin">
        <color indexed="64"/>
      </left>
      <right style="thin">
        <color indexed="64"/>
      </right>
      <top/>
      <bottom style="medium">
        <color indexed="64"/>
      </bottom>
      <diagonal/>
    </border>
  </borders>
  <cellStyleXfs count="1">
    <xf numFmtId="0" fontId="0" fillId="0" borderId="0"/>
  </cellStyleXfs>
  <cellXfs count="136">
    <xf numFmtId="0" fontId="0" fillId="0" borderId="0" xfId="0"/>
    <xf numFmtId="11" fontId="0" fillId="0" borderId="0" xfId="0" applyNumberFormat="1"/>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xf numFmtId="0" fontId="0" fillId="0" borderId="5" xfId="0" applyBorder="1" applyAlignment="1">
      <alignment horizontal="center"/>
    </xf>
    <xf numFmtId="0" fontId="0" fillId="0" borderId="4" xfId="0" applyBorder="1" applyAlignment="1">
      <alignment horizontal="left"/>
    </xf>
    <xf numFmtId="0" fontId="0" fillId="0" borderId="4" xfId="0" quotePrefix="1" applyBorder="1" applyAlignment="1">
      <alignment horizontal="center"/>
    </xf>
    <xf numFmtId="164" fontId="0" fillId="0" borderId="0" xfId="0" applyNumberFormat="1"/>
    <xf numFmtId="0" fontId="2" fillId="0" borderId="0" xfId="0" applyFont="1"/>
    <xf numFmtId="0" fontId="2" fillId="0" borderId="1" xfId="0" applyFont="1" applyBorder="1"/>
    <xf numFmtId="0" fontId="2" fillId="0" borderId="9" xfId="0" applyFont="1" applyBorder="1" applyAlignment="1">
      <alignment horizontal="center"/>
    </xf>
    <xf numFmtId="0" fontId="2" fillId="0" borderId="1" xfId="0" applyFont="1" applyBorder="1" applyAlignment="1">
      <alignment horizontal="center"/>
    </xf>
    <xf numFmtId="0" fontId="2" fillId="0" borderId="8" xfId="0" applyFont="1" applyBorder="1" applyAlignment="1">
      <alignment horizontal="center"/>
    </xf>
    <xf numFmtId="0" fontId="2" fillId="0" borderId="10" xfId="0" applyFont="1" applyBorder="1" applyAlignment="1">
      <alignment horizontal="center"/>
    </xf>
    <xf numFmtId="0" fontId="2" fillId="0" borderId="7" xfId="0" applyFont="1" applyBorder="1" applyAlignment="1">
      <alignment horizontal="center"/>
    </xf>
    <xf numFmtId="0" fontId="2" fillId="0" borderId="0" xfId="0" applyFont="1" applyAlignment="1">
      <alignment horizontal="left"/>
    </xf>
    <xf numFmtId="0" fontId="2" fillId="0" borderId="13" xfId="0" applyFont="1" applyBorder="1" applyAlignment="1">
      <alignment horizontal="center"/>
    </xf>
    <xf numFmtId="0" fontId="2" fillId="0" borderId="0" xfId="0" applyFont="1" applyAlignment="1">
      <alignment horizontal="center"/>
    </xf>
    <xf numFmtId="0" fontId="2" fillId="0" borderId="11" xfId="0" applyFont="1" applyBorder="1" applyAlignment="1">
      <alignment horizontal="center"/>
    </xf>
    <xf numFmtId="0" fontId="2" fillId="0" borderId="15" xfId="0" applyFont="1" applyBorder="1" applyAlignment="1">
      <alignment horizontal="center"/>
    </xf>
    <xf numFmtId="0" fontId="2" fillId="0" borderId="12" xfId="0" applyFont="1" applyBorder="1" applyAlignment="1">
      <alignment horizontal="center"/>
    </xf>
    <xf numFmtId="0" fontId="2" fillId="0" borderId="16" xfId="0" applyFont="1" applyBorder="1" applyAlignment="1">
      <alignment horizontal="center"/>
    </xf>
    <xf numFmtId="3" fontId="0" fillId="0" borderId="0" xfId="0" applyNumberFormat="1"/>
    <xf numFmtId="4" fontId="0" fillId="0" borderId="0" xfId="0" applyNumberFormat="1"/>
    <xf numFmtId="0" fontId="2" fillId="0" borderId="4" xfId="0" applyFont="1" applyBorder="1"/>
    <xf numFmtId="0" fontId="2" fillId="0" borderId="2" xfId="0" applyFont="1" applyBorder="1" applyAlignment="1">
      <alignment horizontal="center"/>
    </xf>
    <xf numFmtId="0" fontId="2" fillId="0" borderId="3" xfId="0" applyFont="1" applyBorder="1" applyAlignment="1">
      <alignment horizontal="center"/>
    </xf>
    <xf numFmtId="0" fontId="2" fillId="0" borderId="6" xfId="0" applyFont="1" applyBorder="1" applyAlignment="1">
      <alignment horizontal="left"/>
    </xf>
    <xf numFmtId="0" fontId="2" fillId="0" borderId="5" xfId="0" quotePrefix="1" applyFont="1" applyBorder="1" applyAlignment="1">
      <alignment horizontal="center"/>
    </xf>
    <xf numFmtId="0" fontId="2" fillId="0" borderId="21" xfId="0" applyFont="1" applyBorder="1" applyAlignment="1">
      <alignment horizontal="center"/>
    </xf>
    <xf numFmtId="3" fontId="2" fillId="0" borderId="2" xfId="0" applyNumberFormat="1" applyFont="1" applyBorder="1" applyAlignment="1">
      <alignment horizontal="center"/>
    </xf>
    <xf numFmtId="2" fontId="2" fillId="0" borderId="2" xfId="0" applyNumberFormat="1" applyFont="1" applyBorder="1" applyAlignment="1">
      <alignment horizontal="center"/>
    </xf>
    <xf numFmtId="2" fontId="2" fillId="0" borderId="5" xfId="0" quotePrefix="1" applyNumberFormat="1" applyFont="1" applyBorder="1" applyAlignment="1">
      <alignment horizontal="center"/>
    </xf>
    <xf numFmtId="2" fontId="2" fillId="0" borderId="5" xfId="0" applyNumberFormat="1" applyFont="1" applyBorder="1" applyAlignment="1">
      <alignment horizontal="center"/>
    </xf>
    <xf numFmtId="0" fontId="2" fillId="0" borderId="22" xfId="0" quotePrefix="1" applyFont="1" applyBorder="1" applyAlignment="1">
      <alignment horizontal="center"/>
    </xf>
    <xf numFmtId="0" fontId="2" fillId="0" borderId="0" xfId="0" applyFont="1" applyAlignment="1">
      <alignment horizontal="center" vertical="center"/>
    </xf>
    <xf numFmtId="0" fontId="0" fillId="0" borderId="16" xfId="0"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8" xfId="0" applyBorder="1" applyAlignment="1">
      <alignment horizontal="center"/>
    </xf>
    <xf numFmtId="0" fontId="2" fillId="0" borderId="23" xfId="0" applyFont="1" applyBorder="1" applyAlignment="1">
      <alignment horizontal="center"/>
    </xf>
    <xf numFmtId="0" fontId="2" fillId="0" borderId="24" xfId="0" applyFont="1" applyBorder="1" applyAlignment="1">
      <alignment horizontal="center"/>
    </xf>
    <xf numFmtId="0" fontId="2" fillId="0" borderId="18" xfId="0" applyFont="1" applyBorder="1" applyAlignment="1">
      <alignment horizontal="center"/>
    </xf>
    <xf numFmtId="0" fontId="2" fillId="0" borderId="5" xfId="0" applyFont="1" applyBorder="1" applyAlignment="1">
      <alignment horizontal="center"/>
    </xf>
    <xf numFmtId="0" fontId="2" fillId="0" borderId="25" xfId="0" applyFont="1" applyBorder="1" applyAlignment="1">
      <alignment horizontal="center"/>
    </xf>
    <xf numFmtId="3" fontId="2" fillId="0" borderId="8" xfId="0" applyNumberFormat="1" applyFont="1" applyBorder="1" applyAlignment="1">
      <alignment horizontal="center"/>
    </xf>
    <xf numFmtId="3" fontId="2" fillId="0" borderId="27" xfId="0" applyNumberFormat="1" applyFont="1" applyBorder="1" applyAlignment="1">
      <alignment horizontal="center"/>
    </xf>
    <xf numFmtId="0" fontId="2" fillId="0" borderId="26" xfId="0" applyFont="1" applyBorder="1" applyAlignment="1">
      <alignment horizontal="center"/>
    </xf>
    <xf numFmtId="0" fontId="2" fillId="0" borderId="28" xfId="0" applyFont="1" applyBorder="1" applyAlignment="1">
      <alignment horizontal="center"/>
    </xf>
    <xf numFmtId="3" fontId="2" fillId="0" borderId="13" xfId="0" applyNumberFormat="1" applyFont="1" applyBorder="1" applyAlignment="1">
      <alignment horizontal="center"/>
    </xf>
    <xf numFmtId="0" fontId="2" fillId="0" borderId="4" xfId="0" applyFont="1" applyBorder="1" applyAlignment="1">
      <alignment horizontal="left"/>
    </xf>
    <xf numFmtId="3" fontId="2" fillId="0" borderId="0" xfId="0" applyNumberFormat="1" applyFont="1"/>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18" xfId="0" applyFont="1" applyBorder="1" applyAlignment="1">
      <alignment horizontal="center" vertical="center"/>
    </xf>
    <xf numFmtId="0" fontId="2" fillId="0" borderId="5" xfId="0" applyFont="1" applyBorder="1" applyAlignment="1">
      <alignment horizontal="center" vertical="center"/>
    </xf>
    <xf numFmtId="0" fontId="2" fillId="0" borderId="18" xfId="0" applyFont="1" applyBorder="1"/>
    <xf numFmtId="0" fontId="2" fillId="0" borderId="3" xfId="0" applyFont="1" applyBorder="1"/>
    <xf numFmtId="0" fontId="2" fillId="0" borderId="2" xfId="0" applyFont="1" applyBorder="1"/>
    <xf numFmtId="0" fontId="2" fillId="0" borderId="3" xfId="0" quotePrefix="1" applyFont="1" applyBorder="1" applyAlignment="1">
      <alignment horizontal="center" vertical="center"/>
    </xf>
    <xf numFmtId="3" fontId="2" fillId="0" borderId="14" xfId="0" applyNumberFormat="1" applyFont="1" applyBorder="1"/>
    <xf numFmtId="0" fontId="2" fillId="0" borderId="5" xfId="0" applyFont="1" applyBorder="1"/>
    <xf numFmtId="0" fontId="5" fillId="0" borderId="5" xfId="0" applyFont="1" applyBorder="1" applyAlignment="1">
      <alignment horizontal="center" vertical="center"/>
    </xf>
    <xf numFmtId="0" fontId="8" fillId="0" borderId="0" xfId="0" applyFont="1" applyAlignment="1">
      <alignment horizontal="center"/>
    </xf>
    <xf numFmtId="0" fontId="2" fillId="0" borderId="21" xfId="0" applyFont="1" applyBorder="1"/>
    <xf numFmtId="0" fontId="5"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7" xfId="0" applyFont="1" applyBorder="1" applyAlignment="1">
      <alignment horizontal="center" vertical="center"/>
    </xf>
    <xf numFmtId="0" fontId="2" fillId="0" borderId="9" xfId="0" quotePrefix="1" applyFont="1" applyBorder="1" applyAlignment="1">
      <alignment horizontal="center" vertical="center"/>
    </xf>
    <xf numFmtId="0" fontId="2" fillId="0" borderId="4" xfId="0" quotePrefix="1" applyFont="1" applyBorder="1" applyAlignment="1">
      <alignment horizontal="center"/>
    </xf>
    <xf numFmtId="3" fontId="2" fillId="0" borderId="0" xfId="0" applyNumberFormat="1" applyFont="1" applyAlignment="1">
      <alignment horizontal="center"/>
    </xf>
    <xf numFmtId="0" fontId="2" fillId="0" borderId="4" xfId="0" applyFont="1" applyBorder="1" applyAlignment="1">
      <alignment horizontal="center"/>
    </xf>
    <xf numFmtId="3" fontId="2" fillId="0" borderId="12" xfId="0" applyNumberFormat="1" applyFont="1" applyBorder="1" applyAlignment="1">
      <alignment horizontal="center"/>
    </xf>
    <xf numFmtId="0" fontId="2" fillId="0" borderId="30" xfId="0" applyFont="1" applyBorder="1" applyAlignment="1">
      <alignment horizontal="center"/>
    </xf>
    <xf numFmtId="0" fontId="9" fillId="0" borderId="1" xfId="0" applyFont="1" applyBorder="1" applyAlignment="1">
      <alignment vertical="center"/>
    </xf>
    <xf numFmtId="0" fontId="9" fillId="0" borderId="3" xfId="0" applyFont="1" applyBorder="1" applyAlignment="1">
      <alignment horizontal="center" vertical="center"/>
    </xf>
    <xf numFmtId="0" fontId="9" fillId="0" borderId="1" xfId="0" applyFont="1" applyBorder="1" applyAlignment="1">
      <alignment horizontal="center" vertical="center"/>
    </xf>
    <xf numFmtId="0" fontId="9" fillId="0" borderId="0" xfId="0" applyFont="1" applyAlignment="1">
      <alignment vertical="center"/>
    </xf>
    <xf numFmtId="0" fontId="9" fillId="0" borderId="2" xfId="0" applyFont="1" applyBorder="1" applyAlignment="1">
      <alignment horizontal="center" vertical="center"/>
    </xf>
    <xf numFmtId="0" fontId="9" fillId="0" borderId="0" xfId="0" applyFont="1" applyAlignment="1">
      <alignment horizontal="center" vertical="center"/>
    </xf>
    <xf numFmtId="0" fontId="9" fillId="0" borderId="14" xfId="0" applyFont="1" applyBorder="1" applyAlignment="1">
      <alignment vertical="center"/>
    </xf>
    <xf numFmtId="0" fontId="2" fillId="0" borderId="14" xfId="0" applyFont="1" applyBorder="1"/>
    <xf numFmtId="0" fontId="2" fillId="0" borderId="0" xfId="0" applyFont="1" applyAlignment="1">
      <alignment wrapText="1"/>
    </xf>
    <xf numFmtId="0" fontId="9" fillId="0" borderId="3" xfId="0" applyFont="1" applyBorder="1" applyAlignment="1">
      <alignment vertical="center" wrapText="1"/>
    </xf>
    <xf numFmtId="0" fontId="9" fillId="0" borderId="2" xfId="0" applyFont="1" applyBorder="1" applyAlignment="1">
      <alignment vertical="center" wrapText="1"/>
    </xf>
    <xf numFmtId="0" fontId="9" fillId="0" borderId="2" xfId="0" quotePrefix="1" applyFont="1" applyBorder="1" applyAlignment="1">
      <alignment vertical="center" wrapText="1"/>
    </xf>
    <xf numFmtId="3" fontId="2" fillId="0" borderId="5" xfId="0" applyNumberFormat="1" applyFont="1" applyBorder="1" applyAlignment="1">
      <alignment horizontal="center"/>
    </xf>
    <xf numFmtId="0" fontId="2" fillId="0" borderId="4" xfId="0" applyFont="1" applyBorder="1" applyAlignment="1">
      <alignment horizontal="center"/>
    </xf>
    <xf numFmtId="0" fontId="9" fillId="0" borderId="4" xfId="0" applyFont="1" applyBorder="1" applyAlignment="1">
      <alignment horizontal="left"/>
    </xf>
    <xf numFmtId="0" fontId="9" fillId="0" borderId="17" xfId="0" applyFont="1" applyBorder="1" applyAlignment="1">
      <alignment horizontal="left"/>
    </xf>
    <xf numFmtId="0" fontId="2" fillId="0" borderId="5" xfId="0" applyFont="1" applyBorder="1" applyAlignment="1">
      <alignment horizontal="center"/>
    </xf>
    <xf numFmtId="3" fontId="2" fillId="0" borderId="18" xfId="0" applyNumberFormat="1" applyFont="1" applyBorder="1" applyAlignment="1">
      <alignment horizontal="center"/>
    </xf>
    <xf numFmtId="0" fontId="2" fillId="0" borderId="14" xfId="0" applyFont="1" applyBorder="1" applyAlignment="1">
      <alignment horizontal="center"/>
    </xf>
    <xf numFmtId="0" fontId="9" fillId="0" borderId="14" xfId="0" applyFont="1" applyBorder="1" applyAlignment="1">
      <alignment horizontal="left"/>
    </xf>
    <xf numFmtId="0" fontId="9" fillId="0" borderId="19" xfId="0" applyFont="1" applyBorder="1" applyAlignment="1">
      <alignment horizontal="left"/>
    </xf>
    <xf numFmtId="0" fontId="11" fillId="0" borderId="0" xfId="0" applyFont="1" applyAlignment="1">
      <alignment horizontal="center"/>
    </xf>
    <xf numFmtId="0" fontId="11" fillId="0" borderId="1" xfId="0" applyFont="1" applyBorder="1" applyAlignment="1">
      <alignment horizontal="center"/>
    </xf>
    <xf numFmtId="0" fontId="2" fillId="0" borderId="3" xfId="0" applyFont="1" applyBorder="1" applyAlignment="1">
      <alignment horizontal="center"/>
    </xf>
    <xf numFmtId="0" fontId="2" fillId="0" borderId="1" xfId="0" applyFont="1" applyBorder="1" applyAlignment="1">
      <alignment horizontal="center"/>
    </xf>
    <xf numFmtId="0" fontId="9" fillId="0" borderId="18" xfId="0" applyFont="1" applyBorder="1" applyAlignment="1">
      <alignment vertical="center"/>
    </xf>
    <xf numFmtId="0" fontId="9" fillId="0" borderId="14" xfId="0" applyFont="1" applyBorder="1" applyAlignment="1">
      <alignment vertical="center"/>
    </xf>
    <xf numFmtId="0" fontId="9" fillId="0" borderId="3" xfId="0" applyFont="1" applyBorder="1" applyAlignment="1">
      <alignment vertical="center"/>
    </xf>
    <xf numFmtId="0" fontId="9" fillId="0" borderId="1" xfId="0" applyFont="1" applyBorder="1" applyAlignment="1">
      <alignment vertical="center"/>
    </xf>
    <xf numFmtId="0" fontId="2" fillId="0" borderId="18" xfId="0" applyFont="1" applyBorder="1" applyAlignment="1">
      <alignment horizontal="center"/>
    </xf>
    <xf numFmtId="0" fontId="2" fillId="0" borderId="0" xfId="0" applyFont="1" applyAlignment="1">
      <alignment horizontal="center" vertical="center"/>
    </xf>
    <xf numFmtId="0" fontId="2" fillId="0" borderId="1" xfId="0" applyFont="1" applyBorder="1" applyAlignment="1">
      <alignment horizontal="center" vertical="center"/>
    </xf>
    <xf numFmtId="0" fontId="3" fillId="0" borderId="20" xfId="0" applyFont="1" applyBorder="1" applyAlignment="1">
      <alignment horizontal="left" vertical="top" wrapText="1"/>
    </xf>
    <xf numFmtId="0" fontId="3" fillId="0" borderId="0" xfId="0" applyFont="1" applyAlignment="1">
      <alignment horizontal="left" vertical="top" wrapText="1"/>
    </xf>
    <xf numFmtId="0" fontId="5" fillId="0" borderId="0" xfId="0" applyFont="1" applyAlignment="1">
      <alignment horizontal="center"/>
    </xf>
    <xf numFmtId="0" fontId="5" fillId="0" borderId="4" xfId="0" applyFont="1" applyBorder="1" applyAlignment="1">
      <alignment horizontal="center"/>
    </xf>
    <xf numFmtId="0" fontId="9" fillId="0" borderId="20" xfId="0" applyFont="1" applyBorder="1" applyAlignment="1">
      <alignment horizontal="left" vertical="top" wrapText="1"/>
    </xf>
    <xf numFmtId="0" fontId="9" fillId="0" borderId="0" xfId="0" applyFont="1" applyAlignment="1">
      <alignment horizontal="left" vertical="top" wrapText="1"/>
    </xf>
    <xf numFmtId="0" fontId="0" fillId="0" borderId="0" xfId="0" applyAlignment="1">
      <alignment horizontal="center"/>
    </xf>
    <xf numFmtId="0" fontId="5" fillId="0" borderId="1" xfId="0" applyFont="1" applyBorder="1" applyAlignment="1">
      <alignment horizontal="center"/>
    </xf>
    <xf numFmtId="0" fontId="2" fillId="0" borderId="21" xfId="0" quotePrefix="1" applyFont="1" applyBorder="1" applyAlignment="1">
      <alignment horizontal="center"/>
    </xf>
    <xf numFmtId="0" fontId="2" fillId="0" borderId="6" xfId="0" quotePrefix="1" applyFont="1" applyBorder="1" applyAlignment="1">
      <alignment horizontal="center"/>
    </xf>
    <xf numFmtId="0" fontId="7" fillId="0" borderId="4" xfId="0" applyFont="1" applyBorder="1" applyAlignment="1">
      <alignment horizontal="center"/>
    </xf>
    <xf numFmtId="0" fontId="0" fillId="0" borderId="0" xfId="0" applyAlignment="1">
      <alignment horizontal="center" vertical="center"/>
    </xf>
    <xf numFmtId="0" fontId="0" fillId="0" borderId="1" xfId="0" applyBorder="1" applyAlignment="1">
      <alignment horizontal="center" vertical="center"/>
    </xf>
    <xf numFmtId="0" fontId="8" fillId="0" borderId="0" xfId="0" applyFont="1" applyAlignment="1">
      <alignment horizontal="center"/>
    </xf>
    <xf numFmtId="0" fontId="2" fillId="0" borderId="14" xfId="0" applyFont="1" applyBorder="1" applyAlignment="1">
      <alignment horizontal="right" vertical="center"/>
    </xf>
    <xf numFmtId="0" fontId="2" fillId="0" borderId="4" xfId="0" applyFont="1" applyBorder="1" applyAlignment="1">
      <alignment horizontal="right" vertical="center"/>
    </xf>
    <xf numFmtId="0" fontId="2" fillId="0" borderId="0" xfId="0" applyFont="1" applyAlignment="1">
      <alignment horizontal="right" vertical="center"/>
    </xf>
    <xf numFmtId="0" fontId="2" fillId="0" borderId="1" xfId="0" applyFont="1" applyBorder="1" applyAlignment="1">
      <alignment horizontal="right" vertical="center"/>
    </xf>
    <xf numFmtId="0" fontId="8" fillId="0" borderId="1" xfId="0" applyFont="1" applyBorder="1" applyAlignment="1">
      <alignment horizontal="center"/>
    </xf>
    <xf numFmtId="0" fontId="2" fillId="0" borderId="29" xfId="0" applyFont="1" applyBorder="1" applyAlignment="1">
      <alignment horizontal="center" vertical="center"/>
    </xf>
    <xf numFmtId="0" fontId="12" fillId="0" borderId="0" xfId="0" applyFont="1" applyAlignment="1">
      <alignment horizontal="center"/>
    </xf>
    <xf numFmtId="0" fontId="1" fillId="0" borderId="4" xfId="0" applyFont="1" applyBorder="1" applyAlignment="1">
      <alignment horizontal="center"/>
    </xf>
    <xf numFmtId="0" fontId="6" fillId="0" borderId="0" xfId="0" applyFont="1" applyAlignment="1">
      <alignment horizontal="center"/>
    </xf>
    <xf numFmtId="0" fontId="8" fillId="0" borderId="14" xfId="0" applyFont="1" applyBorder="1" applyAlignment="1">
      <alignment horizontal="center"/>
    </xf>
    <xf numFmtId="0" fontId="8" fillId="0" borderId="10"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F9232-13CD-4740-A01F-59646062510F}">
  <dimension ref="A1:AH49"/>
  <sheetViews>
    <sheetView topLeftCell="H1" workbookViewId="0">
      <selection activeCell="AC1" sqref="AC1:AC49"/>
    </sheetView>
  </sheetViews>
  <sheetFormatPr defaultRowHeight="15" x14ac:dyDescent="0.25"/>
  <cols>
    <col min="1" max="1" width="22.140625" bestFit="1" customWidth="1"/>
    <col min="8" max="8" width="22.140625" bestFit="1" customWidth="1"/>
    <col min="15" max="15" width="22.140625" bestFit="1" customWidth="1"/>
  </cols>
  <sheetData>
    <row r="1" spans="1:34" x14ac:dyDescent="0.25">
      <c r="A1" t="s">
        <v>19</v>
      </c>
      <c r="B1" s="25">
        <v>25147</v>
      </c>
      <c r="C1" s="26">
        <v>4929.7330000000002</v>
      </c>
      <c r="D1" s="26">
        <v>2602.9859999999999</v>
      </c>
      <c r="E1">
        <v>2</v>
      </c>
      <c r="F1" s="25">
        <v>9022</v>
      </c>
      <c r="H1" t="s">
        <v>19</v>
      </c>
      <c r="I1" s="25">
        <v>11209</v>
      </c>
      <c r="J1" s="26">
        <v>4832.4799999999996</v>
      </c>
      <c r="K1" s="26">
        <v>2601.4870000000001</v>
      </c>
      <c r="L1">
        <v>6</v>
      </c>
      <c r="M1" s="25">
        <v>9022</v>
      </c>
      <c r="O1" t="s">
        <v>19</v>
      </c>
      <c r="P1" s="25">
        <v>6907</v>
      </c>
      <c r="Q1" s="26">
        <v>4893.5550000000003</v>
      </c>
      <c r="R1" s="26">
        <v>2636.5639999999999</v>
      </c>
      <c r="S1">
        <v>2</v>
      </c>
      <c r="T1" s="25">
        <v>9020</v>
      </c>
      <c r="V1" t="s">
        <v>19</v>
      </c>
      <c r="W1" s="25">
        <v>6397</v>
      </c>
      <c r="X1" s="26">
        <v>5169.6930000000002</v>
      </c>
      <c r="Y1" s="26">
        <v>2568.9270000000001</v>
      </c>
      <c r="Z1">
        <v>4</v>
      </c>
      <c r="AA1" s="25">
        <v>9018</v>
      </c>
      <c r="AC1" t="s">
        <v>19</v>
      </c>
      <c r="AD1">
        <v>634</v>
      </c>
      <c r="AE1" s="26">
        <v>4622.1180000000004</v>
      </c>
      <c r="AF1" s="26">
        <v>2438.8150000000001</v>
      </c>
      <c r="AG1">
        <v>3</v>
      </c>
      <c r="AH1" s="25">
        <v>8951</v>
      </c>
    </row>
    <row r="2" spans="1:34" x14ac:dyDescent="0.25">
      <c r="A2" t="s">
        <v>521</v>
      </c>
      <c r="B2" s="25">
        <v>25147</v>
      </c>
      <c r="C2">
        <v>14.459</v>
      </c>
      <c r="D2">
        <v>21.568000000000001</v>
      </c>
      <c r="E2">
        <v>1</v>
      </c>
      <c r="F2">
        <v>404</v>
      </c>
      <c r="H2" t="s">
        <v>521</v>
      </c>
      <c r="I2" s="25">
        <v>11209</v>
      </c>
      <c r="J2">
        <v>13.08</v>
      </c>
      <c r="K2">
        <v>20.126000000000001</v>
      </c>
      <c r="L2">
        <v>1</v>
      </c>
      <c r="M2">
        <v>328</v>
      </c>
      <c r="O2" t="s">
        <v>521</v>
      </c>
      <c r="P2" s="25">
        <v>6907</v>
      </c>
      <c r="Q2">
        <v>14.911</v>
      </c>
      <c r="R2">
        <v>21.411000000000001</v>
      </c>
      <c r="S2">
        <v>1</v>
      </c>
      <c r="T2">
        <v>338</v>
      </c>
      <c r="V2" t="s">
        <v>521</v>
      </c>
      <c r="W2" s="25">
        <v>6397</v>
      </c>
      <c r="X2">
        <v>16.524000000000001</v>
      </c>
      <c r="Y2">
        <v>24.044</v>
      </c>
      <c r="Z2">
        <v>1</v>
      </c>
      <c r="AA2">
        <v>404</v>
      </c>
      <c r="AC2" t="s">
        <v>521</v>
      </c>
      <c r="AD2">
        <v>634</v>
      </c>
      <c r="AE2">
        <v>13.063000000000001</v>
      </c>
      <c r="AF2">
        <v>19.59</v>
      </c>
      <c r="AG2">
        <v>1</v>
      </c>
      <c r="AH2">
        <v>189</v>
      </c>
    </row>
    <row r="3" spans="1:34" x14ac:dyDescent="0.25">
      <c r="A3" t="s">
        <v>520</v>
      </c>
      <c r="B3" s="25">
        <v>25147</v>
      </c>
      <c r="C3">
        <v>26.986999999999998</v>
      </c>
      <c r="D3">
        <v>7.0060000000000002</v>
      </c>
      <c r="E3">
        <v>8.048</v>
      </c>
      <c r="F3">
        <v>240.94399999999999</v>
      </c>
      <c r="H3" t="s">
        <v>520</v>
      </c>
      <c r="I3" s="25">
        <v>11209</v>
      </c>
      <c r="J3">
        <v>22.114999999999998</v>
      </c>
      <c r="K3">
        <v>1.7010000000000001</v>
      </c>
      <c r="L3">
        <v>18.509</v>
      </c>
      <c r="M3">
        <v>24.998000000000001</v>
      </c>
      <c r="O3" t="s">
        <v>520</v>
      </c>
      <c r="P3" s="25">
        <v>6907</v>
      </c>
      <c r="Q3">
        <v>27.221</v>
      </c>
      <c r="R3">
        <v>1.464</v>
      </c>
      <c r="S3">
        <v>25.012</v>
      </c>
      <c r="T3">
        <v>29.998000000000001</v>
      </c>
      <c r="V3" t="s">
        <v>520</v>
      </c>
      <c r="W3" s="25">
        <v>6397</v>
      </c>
      <c r="X3">
        <v>36.213000000000001</v>
      </c>
      <c r="Y3">
        <v>7.056</v>
      </c>
      <c r="Z3">
        <v>30.007000000000001</v>
      </c>
      <c r="AA3">
        <v>240.94399999999999</v>
      </c>
      <c r="AC3" t="s">
        <v>520</v>
      </c>
      <c r="AD3">
        <v>634</v>
      </c>
      <c r="AE3">
        <v>17.509</v>
      </c>
      <c r="AF3">
        <v>1.107</v>
      </c>
      <c r="AG3">
        <v>8.048</v>
      </c>
      <c r="AH3">
        <v>18.481000000000002</v>
      </c>
    </row>
    <row r="4" spans="1:34" x14ac:dyDescent="0.25">
      <c r="A4" t="s">
        <v>31</v>
      </c>
      <c r="B4" s="25">
        <v>25147</v>
      </c>
      <c r="C4">
        <v>24.120999999999999</v>
      </c>
      <c r="D4">
        <v>5.2450000000000001</v>
      </c>
      <c r="E4">
        <v>17</v>
      </c>
      <c r="F4">
        <v>39</v>
      </c>
      <c r="H4" t="s">
        <v>31</v>
      </c>
      <c r="I4" s="25">
        <v>11209</v>
      </c>
      <c r="J4">
        <v>22.867000000000001</v>
      </c>
      <c r="K4">
        <v>4.8070000000000004</v>
      </c>
      <c r="L4">
        <v>17</v>
      </c>
      <c r="M4">
        <v>39</v>
      </c>
      <c r="O4" t="s">
        <v>31</v>
      </c>
      <c r="P4" s="25">
        <v>6907</v>
      </c>
      <c r="Q4">
        <v>24.771999999999998</v>
      </c>
      <c r="R4">
        <v>5.258</v>
      </c>
      <c r="S4">
        <v>17</v>
      </c>
      <c r="T4">
        <v>39</v>
      </c>
      <c r="V4" t="s">
        <v>31</v>
      </c>
      <c r="W4" s="25">
        <v>6397</v>
      </c>
      <c r="X4">
        <v>25.835000000000001</v>
      </c>
      <c r="Y4">
        <v>5.3819999999999997</v>
      </c>
      <c r="Z4">
        <v>17</v>
      </c>
      <c r="AA4">
        <v>39</v>
      </c>
      <c r="AC4" t="s">
        <v>31</v>
      </c>
      <c r="AD4">
        <v>634</v>
      </c>
      <c r="AE4">
        <v>21.905000000000001</v>
      </c>
      <c r="AF4">
        <v>4.74</v>
      </c>
      <c r="AG4">
        <v>17</v>
      </c>
      <c r="AH4">
        <v>38</v>
      </c>
    </row>
    <row r="5" spans="1:34" x14ac:dyDescent="0.25">
      <c r="A5" t="s">
        <v>173</v>
      </c>
      <c r="B5" s="25">
        <v>25147</v>
      </c>
      <c r="C5">
        <v>0.61199999999999999</v>
      </c>
      <c r="D5">
        <v>0.48699999999999999</v>
      </c>
      <c r="E5">
        <v>0</v>
      </c>
      <c r="F5">
        <v>1</v>
      </c>
      <c r="H5" t="s">
        <v>173</v>
      </c>
      <c r="I5" s="25">
        <v>11209</v>
      </c>
      <c r="J5">
        <v>0.51200000000000001</v>
      </c>
      <c r="K5">
        <v>0.5</v>
      </c>
      <c r="L5">
        <v>0</v>
      </c>
      <c r="M5">
        <v>1</v>
      </c>
      <c r="O5" t="s">
        <v>173</v>
      </c>
      <c r="P5" s="25">
        <v>6907</v>
      </c>
      <c r="Q5">
        <v>0.67400000000000004</v>
      </c>
      <c r="R5">
        <v>0.46899999999999997</v>
      </c>
      <c r="S5">
        <v>0</v>
      </c>
      <c r="T5">
        <v>1</v>
      </c>
      <c r="V5" t="s">
        <v>173</v>
      </c>
      <c r="W5" s="25">
        <v>6397</v>
      </c>
      <c r="X5">
        <v>0.74199999999999999</v>
      </c>
      <c r="Y5">
        <v>0.438</v>
      </c>
      <c r="Z5">
        <v>0</v>
      </c>
      <c r="AA5">
        <v>1</v>
      </c>
      <c r="AC5" t="s">
        <v>173</v>
      </c>
      <c r="AD5">
        <v>634</v>
      </c>
      <c r="AE5">
        <v>0.40400000000000003</v>
      </c>
      <c r="AF5">
        <v>0.49099999999999999</v>
      </c>
      <c r="AG5">
        <v>0</v>
      </c>
      <c r="AH5">
        <v>1</v>
      </c>
    </row>
    <row r="6" spans="1:34" x14ac:dyDescent="0.25">
      <c r="A6" t="s">
        <v>32</v>
      </c>
      <c r="B6" s="25">
        <v>25147</v>
      </c>
      <c r="C6">
        <v>0.42399999999999999</v>
      </c>
      <c r="D6">
        <v>0.75800000000000001</v>
      </c>
      <c r="E6">
        <v>0</v>
      </c>
      <c r="F6">
        <v>10</v>
      </c>
      <c r="H6" t="s">
        <v>32</v>
      </c>
      <c r="I6" s="25">
        <v>11209</v>
      </c>
      <c r="J6">
        <v>0.34899999999999998</v>
      </c>
      <c r="K6">
        <v>0.70299999999999996</v>
      </c>
      <c r="L6">
        <v>0</v>
      </c>
      <c r="M6">
        <v>10</v>
      </c>
      <c r="O6" t="s">
        <v>32</v>
      </c>
      <c r="P6" s="25">
        <v>6907</v>
      </c>
      <c r="Q6">
        <v>0.44800000000000001</v>
      </c>
      <c r="R6">
        <v>0.77200000000000002</v>
      </c>
      <c r="S6">
        <v>0</v>
      </c>
      <c r="T6">
        <v>7</v>
      </c>
      <c r="V6" t="s">
        <v>32</v>
      </c>
      <c r="W6" s="25">
        <v>6397</v>
      </c>
      <c r="X6">
        <v>0.54</v>
      </c>
      <c r="Y6">
        <v>0.82</v>
      </c>
      <c r="Z6">
        <v>0</v>
      </c>
      <c r="AA6">
        <v>6</v>
      </c>
      <c r="AC6" t="s">
        <v>32</v>
      </c>
      <c r="AD6">
        <v>634</v>
      </c>
      <c r="AE6">
        <v>0.33400000000000002</v>
      </c>
      <c r="AF6">
        <v>0.71899999999999997</v>
      </c>
      <c r="AG6">
        <v>0</v>
      </c>
      <c r="AH6">
        <v>5</v>
      </c>
    </row>
    <row r="7" spans="1:34" x14ac:dyDescent="0.25">
      <c r="A7" t="s">
        <v>118</v>
      </c>
      <c r="B7" s="25">
        <v>25147</v>
      </c>
      <c r="C7">
        <v>3.67</v>
      </c>
      <c r="D7">
        <v>1.802</v>
      </c>
      <c r="E7">
        <v>1</v>
      </c>
      <c r="F7">
        <v>19</v>
      </c>
      <c r="H7" t="s">
        <v>118</v>
      </c>
      <c r="I7" s="25">
        <v>11209</v>
      </c>
      <c r="J7">
        <v>3.6659999999999999</v>
      </c>
      <c r="K7">
        <v>1.77</v>
      </c>
      <c r="L7">
        <v>1</v>
      </c>
      <c r="M7">
        <v>19</v>
      </c>
      <c r="O7" t="s">
        <v>118</v>
      </c>
      <c r="P7" s="25">
        <v>6907</v>
      </c>
      <c r="Q7">
        <v>3.637</v>
      </c>
      <c r="R7">
        <v>1.831</v>
      </c>
      <c r="S7">
        <v>1</v>
      </c>
      <c r="T7">
        <v>17</v>
      </c>
      <c r="V7" t="s">
        <v>118</v>
      </c>
      <c r="W7" s="25">
        <v>6397</v>
      </c>
      <c r="X7">
        <v>3.718</v>
      </c>
      <c r="Y7">
        <v>1.8280000000000001</v>
      </c>
      <c r="Z7">
        <v>1</v>
      </c>
      <c r="AA7">
        <v>15</v>
      </c>
      <c r="AC7" t="s">
        <v>118</v>
      </c>
      <c r="AD7">
        <v>634</v>
      </c>
      <c r="AE7">
        <v>3.645</v>
      </c>
      <c r="AF7">
        <v>1.7829999999999999</v>
      </c>
      <c r="AG7">
        <v>1</v>
      </c>
      <c r="AH7">
        <v>13</v>
      </c>
    </row>
    <row r="8" spans="1:34" x14ac:dyDescent="0.25">
      <c r="A8" t="s">
        <v>33</v>
      </c>
      <c r="B8" s="25">
        <v>25147</v>
      </c>
      <c r="C8">
        <v>10.398999999999999</v>
      </c>
      <c r="D8">
        <v>2.5920000000000001</v>
      </c>
      <c r="E8">
        <v>0</v>
      </c>
      <c r="F8">
        <v>13.753</v>
      </c>
      <c r="H8" t="s">
        <v>33</v>
      </c>
      <c r="I8" s="25">
        <v>11209</v>
      </c>
      <c r="J8">
        <v>10.455</v>
      </c>
      <c r="K8">
        <v>2.5510000000000002</v>
      </c>
      <c r="L8">
        <v>0</v>
      </c>
      <c r="M8">
        <v>13.753</v>
      </c>
      <c r="O8" t="s">
        <v>33</v>
      </c>
      <c r="P8" s="25">
        <v>6907</v>
      </c>
      <c r="Q8">
        <v>10.385999999999999</v>
      </c>
      <c r="R8">
        <v>2.63</v>
      </c>
      <c r="S8">
        <v>0</v>
      </c>
      <c r="T8">
        <v>13.753</v>
      </c>
      <c r="V8" t="s">
        <v>33</v>
      </c>
      <c r="W8" s="25">
        <v>6397</v>
      </c>
      <c r="X8">
        <v>10.31</v>
      </c>
      <c r="Y8">
        <v>2.6520000000000001</v>
      </c>
      <c r="Z8">
        <v>0</v>
      </c>
      <c r="AA8">
        <v>13.753</v>
      </c>
      <c r="AC8" t="s">
        <v>33</v>
      </c>
      <c r="AD8">
        <v>634</v>
      </c>
      <c r="AE8">
        <v>10.456</v>
      </c>
      <c r="AF8">
        <v>2.2280000000000002</v>
      </c>
      <c r="AG8">
        <v>0</v>
      </c>
      <c r="AH8">
        <v>13.644</v>
      </c>
    </row>
    <row r="9" spans="1:34" x14ac:dyDescent="0.25">
      <c r="A9" t="s">
        <v>43</v>
      </c>
      <c r="B9" s="25">
        <v>25147</v>
      </c>
      <c r="C9">
        <v>5.8360000000000003</v>
      </c>
      <c r="D9">
        <v>1.7789999999999999</v>
      </c>
      <c r="E9">
        <v>3.4</v>
      </c>
      <c r="F9">
        <v>11</v>
      </c>
      <c r="H9" t="s">
        <v>43</v>
      </c>
      <c r="I9" s="25">
        <v>11209</v>
      </c>
      <c r="J9">
        <v>5.64</v>
      </c>
      <c r="K9">
        <v>1.651</v>
      </c>
      <c r="L9">
        <v>3.4</v>
      </c>
      <c r="M9">
        <v>11</v>
      </c>
      <c r="O9" t="s">
        <v>43</v>
      </c>
      <c r="P9" s="25">
        <v>6907</v>
      </c>
      <c r="Q9">
        <v>5.94</v>
      </c>
      <c r="R9">
        <v>1.8149999999999999</v>
      </c>
      <c r="S9">
        <v>3.4</v>
      </c>
      <c r="T9">
        <v>11</v>
      </c>
      <c r="V9" t="s">
        <v>43</v>
      </c>
      <c r="W9" s="25">
        <v>6397</v>
      </c>
      <c r="X9">
        <v>6.0960000000000001</v>
      </c>
      <c r="Y9">
        <v>1.913</v>
      </c>
      <c r="Z9">
        <v>3.4</v>
      </c>
      <c r="AA9">
        <v>11</v>
      </c>
      <c r="AC9" t="s">
        <v>43</v>
      </c>
      <c r="AD9">
        <v>634</v>
      </c>
      <c r="AE9">
        <v>5.5439999999999996</v>
      </c>
      <c r="AF9">
        <v>1.7170000000000001</v>
      </c>
      <c r="AG9">
        <v>3.4</v>
      </c>
      <c r="AH9">
        <v>11</v>
      </c>
    </row>
    <row r="10" spans="1:34" x14ac:dyDescent="0.25">
      <c r="A10" t="s">
        <v>34</v>
      </c>
      <c r="B10" s="25">
        <v>25147</v>
      </c>
      <c r="C10">
        <v>37.743000000000002</v>
      </c>
      <c r="D10">
        <v>28.332000000000001</v>
      </c>
      <c r="E10">
        <v>0</v>
      </c>
      <c r="F10">
        <v>100</v>
      </c>
      <c r="H10" t="s">
        <v>34</v>
      </c>
      <c r="I10" s="25">
        <v>11209</v>
      </c>
      <c r="J10">
        <v>39.960999999999999</v>
      </c>
      <c r="K10">
        <v>29.181000000000001</v>
      </c>
      <c r="L10">
        <v>0</v>
      </c>
      <c r="M10">
        <v>100</v>
      </c>
      <c r="O10" t="s">
        <v>34</v>
      </c>
      <c r="P10" s="25">
        <v>6907</v>
      </c>
      <c r="Q10">
        <v>36.802999999999997</v>
      </c>
      <c r="R10">
        <v>27.907</v>
      </c>
      <c r="S10">
        <v>0</v>
      </c>
      <c r="T10">
        <v>100</v>
      </c>
      <c r="V10" t="s">
        <v>34</v>
      </c>
      <c r="W10" s="25">
        <v>6397</v>
      </c>
      <c r="X10">
        <v>34.9</v>
      </c>
      <c r="Y10">
        <v>26.891999999999999</v>
      </c>
      <c r="Z10">
        <v>0</v>
      </c>
      <c r="AA10">
        <v>100</v>
      </c>
      <c r="AC10" t="s">
        <v>34</v>
      </c>
      <c r="AD10">
        <v>634</v>
      </c>
      <c r="AE10">
        <v>37.451000000000001</v>
      </c>
      <c r="AF10">
        <v>28.795000000000002</v>
      </c>
      <c r="AG10">
        <v>0</v>
      </c>
      <c r="AH10">
        <v>100</v>
      </c>
    </row>
    <row r="11" spans="1:34" x14ac:dyDescent="0.25">
      <c r="A11" t="s">
        <v>44</v>
      </c>
      <c r="B11" s="25">
        <v>25147</v>
      </c>
      <c r="C11">
        <v>7.0000000000000007E-2</v>
      </c>
      <c r="D11">
        <v>0.51100000000000001</v>
      </c>
      <c r="E11">
        <v>0</v>
      </c>
      <c r="F11">
        <v>10</v>
      </c>
      <c r="H11" t="s">
        <v>44</v>
      </c>
      <c r="I11" s="25">
        <v>11209</v>
      </c>
      <c r="J11">
        <v>8.4000000000000005E-2</v>
      </c>
      <c r="K11">
        <v>0.55600000000000005</v>
      </c>
      <c r="L11">
        <v>0</v>
      </c>
      <c r="M11">
        <v>9</v>
      </c>
      <c r="O11" t="s">
        <v>44</v>
      </c>
      <c r="P11" s="25">
        <v>6907</v>
      </c>
      <c r="Q11">
        <v>6.2E-2</v>
      </c>
      <c r="R11">
        <v>0.47399999999999998</v>
      </c>
      <c r="S11">
        <v>0</v>
      </c>
      <c r="T11">
        <v>10</v>
      </c>
      <c r="V11" t="s">
        <v>44</v>
      </c>
      <c r="W11" s="25">
        <v>6397</v>
      </c>
      <c r="X11">
        <v>5.7000000000000002E-2</v>
      </c>
      <c r="Y11">
        <v>0.47299999999999998</v>
      </c>
      <c r="Z11">
        <v>0</v>
      </c>
      <c r="AA11">
        <v>9</v>
      </c>
      <c r="AC11" t="s">
        <v>44</v>
      </c>
      <c r="AD11">
        <v>634</v>
      </c>
      <c r="AE11">
        <v>5.5E-2</v>
      </c>
      <c r="AF11">
        <v>0.41099999999999998</v>
      </c>
      <c r="AG11">
        <v>0</v>
      </c>
      <c r="AH11">
        <v>5</v>
      </c>
    </row>
    <row r="12" spans="1:34" x14ac:dyDescent="0.25">
      <c r="A12" t="s">
        <v>35</v>
      </c>
      <c r="B12" s="25">
        <v>25147</v>
      </c>
      <c r="C12">
        <v>26.187000000000001</v>
      </c>
      <c r="D12">
        <v>66.241</v>
      </c>
      <c r="E12">
        <v>0</v>
      </c>
      <c r="F12">
        <v>950</v>
      </c>
      <c r="H12" t="s">
        <v>35</v>
      </c>
      <c r="I12" s="25">
        <v>11209</v>
      </c>
      <c r="J12">
        <v>21.95</v>
      </c>
      <c r="K12">
        <v>58.264000000000003</v>
      </c>
      <c r="L12">
        <v>0</v>
      </c>
      <c r="M12" s="25">
        <v>696</v>
      </c>
      <c r="O12" t="s">
        <v>35</v>
      </c>
      <c r="P12" s="25">
        <v>6907</v>
      </c>
      <c r="Q12">
        <v>27.786000000000001</v>
      </c>
      <c r="R12">
        <v>68.269000000000005</v>
      </c>
      <c r="S12">
        <v>0</v>
      </c>
      <c r="T12">
        <v>944</v>
      </c>
      <c r="V12" t="s">
        <v>35</v>
      </c>
      <c r="W12" s="25">
        <v>6397</v>
      </c>
      <c r="X12">
        <v>32.874000000000002</v>
      </c>
      <c r="Y12">
        <v>77.611999999999995</v>
      </c>
      <c r="Z12">
        <v>0</v>
      </c>
      <c r="AA12">
        <v>950</v>
      </c>
      <c r="AC12" t="s">
        <v>35</v>
      </c>
      <c r="AD12">
        <v>634</v>
      </c>
      <c r="AE12">
        <v>16.213000000000001</v>
      </c>
      <c r="AF12">
        <v>39.895000000000003</v>
      </c>
      <c r="AG12">
        <v>0</v>
      </c>
      <c r="AH12">
        <v>271</v>
      </c>
    </row>
    <row r="13" spans="1:34" x14ac:dyDescent="0.25">
      <c r="A13" t="s">
        <v>36</v>
      </c>
      <c r="B13" s="25">
        <v>25147</v>
      </c>
      <c r="C13">
        <v>225.81899999999999</v>
      </c>
      <c r="D13">
        <v>206.61799999999999</v>
      </c>
      <c r="E13">
        <v>0</v>
      </c>
      <c r="F13" s="25">
        <v>1186</v>
      </c>
      <c r="H13" t="s">
        <v>36</v>
      </c>
      <c r="I13" s="25">
        <v>11209</v>
      </c>
      <c r="J13">
        <v>184.666</v>
      </c>
      <c r="K13">
        <v>181.69</v>
      </c>
      <c r="L13">
        <v>0</v>
      </c>
      <c r="M13" s="25">
        <v>1091</v>
      </c>
      <c r="O13" t="s">
        <v>36</v>
      </c>
      <c r="P13" s="25">
        <v>6907</v>
      </c>
      <c r="Q13">
        <v>246.41300000000001</v>
      </c>
      <c r="R13">
        <v>213.12700000000001</v>
      </c>
      <c r="S13">
        <v>0</v>
      </c>
      <c r="T13" s="25">
        <v>1155</v>
      </c>
      <c r="V13" t="s">
        <v>36</v>
      </c>
      <c r="W13" s="25">
        <v>6397</v>
      </c>
      <c r="X13">
        <v>283.62299999999999</v>
      </c>
      <c r="Y13">
        <v>225.904</v>
      </c>
      <c r="Z13">
        <v>0</v>
      </c>
      <c r="AA13" s="25">
        <v>1186</v>
      </c>
      <c r="AC13" t="s">
        <v>36</v>
      </c>
      <c r="AD13">
        <v>634</v>
      </c>
      <c r="AE13">
        <v>145.80000000000001</v>
      </c>
      <c r="AF13">
        <v>159.38</v>
      </c>
      <c r="AG13">
        <v>0</v>
      </c>
      <c r="AH13">
        <v>890</v>
      </c>
    </row>
    <row r="14" spans="1:34" x14ac:dyDescent="0.25">
      <c r="A14" t="s">
        <v>106</v>
      </c>
      <c r="B14" s="25">
        <v>25147</v>
      </c>
      <c r="C14">
        <v>1.9E-2</v>
      </c>
      <c r="D14">
        <v>0.13700000000000001</v>
      </c>
      <c r="E14">
        <v>0</v>
      </c>
      <c r="F14">
        <v>1</v>
      </c>
      <c r="H14" t="s">
        <v>106</v>
      </c>
      <c r="I14" s="25">
        <v>11209</v>
      </c>
      <c r="J14">
        <v>1.6E-2</v>
      </c>
      <c r="K14">
        <v>0.126</v>
      </c>
      <c r="L14">
        <v>0</v>
      </c>
      <c r="M14">
        <v>1</v>
      </c>
      <c r="O14" t="s">
        <v>106</v>
      </c>
      <c r="P14" s="25">
        <v>6907</v>
      </c>
      <c r="Q14">
        <v>2.3E-2</v>
      </c>
      <c r="R14">
        <v>0.151</v>
      </c>
      <c r="S14">
        <v>0</v>
      </c>
      <c r="T14">
        <v>1</v>
      </c>
      <c r="V14" t="s">
        <v>106</v>
      </c>
      <c r="W14" s="25">
        <v>6397</v>
      </c>
      <c r="X14">
        <v>2.1000000000000001E-2</v>
      </c>
      <c r="Y14">
        <v>0.14499999999999999</v>
      </c>
      <c r="Z14">
        <v>0</v>
      </c>
      <c r="AA14">
        <v>1</v>
      </c>
      <c r="AC14" t="s">
        <v>106</v>
      </c>
      <c r="AD14">
        <v>634</v>
      </c>
      <c r="AE14">
        <v>8.9999999999999993E-3</v>
      </c>
      <c r="AF14">
        <v>9.7000000000000003E-2</v>
      </c>
      <c r="AG14">
        <v>0</v>
      </c>
      <c r="AH14">
        <v>1</v>
      </c>
    </row>
    <row r="15" spans="1:34" x14ac:dyDescent="0.25">
      <c r="A15" t="s">
        <v>519</v>
      </c>
      <c r="B15" s="25">
        <v>25147</v>
      </c>
      <c r="C15">
        <v>0.51</v>
      </c>
      <c r="D15">
        <v>0.5</v>
      </c>
      <c r="E15">
        <v>0</v>
      </c>
      <c r="F15">
        <v>1</v>
      </c>
      <c r="H15" t="s">
        <v>519</v>
      </c>
      <c r="I15" s="25">
        <v>11209</v>
      </c>
      <c r="J15">
        <v>0.52</v>
      </c>
      <c r="K15">
        <v>0.5</v>
      </c>
      <c r="L15">
        <v>0</v>
      </c>
      <c r="M15">
        <v>1</v>
      </c>
      <c r="O15" t="s">
        <v>519</v>
      </c>
      <c r="P15" s="25">
        <v>6907</v>
      </c>
      <c r="Q15">
        <v>0.57899999999999996</v>
      </c>
      <c r="R15">
        <v>0.49399999999999999</v>
      </c>
      <c r="S15">
        <v>0</v>
      </c>
      <c r="T15">
        <v>1</v>
      </c>
      <c r="V15" t="s">
        <v>519</v>
      </c>
      <c r="W15" s="25">
        <v>6397</v>
      </c>
      <c r="X15">
        <v>0.43099999999999999</v>
      </c>
      <c r="Y15">
        <v>0.495</v>
      </c>
      <c r="Z15">
        <v>0</v>
      </c>
      <c r="AA15">
        <v>1</v>
      </c>
      <c r="AC15" t="s">
        <v>519</v>
      </c>
      <c r="AD15">
        <v>634</v>
      </c>
      <c r="AE15">
        <v>0.35599999999999998</v>
      </c>
      <c r="AF15">
        <v>0.47899999999999998</v>
      </c>
      <c r="AG15">
        <v>0</v>
      </c>
      <c r="AH15">
        <v>1</v>
      </c>
    </row>
    <row r="16" spans="1:34" x14ac:dyDescent="0.25">
      <c r="A16" t="s">
        <v>124</v>
      </c>
      <c r="B16" s="25">
        <v>25147</v>
      </c>
      <c r="C16">
        <v>0.49</v>
      </c>
      <c r="D16">
        <v>0.5</v>
      </c>
      <c r="E16">
        <v>0</v>
      </c>
      <c r="F16">
        <v>1</v>
      </c>
      <c r="H16" t="s">
        <v>124</v>
      </c>
      <c r="I16" s="25">
        <v>11209</v>
      </c>
      <c r="J16">
        <v>0.48</v>
      </c>
      <c r="K16">
        <v>0.5</v>
      </c>
      <c r="L16">
        <v>0</v>
      </c>
      <c r="M16">
        <v>1</v>
      </c>
      <c r="O16" t="s">
        <v>124</v>
      </c>
      <c r="P16" s="25">
        <v>6907</v>
      </c>
      <c r="Q16">
        <v>0.42099999999999999</v>
      </c>
      <c r="R16">
        <v>0.49399999999999999</v>
      </c>
      <c r="S16">
        <v>0</v>
      </c>
      <c r="T16">
        <v>1</v>
      </c>
      <c r="V16" t="s">
        <v>124</v>
      </c>
      <c r="W16" s="25">
        <v>6397</v>
      </c>
      <c r="X16">
        <v>0.56899999999999995</v>
      </c>
      <c r="Y16">
        <v>0.495</v>
      </c>
      <c r="Z16">
        <v>0</v>
      </c>
      <c r="AA16">
        <v>1</v>
      </c>
      <c r="AC16" t="s">
        <v>124</v>
      </c>
      <c r="AD16">
        <v>634</v>
      </c>
      <c r="AE16">
        <v>0.64400000000000002</v>
      </c>
      <c r="AF16">
        <v>0.47899999999999998</v>
      </c>
      <c r="AG16">
        <v>0</v>
      </c>
      <c r="AH16">
        <v>1</v>
      </c>
    </row>
    <row r="17" spans="1:34" x14ac:dyDescent="0.25">
      <c r="A17" t="s">
        <v>518</v>
      </c>
      <c r="B17" s="25">
        <v>25147</v>
      </c>
      <c r="C17">
        <v>0.44600000000000001</v>
      </c>
      <c r="D17">
        <v>0.497</v>
      </c>
      <c r="E17">
        <v>0</v>
      </c>
      <c r="F17">
        <v>1</v>
      </c>
      <c r="H17" t="s">
        <v>518</v>
      </c>
      <c r="I17" s="25">
        <v>11209</v>
      </c>
      <c r="J17">
        <v>1</v>
      </c>
      <c r="K17">
        <v>0</v>
      </c>
      <c r="L17">
        <v>1</v>
      </c>
      <c r="M17">
        <v>1</v>
      </c>
      <c r="O17" t="s">
        <v>518</v>
      </c>
      <c r="P17" s="25">
        <v>6907</v>
      </c>
      <c r="Q17">
        <v>0</v>
      </c>
      <c r="R17">
        <v>0</v>
      </c>
      <c r="S17">
        <v>0</v>
      </c>
      <c r="T17">
        <v>0</v>
      </c>
      <c r="V17" t="s">
        <v>518</v>
      </c>
      <c r="W17" s="25">
        <v>6397</v>
      </c>
      <c r="X17">
        <v>0</v>
      </c>
      <c r="Y17">
        <v>0</v>
      </c>
      <c r="Z17">
        <v>0</v>
      </c>
      <c r="AA17">
        <v>0</v>
      </c>
      <c r="AC17" t="s">
        <v>518</v>
      </c>
      <c r="AD17">
        <v>634</v>
      </c>
      <c r="AE17">
        <v>0</v>
      </c>
      <c r="AF17">
        <v>0</v>
      </c>
      <c r="AG17">
        <v>0</v>
      </c>
      <c r="AH17">
        <v>0</v>
      </c>
    </row>
    <row r="18" spans="1:34" x14ac:dyDescent="0.25">
      <c r="A18" t="s">
        <v>120</v>
      </c>
      <c r="B18" s="25">
        <v>25147</v>
      </c>
      <c r="C18">
        <v>2.5000000000000001E-2</v>
      </c>
      <c r="D18">
        <v>0.157</v>
      </c>
      <c r="E18">
        <v>0</v>
      </c>
      <c r="F18">
        <v>1</v>
      </c>
      <c r="H18" t="s">
        <v>120</v>
      </c>
      <c r="I18" s="25">
        <v>11209</v>
      </c>
      <c r="J18">
        <v>0</v>
      </c>
      <c r="K18">
        <v>0</v>
      </c>
      <c r="L18">
        <v>0</v>
      </c>
      <c r="M18">
        <v>0</v>
      </c>
      <c r="O18" t="s">
        <v>120</v>
      </c>
      <c r="P18" s="25">
        <v>6907</v>
      </c>
      <c r="Q18">
        <v>0</v>
      </c>
      <c r="R18">
        <v>0</v>
      </c>
      <c r="S18">
        <v>0</v>
      </c>
      <c r="T18">
        <v>0</v>
      </c>
      <c r="V18" t="s">
        <v>120</v>
      </c>
      <c r="W18" s="25">
        <v>6397</v>
      </c>
      <c r="X18">
        <v>0</v>
      </c>
      <c r="Y18">
        <v>0</v>
      </c>
      <c r="Z18">
        <v>0</v>
      </c>
      <c r="AA18">
        <v>0</v>
      </c>
      <c r="AC18" t="s">
        <v>120</v>
      </c>
      <c r="AD18">
        <v>634</v>
      </c>
      <c r="AE18">
        <v>1</v>
      </c>
      <c r="AF18">
        <v>0</v>
      </c>
      <c r="AG18">
        <v>1</v>
      </c>
      <c r="AH18">
        <v>1</v>
      </c>
    </row>
    <row r="19" spans="1:34" x14ac:dyDescent="0.25">
      <c r="A19" t="s">
        <v>10</v>
      </c>
      <c r="B19" s="25">
        <v>25147</v>
      </c>
      <c r="C19">
        <v>0.27500000000000002</v>
      </c>
      <c r="D19">
        <v>0.44600000000000001</v>
      </c>
      <c r="E19">
        <v>0</v>
      </c>
      <c r="F19">
        <v>1</v>
      </c>
      <c r="H19" t="s">
        <v>10</v>
      </c>
      <c r="I19" s="25">
        <v>11209</v>
      </c>
      <c r="J19">
        <v>0</v>
      </c>
      <c r="K19">
        <v>0</v>
      </c>
      <c r="L19">
        <v>0</v>
      </c>
      <c r="M19">
        <v>0</v>
      </c>
      <c r="O19" t="s">
        <v>10</v>
      </c>
      <c r="P19" s="25">
        <v>6907</v>
      </c>
      <c r="Q19">
        <v>1</v>
      </c>
      <c r="R19">
        <v>0</v>
      </c>
      <c r="S19">
        <v>1</v>
      </c>
      <c r="T19">
        <v>1</v>
      </c>
      <c r="V19" t="s">
        <v>10</v>
      </c>
      <c r="W19" s="25">
        <v>6397</v>
      </c>
      <c r="X19">
        <v>0</v>
      </c>
      <c r="Y19">
        <v>0</v>
      </c>
      <c r="Z19">
        <v>0</v>
      </c>
      <c r="AA19">
        <v>0</v>
      </c>
      <c r="AC19" t="s">
        <v>10</v>
      </c>
      <c r="AD19">
        <v>634</v>
      </c>
      <c r="AE19">
        <v>0</v>
      </c>
      <c r="AF19">
        <v>0</v>
      </c>
      <c r="AG19">
        <v>0</v>
      </c>
      <c r="AH19">
        <v>0</v>
      </c>
    </row>
    <row r="20" spans="1:34" x14ac:dyDescent="0.25">
      <c r="A20" t="s">
        <v>12</v>
      </c>
      <c r="B20" s="25">
        <v>25147</v>
      </c>
      <c r="C20">
        <v>0.254</v>
      </c>
      <c r="D20">
        <v>0.436</v>
      </c>
      <c r="E20">
        <v>0</v>
      </c>
      <c r="F20">
        <v>1</v>
      </c>
      <c r="H20" t="s">
        <v>12</v>
      </c>
      <c r="I20" s="25">
        <v>11209</v>
      </c>
      <c r="J20">
        <v>0</v>
      </c>
      <c r="K20">
        <v>0</v>
      </c>
      <c r="L20">
        <v>0</v>
      </c>
      <c r="M20">
        <v>0</v>
      </c>
      <c r="O20" t="s">
        <v>12</v>
      </c>
      <c r="P20" s="25">
        <v>6907</v>
      </c>
      <c r="Q20">
        <v>0</v>
      </c>
      <c r="R20">
        <v>0</v>
      </c>
      <c r="S20">
        <v>0</v>
      </c>
      <c r="T20">
        <v>0</v>
      </c>
      <c r="V20" t="s">
        <v>12</v>
      </c>
      <c r="W20" s="25">
        <v>6397</v>
      </c>
      <c r="X20">
        <v>1</v>
      </c>
      <c r="Y20">
        <v>0</v>
      </c>
      <c r="Z20">
        <v>1</v>
      </c>
      <c r="AA20">
        <v>1</v>
      </c>
      <c r="AC20" t="s">
        <v>12</v>
      </c>
      <c r="AD20">
        <v>634</v>
      </c>
      <c r="AE20">
        <v>0</v>
      </c>
      <c r="AF20">
        <v>0</v>
      </c>
      <c r="AG20">
        <v>0</v>
      </c>
      <c r="AH20">
        <v>0</v>
      </c>
    </row>
    <row r="21" spans="1:34" x14ac:dyDescent="0.25">
      <c r="A21" t="s">
        <v>517</v>
      </c>
      <c r="B21" s="25">
        <v>25147</v>
      </c>
      <c r="C21">
        <v>0.434</v>
      </c>
      <c r="D21">
        <v>0.496</v>
      </c>
      <c r="E21">
        <v>0</v>
      </c>
      <c r="F21">
        <v>1</v>
      </c>
      <c r="H21" t="s">
        <v>517</v>
      </c>
      <c r="I21" s="25">
        <v>11209</v>
      </c>
      <c r="J21">
        <v>0.48499999999999999</v>
      </c>
      <c r="K21">
        <v>0.5</v>
      </c>
      <c r="L21">
        <v>0</v>
      </c>
      <c r="M21">
        <v>1</v>
      </c>
      <c r="O21" t="s">
        <v>517</v>
      </c>
      <c r="P21" s="25">
        <v>6907</v>
      </c>
      <c r="Q21">
        <v>0.41399999999999998</v>
      </c>
      <c r="R21">
        <v>0.49299999999999999</v>
      </c>
      <c r="S21">
        <v>0</v>
      </c>
      <c r="T21">
        <v>1</v>
      </c>
      <c r="V21" t="s">
        <v>517</v>
      </c>
      <c r="W21" s="25">
        <v>6397</v>
      </c>
      <c r="X21">
        <v>0.35099999999999998</v>
      </c>
      <c r="Y21">
        <v>0.47699999999999998</v>
      </c>
      <c r="Z21">
        <v>0</v>
      </c>
      <c r="AA21">
        <v>1</v>
      </c>
      <c r="AC21" t="s">
        <v>517</v>
      </c>
      <c r="AD21">
        <v>634</v>
      </c>
      <c r="AE21">
        <v>0.57599999999999996</v>
      </c>
      <c r="AF21">
        <v>0.495</v>
      </c>
      <c r="AG21">
        <v>0</v>
      </c>
      <c r="AH21">
        <v>1</v>
      </c>
    </row>
    <row r="22" spans="1:34" x14ac:dyDescent="0.25">
      <c r="A22" t="s">
        <v>24</v>
      </c>
      <c r="B22" s="25">
        <v>25147</v>
      </c>
      <c r="C22">
        <v>0.192</v>
      </c>
      <c r="D22">
        <v>0.39400000000000002</v>
      </c>
      <c r="E22">
        <v>0</v>
      </c>
      <c r="F22">
        <v>1</v>
      </c>
      <c r="H22" t="s">
        <v>24</v>
      </c>
      <c r="I22" s="25">
        <v>11209</v>
      </c>
      <c r="J22">
        <v>0.16900000000000001</v>
      </c>
      <c r="K22">
        <v>0.375</v>
      </c>
      <c r="L22">
        <v>0</v>
      </c>
      <c r="M22">
        <v>1</v>
      </c>
      <c r="O22" t="s">
        <v>24</v>
      </c>
      <c r="P22" s="25">
        <v>6907</v>
      </c>
      <c r="Q22">
        <v>0.20699999999999999</v>
      </c>
      <c r="R22">
        <v>0.40500000000000003</v>
      </c>
      <c r="S22">
        <v>0</v>
      </c>
      <c r="T22">
        <v>1</v>
      </c>
      <c r="V22" t="s">
        <v>24</v>
      </c>
      <c r="W22" s="25">
        <v>6397</v>
      </c>
      <c r="X22">
        <v>0.219</v>
      </c>
      <c r="Y22">
        <v>0.41399999999999998</v>
      </c>
      <c r="Z22">
        <v>0</v>
      </c>
      <c r="AA22">
        <v>1</v>
      </c>
      <c r="AC22" t="s">
        <v>24</v>
      </c>
      <c r="AD22">
        <v>634</v>
      </c>
      <c r="AE22">
        <v>0.153</v>
      </c>
      <c r="AF22">
        <v>0.36</v>
      </c>
      <c r="AG22">
        <v>0</v>
      </c>
      <c r="AH22">
        <v>1</v>
      </c>
    </row>
    <row r="23" spans="1:34" x14ac:dyDescent="0.25">
      <c r="A23" t="s">
        <v>23</v>
      </c>
      <c r="B23" s="25">
        <v>25147</v>
      </c>
      <c r="C23">
        <v>0.375</v>
      </c>
      <c r="D23">
        <v>0.48399999999999999</v>
      </c>
      <c r="E23">
        <v>0</v>
      </c>
      <c r="F23">
        <v>1</v>
      </c>
      <c r="H23" t="s">
        <v>23</v>
      </c>
      <c r="I23" s="25">
        <v>11209</v>
      </c>
      <c r="J23">
        <v>0.34599999999999997</v>
      </c>
      <c r="K23">
        <v>0.47599999999999998</v>
      </c>
      <c r="L23">
        <v>0</v>
      </c>
      <c r="M23">
        <v>1</v>
      </c>
      <c r="O23" t="s">
        <v>23</v>
      </c>
      <c r="P23" s="25">
        <v>6907</v>
      </c>
      <c r="Q23">
        <v>0.379</v>
      </c>
      <c r="R23">
        <v>0.48499999999999999</v>
      </c>
      <c r="S23">
        <v>0</v>
      </c>
      <c r="T23">
        <v>1</v>
      </c>
      <c r="V23" t="s">
        <v>23</v>
      </c>
      <c r="W23" s="25">
        <v>6397</v>
      </c>
      <c r="X23">
        <v>0.43</v>
      </c>
      <c r="Y23">
        <v>0.495</v>
      </c>
      <c r="Z23">
        <v>0</v>
      </c>
      <c r="AA23">
        <v>1</v>
      </c>
      <c r="AC23" t="s">
        <v>23</v>
      </c>
      <c r="AD23">
        <v>634</v>
      </c>
      <c r="AE23">
        <v>0.27100000000000002</v>
      </c>
      <c r="AF23">
        <v>0.44500000000000001</v>
      </c>
      <c r="AG23">
        <v>0</v>
      </c>
      <c r="AH23">
        <v>1</v>
      </c>
    </row>
    <row r="24" spans="1:34" x14ac:dyDescent="0.25">
      <c r="A24" t="s">
        <v>516</v>
      </c>
      <c r="B24" s="25">
        <v>25147</v>
      </c>
      <c r="C24">
        <v>0.20799999999999999</v>
      </c>
      <c r="D24">
        <v>0.40600000000000003</v>
      </c>
      <c r="E24">
        <v>0</v>
      </c>
      <c r="F24">
        <v>1</v>
      </c>
      <c r="H24" t="s">
        <v>516</v>
      </c>
      <c r="I24" s="25">
        <v>11209</v>
      </c>
      <c r="J24">
        <v>0.21299999999999999</v>
      </c>
      <c r="K24">
        <v>0.41</v>
      </c>
      <c r="L24">
        <v>0</v>
      </c>
      <c r="M24">
        <v>1</v>
      </c>
      <c r="O24" t="s">
        <v>516</v>
      </c>
      <c r="P24" s="25">
        <v>6907</v>
      </c>
      <c r="Q24">
        <v>0.218</v>
      </c>
      <c r="R24">
        <v>0.41299999999999998</v>
      </c>
      <c r="S24">
        <v>0</v>
      </c>
      <c r="T24">
        <v>1</v>
      </c>
      <c r="V24" t="s">
        <v>516</v>
      </c>
      <c r="W24" s="25">
        <v>6397</v>
      </c>
      <c r="X24">
        <v>0.186</v>
      </c>
      <c r="Y24">
        <v>0.38900000000000001</v>
      </c>
      <c r="Z24">
        <v>0</v>
      </c>
      <c r="AA24">
        <v>1</v>
      </c>
      <c r="AC24" t="s">
        <v>516</v>
      </c>
      <c r="AD24">
        <v>634</v>
      </c>
      <c r="AE24">
        <v>0.24</v>
      </c>
      <c r="AF24">
        <v>0.42699999999999999</v>
      </c>
      <c r="AG24">
        <v>0</v>
      </c>
      <c r="AH24">
        <v>1</v>
      </c>
    </row>
    <row r="25" spans="1:34" x14ac:dyDescent="0.25">
      <c r="A25" t="s">
        <v>40</v>
      </c>
      <c r="B25" s="25">
        <v>25147</v>
      </c>
      <c r="C25">
        <v>0.151</v>
      </c>
      <c r="D25">
        <v>0.35799999999999998</v>
      </c>
      <c r="E25">
        <v>0</v>
      </c>
      <c r="F25">
        <v>1</v>
      </c>
      <c r="H25" t="s">
        <v>40</v>
      </c>
      <c r="I25" s="25">
        <v>11209</v>
      </c>
      <c r="J25">
        <v>0.16</v>
      </c>
      <c r="K25">
        <v>0.36699999999999999</v>
      </c>
      <c r="L25">
        <v>0</v>
      </c>
      <c r="M25">
        <v>1</v>
      </c>
      <c r="O25" t="s">
        <v>40</v>
      </c>
      <c r="P25" s="25">
        <v>6907</v>
      </c>
      <c r="Q25">
        <v>0.14499999999999999</v>
      </c>
      <c r="R25">
        <v>0.35199999999999998</v>
      </c>
      <c r="S25">
        <v>0</v>
      </c>
      <c r="T25">
        <v>1</v>
      </c>
      <c r="V25" t="s">
        <v>40</v>
      </c>
      <c r="W25" s="25">
        <v>6397</v>
      </c>
      <c r="X25">
        <v>0.14000000000000001</v>
      </c>
      <c r="Y25">
        <v>0.34699999999999998</v>
      </c>
      <c r="Z25">
        <v>0</v>
      </c>
      <c r="AA25">
        <v>1</v>
      </c>
      <c r="AC25" t="s">
        <v>40</v>
      </c>
      <c r="AD25">
        <v>634</v>
      </c>
      <c r="AE25">
        <v>0.16200000000000001</v>
      </c>
      <c r="AF25">
        <v>0.36899999999999999</v>
      </c>
      <c r="AG25">
        <v>0</v>
      </c>
      <c r="AH25">
        <v>1</v>
      </c>
    </row>
    <row r="26" spans="1:34" x14ac:dyDescent="0.25">
      <c r="A26" t="s">
        <v>41</v>
      </c>
      <c r="B26" s="25">
        <v>25147</v>
      </c>
      <c r="C26">
        <v>0.434</v>
      </c>
      <c r="D26">
        <v>0.496</v>
      </c>
      <c r="E26">
        <v>0</v>
      </c>
      <c r="F26">
        <v>1</v>
      </c>
      <c r="H26" t="s">
        <v>41</v>
      </c>
      <c r="I26" s="25">
        <v>11209</v>
      </c>
      <c r="J26">
        <v>0.41899999999999998</v>
      </c>
      <c r="K26">
        <v>0.49299999999999999</v>
      </c>
      <c r="L26">
        <v>0</v>
      </c>
      <c r="M26">
        <v>1</v>
      </c>
      <c r="O26" t="s">
        <v>41</v>
      </c>
      <c r="P26" s="25">
        <v>6907</v>
      </c>
      <c r="Q26">
        <v>0.41399999999999998</v>
      </c>
      <c r="R26">
        <v>0.49299999999999999</v>
      </c>
      <c r="S26">
        <v>0</v>
      </c>
      <c r="T26">
        <v>1</v>
      </c>
      <c r="V26" t="s">
        <v>41</v>
      </c>
      <c r="W26" s="25">
        <v>6397</v>
      </c>
      <c r="X26">
        <v>0.48199999999999998</v>
      </c>
      <c r="Y26">
        <v>0.5</v>
      </c>
      <c r="Z26">
        <v>0</v>
      </c>
      <c r="AA26">
        <v>1</v>
      </c>
      <c r="AC26" t="s">
        <v>41</v>
      </c>
      <c r="AD26">
        <v>634</v>
      </c>
      <c r="AE26">
        <v>0.42899999999999999</v>
      </c>
      <c r="AF26">
        <v>0.495</v>
      </c>
      <c r="AG26">
        <v>0</v>
      </c>
      <c r="AH26">
        <v>1</v>
      </c>
    </row>
    <row r="27" spans="1:34" x14ac:dyDescent="0.25">
      <c r="A27" t="s">
        <v>39</v>
      </c>
      <c r="B27" s="25">
        <v>25147</v>
      </c>
      <c r="C27">
        <v>0.20699999999999999</v>
      </c>
      <c r="D27">
        <v>0.40500000000000003</v>
      </c>
      <c r="E27">
        <v>0</v>
      </c>
      <c r="F27">
        <v>1</v>
      </c>
      <c r="H27" t="s">
        <v>39</v>
      </c>
      <c r="I27" s="25">
        <v>11209</v>
      </c>
      <c r="J27">
        <v>0.20799999999999999</v>
      </c>
      <c r="K27">
        <v>0.40600000000000003</v>
      </c>
      <c r="L27">
        <v>0</v>
      </c>
      <c r="M27">
        <v>1</v>
      </c>
      <c r="O27" t="s">
        <v>39</v>
      </c>
      <c r="P27" s="25">
        <v>6907</v>
      </c>
      <c r="Q27">
        <v>0.224</v>
      </c>
      <c r="R27">
        <v>0.41699999999999998</v>
      </c>
      <c r="S27">
        <v>0</v>
      </c>
      <c r="T27">
        <v>1</v>
      </c>
      <c r="V27" t="s">
        <v>39</v>
      </c>
      <c r="W27" s="25">
        <v>6397</v>
      </c>
      <c r="X27">
        <v>0.193</v>
      </c>
      <c r="Y27">
        <v>0.39400000000000002</v>
      </c>
      <c r="Z27">
        <v>0</v>
      </c>
      <c r="AA27">
        <v>1</v>
      </c>
      <c r="AC27" t="s">
        <v>39</v>
      </c>
      <c r="AD27">
        <v>634</v>
      </c>
      <c r="AE27">
        <v>0.16900000000000001</v>
      </c>
      <c r="AF27">
        <v>0.375</v>
      </c>
      <c r="AG27">
        <v>0</v>
      </c>
      <c r="AH27">
        <v>1</v>
      </c>
    </row>
    <row r="28" spans="1:34" x14ac:dyDescent="0.25">
      <c r="A28" t="s">
        <v>515</v>
      </c>
      <c r="B28" s="25">
        <v>25147</v>
      </c>
      <c r="C28">
        <v>0.81399999999999995</v>
      </c>
      <c r="D28">
        <v>0.38900000000000001</v>
      </c>
      <c r="E28">
        <v>0</v>
      </c>
      <c r="F28">
        <v>1</v>
      </c>
      <c r="H28" t="s">
        <v>515</v>
      </c>
      <c r="I28" s="25">
        <v>11209</v>
      </c>
      <c r="J28">
        <v>0.86599999999999999</v>
      </c>
      <c r="K28">
        <v>0.34100000000000003</v>
      </c>
      <c r="L28">
        <v>0</v>
      </c>
      <c r="M28">
        <v>1</v>
      </c>
      <c r="O28" t="s">
        <v>515</v>
      </c>
      <c r="P28" s="25">
        <v>6907</v>
      </c>
      <c r="Q28">
        <v>0.78800000000000003</v>
      </c>
      <c r="R28">
        <v>0.40899999999999997</v>
      </c>
      <c r="S28">
        <v>0</v>
      </c>
      <c r="T28">
        <v>1</v>
      </c>
      <c r="V28" t="s">
        <v>515</v>
      </c>
      <c r="W28" s="25">
        <v>6397</v>
      </c>
      <c r="X28">
        <v>0.74299999999999999</v>
      </c>
      <c r="Y28">
        <v>0.437</v>
      </c>
      <c r="Z28">
        <v>0</v>
      </c>
      <c r="AA28">
        <v>1</v>
      </c>
      <c r="AC28" t="s">
        <v>515</v>
      </c>
      <c r="AD28">
        <v>634</v>
      </c>
      <c r="AE28">
        <v>0.879</v>
      </c>
      <c r="AF28">
        <v>0.32700000000000001</v>
      </c>
      <c r="AG28">
        <v>0</v>
      </c>
      <c r="AH28">
        <v>1</v>
      </c>
    </row>
    <row r="29" spans="1:34" x14ac:dyDescent="0.25">
      <c r="A29" t="s">
        <v>25</v>
      </c>
      <c r="B29" s="25">
        <v>25147</v>
      </c>
      <c r="C29">
        <v>0.13700000000000001</v>
      </c>
      <c r="D29">
        <v>0.34399999999999997</v>
      </c>
      <c r="E29">
        <v>0</v>
      </c>
      <c r="F29">
        <v>1</v>
      </c>
      <c r="H29" t="s">
        <v>25</v>
      </c>
      <c r="I29" s="25">
        <v>11209</v>
      </c>
      <c r="J29">
        <v>9.8000000000000004E-2</v>
      </c>
      <c r="K29">
        <v>0.29799999999999999</v>
      </c>
      <c r="L29">
        <v>0</v>
      </c>
      <c r="M29">
        <v>1</v>
      </c>
      <c r="O29" t="s">
        <v>25</v>
      </c>
      <c r="P29" s="25">
        <v>6907</v>
      </c>
      <c r="Q29">
        <v>0.151</v>
      </c>
      <c r="R29">
        <v>0.35799999999999998</v>
      </c>
      <c r="S29">
        <v>0</v>
      </c>
      <c r="T29">
        <v>1</v>
      </c>
      <c r="V29" t="s">
        <v>25</v>
      </c>
      <c r="W29" s="25">
        <v>6397</v>
      </c>
      <c r="X29">
        <v>0.19700000000000001</v>
      </c>
      <c r="Y29">
        <v>0.39800000000000002</v>
      </c>
      <c r="Z29">
        <v>0</v>
      </c>
      <c r="AA29">
        <v>1</v>
      </c>
      <c r="AC29" t="s">
        <v>25</v>
      </c>
      <c r="AD29">
        <v>634</v>
      </c>
      <c r="AE29">
        <v>6.9000000000000006E-2</v>
      </c>
      <c r="AF29">
        <v>0.254</v>
      </c>
      <c r="AG29">
        <v>0</v>
      </c>
      <c r="AH29">
        <v>1</v>
      </c>
    </row>
    <row r="30" spans="1:34" x14ac:dyDescent="0.25">
      <c r="A30" t="s">
        <v>26</v>
      </c>
      <c r="B30" s="25">
        <v>25147</v>
      </c>
      <c r="C30">
        <v>4.9000000000000002E-2</v>
      </c>
      <c r="D30">
        <v>0.216</v>
      </c>
      <c r="E30">
        <v>0</v>
      </c>
      <c r="F30">
        <v>1</v>
      </c>
      <c r="H30" t="s">
        <v>26</v>
      </c>
      <c r="I30" s="25">
        <v>11209</v>
      </c>
      <c r="J30">
        <v>3.5999999999999997E-2</v>
      </c>
      <c r="K30">
        <v>0.185</v>
      </c>
      <c r="L30">
        <v>0</v>
      </c>
      <c r="M30">
        <v>1</v>
      </c>
      <c r="O30" t="s">
        <v>26</v>
      </c>
      <c r="P30" s="25">
        <v>6907</v>
      </c>
      <c r="Q30">
        <v>6.0999999999999999E-2</v>
      </c>
      <c r="R30">
        <v>0.23899999999999999</v>
      </c>
      <c r="S30">
        <v>0</v>
      </c>
      <c r="T30">
        <v>1</v>
      </c>
      <c r="V30" t="s">
        <v>26</v>
      </c>
      <c r="W30" s="25">
        <v>6397</v>
      </c>
      <c r="X30">
        <v>0.06</v>
      </c>
      <c r="Y30">
        <v>0.23699999999999999</v>
      </c>
      <c r="Z30">
        <v>0</v>
      </c>
      <c r="AA30">
        <v>1</v>
      </c>
      <c r="AC30" t="s">
        <v>26</v>
      </c>
      <c r="AD30">
        <v>634</v>
      </c>
      <c r="AE30">
        <v>5.1999999999999998E-2</v>
      </c>
      <c r="AF30">
        <v>0.222</v>
      </c>
      <c r="AG30">
        <v>0</v>
      </c>
      <c r="AH30">
        <v>1</v>
      </c>
    </row>
    <row r="31" spans="1:34" x14ac:dyDescent="0.25">
      <c r="A31" t="s">
        <v>514</v>
      </c>
      <c r="B31" s="25">
        <v>25147</v>
      </c>
      <c r="C31">
        <v>0.58199999999999996</v>
      </c>
      <c r="D31">
        <v>0.49299999999999999</v>
      </c>
      <c r="E31">
        <v>0</v>
      </c>
      <c r="F31">
        <v>1</v>
      </c>
      <c r="H31" t="s">
        <v>514</v>
      </c>
      <c r="I31" s="25">
        <v>11209</v>
      </c>
      <c r="J31">
        <v>0.65200000000000002</v>
      </c>
      <c r="K31">
        <v>0.47599999999999998</v>
      </c>
      <c r="L31">
        <v>0</v>
      </c>
      <c r="M31">
        <v>1</v>
      </c>
      <c r="O31" t="s">
        <v>514</v>
      </c>
      <c r="P31" s="25">
        <v>6907</v>
      </c>
      <c r="Q31">
        <v>0.60699999999999998</v>
      </c>
      <c r="R31">
        <v>0.48899999999999999</v>
      </c>
      <c r="S31">
        <v>0</v>
      </c>
      <c r="T31">
        <v>1</v>
      </c>
      <c r="V31" t="s">
        <v>514</v>
      </c>
      <c r="W31" s="25">
        <v>6397</v>
      </c>
      <c r="X31">
        <v>0.42799999999999999</v>
      </c>
      <c r="Y31">
        <v>0.495</v>
      </c>
      <c r="Z31">
        <v>0</v>
      </c>
      <c r="AA31">
        <v>1</v>
      </c>
      <c r="AC31" t="s">
        <v>514</v>
      </c>
      <c r="AD31">
        <v>634</v>
      </c>
      <c r="AE31">
        <v>0.63200000000000001</v>
      </c>
      <c r="AF31">
        <v>0.48299999999999998</v>
      </c>
      <c r="AG31">
        <v>0</v>
      </c>
      <c r="AH31">
        <v>1</v>
      </c>
    </row>
    <row r="32" spans="1:34" x14ac:dyDescent="0.25">
      <c r="A32" t="s">
        <v>37</v>
      </c>
      <c r="B32" s="25">
        <v>25147</v>
      </c>
      <c r="C32">
        <v>0.3</v>
      </c>
      <c r="D32">
        <v>0.45800000000000002</v>
      </c>
      <c r="E32">
        <v>0</v>
      </c>
      <c r="F32">
        <v>1</v>
      </c>
      <c r="H32" t="s">
        <v>37</v>
      </c>
      <c r="I32" s="25">
        <v>11209</v>
      </c>
      <c r="J32">
        <v>0.26200000000000001</v>
      </c>
      <c r="K32">
        <v>0.44</v>
      </c>
      <c r="L32">
        <v>0</v>
      </c>
      <c r="M32">
        <v>1</v>
      </c>
      <c r="O32" t="s">
        <v>37</v>
      </c>
      <c r="P32" s="25">
        <v>6907</v>
      </c>
      <c r="Q32">
        <v>0.29399999999999998</v>
      </c>
      <c r="R32">
        <v>0.45600000000000002</v>
      </c>
      <c r="S32">
        <v>0</v>
      </c>
      <c r="T32">
        <v>1</v>
      </c>
      <c r="V32" t="s">
        <v>37</v>
      </c>
      <c r="W32" s="25">
        <v>6397</v>
      </c>
      <c r="X32">
        <v>0.378</v>
      </c>
      <c r="Y32">
        <v>0.48499999999999999</v>
      </c>
      <c r="Z32">
        <v>0</v>
      </c>
      <c r="AA32">
        <v>1</v>
      </c>
      <c r="AC32" t="s">
        <v>37</v>
      </c>
      <c r="AD32">
        <v>634</v>
      </c>
      <c r="AE32">
        <v>0.24399999999999999</v>
      </c>
      <c r="AF32">
        <v>0.43</v>
      </c>
      <c r="AG32">
        <v>0</v>
      </c>
      <c r="AH32">
        <v>1</v>
      </c>
    </row>
    <row r="33" spans="1:34" x14ac:dyDescent="0.25">
      <c r="A33" t="s">
        <v>38</v>
      </c>
      <c r="B33" s="25">
        <v>25147</v>
      </c>
      <c r="C33">
        <v>0.11799999999999999</v>
      </c>
      <c r="D33">
        <v>0.32300000000000001</v>
      </c>
      <c r="E33">
        <v>0</v>
      </c>
      <c r="F33">
        <v>1</v>
      </c>
      <c r="H33" t="s">
        <v>38</v>
      </c>
      <c r="I33" s="25">
        <v>11209</v>
      </c>
      <c r="J33">
        <v>8.5999999999999993E-2</v>
      </c>
      <c r="K33">
        <v>0.28000000000000003</v>
      </c>
      <c r="L33">
        <v>0</v>
      </c>
      <c r="M33">
        <v>1</v>
      </c>
      <c r="O33" t="s">
        <v>38</v>
      </c>
      <c r="P33" s="25">
        <v>6907</v>
      </c>
      <c r="Q33">
        <v>9.9000000000000005E-2</v>
      </c>
      <c r="R33">
        <v>0.29899999999999999</v>
      </c>
      <c r="S33">
        <v>0</v>
      </c>
      <c r="T33">
        <v>1</v>
      </c>
      <c r="V33" t="s">
        <v>38</v>
      </c>
      <c r="W33" s="25">
        <v>6397</v>
      </c>
      <c r="X33">
        <v>0.19400000000000001</v>
      </c>
      <c r="Y33">
        <v>0.39500000000000002</v>
      </c>
      <c r="Z33">
        <v>0</v>
      </c>
      <c r="AA33">
        <v>1</v>
      </c>
      <c r="AC33" t="s">
        <v>38</v>
      </c>
      <c r="AD33">
        <v>634</v>
      </c>
      <c r="AE33">
        <v>0.123</v>
      </c>
      <c r="AF33">
        <v>0.32900000000000001</v>
      </c>
      <c r="AG33">
        <v>0</v>
      </c>
      <c r="AH33">
        <v>1</v>
      </c>
    </row>
    <row r="34" spans="1:34" x14ac:dyDescent="0.25">
      <c r="A34" t="s">
        <v>513</v>
      </c>
      <c r="B34" s="25">
        <v>25147</v>
      </c>
      <c r="C34">
        <v>0.26100000000000001</v>
      </c>
      <c r="D34">
        <v>0.439</v>
      </c>
      <c r="E34">
        <v>0</v>
      </c>
      <c r="F34">
        <v>1</v>
      </c>
      <c r="H34" t="s">
        <v>513</v>
      </c>
      <c r="I34" s="25">
        <v>11209</v>
      </c>
      <c r="J34">
        <v>0.28499999999999998</v>
      </c>
      <c r="K34">
        <v>0.45100000000000001</v>
      </c>
      <c r="L34">
        <v>0</v>
      </c>
      <c r="M34">
        <v>1</v>
      </c>
      <c r="O34" t="s">
        <v>513</v>
      </c>
      <c r="P34" s="25">
        <v>6907</v>
      </c>
      <c r="Q34">
        <v>0.23899999999999999</v>
      </c>
      <c r="R34">
        <v>0.42699999999999999</v>
      </c>
      <c r="S34">
        <v>0</v>
      </c>
      <c r="T34">
        <v>1</v>
      </c>
      <c r="V34" t="s">
        <v>513</v>
      </c>
      <c r="W34" s="25">
        <v>6397</v>
      </c>
      <c r="X34">
        <v>0.23200000000000001</v>
      </c>
      <c r="Y34">
        <v>0.42199999999999999</v>
      </c>
      <c r="Z34">
        <v>0</v>
      </c>
      <c r="AA34">
        <v>1</v>
      </c>
      <c r="AC34" t="s">
        <v>513</v>
      </c>
      <c r="AD34">
        <v>634</v>
      </c>
      <c r="AE34">
        <v>0.379</v>
      </c>
      <c r="AF34">
        <v>0.48499999999999999</v>
      </c>
      <c r="AG34">
        <v>0</v>
      </c>
      <c r="AH34">
        <v>1</v>
      </c>
    </row>
    <row r="35" spans="1:34" x14ac:dyDescent="0.25">
      <c r="A35" t="s">
        <v>30</v>
      </c>
      <c r="B35" s="25">
        <v>25147</v>
      </c>
      <c r="C35">
        <v>0.33300000000000002</v>
      </c>
      <c r="D35">
        <v>0.47099999999999997</v>
      </c>
      <c r="E35">
        <v>0</v>
      </c>
      <c r="F35">
        <v>1</v>
      </c>
      <c r="H35" t="s">
        <v>30</v>
      </c>
      <c r="I35" s="25">
        <v>11209</v>
      </c>
      <c r="J35">
        <v>0.32600000000000001</v>
      </c>
      <c r="K35">
        <v>0.46899999999999997</v>
      </c>
      <c r="L35">
        <v>0</v>
      </c>
      <c r="M35">
        <v>1</v>
      </c>
      <c r="O35" t="s">
        <v>30</v>
      </c>
      <c r="P35" s="25">
        <v>6907</v>
      </c>
      <c r="Q35">
        <v>0.33200000000000002</v>
      </c>
      <c r="R35">
        <v>0.47099999999999997</v>
      </c>
      <c r="S35">
        <v>0</v>
      </c>
      <c r="T35">
        <v>1</v>
      </c>
      <c r="V35" t="s">
        <v>30</v>
      </c>
      <c r="W35" s="25">
        <v>6397</v>
      </c>
      <c r="X35">
        <v>0.35299999999999998</v>
      </c>
      <c r="Y35">
        <v>0.47799999999999998</v>
      </c>
      <c r="Z35">
        <v>0</v>
      </c>
      <c r="AA35">
        <v>1</v>
      </c>
      <c r="AC35" t="s">
        <v>30</v>
      </c>
      <c r="AD35">
        <v>634</v>
      </c>
      <c r="AE35">
        <v>0.27600000000000002</v>
      </c>
      <c r="AF35">
        <v>0.44700000000000001</v>
      </c>
      <c r="AG35">
        <v>0</v>
      </c>
      <c r="AH35">
        <v>1</v>
      </c>
    </row>
    <row r="36" spans="1:34" x14ac:dyDescent="0.25">
      <c r="A36" t="s">
        <v>27</v>
      </c>
      <c r="B36" s="25">
        <v>25147</v>
      </c>
      <c r="C36">
        <v>8.5999999999999993E-2</v>
      </c>
      <c r="D36">
        <v>0.28000000000000003</v>
      </c>
      <c r="E36">
        <v>0</v>
      </c>
      <c r="F36">
        <v>1</v>
      </c>
      <c r="H36" t="s">
        <v>27</v>
      </c>
      <c r="I36" s="25">
        <v>11209</v>
      </c>
      <c r="J36">
        <v>8.5999999999999993E-2</v>
      </c>
      <c r="K36">
        <v>0.28000000000000003</v>
      </c>
      <c r="L36">
        <v>0</v>
      </c>
      <c r="M36">
        <v>1</v>
      </c>
      <c r="O36" t="s">
        <v>27</v>
      </c>
      <c r="P36" s="25">
        <v>6907</v>
      </c>
      <c r="Q36">
        <v>9.1999999999999998E-2</v>
      </c>
      <c r="R36">
        <v>0.28799999999999998</v>
      </c>
      <c r="S36">
        <v>0</v>
      </c>
      <c r="T36">
        <v>1</v>
      </c>
      <c r="V36" t="s">
        <v>27</v>
      </c>
      <c r="W36" s="25">
        <v>6397</v>
      </c>
      <c r="X36">
        <v>8.1000000000000003E-2</v>
      </c>
      <c r="Y36">
        <v>0.27200000000000002</v>
      </c>
      <c r="Z36">
        <v>0</v>
      </c>
      <c r="AA36">
        <v>1</v>
      </c>
      <c r="AC36" t="s">
        <v>27</v>
      </c>
      <c r="AD36">
        <v>634</v>
      </c>
      <c r="AE36">
        <v>6.3E-2</v>
      </c>
      <c r="AF36">
        <v>0.24299999999999999</v>
      </c>
      <c r="AG36">
        <v>0</v>
      </c>
      <c r="AH36">
        <v>1</v>
      </c>
    </row>
    <row r="37" spans="1:34" x14ac:dyDescent="0.25">
      <c r="A37" t="s">
        <v>29</v>
      </c>
      <c r="B37" s="25">
        <v>25147</v>
      </c>
      <c r="C37">
        <v>0.29499999999999998</v>
      </c>
      <c r="D37">
        <v>0.45600000000000002</v>
      </c>
      <c r="E37">
        <v>0</v>
      </c>
      <c r="F37">
        <v>1</v>
      </c>
      <c r="H37" t="s">
        <v>29</v>
      </c>
      <c r="I37" s="25">
        <v>11209</v>
      </c>
      <c r="J37">
        <v>0.27800000000000002</v>
      </c>
      <c r="K37">
        <v>0.44800000000000001</v>
      </c>
      <c r="L37">
        <v>0</v>
      </c>
      <c r="M37">
        <v>1</v>
      </c>
      <c r="O37" t="s">
        <v>29</v>
      </c>
      <c r="P37" s="25">
        <v>6907</v>
      </c>
      <c r="Q37">
        <v>0.312</v>
      </c>
      <c r="R37">
        <v>0.46300000000000002</v>
      </c>
      <c r="S37">
        <v>0</v>
      </c>
      <c r="T37">
        <v>1</v>
      </c>
      <c r="V37" t="s">
        <v>29</v>
      </c>
      <c r="W37" s="25">
        <v>6397</v>
      </c>
      <c r="X37">
        <v>0.311</v>
      </c>
      <c r="Y37">
        <v>0.46300000000000002</v>
      </c>
      <c r="Z37">
        <v>0</v>
      </c>
      <c r="AA37">
        <v>1</v>
      </c>
      <c r="AC37" t="s">
        <v>29</v>
      </c>
      <c r="AD37">
        <v>634</v>
      </c>
      <c r="AE37">
        <v>0.25700000000000001</v>
      </c>
      <c r="AF37">
        <v>0.437</v>
      </c>
      <c r="AG37">
        <v>0</v>
      </c>
      <c r="AH37">
        <v>1</v>
      </c>
    </row>
    <row r="38" spans="1:34" x14ac:dyDescent="0.25">
      <c r="A38" t="s">
        <v>28</v>
      </c>
      <c r="B38" s="25">
        <v>25147</v>
      </c>
      <c r="C38">
        <v>2.5000000000000001E-2</v>
      </c>
      <c r="D38">
        <v>0.156</v>
      </c>
      <c r="E38">
        <v>0</v>
      </c>
      <c r="F38">
        <v>1</v>
      </c>
      <c r="H38" t="s">
        <v>28</v>
      </c>
      <c r="I38" s="25">
        <v>11209</v>
      </c>
      <c r="J38">
        <v>2.5999999999999999E-2</v>
      </c>
      <c r="K38">
        <v>0.159</v>
      </c>
      <c r="L38">
        <v>0</v>
      </c>
      <c r="M38">
        <v>1</v>
      </c>
      <c r="O38" t="s">
        <v>28</v>
      </c>
      <c r="P38" s="25">
        <v>6907</v>
      </c>
      <c r="Q38">
        <v>2.5000000000000001E-2</v>
      </c>
      <c r="R38">
        <v>0.155</v>
      </c>
      <c r="S38">
        <v>0</v>
      </c>
      <c r="T38">
        <v>1</v>
      </c>
      <c r="V38" t="s">
        <v>28</v>
      </c>
      <c r="W38" s="25">
        <v>6397</v>
      </c>
      <c r="X38">
        <v>2.4E-2</v>
      </c>
      <c r="Y38">
        <v>0.152</v>
      </c>
      <c r="Z38">
        <v>0</v>
      </c>
      <c r="AA38">
        <v>1</v>
      </c>
      <c r="AC38" t="s">
        <v>28</v>
      </c>
      <c r="AD38">
        <v>634</v>
      </c>
      <c r="AE38">
        <v>2.5000000000000001E-2</v>
      </c>
      <c r="AF38">
        <v>0.157</v>
      </c>
      <c r="AG38">
        <v>0</v>
      </c>
      <c r="AH38">
        <v>1</v>
      </c>
    </row>
    <row r="39" spans="1:34" x14ac:dyDescent="0.25">
      <c r="A39" t="s">
        <v>512</v>
      </c>
      <c r="B39" s="25">
        <v>25147</v>
      </c>
      <c r="C39">
        <v>0.64</v>
      </c>
      <c r="D39">
        <v>0.48</v>
      </c>
      <c r="E39">
        <v>0</v>
      </c>
      <c r="F39">
        <v>1</v>
      </c>
      <c r="H39" t="s">
        <v>512</v>
      </c>
      <c r="I39" s="25">
        <v>11209</v>
      </c>
      <c r="J39">
        <v>0.66400000000000003</v>
      </c>
      <c r="K39">
        <v>0.47299999999999998</v>
      </c>
      <c r="L39">
        <v>0</v>
      </c>
      <c r="M39">
        <v>1</v>
      </c>
      <c r="O39" t="s">
        <v>512</v>
      </c>
      <c r="P39" s="25">
        <v>6907</v>
      </c>
      <c r="Q39">
        <v>0.627</v>
      </c>
      <c r="R39">
        <v>0.48399999999999999</v>
      </c>
      <c r="S39">
        <v>0</v>
      </c>
      <c r="T39">
        <v>1</v>
      </c>
      <c r="V39" t="s">
        <v>512</v>
      </c>
      <c r="W39" s="25">
        <v>6397</v>
      </c>
      <c r="X39">
        <v>0.60599999999999998</v>
      </c>
      <c r="Y39">
        <v>0.48899999999999999</v>
      </c>
      <c r="Z39">
        <v>0</v>
      </c>
      <c r="AA39">
        <v>1</v>
      </c>
      <c r="AC39" t="s">
        <v>512</v>
      </c>
      <c r="AD39">
        <v>634</v>
      </c>
      <c r="AE39">
        <v>0.69099999999999995</v>
      </c>
      <c r="AF39">
        <v>0.46300000000000002</v>
      </c>
      <c r="AG39">
        <v>0</v>
      </c>
      <c r="AH39">
        <v>1</v>
      </c>
    </row>
    <row r="40" spans="1:34" x14ac:dyDescent="0.25">
      <c r="A40" t="s">
        <v>131</v>
      </c>
      <c r="B40" s="25">
        <v>25147</v>
      </c>
      <c r="C40">
        <v>0.31</v>
      </c>
      <c r="D40">
        <v>0.46300000000000002</v>
      </c>
      <c r="E40">
        <v>0</v>
      </c>
      <c r="F40">
        <v>1</v>
      </c>
      <c r="H40" t="s">
        <v>131</v>
      </c>
      <c r="I40" s="25">
        <v>11209</v>
      </c>
      <c r="J40">
        <v>0.28799999999999998</v>
      </c>
      <c r="K40">
        <v>0.45300000000000001</v>
      </c>
      <c r="L40">
        <v>0</v>
      </c>
      <c r="M40">
        <v>1</v>
      </c>
      <c r="O40" t="s">
        <v>131</v>
      </c>
      <c r="P40" s="25">
        <v>6907</v>
      </c>
      <c r="Q40">
        <v>0.31900000000000001</v>
      </c>
      <c r="R40">
        <v>0.46600000000000003</v>
      </c>
      <c r="S40">
        <v>0</v>
      </c>
      <c r="T40">
        <v>1</v>
      </c>
      <c r="V40" t="s">
        <v>131</v>
      </c>
      <c r="W40" s="25">
        <v>6397</v>
      </c>
      <c r="X40">
        <v>0.34200000000000003</v>
      </c>
      <c r="Y40">
        <v>0.47399999999999998</v>
      </c>
      <c r="Z40">
        <v>0</v>
      </c>
      <c r="AA40">
        <v>1</v>
      </c>
      <c r="AC40" t="s">
        <v>131</v>
      </c>
      <c r="AD40">
        <v>634</v>
      </c>
      <c r="AE40">
        <v>0.27100000000000002</v>
      </c>
      <c r="AF40">
        <v>0.44500000000000001</v>
      </c>
      <c r="AG40">
        <v>0</v>
      </c>
      <c r="AH40">
        <v>1</v>
      </c>
    </row>
    <row r="41" spans="1:34" x14ac:dyDescent="0.25">
      <c r="A41" t="s">
        <v>145</v>
      </c>
      <c r="B41" s="25">
        <v>25147</v>
      </c>
      <c r="C41">
        <v>7.0000000000000001E-3</v>
      </c>
      <c r="D41">
        <v>8.3000000000000004E-2</v>
      </c>
      <c r="E41">
        <v>0</v>
      </c>
      <c r="F41">
        <v>1</v>
      </c>
      <c r="H41" t="s">
        <v>145</v>
      </c>
      <c r="I41" s="25">
        <v>11209</v>
      </c>
      <c r="J41">
        <v>6.0000000000000001E-3</v>
      </c>
      <c r="K41">
        <v>0.08</v>
      </c>
      <c r="L41">
        <v>0</v>
      </c>
      <c r="M41">
        <v>1</v>
      </c>
      <c r="O41" t="s">
        <v>145</v>
      </c>
      <c r="P41" s="25">
        <v>6907</v>
      </c>
      <c r="Q41">
        <v>7.0000000000000001E-3</v>
      </c>
      <c r="R41">
        <v>8.1000000000000003E-2</v>
      </c>
      <c r="S41">
        <v>0</v>
      </c>
      <c r="T41">
        <v>1</v>
      </c>
      <c r="V41" t="s">
        <v>145</v>
      </c>
      <c r="W41" s="25">
        <v>6397</v>
      </c>
      <c r="X41">
        <v>8.0000000000000002E-3</v>
      </c>
      <c r="Y41">
        <v>0.09</v>
      </c>
      <c r="Z41">
        <v>0</v>
      </c>
      <c r="AA41">
        <v>1</v>
      </c>
      <c r="AC41" t="s">
        <v>145</v>
      </c>
      <c r="AD41">
        <v>634</v>
      </c>
      <c r="AE41">
        <v>6.0000000000000001E-3</v>
      </c>
      <c r="AF41">
        <v>7.9000000000000001E-2</v>
      </c>
      <c r="AG41">
        <v>0</v>
      </c>
      <c r="AH41">
        <v>1</v>
      </c>
    </row>
    <row r="42" spans="1:34" x14ac:dyDescent="0.25">
      <c r="A42" t="s">
        <v>46</v>
      </c>
      <c r="B42" s="25">
        <v>25147</v>
      </c>
      <c r="C42">
        <v>1.7999999999999999E-2</v>
      </c>
      <c r="D42">
        <v>0.13300000000000001</v>
      </c>
      <c r="E42">
        <v>0</v>
      </c>
      <c r="F42">
        <v>1</v>
      </c>
      <c r="H42" t="s">
        <v>46</v>
      </c>
      <c r="I42" s="25">
        <v>11209</v>
      </c>
      <c r="J42">
        <v>1.9E-2</v>
      </c>
      <c r="K42">
        <v>0.13600000000000001</v>
      </c>
      <c r="L42">
        <v>0</v>
      </c>
      <c r="M42">
        <v>1</v>
      </c>
      <c r="O42" t="s">
        <v>46</v>
      </c>
      <c r="P42" s="25">
        <v>6907</v>
      </c>
      <c r="Q42">
        <v>1.7999999999999999E-2</v>
      </c>
      <c r="R42">
        <v>0.13400000000000001</v>
      </c>
      <c r="S42">
        <v>0</v>
      </c>
      <c r="T42">
        <v>1</v>
      </c>
      <c r="V42" t="s">
        <v>46</v>
      </c>
      <c r="W42" s="25">
        <v>6397</v>
      </c>
      <c r="X42">
        <v>1.7000000000000001E-2</v>
      </c>
      <c r="Y42">
        <v>0.129</v>
      </c>
      <c r="Z42">
        <v>0</v>
      </c>
      <c r="AA42">
        <v>1</v>
      </c>
      <c r="AC42" t="s">
        <v>46</v>
      </c>
      <c r="AD42">
        <v>634</v>
      </c>
      <c r="AE42">
        <v>1.4E-2</v>
      </c>
      <c r="AF42">
        <v>0.11799999999999999</v>
      </c>
      <c r="AG42">
        <v>0</v>
      </c>
      <c r="AH42">
        <v>1</v>
      </c>
    </row>
    <row r="43" spans="1:34" x14ac:dyDescent="0.25">
      <c r="A43" t="s">
        <v>129</v>
      </c>
      <c r="B43" s="25">
        <v>25147</v>
      </c>
      <c r="C43">
        <v>1.0999999999999999E-2</v>
      </c>
      <c r="D43">
        <v>0.10199999999999999</v>
      </c>
      <c r="E43">
        <v>0</v>
      </c>
      <c r="F43">
        <v>1</v>
      </c>
      <c r="H43" t="s">
        <v>129</v>
      </c>
      <c r="I43" s="25">
        <v>11209</v>
      </c>
      <c r="J43">
        <v>0.01</v>
      </c>
      <c r="K43">
        <v>9.8000000000000004E-2</v>
      </c>
      <c r="L43">
        <v>0</v>
      </c>
      <c r="M43">
        <v>1</v>
      </c>
      <c r="O43" t="s">
        <v>129</v>
      </c>
      <c r="P43" s="25">
        <v>6907</v>
      </c>
      <c r="Q43">
        <v>1.2999999999999999E-2</v>
      </c>
      <c r="R43">
        <v>0.112</v>
      </c>
      <c r="S43">
        <v>0</v>
      </c>
      <c r="T43">
        <v>1</v>
      </c>
      <c r="V43" t="s">
        <v>129</v>
      </c>
      <c r="W43" s="25">
        <v>6397</v>
      </c>
      <c r="X43">
        <v>0.01</v>
      </c>
      <c r="Y43">
        <v>0.10100000000000001</v>
      </c>
      <c r="Z43">
        <v>0</v>
      </c>
      <c r="AA43">
        <v>1</v>
      </c>
      <c r="AC43" t="s">
        <v>129</v>
      </c>
      <c r="AD43">
        <v>634</v>
      </c>
      <c r="AE43">
        <v>5.0000000000000001E-3</v>
      </c>
      <c r="AF43">
        <v>6.9000000000000006E-2</v>
      </c>
      <c r="AG43">
        <v>0</v>
      </c>
      <c r="AH43">
        <v>1</v>
      </c>
    </row>
    <row r="44" spans="1:34" x14ac:dyDescent="0.25">
      <c r="A44" t="s">
        <v>130</v>
      </c>
      <c r="B44" s="25">
        <v>25147</v>
      </c>
      <c r="C44">
        <v>1.2999999999999999E-2</v>
      </c>
      <c r="D44">
        <v>0.112</v>
      </c>
      <c r="E44">
        <v>0</v>
      </c>
      <c r="F44">
        <v>1</v>
      </c>
      <c r="H44" t="s">
        <v>130</v>
      </c>
      <c r="I44" s="25">
        <v>11209</v>
      </c>
      <c r="J44">
        <v>1.0999999999999999E-2</v>
      </c>
      <c r="K44">
        <v>0.106</v>
      </c>
      <c r="L44">
        <v>0</v>
      </c>
      <c r="M44">
        <v>1</v>
      </c>
      <c r="O44" t="s">
        <v>130</v>
      </c>
      <c r="P44" s="25">
        <v>6907</v>
      </c>
      <c r="Q44">
        <v>1.2999999999999999E-2</v>
      </c>
      <c r="R44">
        <v>0.115</v>
      </c>
      <c r="S44">
        <v>0</v>
      </c>
      <c r="T44">
        <v>1</v>
      </c>
      <c r="V44" t="s">
        <v>130</v>
      </c>
      <c r="W44" s="25">
        <v>6397</v>
      </c>
      <c r="X44">
        <v>1.4999999999999999E-2</v>
      </c>
      <c r="Y44">
        <v>0.12</v>
      </c>
      <c r="Z44">
        <v>0</v>
      </c>
      <c r="AA44">
        <v>1</v>
      </c>
      <c r="AC44" t="s">
        <v>130</v>
      </c>
      <c r="AD44">
        <v>634</v>
      </c>
      <c r="AE44">
        <v>1.2999999999999999E-2</v>
      </c>
      <c r="AF44">
        <v>0.112</v>
      </c>
      <c r="AG44">
        <v>0</v>
      </c>
      <c r="AH44">
        <v>1</v>
      </c>
    </row>
    <row r="45" spans="1:34" x14ac:dyDescent="0.25">
      <c r="A45" t="s">
        <v>45</v>
      </c>
      <c r="B45" s="25">
        <v>25147</v>
      </c>
      <c r="C45">
        <v>2E-3</v>
      </c>
      <c r="D45">
        <v>4.2999999999999997E-2</v>
      </c>
      <c r="E45">
        <v>0</v>
      </c>
      <c r="F45">
        <v>1</v>
      </c>
      <c r="H45" t="s">
        <v>45</v>
      </c>
      <c r="I45" s="25">
        <v>11209</v>
      </c>
      <c r="J45">
        <v>2E-3</v>
      </c>
      <c r="K45">
        <v>0.04</v>
      </c>
      <c r="L45">
        <v>0</v>
      </c>
      <c r="M45">
        <v>1</v>
      </c>
      <c r="O45" t="s">
        <v>45</v>
      </c>
      <c r="P45" s="25">
        <v>6907</v>
      </c>
      <c r="Q45">
        <v>2E-3</v>
      </c>
      <c r="R45">
        <v>4.4999999999999998E-2</v>
      </c>
      <c r="S45">
        <v>0</v>
      </c>
      <c r="T45">
        <v>1</v>
      </c>
      <c r="V45" t="s">
        <v>45</v>
      </c>
      <c r="W45" s="25">
        <v>6397</v>
      </c>
      <c r="X45">
        <v>2E-3</v>
      </c>
      <c r="Y45">
        <v>4.7E-2</v>
      </c>
      <c r="Z45">
        <v>0</v>
      </c>
      <c r="AA45">
        <v>1</v>
      </c>
      <c r="AC45" t="s">
        <v>45</v>
      </c>
      <c r="AD45">
        <v>634</v>
      </c>
      <c r="AE45">
        <v>0</v>
      </c>
      <c r="AF45">
        <v>0</v>
      </c>
      <c r="AG45">
        <v>0</v>
      </c>
      <c r="AH45">
        <v>0</v>
      </c>
    </row>
    <row r="46" spans="1:34" x14ac:dyDescent="0.25">
      <c r="A46" t="s">
        <v>511</v>
      </c>
      <c r="B46" s="25">
        <v>25147</v>
      </c>
      <c r="C46">
        <v>0.19400000000000001</v>
      </c>
      <c r="D46">
        <v>0.39600000000000002</v>
      </c>
      <c r="E46">
        <v>0</v>
      </c>
      <c r="F46">
        <v>1</v>
      </c>
      <c r="H46" t="s">
        <v>511</v>
      </c>
      <c r="I46" s="25">
        <v>11209</v>
      </c>
      <c r="J46">
        <v>0.219</v>
      </c>
      <c r="K46">
        <v>0.41399999999999998</v>
      </c>
      <c r="L46">
        <v>0</v>
      </c>
      <c r="M46">
        <v>1</v>
      </c>
      <c r="O46" t="s">
        <v>511</v>
      </c>
      <c r="P46" s="25">
        <v>6907</v>
      </c>
      <c r="Q46">
        <v>0.193</v>
      </c>
      <c r="R46">
        <v>0.39500000000000002</v>
      </c>
      <c r="S46">
        <v>0</v>
      </c>
      <c r="T46">
        <v>1</v>
      </c>
      <c r="V46" t="s">
        <v>511</v>
      </c>
      <c r="W46" s="25">
        <v>6397</v>
      </c>
      <c r="X46">
        <v>0.14499999999999999</v>
      </c>
      <c r="Y46">
        <v>0.35199999999999998</v>
      </c>
      <c r="Z46">
        <v>0</v>
      </c>
      <c r="AA46">
        <v>1</v>
      </c>
      <c r="AC46" t="s">
        <v>511</v>
      </c>
      <c r="AD46">
        <v>634</v>
      </c>
      <c r="AE46">
        <v>0.27300000000000002</v>
      </c>
      <c r="AF46">
        <v>0.44600000000000001</v>
      </c>
      <c r="AG46">
        <v>0</v>
      </c>
      <c r="AH46">
        <v>1</v>
      </c>
    </row>
    <row r="47" spans="1:34" x14ac:dyDescent="0.25">
      <c r="A47" t="s">
        <v>503</v>
      </c>
      <c r="B47" s="25">
        <v>25147</v>
      </c>
      <c r="C47">
        <v>0.42</v>
      </c>
      <c r="D47">
        <v>0.49399999999999999</v>
      </c>
      <c r="E47">
        <v>0</v>
      </c>
      <c r="F47">
        <v>1</v>
      </c>
      <c r="H47" t="s">
        <v>503</v>
      </c>
      <c r="I47" s="25">
        <v>11209</v>
      </c>
      <c r="J47">
        <v>0.218</v>
      </c>
      <c r="K47">
        <v>0.41299999999999998</v>
      </c>
      <c r="L47">
        <v>0</v>
      </c>
      <c r="M47">
        <v>1</v>
      </c>
      <c r="O47" t="s">
        <v>503</v>
      </c>
      <c r="P47" s="25">
        <v>6907</v>
      </c>
      <c r="Q47">
        <v>0.47899999999999998</v>
      </c>
      <c r="R47">
        <v>0.5</v>
      </c>
      <c r="S47">
        <v>0</v>
      </c>
      <c r="T47">
        <v>1</v>
      </c>
      <c r="V47" t="s">
        <v>503</v>
      </c>
      <c r="W47" s="25">
        <v>6397</v>
      </c>
      <c r="X47">
        <v>0.74199999999999999</v>
      </c>
      <c r="Y47">
        <v>0.438</v>
      </c>
      <c r="Z47">
        <v>0</v>
      </c>
      <c r="AA47">
        <v>1</v>
      </c>
      <c r="AC47" t="s">
        <v>503</v>
      </c>
      <c r="AD47">
        <v>634</v>
      </c>
      <c r="AE47">
        <v>9.2999999999999999E-2</v>
      </c>
      <c r="AF47">
        <v>0.29099999999999998</v>
      </c>
      <c r="AG47">
        <v>0</v>
      </c>
      <c r="AH47">
        <v>1</v>
      </c>
    </row>
    <row r="48" spans="1:34" x14ac:dyDescent="0.25">
      <c r="A48" t="s">
        <v>505</v>
      </c>
      <c r="B48" s="25">
        <v>25147</v>
      </c>
      <c r="C48">
        <v>0.216</v>
      </c>
      <c r="D48">
        <v>0.41199999999999998</v>
      </c>
      <c r="E48">
        <v>0</v>
      </c>
      <c r="F48">
        <v>1</v>
      </c>
      <c r="H48" t="s">
        <v>505</v>
      </c>
      <c r="I48" s="25">
        <v>11209</v>
      </c>
      <c r="J48">
        <v>0.27500000000000002</v>
      </c>
      <c r="K48">
        <v>0.44700000000000001</v>
      </c>
      <c r="L48">
        <v>0</v>
      </c>
      <c r="M48">
        <v>1</v>
      </c>
      <c r="O48" t="s">
        <v>505</v>
      </c>
      <c r="P48" s="25">
        <v>6907</v>
      </c>
      <c r="Q48">
        <v>0.23300000000000001</v>
      </c>
      <c r="R48">
        <v>0.42199999999999999</v>
      </c>
      <c r="S48">
        <v>0</v>
      </c>
      <c r="T48">
        <v>1</v>
      </c>
      <c r="V48" t="s">
        <v>505</v>
      </c>
      <c r="W48" s="25">
        <v>6397</v>
      </c>
      <c r="X48">
        <v>0.10100000000000001</v>
      </c>
      <c r="Y48">
        <v>0.30199999999999999</v>
      </c>
      <c r="Z48">
        <v>0</v>
      </c>
      <c r="AA48">
        <v>1</v>
      </c>
      <c r="AC48" t="s">
        <v>505</v>
      </c>
      <c r="AD48">
        <v>634</v>
      </c>
      <c r="AE48">
        <v>0.155</v>
      </c>
      <c r="AF48">
        <v>0.36199999999999999</v>
      </c>
      <c r="AG48">
        <v>0</v>
      </c>
      <c r="AH48">
        <v>1</v>
      </c>
    </row>
    <row r="49" spans="1:34" x14ac:dyDescent="0.25">
      <c r="A49" t="s">
        <v>504</v>
      </c>
      <c r="B49" s="25">
        <v>25147</v>
      </c>
      <c r="C49">
        <v>0.17</v>
      </c>
      <c r="D49">
        <v>0.375</v>
      </c>
      <c r="E49">
        <v>0</v>
      </c>
      <c r="F49">
        <v>1</v>
      </c>
      <c r="H49" t="s">
        <v>504</v>
      </c>
      <c r="I49" s="25">
        <v>11209</v>
      </c>
      <c r="J49">
        <v>0.28799999999999998</v>
      </c>
      <c r="K49">
        <v>0.45300000000000001</v>
      </c>
      <c r="L49">
        <v>0</v>
      </c>
      <c r="M49">
        <v>1</v>
      </c>
      <c r="O49" t="s">
        <v>504</v>
      </c>
      <c r="P49" s="25">
        <v>6907</v>
      </c>
      <c r="Q49">
        <v>9.5000000000000001E-2</v>
      </c>
      <c r="R49">
        <v>0.29299999999999998</v>
      </c>
      <c r="S49">
        <v>0</v>
      </c>
      <c r="T49">
        <v>1</v>
      </c>
      <c r="V49" t="s">
        <v>504</v>
      </c>
      <c r="W49" s="25">
        <v>6397</v>
      </c>
      <c r="X49">
        <v>1.2E-2</v>
      </c>
      <c r="Y49">
        <v>0.109</v>
      </c>
      <c r="Z49">
        <v>0</v>
      </c>
      <c r="AA49">
        <v>1</v>
      </c>
      <c r="AC49" t="s">
        <v>504</v>
      </c>
      <c r="AD49">
        <v>634</v>
      </c>
      <c r="AE49">
        <v>0.47899999999999998</v>
      </c>
      <c r="AF49">
        <v>0.5</v>
      </c>
      <c r="AG49">
        <v>0</v>
      </c>
      <c r="AH49">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BE240-8BA3-4E11-A133-272F923F781B}">
  <dimension ref="A1:P32"/>
  <sheetViews>
    <sheetView workbookViewId="0">
      <selection activeCell="L19" sqref="L19"/>
    </sheetView>
  </sheetViews>
  <sheetFormatPr defaultRowHeight="15" x14ac:dyDescent="0.25"/>
  <cols>
    <col min="1" max="1" width="20.85546875" bestFit="1" customWidth="1"/>
    <col min="2" max="2" width="13.42578125" customWidth="1"/>
    <col min="9" max="9" width="24" bestFit="1" customWidth="1"/>
  </cols>
  <sheetData>
    <row r="1" spans="1:16" x14ac:dyDescent="0.25">
      <c r="B1" t="s">
        <v>5</v>
      </c>
      <c r="C1" t="s">
        <v>6</v>
      </c>
      <c r="D1" t="s">
        <v>7</v>
      </c>
      <c r="E1" t="s">
        <v>8</v>
      </c>
      <c r="F1" t="s">
        <v>15</v>
      </c>
      <c r="N1" s="1"/>
    </row>
    <row r="2" spans="1:16" x14ac:dyDescent="0.25">
      <c r="A2" t="s">
        <v>120</v>
      </c>
      <c r="B2" s="1">
        <v>-7.5447831600000001E-2</v>
      </c>
      <c r="C2">
        <v>0.92732809999999999</v>
      </c>
      <c r="D2" s="1">
        <v>4.8443350000000003E-2</v>
      </c>
      <c r="E2">
        <v>-1.56</v>
      </c>
      <c r="F2" s="1">
        <v>0.12</v>
      </c>
      <c r="G2" t="str">
        <f>IF(F2&lt;0.001,"***",IF(F2&lt;0.01,"**",IF(F2&lt;0.05,"*",IF(F2&lt;0.1,"^",""))))</f>
        <v/>
      </c>
      <c r="I2" t="s">
        <v>120</v>
      </c>
      <c r="J2">
        <v>-4.5653848599999998E-2</v>
      </c>
      <c r="K2">
        <v>0.95537260000000002</v>
      </c>
      <c r="L2">
        <v>6.4164273199999997E-2</v>
      </c>
      <c r="M2">
        <v>-0.71</v>
      </c>
      <c r="N2" s="1">
        <v>0.48</v>
      </c>
      <c r="O2" t="str">
        <f t="shared" ref="O2:O29" si="0">IF(N2&lt;0.001,"***",IF(N2&lt;0.01,"**",IF(N2&lt;0.05,"*",IF(N2&lt;0.1,"^",""))))</f>
        <v/>
      </c>
    </row>
    <row r="3" spans="1:16" x14ac:dyDescent="0.25">
      <c r="A3" t="s">
        <v>10</v>
      </c>
      <c r="B3" s="1">
        <v>-2.4316544799999999E-2</v>
      </c>
      <c r="C3">
        <v>0.97597670000000003</v>
      </c>
      <c r="D3" s="1">
        <v>1.931677E-2</v>
      </c>
      <c r="E3">
        <v>-1.26</v>
      </c>
      <c r="F3" s="1">
        <v>0.21</v>
      </c>
      <c r="G3" t="str">
        <f t="shared" ref="G3:G24" si="1">IF(F3&lt;0.001,"***",IF(F3&lt;0.01,"**",IF(F3&lt;0.05,"*",IF(F3&lt;0.1,"^",""))))</f>
        <v/>
      </c>
      <c r="I3" t="s">
        <v>10</v>
      </c>
      <c r="J3">
        <v>-2.0337870599999999E-2</v>
      </c>
      <c r="K3">
        <v>0.9798675</v>
      </c>
      <c r="L3">
        <v>2.5429835299999998E-2</v>
      </c>
      <c r="M3">
        <v>-0.8</v>
      </c>
      <c r="N3" s="1">
        <v>0.42</v>
      </c>
      <c r="O3" t="str">
        <f t="shared" si="0"/>
        <v/>
      </c>
    </row>
    <row r="4" spans="1:16" x14ac:dyDescent="0.25">
      <c r="A4" t="s">
        <v>12</v>
      </c>
      <c r="B4" s="1">
        <v>-5.1371717400000003E-2</v>
      </c>
      <c r="C4">
        <v>0.94992549999999998</v>
      </c>
      <c r="D4" s="1">
        <v>2.3226819999999999E-2</v>
      </c>
      <c r="E4">
        <v>-2.21</v>
      </c>
      <c r="F4" s="1">
        <v>2.7E-2</v>
      </c>
      <c r="G4" t="str">
        <f t="shared" si="1"/>
        <v>*</v>
      </c>
      <c r="I4" t="s">
        <v>12</v>
      </c>
      <c r="J4">
        <v>-7.8742681699999997E-2</v>
      </c>
      <c r="K4">
        <v>0.92427769999999998</v>
      </c>
      <c r="L4">
        <v>3.0120214900000001E-2</v>
      </c>
      <c r="M4">
        <v>-2.61</v>
      </c>
      <c r="N4" s="1">
        <v>8.8999999999999999E-3</v>
      </c>
      <c r="O4" t="str">
        <f t="shared" si="0"/>
        <v>**</v>
      </c>
      <c r="P4">
        <f>(ABS(J4)-0.0779)/(SQRT(((L4^2)/15021)+((D4^2)/15228)))</f>
        <v>2.7222336103300373</v>
      </c>
    </row>
    <row r="5" spans="1:16" x14ac:dyDescent="0.25">
      <c r="A5" t="s">
        <v>124</v>
      </c>
      <c r="B5" s="1">
        <v>0.1036702907</v>
      </c>
      <c r="C5">
        <v>1.1092347</v>
      </c>
      <c r="D5" s="1">
        <v>1.9150210000000001E-2</v>
      </c>
      <c r="E5">
        <v>5.41</v>
      </c>
      <c r="F5" s="1">
        <v>6.1999999999999999E-8</v>
      </c>
      <c r="G5" t="str">
        <f>IF(F5&lt;0.001,"***",IF(F5&lt;0.01,"**",IF(F5&lt;0.05,"*",IF(F5&lt;0.1,"^",""))))</f>
        <v>***</v>
      </c>
      <c r="I5" t="s">
        <v>124</v>
      </c>
      <c r="J5">
        <v>9.2169274400000001E-2</v>
      </c>
      <c r="K5">
        <v>1.0965503999999999</v>
      </c>
      <c r="L5">
        <v>2.42082318E-2</v>
      </c>
      <c r="M5">
        <v>3.81</v>
      </c>
      <c r="N5" s="1">
        <v>1.3999999999999999E-4</v>
      </c>
      <c r="O5" t="str">
        <f t="shared" si="0"/>
        <v>***</v>
      </c>
    </row>
    <row r="6" spans="1:16" x14ac:dyDescent="0.25">
      <c r="A6" t="s">
        <v>24</v>
      </c>
      <c r="B6" s="1">
        <v>8.1780384000000005E-3</v>
      </c>
      <c r="C6">
        <v>1.0082116000000001</v>
      </c>
      <c r="D6" s="1">
        <v>2.5774330000000002E-2</v>
      </c>
      <c r="E6">
        <v>0.32</v>
      </c>
      <c r="F6" s="1">
        <v>0.75</v>
      </c>
      <c r="G6" t="str">
        <f t="shared" si="1"/>
        <v/>
      </c>
      <c r="I6" t="s">
        <v>24</v>
      </c>
      <c r="J6">
        <v>-1.67541431E-2</v>
      </c>
      <c r="K6">
        <v>0.98338539999999997</v>
      </c>
      <c r="L6">
        <v>3.2239831199999999E-2</v>
      </c>
      <c r="M6">
        <v>-0.52</v>
      </c>
      <c r="N6" s="1">
        <v>0.6</v>
      </c>
      <c r="O6" t="str">
        <f t="shared" si="0"/>
        <v/>
      </c>
    </row>
    <row r="7" spans="1:16" x14ac:dyDescent="0.25">
      <c r="A7" t="s">
        <v>23</v>
      </c>
      <c r="B7" s="1">
        <v>-0.1691376903</v>
      </c>
      <c r="C7">
        <v>0.84439260000000005</v>
      </c>
      <c r="D7" s="1">
        <v>2.3609350000000001E-2</v>
      </c>
      <c r="E7">
        <v>-7.16</v>
      </c>
      <c r="F7" s="1">
        <v>7.8000000000000001E-13</v>
      </c>
      <c r="G7" t="str">
        <f t="shared" si="1"/>
        <v>***</v>
      </c>
      <c r="I7" t="s">
        <v>23</v>
      </c>
      <c r="J7">
        <v>-0.19158316289999999</v>
      </c>
      <c r="K7">
        <v>0.82565100000000002</v>
      </c>
      <c r="L7">
        <v>2.9673939199999999E-2</v>
      </c>
      <c r="M7">
        <v>-6.46</v>
      </c>
      <c r="N7" s="1">
        <v>1.0999999999999999E-10</v>
      </c>
      <c r="O7" t="str">
        <f t="shared" si="0"/>
        <v>***</v>
      </c>
    </row>
    <row r="8" spans="1:16" x14ac:dyDescent="0.25">
      <c r="A8" t="s">
        <v>25</v>
      </c>
      <c r="B8" s="1">
        <v>2.23183936E-2</v>
      </c>
      <c r="C8">
        <v>1.0225693</v>
      </c>
      <c r="D8" s="1">
        <v>2.4303600000000002E-2</v>
      </c>
      <c r="E8">
        <v>0.92</v>
      </c>
      <c r="F8" s="1">
        <v>0.36</v>
      </c>
      <c r="G8" t="str">
        <f t="shared" si="1"/>
        <v/>
      </c>
      <c r="I8" t="s">
        <v>25</v>
      </c>
      <c r="J8">
        <v>2.89779181E-2</v>
      </c>
      <c r="K8">
        <v>1.0294019000000001</v>
      </c>
      <c r="L8">
        <v>3.2221499899999999E-2</v>
      </c>
      <c r="M8">
        <v>0.9</v>
      </c>
      <c r="N8" s="1">
        <v>0.37</v>
      </c>
      <c r="O8" t="str">
        <f t="shared" si="0"/>
        <v/>
      </c>
    </row>
    <row r="9" spans="1:16" x14ac:dyDescent="0.25">
      <c r="A9" t="s">
        <v>26</v>
      </c>
      <c r="B9" s="1">
        <v>-5.1107006900000002E-2</v>
      </c>
      <c r="C9">
        <v>0.95017700000000005</v>
      </c>
      <c r="D9" s="1">
        <v>3.7380629999999998E-2</v>
      </c>
      <c r="E9">
        <v>-1.37</v>
      </c>
      <c r="F9" s="1">
        <v>0.17</v>
      </c>
      <c r="G9" t="str">
        <f t="shared" si="1"/>
        <v/>
      </c>
      <c r="I9" t="s">
        <v>26</v>
      </c>
      <c r="J9">
        <v>-0.1050750288</v>
      </c>
      <c r="K9">
        <v>0.90025699999999997</v>
      </c>
      <c r="L9">
        <v>5.6110023799999999E-2</v>
      </c>
      <c r="M9">
        <v>-1.87</v>
      </c>
      <c r="N9" s="1">
        <v>6.0999999999999999E-2</v>
      </c>
      <c r="O9" t="str">
        <f t="shared" si="0"/>
        <v>^</v>
      </c>
    </row>
    <row r="10" spans="1:16" x14ac:dyDescent="0.25">
      <c r="A10" t="s">
        <v>30</v>
      </c>
      <c r="B10" s="1">
        <v>9.8552346200000002E-2</v>
      </c>
      <c r="C10">
        <v>1.1035721999999999</v>
      </c>
      <c r="D10" s="1">
        <v>2.3826219999999999E-2</v>
      </c>
      <c r="E10">
        <v>4.1399999999999997</v>
      </c>
      <c r="F10" s="1">
        <v>3.4999999999999997E-5</v>
      </c>
      <c r="G10" t="str">
        <f>IF(F10&lt;0.001,"***",IF(F10&lt;0.01,"**",IF(F10&lt;0.05,"*",IF(F10&lt;0.1,"^",""))))</f>
        <v>***</v>
      </c>
      <c r="I10" t="s">
        <v>30</v>
      </c>
      <c r="J10">
        <v>0.17728316350000001</v>
      </c>
      <c r="K10">
        <v>1.1939690999999999</v>
      </c>
      <c r="L10">
        <v>3.3702991000000002E-2</v>
      </c>
      <c r="M10">
        <v>5.26</v>
      </c>
      <c r="N10" s="1">
        <v>1.4000000000000001E-7</v>
      </c>
      <c r="O10" t="str">
        <f t="shared" si="0"/>
        <v>***</v>
      </c>
    </row>
    <row r="11" spans="1:16" x14ac:dyDescent="0.25">
      <c r="A11" t="s">
        <v>27</v>
      </c>
      <c r="B11" s="1">
        <v>7.9968743600000003E-2</v>
      </c>
      <c r="C11">
        <v>1.0832531999999999</v>
      </c>
      <c r="D11" s="1">
        <v>3.6038399999999998E-2</v>
      </c>
      <c r="E11">
        <v>2.2200000000000002</v>
      </c>
      <c r="F11" s="1">
        <v>2.5999999999999999E-2</v>
      </c>
      <c r="G11" t="str">
        <f>IF(F11&lt;0.001,"***",IF(F11&lt;0.01,"**",IF(F11&lt;0.05,"*",IF(F11&lt;0.1,"^",""))))</f>
        <v>*</v>
      </c>
      <c r="I11" t="s">
        <v>27</v>
      </c>
      <c r="J11">
        <v>0.131386208</v>
      </c>
      <c r="K11">
        <v>1.1404080999999999</v>
      </c>
      <c r="L11">
        <v>4.9601394399999998E-2</v>
      </c>
      <c r="M11">
        <v>2.65</v>
      </c>
      <c r="N11" s="1">
        <v>8.0999999999999996E-3</v>
      </c>
      <c r="O11" t="str">
        <f t="shared" si="0"/>
        <v>**</v>
      </c>
    </row>
    <row r="12" spans="1:16" ht="14.25" customHeight="1" x14ac:dyDescent="0.25">
      <c r="A12" t="s">
        <v>29</v>
      </c>
      <c r="B12" s="1">
        <v>1.0856099399999999E-2</v>
      </c>
      <c r="C12">
        <v>1.0109151999999999</v>
      </c>
      <c r="D12" s="1">
        <v>2.2026879999999999E-2</v>
      </c>
      <c r="E12">
        <v>0.49</v>
      </c>
      <c r="F12" s="1">
        <v>0.62</v>
      </c>
      <c r="G12" t="str">
        <f>IF(F12&lt;0.001,"***",IF(F12&lt;0.01,"**",IF(F12&lt;0.05,"*",IF(F12&lt;0.1,"^",""))))</f>
        <v/>
      </c>
      <c r="I12" t="s">
        <v>29</v>
      </c>
      <c r="J12">
        <v>7.5804199899999994E-2</v>
      </c>
      <c r="K12">
        <v>1.0787513</v>
      </c>
      <c r="L12">
        <v>3.0509018499999999E-2</v>
      </c>
      <c r="M12">
        <v>2.48</v>
      </c>
      <c r="N12" s="1">
        <v>1.2999999999999999E-2</v>
      </c>
      <c r="O12" t="str">
        <f t="shared" si="0"/>
        <v>*</v>
      </c>
    </row>
    <row r="13" spans="1:16" x14ac:dyDescent="0.25">
      <c r="A13" t="s">
        <v>28</v>
      </c>
      <c r="B13" s="1">
        <v>8.2954955999999993E-3</v>
      </c>
      <c r="C13">
        <v>1.0083299999999999</v>
      </c>
      <c r="D13" s="1">
        <v>5.4806609999999999E-2</v>
      </c>
      <c r="E13">
        <v>0.15</v>
      </c>
      <c r="F13" s="1">
        <v>0.88</v>
      </c>
      <c r="G13" t="str">
        <f>IF(F13&lt;0.001,"***",IF(F13&lt;0.01,"**",IF(F13&lt;0.05,"*",IF(F13&lt;0.1,"^",""))))</f>
        <v/>
      </c>
      <c r="I13" t="s">
        <v>28</v>
      </c>
      <c r="J13">
        <v>6.8643805200000005E-2</v>
      </c>
      <c r="K13">
        <v>1.0710546000000001</v>
      </c>
      <c r="L13">
        <v>7.5178530100000002E-2</v>
      </c>
      <c r="M13">
        <v>0.91</v>
      </c>
      <c r="N13" s="1">
        <v>0.36</v>
      </c>
      <c r="O13" t="str">
        <f t="shared" si="0"/>
        <v/>
      </c>
    </row>
    <row r="14" spans="1:16" x14ac:dyDescent="0.25">
      <c r="A14" t="s">
        <v>173</v>
      </c>
      <c r="B14" s="1">
        <v>-0.16151252690000001</v>
      </c>
      <c r="C14">
        <v>0.8508559</v>
      </c>
      <c r="D14" s="1">
        <v>2.2796190000000001E-2</v>
      </c>
      <c r="E14">
        <v>-7.09</v>
      </c>
      <c r="F14" s="1">
        <v>1.4000000000000001E-12</v>
      </c>
      <c r="G14" t="str">
        <f>IF(F14&lt;0.001,"***",IF(F14&lt;0.01,"**",IF(F14&lt;0.05,"*",IF(F14&lt;0.1,"^",""))))</f>
        <v>***</v>
      </c>
      <c r="I14" t="s">
        <v>173</v>
      </c>
      <c r="J14">
        <v>4.7992860999999998E-2</v>
      </c>
      <c r="K14">
        <v>1.0491632</v>
      </c>
      <c r="L14">
        <v>3.2228294900000003E-2</v>
      </c>
      <c r="M14">
        <v>1.49</v>
      </c>
      <c r="N14" s="1">
        <v>0.14000000000000001</v>
      </c>
      <c r="O14" t="str">
        <f t="shared" si="0"/>
        <v/>
      </c>
    </row>
    <row r="15" spans="1:16" x14ac:dyDescent="0.25">
      <c r="A15" t="s">
        <v>31</v>
      </c>
      <c r="B15" s="1">
        <v>-5.1297990100000003E-2</v>
      </c>
      <c r="C15">
        <v>0.94999549999999999</v>
      </c>
      <c r="D15" s="1">
        <v>3.2844100000000002E-3</v>
      </c>
      <c r="E15">
        <v>-15.62</v>
      </c>
      <c r="F15" s="1">
        <v>0</v>
      </c>
      <c r="G15" t="str">
        <f t="shared" si="1"/>
        <v>***</v>
      </c>
      <c r="I15" t="s">
        <v>31</v>
      </c>
      <c r="J15">
        <v>-9.0923622400000001E-2</v>
      </c>
      <c r="K15">
        <v>0.91308739999999999</v>
      </c>
      <c r="L15">
        <v>6.0458101E-3</v>
      </c>
      <c r="M15">
        <v>-15.04</v>
      </c>
      <c r="N15" s="1">
        <v>0</v>
      </c>
      <c r="O15" t="str">
        <f t="shared" si="0"/>
        <v>***</v>
      </c>
    </row>
    <row r="16" spans="1:16" x14ac:dyDescent="0.25">
      <c r="A16" t="s">
        <v>32</v>
      </c>
      <c r="B16" s="1">
        <v>1.43473114E-2</v>
      </c>
      <c r="C16">
        <v>1.0144507</v>
      </c>
      <c r="D16" s="1">
        <v>1.1589459999999999E-2</v>
      </c>
      <c r="E16">
        <v>1.24</v>
      </c>
      <c r="F16" s="1">
        <v>0.22</v>
      </c>
      <c r="G16" t="str">
        <f t="shared" si="1"/>
        <v/>
      </c>
      <c r="I16" t="s">
        <v>32</v>
      </c>
      <c r="J16">
        <v>2.3000529799999999E-2</v>
      </c>
      <c r="K16">
        <v>1.0232671</v>
      </c>
      <c r="L16">
        <v>1.52967052E-2</v>
      </c>
      <c r="M16">
        <v>1.5</v>
      </c>
      <c r="N16" s="1">
        <v>0.13</v>
      </c>
      <c r="O16" t="str">
        <f t="shared" si="0"/>
        <v/>
      </c>
    </row>
    <row r="17" spans="1:15" x14ac:dyDescent="0.25">
      <c r="A17" t="s">
        <v>33</v>
      </c>
      <c r="B17" s="1">
        <v>1.7236010400000001E-2</v>
      </c>
      <c r="C17">
        <v>1.0173854</v>
      </c>
      <c r="D17" s="1">
        <v>2.950084E-3</v>
      </c>
      <c r="E17">
        <v>5.84</v>
      </c>
      <c r="F17" s="1">
        <v>5.1000000000000002E-9</v>
      </c>
      <c r="G17" t="str">
        <f t="shared" si="1"/>
        <v>***</v>
      </c>
      <c r="I17" t="s">
        <v>33</v>
      </c>
      <c r="J17">
        <v>1.5672211200000001E-2</v>
      </c>
      <c r="K17">
        <v>1.0157957</v>
      </c>
      <c r="L17">
        <v>4.0348418000000002E-3</v>
      </c>
      <c r="M17">
        <v>3.88</v>
      </c>
      <c r="N17" s="1">
        <v>1E-4</v>
      </c>
      <c r="O17" t="str">
        <f t="shared" si="0"/>
        <v>***</v>
      </c>
    </row>
    <row r="18" spans="1:15" x14ac:dyDescent="0.25">
      <c r="A18" t="s">
        <v>118</v>
      </c>
      <c r="B18" s="1">
        <v>-4.4516160999999999E-3</v>
      </c>
      <c r="C18">
        <v>0.99555830000000001</v>
      </c>
      <c r="D18" s="1">
        <v>4.9074829999999998E-3</v>
      </c>
      <c r="E18">
        <v>-0.91</v>
      </c>
      <c r="F18" s="1">
        <v>0.36</v>
      </c>
      <c r="G18" t="str">
        <f t="shared" si="1"/>
        <v/>
      </c>
      <c r="I18" t="s">
        <v>118</v>
      </c>
      <c r="J18">
        <v>-1.08587409E-2</v>
      </c>
      <c r="K18">
        <v>0.98919999999999997</v>
      </c>
      <c r="L18">
        <v>6.4769314999999997E-3</v>
      </c>
      <c r="M18">
        <v>-1.68</v>
      </c>
      <c r="N18" s="1">
        <v>9.4E-2</v>
      </c>
      <c r="O18" t="str">
        <f t="shared" si="0"/>
        <v>^</v>
      </c>
    </row>
    <row r="19" spans="1:15" x14ac:dyDescent="0.25">
      <c r="A19" t="s">
        <v>34</v>
      </c>
      <c r="B19" s="1">
        <v>4.7400964999999998E-3</v>
      </c>
      <c r="C19">
        <v>1.0047512999999999</v>
      </c>
      <c r="D19" s="1">
        <v>3.980783E-4</v>
      </c>
      <c r="E19">
        <v>11.91</v>
      </c>
      <c r="F19" s="1">
        <v>0</v>
      </c>
      <c r="G19" t="str">
        <f t="shared" si="1"/>
        <v>***</v>
      </c>
      <c r="I19" t="s">
        <v>34</v>
      </c>
      <c r="J19">
        <v>4.3083347000000003E-3</v>
      </c>
      <c r="K19">
        <v>1.0043176</v>
      </c>
      <c r="L19">
        <v>5.101471E-4</v>
      </c>
      <c r="M19">
        <v>8.4499999999999993</v>
      </c>
      <c r="N19" s="1">
        <v>0</v>
      </c>
      <c r="O19" t="str">
        <f t="shared" si="0"/>
        <v>***</v>
      </c>
    </row>
    <row r="20" spans="1:15" x14ac:dyDescent="0.25">
      <c r="A20" t="s">
        <v>35</v>
      </c>
      <c r="B20" s="1">
        <v>-9.6101900000000002E-4</v>
      </c>
      <c r="C20">
        <v>0.99903940000000002</v>
      </c>
      <c r="D20" s="1">
        <v>1.204523E-4</v>
      </c>
      <c r="E20">
        <v>-7.98</v>
      </c>
      <c r="F20" s="1">
        <v>1.4000000000000001E-15</v>
      </c>
      <c r="G20" t="str">
        <f t="shared" si="1"/>
        <v>***</v>
      </c>
      <c r="I20" t="s">
        <v>35</v>
      </c>
      <c r="J20">
        <v>-1.0825183000000001E-3</v>
      </c>
      <c r="K20">
        <v>0.99891810000000003</v>
      </c>
      <c r="L20">
        <v>2.004637E-4</v>
      </c>
      <c r="M20">
        <v>-5.4</v>
      </c>
      <c r="N20" s="1">
        <v>6.7000000000000004E-8</v>
      </c>
      <c r="O20" t="str">
        <f t="shared" si="0"/>
        <v>***</v>
      </c>
    </row>
    <row r="21" spans="1:15" x14ac:dyDescent="0.25">
      <c r="A21" t="s">
        <v>36</v>
      </c>
      <c r="B21" s="1">
        <v>3.0125790000000001E-4</v>
      </c>
      <c r="C21">
        <v>1.0003013000000001</v>
      </c>
      <c r="D21" s="1">
        <v>7.506964E-5</v>
      </c>
      <c r="E21">
        <v>4.01</v>
      </c>
      <c r="F21" s="1">
        <v>6.0000000000000002E-5</v>
      </c>
      <c r="G21" t="str">
        <f t="shared" si="1"/>
        <v>***</v>
      </c>
      <c r="I21" t="s">
        <v>36</v>
      </c>
      <c r="J21">
        <v>1.620282E-4</v>
      </c>
      <c r="K21">
        <v>1.000162</v>
      </c>
      <c r="L21">
        <v>1.198826E-4</v>
      </c>
      <c r="M21">
        <v>1.35</v>
      </c>
      <c r="N21" s="1">
        <v>0.18</v>
      </c>
      <c r="O21" t="str">
        <f t="shared" si="0"/>
        <v/>
      </c>
    </row>
    <row r="22" spans="1:15" x14ac:dyDescent="0.25">
      <c r="A22" t="s">
        <v>37</v>
      </c>
      <c r="B22" s="1">
        <v>-3.2363217E-2</v>
      </c>
      <c r="C22">
        <v>0.96815490000000004</v>
      </c>
      <c r="D22" s="1">
        <v>1.6634630000000001E-2</v>
      </c>
      <c r="E22">
        <v>-1.95</v>
      </c>
      <c r="F22" s="1">
        <v>5.1999999999999998E-2</v>
      </c>
      <c r="G22" t="str">
        <f t="shared" si="1"/>
        <v>^</v>
      </c>
      <c r="I22" t="s">
        <v>37</v>
      </c>
      <c r="J22">
        <v>-4.1847853000000004E-3</v>
      </c>
      <c r="K22">
        <v>0.99582400000000004</v>
      </c>
      <c r="L22">
        <v>2.1858438800000001E-2</v>
      </c>
      <c r="M22">
        <v>-0.19</v>
      </c>
      <c r="N22" s="1">
        <v>0.85</v>
      </c>
      <c r="O22" t="str">
        <f t="shared" si="0"/>
        <v/>
      </c>
    </row>
    <row r="23" spans="1:15" x14ac:dyDescent="0.25">
      <c r="A23" t="s">
        <v>38</v>
      </c>
      <c r="B23" s="1">
        <v>-3.7393044200000003E-2</v>
      </c>
      <c r="C23">
        <v>0.96329739999999997</v>
      </c>
      <c r="D23" s="1">
        <v>2.4325369999999999E-2</v>
      </c>
      <c r="E23">
        <v>-1.54</v>
      </c>
      <c r="F23" s="1">
        <v>0.12</v>
      </c>
      <c r="G23" t="str">
        <f t="shared" si="1"/>
        <v/>
      </c>
      <c r="I23" t="s">
        <v>38</v>
      </c>
      <c r="J23">
        <v>-2.1183133999999998E-3</v>
      </c>
      <c r="K23">
        <v>0.99788390000000005</v>
      </c>
      <c r="L23">
        <v>3.2699949399999997E-2</v>
      </c>
      <c r="M23">
        <v>-0.06</v>
      </c>
      <c r="N23" s="1">
        <v>0.95</v>
      </c>
      <c r="O23" t="str">
        <f t="shared" si="0"/>
        <v/>
      </c>
    </row>
    <row r="24" spans="1:15" x14ac:dyDescent="0.25">
      <c r="A24" t="s">
        <v>40</v>
      </c>
      <c r="B24" s="1">
        <v>-0.16473271170000001</v>
      </c>
      <c r="C24">
        <v>0.8481204</v>
      </c>
      <c r="D24" s="1">
        <v>2.9463630000000001E-2</v>
      </c>
      <c r="E24">
        <v>-5.59</v>
      </c>
      <c r="F24" s="1">
        <v>2.3000000000000001E-8</v>
      </c>
      <c r="G24" t="str">
        <f t="shared" si="1"/>
        <v>***</v>
      </c>
      <c r="I24" t="s">
        <v>40</v>
      </c>
      <c r="J24">
        <v>-0.16043991839999999</v>
      </c>
      <c r="K24">
        <v>0.851769</v>
      </c>
      <c r="L24">
        <v>3.7633391099999997E-2</v>
      </c>
      <c r="M24">
        <v>-4.26</v>
      </c>
      <c r="N24" s="1">
        <v>2.0000000000000002E-5</v>
      </c>
      <c r="O24" t="str">
        <f t="shared" si="0"/>
        <v>***</v>
      </c>
    </row>
    <row r="25" spans="1:15" x14ac:dyDescent="0.25">
      <c r="A25" t="s">
        <v>41</v>
      </c>
      <c r="B25" s="1">
        <v>-4.44707061E-2</v>
      </c>
      <c r="C25">
        <v>0.95650360000000001</v>
      </c>
      <c r="D25" s="1">
        <v>2.4530059999999999E-2</v>
      </c>
      <c r="E25">
        <v>-1.81</v>
      </c>
      <c r="F25" s="1">
        <v>7.0000000000000007E-2</v>
      </c>
      <c r="I25" t="s">
        <v>41</v>
      </c>
      <c r="J25">
        <v>-5.7963510400000001E-2</v>
      </c>
      <c r="K25">
        <v>0.94368439999999998</v>
      </c>
      <c r="L25">
        <v>3.0930014400000001E-2</v>
      </c>
      <c r="M25">
        <v>-1.87</v>
      </c>
      <c r="N25" s="1">
        <v>6.0999999999999999E-2</v>
      </c>
      <c r="O25" t="str">
        <f t="shared" si="0"/>
        <v>^</v>
      </c>
    </row>
    <row r="26" spans="1:15" x14ac:dyDescent="0.25">
      <c r="A26" t="s">
        <v>39</v>
      </c>
      <c r="B26" s="1">
        <v>-4.1952045100000002E-2</v>
      </c>
      <c r="C26">
        <v>0.95891579999999998</v>
      </c>
      <c r="D26" s="1">
        <v>2.775791E-2</v>
      </c>
      <c r="E26">
        <v>-1.51</v>
      </c>
      <c r="F26" s="1">
        <v>0.13</v>
      </c>
      <c r="I26" t="s">
        <v>39</v>
      </c>
      <c r="J26">
        <v>-8.2436336400000004E-2</v>
      </c>
      <c r="K26">
        <v>0.92087010000000002</v>
      </c>
      <c r="L26">
        <v>3.4842811100000003E-2</v>
      </c>
      <c r="M26">
        <v>-2.37</v>
      </c>
      <c r="N26" s="1">
        <v>1.7999999999999999E-2</v>
      </c>
      <c r="O26" t="str">
        <f t="shared" si="0"/>
        <v>*</v>
      </c>
    </row>
    <row r="27" spans="1:15" x14ac:dyDescent="0.25">
      <c r="A27" t="s">
        <v>503</v>
      </c>
      <c r="B27" s="1">
        <v>-3.7246551400000001E-2</v>
      </c>
      <c r="C27">
        <v>0.96343860000000003</v>
      </c>
      <c r="D27" s="1">
        <v>2.1344309999999998E-2</v>
      </c>
      <c r="E27">
        <v>-1.75</v>
      </c>
      <c r="F27" s="1">
        <v>8.1000000000000003E-2</v>
      </c>
      <c r="I27" t="s">
        <v>503</v>
      </c>
      <c r="J27">
        <v>-5.8162589299999998E-2</v>
      </c>
      <c r="K27">
        <v>0.94349649999999996</v>
      </c>
      <c r="L27">
        <v>2.7719712300000001E-2</v>
      </c>
      <c r="M27">
        <v>-2.1</v>
      </c>
      <c r="N27" s="1">
        <v>3.5999999999999997E-2</v>
      </c>
      <c r="O27" t="str">
        <f t="shared" si="0"/>
        <v>*</v>
      </c>
    </row>
    <row r="28" spans="1:15" x14ac:dyDescent="0.25">
      <c r="A28" t="s">
        <v>505</v>
      </c>
      <c r="B28" s="1">
        <v>-7.3573249999999996E-3</v>
      </c>
      <c r="C28">
        <v>0.99266969999999999</v>
      </c>
      <c r="D28" s="1">
        <v>2.2861699999999999E-2</v>
      </c>
      <c r="E28">
        <v>-0.32</v>
      </c>
      <c r="F28" s="1">
        <v>0.75</v>
      </c>
      <c r="I28" t="s">
        <v>505</v>
      </c>
      <c r="J28">
        <v>-3.9487478600000001E-2</v>
      </c>
      <c r="K28">
        <v>0.96128199999999997</v>
      </c>
      <c r="L28">
        <v>3.4766581800000002E-2</v>
      </c>
      <c r="M28">
        <v>-1.1399999999999999</v>
      </c>
      <c r="N28" s="1">
        <v>0.26</v>
      </c>
      <c r="O28" t="str">
        <f t="shared" si="0"/>
        <v/>
      </c>
    </row>
    <row r="29" spans="1:15" x14ac:dyDescent="0.25">
      <c r="A29" t="s">
        <v>504</v>
      </c>
      <c r="B29" s="1">
        <v>-9.5186895000000001E-3</v>
      </c>
      <c r="C29">
        <v>0.99052649999999998</v>
      </c>
      <c r="D29" s="1">
        <v>2.6506539999999999E-2</v>
      </c>
      <c r="E29">
        <v>-0.36</v>
      </c>
      <c r="F29" s="1">
        <v>0.72</v>
      </c>
      <c r="I29" t="s">
        <v>504</v>
      </c>
      <c r="J29">
        <v>-3.0159255699999998E-2</v>
      </c>
      <c r="K29">
        <v>0.97029100000000001</v>
      </c>
      <c r="L29">
        <v>2.9810969999999999E-2</v>
      </c>
      <c r="M29">
        <v>-1.01</v>
      </c>
      <c r="N29" s="1">
        <v>0.31</v>
      </c>
      <c r="O29" t="str">
        <f t="shared" si="0"/>
        <v/>
      </c>
    </row>
    <row r="31" spans="1:15" x14ac:dyDescent="0.25">
      <c r="A31" t="s">
        <v>16</v>
      </c>
      <c r="B31" t="s">
        <v>17</v>
      </c>
      <c r="C31" t="s">
        <v>122</v>
      </c>
      <c r="D31" t="s">
        <v>18</v>
      </c>
    </row>
    <row r="32" spans="1:15" x14ac:dyDescent="0.25">
      <c r="A32" t="s">
        <v>19</v>
      </c>
      <c r="B32" t="s">
        <v>20</v>
      </c>
      <c r="C32">
        <v>0.38578079999999998</v>
      </c>
      <c r="D32">
        <v>0.14882680000000001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7134B-CC32-4797-AC24-588F553B59E7}">
  <dimension ref="A2:J23"/>
  <sheetViews>
    <sheetView workbookViewId="0">
      <selection activeCell="H29" sqref="H29"/>
    </sheetView>
  </sheetViews>
  <sheetFormatPr defaultRowHeight="15" x14ac:dyDescent="0.25"/>
  <cols>
    <col min="1" max="1" width="22.85546875" bestFit="1" customWidth="1"/>
    <col min="2" max="2" width="17.7109375" customWidth="1"/>
  </cols>
  <sheetData>
    <row r="2" spans="1:10" x14ac:dyDescent="0.25">
      <c r="A2" t="s">
        <v>13</v>
      </c>
      <c r="B2" s="1">
        <v>-6.2278405699999997E-2</v>
      </c>
      <c r="C2">
        <v>0.93962129999999999</v>
      </c>
      <c r="D2">
        <v>2.2914526399999999E-2</v>
      </c>
      <c r="E2">
        <v>-2.72</v>
      </c>
      <c r="F2" s="1">
        <v>6.6E-3</v>
      </c>
      <c r="G2" t="str">
        <f>IF(F2&lt;0.001,"***",IF(F2&lt;0.01,"**",IF(F2&lt;0.05,"*",IF(F2&lt;0.1,"^",""))))</f>
        <v>**</v>
      </c>
      <c r="J2" t="s">
        <v>10</v>
      </c>
    </row>
    <row r="3" spans="1:10" x14ac:dyDescent="0.25">
      <c r="A3" t="s">
        <v>14</v>
      </c>
      <c r="B3" s="1">
        <v>-0.1213656655</v>
      </c>
      <c r="C3">
        <v>0.88571</v>
      </c>
      <c r="D3">
        <v>2.6057200199999998E-2</v>
      </c>
      <c r="E3">
        <v>-4.66</v>
      </c>
      <c r="F3" s="1">
        <v>3.1999999999999999E-6</v>
      </c>
      <c r="G3" t="str">
        <f t="shared" ref="G3:G4" si="0">IF(F3&lt;0.001,"***",IF(F3&lt;0.01,"**",IF(F3&lt;0.05,"*",IF(F3&lt;0.1,"^",""))))</f>
        <v>***</v>
      </c>
      <c r="J3" t="s">
        <v>12</v>
      </c>
    </row>
    <row r="4" spans="1:10" x14ac:dyDescent="0.25">
      <c r="A4" t="s">
        <v>21</v>
      </c>
      <c r="B4" s="1">
        <v>6.8902801E-2</v>
      </c>
      <c r="C4">
        <v>1.0713321</v>
      </c>
      <c r="D4">
        <v>2.2079330899999999E-2</v>
      </c>
      <c r="E4">
        <v>3.12</v>
      </c>
      <c r="F4" s="1">
        <v>1.8E-3</v>
      </c>
      <c r="G4" t="str">
        <f t="shared" si="0"/>
        <v>**</v>
      </c>
      <c r="J4" t="s">
        <v>21</v>
      </c>
    </row>
    <row r="5" spans="1:10" x14ac:dyDescent="0.25">
      <c r="A5" t="s">
        <v>31</v>
      </c>
      <c r="B5" s="1">
        <v>-6.8568688000000003E-2</v>
      </c>
      <c r="C5">
        <v>0.93372929999999998</v>
      </c>
      <c r="D5">
        <v>4.4894256000000002E-3</v>
      </c>
      <c r="E5">
        <v>-15.27</v>
      </c>
      <c r="F5" s="1">
        <v>0</v>
      </c>
      <c r="G5" t="str">
        <f>IF(F6&lt;0.001,"***",IF(F6&lt;0.01,"**",IF(F6&lt;0.05,"*",IF(F6&lt;0.1,"^",""))))</f>
        <v>***</v>
      </c>
      <c r="J5" t="s">
        <v>31</v>
      </c>
    </row>
    <row r="6" spans="1:10" x14ac:dyDescent="0.25">
      <c r="A6" t="s">
        <v>23</v>
      </c>
      <c r="B6" s="1">
        <v>-0.20445268829999999</v>
      </c>
      <c r="C6">
        <v>0.81509330000000002</v>
      </c>
      <c r="D6">
        <v>2.8497695300000001E-2</v>
      </c>
      <c r="E6">
        <v>-7.17</v>
      </c>
      <c r="F6" s="1">
        <v>7.3000000000000002E-13</v>
      </c>
      <c r="G6" t="str">
        <f>IF(F7&lt;0.001,"***",IF(F7&lt;0.01,"**",IF(F7&lt;0.05,"*",IF(F7&lt;0.1,"^",""))))</f>
        <v/>
      </c>
      <c r="J6" t="s">
        <v>23</v>
      </c>
    </row>
    <row r="7" spans="1:10" x14ac:dyDescent="0.25">
      <c r="A7" t="s">
        <v>24</v>
      </c>
      <c r="B7" s="1">
        <v>-2.0242948600000001E-2</v>
      </c>
      <c r="C7">
        <v>0.97996059999999996</v>
      </c>
      <c r="D7">
        <v>3.0609930300000001E-2</v>
      </c>
      <c r="E7">
        <v>-0.66</v>
      </c>
      <c r="F7" s="1">
        <v>0.51</v>
      </c>
      <c r="G7" t="str">
        <f>IF(F8&lt;0.001,"***",IF(F8&lt;0.01,"**",IF(F8&lt;0.05,"*",IF(F8&lt;0.1,"^",""))))</f>
        <v>^</v>
      </c>
      <c r="J7" t="s">
        <v>24</v>
      </c>
    </row>
    <row r="8" spans="1:10" x14ac:dyDescent="0.25">
      <c r="A8" t="s">
        <v>25</v>
      </c>
      <c r="B8" s="1">
        <v>5.67235117E-2</v>
      </c>
      <c r="C8">
        <v>1.0583631</v>
      </c>
      <c r="D8">
        <v>3.0909272200000001E-2</v>
      </c>
      <c r="E8">
        <v>1.84</v>
      </c>
      <c r="F8" s="1">
        <v>6.6000000000000003E-2</v>
      </c>
      <c r="G8" t="str">
        <f>IF(F9&lt;0.001,"***",IF(F9&lt;0.01,"**",IF(F9&lt;0.05,"*",IF(F9&lt;0.1,"^",""))))</f>
        <v/>
      </c>
      <c r="J8" t="s">
        <v>25</v>
      </c>
    </row>
    <row r="9" spans="1:10" x14ac:dyDescent="0.25">
      <c r="A9" t="s">
        <v>26</v>
      </c>
      <c r="B9" s="1">
        <v>-7.7639575299999999E-2</v>
      </c>
      <c r="C9">
        <v>0.92529790000000001</v>
      </c>
      <c r="D9">
        <v>5.5077986500000002E-2</v>
      </c>
      <c r="E9">
        <v>-1.41</v>
      </c>
      <c r="F9" s="1">
        <v>0.16</v>
      </c>
      <c r="G9" t="str">
        <f>IF(F14&lt;0.001,"***",IF(F14&lt;0.01,"**",IF(F14&lt;0.05,"*",IF(F14&lt;0.1,"^",""))))</f>
        <v>*</v>
      </c>
      <c r="J9" t="s">
        <v>26</v>
      </c>
    </row>
    <row r="10" spans="1:10" x14ac:dyDescent="0.25">
      <c r="A10" t="s">
        <v>32</v>
      </c>
      <c r="B10" s="1">
        <v>-1.3086644999999999E-3</v>
      </c>
      <c r="C10">
        <v>0.99869220000000003</v>
      </c>
      <c r="D10">
        <v>1.32985623E-2</v>
      </c>
      <c r="E10">
        <v>-0.1</v>
      </c>
      <c r="F10" s="1">
        <v>0.92</v>
      </c>
      <c r="G10" t="str">
        <f>IF(F15&lt;0.001,"***",IF(F15&lt;0.01,"**",IF(F15&lt;0.05,"*",IF(F15&lt;0.1,"^",""))))</f>
        <v/>
      </c>
      <c r="J10" t="s">
        <v>32</v>
      </c>
    </row>
    <row r="11" spans="1:10" x14ac:dyDescent="0.25">
      <c r="A11" t="s">
        <v>33</v>
      </c>
      <c r="B11" s="1">
        <v>1.1880060600000001E-2</v>
      </c>
      <c r="C11">
        <v>1.0119509</v>
      </c>
      <c r="D11">
        <v>3.8413064000000002E-3</v>
      </c>
      <c r="E11">
        <v>3.09</v>
      </c>
      <c r="F11" s="1">
        <v>2E-3</v>
      </c>
      <c r="G11" t="str">
        <f>IF(F12&lt;0.001,"***",IF(F12&lt;0.01,"**",IF(F12&lt;0.05,"*",IF(F12&lt;0.1,"^",""))))</f>
        <v>*</v>
      </c>
      <c r="J11" t="s">
        <v>33</v>
      </c>
    </row>
    <row r="12" spans="1:10" x14ac:dyDescent="0.25">
      <c r="A12" t="s">
        <v>29</v>
      </c>
      <c r="B12" s="1">
        <v>6.0785915699999998E-2</v>
      </c>
      <c r="C12">
        <v>1.0626713999999999</v>
      </c>
      <c r="D12">
        <v>2.9395538499999999E-2</v>
      </c>
      <c r="E12">
        <v>2.0699999999999998</v>
      </c>
      <c r="F12" s="1">
        <v>3.9E-2</v>
      </c>
      <c r="G12" t="str">
        <f>IF(F13&lt;0.001,"***",IF(F13&lt;0.01,"**",IF(F13&lt;0.05,"*",IF(F13&lt;0.1,"^",""))))</f>
        <v>***</v>
      </c>
      <c r="J12" t="s">
        <v>29</v>
      </c>
    </row>
    <row r="13" spans="1:10" x14ac:dyDescent="0.25">
      <c r="A13" t="s">
        <v>30</v>
      </c>
      <c r="B13" s="1">
        <v>0.17702385339999999</v>
      </c>
      <c r="C13">
        <v>1.1936595999999999</v>
      </c>
      <c r="D13">
        <v>3.2394899900000003E-2</v>
      </c>
      <c r="E13">
        <v>5.46</v>
      </c>
      <c r="F13" s="1">
        <v>4.6000000000000002E-8</v>
      </c>
      <c r="G13" t="str">
        <f>IF(F5&lt;0.001,"***",IF(F5&lt;0.01,"**",IF(F5&lt;0.05,"*",IF(F5&lt;0.1,"^",""))))</f>
        <v>***</v>
      </c>
      <c r="J13" t="s">
        <v>30</v>
      </c>
    </row>
    <row r="14" spans="1:10" x14ac:dyDescent="0.25">
      <c r="A14" t="s">
        <v>27</v>
      </c>
      <c r="B14" s="1">
        <v>0.1004863902</v>
      </c>
      <c r="C14">
        <v>1.1057086</v>
      </c>
      <c r="D14">
        <v>4.7202009199999999E-2</v>
      </c>
      <c r="E14">
        <v>2.13</v>
      </c>
      <c r="F14" s="1">
        <v>3.3000000000000002E-2</v>
      </c>
      <c r="G14" t="str">
        <f>IF(F10&lt;0.001,"***",IF(F10&lt;0.01,"**",IF(F10&lt;0.05,"*",IF(F10&lt;0.1,"^",""))))</f>
        <v/>
      </c>
      <c r="J14" t="s">
        <v>27</v>
      </c>
    </row>
    <row r="15" spans="1:10" x14ac:dyDescent="0.25">
      <c r="A15" t="s">
        <v>28</v>
      </c>
      <c r="B15" s="1">
        <v>-1.5271320499999999E-2</v>
      </c>
      <c r="C15">
        <v>0.98484470000000002</v>
      </c>
      <c r="D15">
        <v>7.3063751999999996E-2</v>
      </c>
      <c r="E15">
        <v>-0.21</v>
      </c>
      <c r="F15" s="1">
        <v>0.83</v>
      </c>
      <c r="G15" t="str">
        <f>IF(F11&lt;0.001,"***",IF(F11&lt;0.01,"**",IF(F11&lt;0.05,"*",IF(F11&lt;0.1,"^",""))))</f>
        <v>**</v>
      </c>
      <c r="J15" t="s">
        <v>28</v>
      </c>
    </row>
    <row r="16" spans="1:10" x14ac:dyDescent="0.25">
      <c r="A16" t="s">
        <v>34</v>
      </c>
      <c r="B16" s="1">
        <v>4.1123968999999998E-3</v>
      </c>
      <c r="C16">
        <v>1.0041209</v>
      </c>
      <c r="D16">
        <v>4.8344909999999998E-4</v>
      </c>
      <c r="E16">
        <v>8.51</v>
      </c>
      <c r="F16" s="1">
        <v>0</v>
      </c>
      <c r="G16" t="str">
        <f t="shared" ref="G16:G23" si="1">IF(F16&lt;0.001,"***",IF(F16&lt;0.01,"**",IF(F16&lt;0.05,"*",IF(F16&lt;0.1,"^",""))))</f>
        <v>***</v>
      </c>
      <c r="J16" t="s">
        <v>34</v>
      </c>
    </row>
    <row r="17" spans="1:10" x14ac:dyDescent="0.25">
      <c r="A17" t="s">
        <v>35</v>
      </c>
      <c r="B17" s="1">
        <v>-1.2577511999999999E-3</v>
      </c>
      <c r="C17">
        <v>0.99874300000000005</v>
      </c>
      <c r="D17">
        <v>1.8733749999999999E-4</v>
      </c>
      <c r="E17">
        <v>-6.71</v>
      </c>
      <c r="F17" s="1">
        <v>1.8999999999999999E-11</v>
      </c>
      <c r="G17" t="str">
        <f t="shared" si="1"/>
        <v>***</v>
      </c>
      <c r="J17" t="s">
        <v>35</v>
      </c>
    </row>
    <row r="18" spans="1:10" x14ac:dyDescent="0.25">
      <c r="A18" t="s">
        <v>36</v>
      </c>
      <c r="B18" s="1">
        <v>1.4844829999999999E-4</v>
      </c>
      <c r="C18">
        <v>1.0001485000000001</v>
      </c>
      <c r="D18">
        <v>1.089263E-4</v>
      </c>
      <c r="E18">
        <v>1.36</v>
      </c>
      <c r="F18" s="1">
        <v>0.17</v>
      </c>
      <c r="G18" t="str">
        <f t="shared" si="1"/>
        <v/>
      </c>
      <c r="J18" t="s">
        <v>36</v>
      </c>
    </row>
    <row r="19" spans="1:10" x14ac:dyDescent="0.25">
      <c r="A19" t="s">
        <v>37</v>
      </c>
      <c r="B19" s="1">
        <v>-1.27815115E-2</v>
      </c>
      <c r="C19">
        <v>0.98729979999999995</v>
      </c>
      <c r="D19">
        <v>2.1091950599999999E-2</v>
      </c>
      <c r="E19">
        <v>-0.61</v>
      </c>
      <c r="F19" s="1">
        <v>0.54</v>
      </c>
      <c r="G19" t="str">
        <f t="shared" si="1"/>
        <v/>
      </c>
      <c r="J19" t="s">
        <v>37</v>
      </c>
    </row>
    <row r="20" spans="1:10" x14ac:dyDescent="0.25">
      <c r="A20" t="s">
        <v>38</v>
      </c>
      <c r="B20" s="1">
        <v>-1.4863102099999999E-2</v>
      </c>
      <c r="C20">
        <v>0.98524679999999998</v>
      </c>
      <c r="D20">
        <v>3.1686651099999998E-2</v>
      </c>
      <c r="E20">
        <v>-0.47</v>
      </c>
      <c r="F20" s="1">
        <v>0.64</v>
      </c>
      <c r="G20" t="str">
        <f t="shared" si="1"/>
        <v/>
      </c>
      <c r="J20" t="s">
        <v>38</v>
      </c>
    </row>
    <row r="21" spans="1:10" x14ac:dyDescent="0.25">
      <c r="A21" t="s">
        <v>39</v>
      </c>
      <c r="B21" s="1">
        <v>-6.1140963100000001E-2</v>
      </c>
      <c r="C21">
        <v>0.94069060000000004</v>
      </c>
      <c r="D21">
        <v>3.2899478199999999E-2</v>
      </c>
      <c r="E21">
        <v>-1.86</v>
      </c>
      <c r="F21" s="1">
        <v>6.3E-2</v>
      </c>
      <c r="G21" t="str">
        <f t="shared" si="1"/>
        <v>^</v>
      </c>
      <c r="J21" t="s">
        <v>39</v>
      </c>
    </row>
    <row r="22" spans="1:10" x14ac:dyDescent="0.25">
      <c r="A22" t="s">
        <v>40</v>
      </c>
      <c r="B22" s="1">
        <v>-0.15551543200000001</v>
      </c>
      <c r="C22">
        <v>0.85597389999999995</v>
      </c>
      <c r="D22">
        <v>3.59015055E-2</v>
      </c>
      <c r="E22">
        <v>-4.33</v>
      </c>
      <c r="F22" s="1">
        <v>1.5E-5</v>
      </c>
      <c r="G22" t="str">
        <f t="shared" si="1"/>
        <v>***</v>
      </c>
      <c r="J22" t="s">
        <v>40</v>
      </c>
    </row>
    <row r="23" spans="1:10" x14ac:dyDescent="0.25">
      <c r="A23" t="s">
        <v>41</v>
      </c>
      <c r="B23" s="1">
        <v>-4.3761805899999999E-2</v>
      </c>
      <c r="C23">
        <v>0.95718190000000003</v>
      </c>
      <c r="D23">
        <v>2.97146987E-2</v>
      </c>
      <c r="E23">
        <v>-1.47</v>
      </c>
      <c r="F23" s="1">
        <v>0.14000000000000001</v>
      </c>
      <c r="G23" t="str">
        <f t="shared" si="1"/>
        <v/>
      </c>
      <c r="J23" t="s">
        <v>41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7B1CC-4AD7-4F01-92CC-CD9E88D84BA2}">
  <dimension ref="A1:N36"/>
  <sheetViews>
    <sheetView tabSelected="1" workbookViewId="0">
      <selection activeCell="A3" sqref="A3:G3"/>
    </sheetView>
  </sheetViews>
  <sheetFormatPr defaultRowHeight="15" x14ac:dyDescent="0.25"/>
  <cols>
    <col min="1" max="1" width="22.140625" bestFit="1" customWidth="1"/>
    <col min="2" max="2" width="9" bestFit="1" customWidth="1"/>
    <col min="3" max="3" width="9.5703125" bestFit="1" customWidth="1"/>
    <col min="4" max="4" width="8.28515625" bestFit="1" customWidth="1"/>
    <col min="5" max="5" width="7.7109375" bestFit="1" customWidth="1"/>
    <col min="6" max="6" width="9" bestFit="1" customWidth="1"/>
    <col min="7" max="7" width="4" bestFit="1" customWidth="1"/>
    <col min="9" max="9" width="20.85546875" bestFit="1" customWidth="1"/>
  </cols>
  <sheetData>
    <row r="1" spans="1:14" x14ac:dyDescent="0.25">
      <c r="A1" t="s">
        <v>120</v>
      </c>
      <c r="B1" s="1">
        <v>-5.3170000000000002E-2</v>
      </c>
      <c r="C1" s="1">
        <v>0.94820000000000004</v>
      </c>
      <c r="D1" s="1">
        <v>5.2499999999999998E-2</v>
      </c>
      <c r="E1">
        <v>-1.0129999999999999</v>
      </c>
      <c r="F1">
        <v>0.31114999999999998</v>
      </c>
      <c r="I1" t="s">
        <v>771</v>
      </c>
      <c r="J1" s="1"/>
      <c r="K1" s="1"/>
      <c r="L1" s="1"/>
    </row>
    <row r="2" spans="1:14" x14ac:dyDescent="0.25">
      <c r="A2" t="s">
        <v>10</v>
      </c>
      <c r="B2" s="1">
        <v>-2.5250000000000002E-2</v>
      </c>
      <c r="C2" s="1">
        <v>0.97509999999999997</v>
      </c>
      <c r="D2" s="1">
        <v>2.1270000000000001E-2</v>
      </c>
      <c r="E2">
        <v>-1.1870000000000001</v>
      </c>
      <c r="F2">
        <v>0.23515</v>
      </c>
      <c r="I2" t="s">
        <v>772</v>
      </c>
      <c r="J2" s="1"/>
      <c r="K2" s="1"/>
      <c r="L2" s="1"/>
      <c r="N2" s="1"/>
    </row>
    <row r="3" spans="1:14" x14ac:dyDescent="0.25">
      <c r="A3" t="s">
        <v>12</v>
      </c>
      <c r="B3" s="1">
        <v>-6.8080000000000002E-2</v>
      </c>
      <c r="C3" s="1">
        <v>0.93420000000000003</v>
      </c>
      <c r="D3" s="1">
        <v>2.4289999999999999E-2</v>
      </c>
      <c r="E3">
        <v>-2.8039999999999998</v>
      </c>
      <c r="F3" s="1">
        <v>5.0549999999999996E-3</v>
      </c>
      <c r="G3" t="s">
        <v>22</v>
      </c>
      <c r="I3" t="s">
        <v>773</v>
      </c>
      <c r="J3" s="1"/>
      <c r="K3" s="1"/>
      <c r="L3" s="1"/>
    </row>
    <row r="4" spans="1:14" x14ac:dyDescent="0.25">
      <c r="A4" t="s">
        <v>124</v>
      </c>
      <c r="B4" s="1">
        <v>5.1180000000000003E-2</v>
      </c>
      <c r="C4" s="1">
        <v>1.0529999999999999</v>
      </c>
      <c r="D4" s="1">
        <v>1.83E-2</v>
      </c>
      <c r="E4">
        <v>2.7959999999999998</v>
      </c>
      <c r="F4">
        <v>5.1679999999999999E-3</v>
      </c>
      <c r="G4" t="s">
        <v>22</v>
      </c>
      <c r="I4" t="s">
        <v>774</v>
      </c>
      <c r="J4" s="1"/>
      <c r="K4" s="1"/>
      <c r="L4" s="1"/>
      <c r="N4" s="1"/>
    </row>
    <row r="5" spans="1:14" x14ac:dyDescent="0.25">
      <c r="A5" t="s">
        <v>24</v>
      </c>
      <c r="B5" s="1">
        <v>-2.1489999999999999E-2</v>
      </c>
      <c r="C5" s="1">
        <v>0.97870000000000001</v>
      </c>
      <c r="D5" s="1">
        <v>2.4060000000000002E-2</v>
      </c>
      <c r="E5">
        <v>-0.89300000000000002</v>
      </c>
      <c r="F5" s="1">
        <v>0.37171399999999999</v>
      </c>
      <c r="I5" t="s">
        <v>775</v>
      </c>
      <c r="J5" s="1"/>
      <c r="K5" s="1"/>
      <c r="L5" s="1"/>
      <c r="N5" s="1"/>
    </row>
    <row r="6" spans="1:14" x14ac:dyDescent="0.25">
      <c r="A6" t="s">
        <v>23</v>
      </c>
      <c r="B6" s="1">
        <v>-0.15459999999999999</v>
      </c>
      <c r="C6" s="1">
        <v>0.85670000000000002</v>
      </c>
      <c r="D6" s="1">
        <v>2.18E-2</v>
      </c>
      <c r="E6">
        <v>-7.0940000000000003</v>
      </c>
      <c r="F6" s="1">
        <v>1.2999999999999999E-12</v>
      </c>
      <c r="G6" t="s">
        <v>11</v>
      </c>
      <c r="I6" t="s">
        <v>776</v>
      </c>
      <c r="J6" s="1"/>
      <c r="K6" s="1"/>
      <c r="L6" s="1"/>
    </row>
    <row r="7" spans="1:14" x14ac:dyDescent="0.25">
      <c r="A7" t="s">
        <v>25</v>
      </c>
      <c r="B7" s="1">
        <v>3.2190000000000003E-2</v>
      </c>
      <c r="C7" s="1">
        <v>1.0329999999999999</v>
      </c>
      <c r="D7" s="1">
        <v>2.6790000000000001E-2</v>
      </c>
      <c r="E7">
        <v>1.202</v>
      </c>
      <c r="F7" s="1">
        <v>0.22947300000000001</v>
      </c>
      <c r="I7" t="s">
        <v>777</v>
      </c>
      <c r="J7" s="1"/>
      <c r="K7" s="1"/>
      <c r="L7" s="1"/>
    </row>
    <row r="8" spans="1:14" x14ac:dyDescent="0.25">
      <c r="A8" t="s">
        <v>26</v>
      </c>
      <c r="B8" s="1">
        <v>-7.0389999999999994E-2</v>
      </c>
      <c r="C8" s="1">
        <v>0.93200000000000005</v>
      </c>
      <c r="D8" s="1">
        <v>4.6249999999999999E-2</v>
      </c>
      <c r="E8">
        <v>-1.522</v>
      </c>
      <c r="F8">
        <v>0.128027</v>
      </c>
      <c r="I8" t="s">
        <v>778</v>
      </c>
      <c r="J8" s="1"/>
      <c r="K8" s="1"/>
      <c r="L8" s="1"/>
    </row>
    <row r="9" spans="1:14" x14ac:dyDescent="0.25">
      <c r="A9" t="s">
        <v>30</v>
      </c>
      <c r="B9" s="1">
        <v>0.16789999999999999</v>
      </c>
      <c r="C9" s="1">
        <v>1.1830000000000001</v>
      </c>
      <c r="D9" s="1">
        <v>2.5669999999999998E-2</v>
      </c>
      <c r="E9">
        <v>6.5430000000000001</v>
      </c>
      <c r="F9" s="1">
        <v>6.0300000000000001E-11</v>
      </c>
      <c r="G9" t="s">
        <v>11</v>
      </c>
      <c r="I9" t="s">
        <v>779</v>
      </c>
      <c r="J9" s="1"/>
      <c r="K9" s="1"/>
      <c r="L9" s="1"/>
    </row>
    <row r="10" spans="1:14" ht="17.25" customHeight="1" x14ac:dyDescent="0.25">
      <c r="A10" t="s">
        <v>27</v>
      </c>
      <c r="B10" s="1">
        <v>0.14510000000000001</v>
      </c>
      <c r="C10" s="1">
        <v>1.1559999999999999</v>
      </c>
      <c r="D10" s="1">
        <v>4.0120000000000003E-2</v>
      </c>
      <c r="E10">
        <v>3.617</v>
      </c>
      <c r="F10" s="1">
        <v>2.9799999999999998E-4</v>
      </c>
      <c r="G10" t="s">
        <v>11</v>
      </c>
      <c r="I10" t="s">
        <v>780</v>
      </c>
      <c r="J10" s="1"/>
      <c r="K10" s="1"/>
      <c r="L10" s="1"/>
    </row>
    <row r="11" spans="1:14" x14ac:dyDescent="0.25">
      <c r="A11" t="s">
        <v>29</v>
      </c>
      <c r="B11" s="1">
        <v>8.3119999999999999E-2</v>
      </c>
      <c r="C11" s="1">
        <v>1.087</v>
      </c>
      <c r="D11" s="1">
        <v>2.3550000000000001E-2</v>
      </c>
      <c r="E11">
        <v>3.5289999999999999</v>
      </c>
      <c r="F11">
        <v>4.17E-4</v>
      </c>
      <c r="G11" t="s">
        <v>11</v>
      </c>
      <c r="I11" t="s">
        <v>781</v>
      </c>
      <c r="J11" s="1"/>
      <c r="K11" s="1"/>
      <c r="L11" s="1"/>
    </row>
    <row r="12" spans="1:14" x14ac:dyDescent="0.25">
      <c r="A12" t="s">
        <v>28</v>
      </c>
      <c r="B12" s="1">
        <v>0.10390000000000001</v>
      </c>
      <c r="C12" s="1">
        <v>1.109</v>
      </c>
      <c r="D12" s="1">
        <v>6.25E-2</v>
      </c>
      <c r="E12">
        <v>1.6619999999999999</v>
      </c>
      <c r="F12">
        <v>9.6472000000000002E-2</v>
      </c>
      <c r="G12" t="s">
        <v>42</v>
      </c>
      <c r="I12" t="s">
        <v>782</v>
      </c>
      <c r="J12" s="1"/>
      <c r="K12" s="1"/>
      <c r="L12" s="1"/>
    </row>
    <row r="13" spans="1:14" x14ac:dyDescent="0.25">
      <c r="A13" t="s">
        <v>173</v>
      </c>
      <c r="B13" s="1">
        <v>-4.3729999999999998E-2</v>
      </c>
      <c r="C13" s="1">
        <v>0.95720000000000005</v>
      </c>
      <c r="D13" s="1">
        <v>3.0689999999999999E-2</v>
      </c>
      <c r="E13">
        <v>-1.425</v>
      </c>
      <c r="F13">
        <v>0.154226</v>
      </c>
      <c r="I13" t="s">
        <v>783</v>
      </c>
      <c r="J13" s="1"/>
      <c r="K13" s="1"/>
      <c r="L13" s="1"/>
      <c r="N13" s="1"/>
    </row>
    <row r="14" spans="1:14" x14ac:dyDescent="0.25">
      <c r="A14" t="s">
        <v>31</v>
      </c>
      <c r="B14" s="1">
        <v>-5.4510000000000003E-2</v>
      </c>
      <c r="C14" s="1">
        <v>0.94699999999999995</v>
      </c>
      <c r="D14" s="1">
        <v>6.0819999999999997E-3</v>
      </c>
      <c r="E14">
        <v>-8.9610000000000003</v>
      </c>
      <c r="F14" s="1" t="s">
        <v>119</v>
      </c>
      <c r="G14" t="s">
        <v>11</v>
      </c>
      <c r="I14" t="s">
        <v>784</v>
      </c>
      <c r="J14" s="1"/>
      <c r="K14" s="1"/>
      <c r="L14" s="1"/>
    </row>
    <row r="15" spans="1:14" x14ac:dyDescent="0.25">
      <c r="A15" t="s">
        <v>32</v>
      </c>
      <c r="B15" s="1">
        <v>1.4250000000000001E-2</v>
      </c>
      <c r="C15" s="1">
        <v>1.014</v>
      </c>
      <c r="D15" s="1">
        <v>1.2959999999999999E-2</v>
      </c>
      <c r="E15">
        <v>1.1000000000000001</v>
      </c>
      <c r="F15">
        <v>0.27132899999999999</v>
      </c>
      <c r="I15" t="s">
        <v>785</v>
      </c>
      <c r="J15" s="1"/>
      <c r="K15" s="1"/>
      <c r="L15" s="1"/>
    </row>
    <row r="16" spans="1:14" x14ac:dyDescent="0.25">
      <c r="A16" t="s">
        <v>33</v>
      </c>
      <c r="B16" s="1">
        <v>1.2699999999999999E-2</v>
      </c>
      <c r="C16" s="1">
        <v>1.0129999999999999</v>
      </c>
      <c r="D16" s="1">
        <v>3.4970000000000001E-3</v>
      </c>
      <c r="E16">
        <v>3.6320000000000001</v>
      </c>
      <c r="F16">
        <v>2.81E-4</v>
      </c>
      <c r="G16" t="s">
        <v>11</v>
      </c>
      <c r="I16" t="s">
        <v>786</v>
      </c>
      <c r="J16" s="1"/>
      <c r="K16" s="1"/>
      <c r="L16" s="1"/>
      <c r="N16" s="1"/>
    </row>
    <row r="17" spans="1:14" x14ac:dyDescent="0.25">
      <c r="A17" t="s">
        <v>118</v>
      </c>
      <c r="B17" s="1">
        <v>-7.3730000000000002E-3</v>
      </c>
      <c r="C17" s="1">
        <v>0.99270000000000003</v>
      </c>
      <c r="D17" s="1">
        <v>5.4799999999999996E-3</v>
      </c>
      <c r="E17">
        <v>-1.345</v>
      </c>
      <c r="F17" s="1">
        <v>0.178509</v>
      </c>
      <c r="I17" t="s">
        <v>787</v>
      </c>
      <c r="J17" s="1"/>
      <c r="K17" s="1"/>
      <c r="L17" s="1"/>
      <c r="N17" s="1"/>
    </row>
    <row r="18" spans="1:14" x14ac:dyDescent="0.25">
      <c r="A18" t="s">
        <v>34</v>
      </c>
      <c r="B18" s="1">
        <v>3.5249999999999999E-3</v>
      </c>
      <c r="C18" s="1">
        <v>1.004</v>
      </c>
      <c r="D18" s="1">
        <v>3.837E-4</v>
      </c>
      <c r="E18">
        <v>9.1869999999999994</v>
      </c>
      <c r="F18" s="1" t="s">
        <v>119</v>
      </c>
      <c r="G18" t="s">
        <v>11</v>
      </c>
      <c r="I18" t="s">
        <v>788</v>
      </c>
      <c r="J18" s="1"/>
      <c r="K18" s="1"/>
      <c r="L18" s="1"/>
      <c r="N18" s="1"/>
    </row>
    <row r="19" spans="1:14" x14ac:dyDescent="0.25">
      <c r="A19" t="s">
        <v>35</v>
      </c>
      <c r="B19" s="1">
        <v>-4.7679999999999999E-4</v>
      </c>
      <c r="C19" s="1">
        <v>0.99950000000000006</v>
      </c>
      <c r="D19" s="1">
        <v>2.075E-4</v>
      </c>
      <c r="E19">
        <v>-2.298</v>
      </c>
      <c r="F19" s="1">
        <v>2.1558999999999998E-2</v>
      </c>
      <c r="G19" t="s">
        <v>128</v>
      </c>
      <c r="I19" t="s">
        <v>789</v>
      </c>
      <c r="J19" s="1"/>
      <c r="K19" s="1"/>
      <c r="L19" s="1"/>
    </row>
    <row r="20" spans="1:14" x14ac:dyDescent="0.25">
      <c r="A20" t="s">
        <v>36</v>
      </c>
      <c r="B20" s="1">
        <v>5.5949999999999999E-4</v>
      </c>
      <c r="C20" s="1">
        <v>1.0009999999999999</v>
      </c>
      <c r="D20" s="1">
        <v>9.7219999999999994E-5</v>
      </c>
      <c r="E20">
        <v>5.7549999999999999</v>
      </c>
      <c r="F20" s="1">
        <v>8.6800000000000006E-9</v>
      </c>
      <c r="G20" t="s">
        <v>11</v>
      </c>
      <c r="I20" t="s">
        <v>790</v>
      </c>
      <c r="J20" s="1"/>
      <c r="K20" s="1"/>
      <c r="L20" s="1"/>
    </row>
    <row r="21" spans="1:14" x14ac:dyDescent="0.25">
      <c r="A21" t="s">
        <v>37</v>
      </c>
      <c r="B21" s="1">
        <v>-6.77E-3</v>
      </c>
      <c r="C21" s="1">
        <v>0.99329999999999996</v>
      </c>
      <c r="D21" s="1">
        <v>1.8679999999999999E-2</v>
      </c>
      <c r="E21">
        <v>-0.36299999999999999</v>
      </c>
      <c r="F21">
        <v>0.71697699999999998</v>
      </c>
      <c r="I21" t="s">
        <v>791</v>
      </c>
      <c r="J21" s="1"/>
      <c r="K21" s="1"/>
      <c r="L21" s="1"/>
    </row>
    <row r="22" spans="1:14" x14ac:dyDescent="0.25">
      <c r="A22" t="s">
        <v>38</v>
      </c>
      <c r="B22" s="1">
        <v>-2.8400000000000002E-2</v>
      </c>
      <c r="C22" s="1">
        <v>0.97199999999999998</v>
      </c>
      <c r="D22" s="1">
        <v>2.743E-2</v>
      </c>
      <c r="E22">
        <v>-1.0349999999999999</v>
      </c>
      <c r="F22">
        <v>0.30050700000000002</v>
      </c>
      <c r="I22" t="s">
        <v>792</v>
      </c>
      <c r="J22" s="1"/>
      <c r="K22" s="1"/>
      <c r="L22" s="1"/>
      <c r="N22" s="1"/>
    </row>
    <row r="23" spans="1:14" x14ac:dyDescent="0.25">
      <c r="A23" t="s">
        <v>40</v>
      </c>
      <c r="B23" s="1">
        <v>-0.20380000000000001</v>
      </c>
      <c r="C23" s="1">
        <v>0.81559999999999999</v>
      </c>
      <c r="D23" s="1">
        <v>2.904E-2</v>
      </c>
      <c r="E23">
        <v>-7.02</v>
      </c>
      <c r="F23" s="1">
        <v>2.2199999999999998E-12</v>
      </c>
      <c r="G23" t="s">
        <v>11</v>
      </c>
      <c r="I23" t="s">
        <v>793</v>
      </c>
      <c r="J23" s="1"/>
      <c r="K23" s="1"/>
      <c r="L23" s="1"/>
    </row>
    <row r="24" spans="1:14" x14ac:dyDescent="0.25">
      <c r="A24" t="s">
        <v>41</v>
      </c>
      <c r="B24" s="1">
        <v>-9.529E-2</v>
      </c>
      <c r="C24" s="1">
        <v>0.90910000000000002</v>
      </c>
      <c r="D24" s="1">
        <v>2.3900000000000001E-2</v>
      </c>
      <c r="E24">
        <v>-3.988</v>
      </c>
      <c r="F24" s="1">
        <v>6.6699999999999995E-5</v>
      </c>
      <c r="G24" t="s">
        <v>11</v>
      </c>
      <c r="I24" t="s">
        <v>794</v>
      </c>
      <c r="J24" s="1"/>
      <c r="K24" s="1"/>
      <c r="L24" s="1"/>
      <c r="N24" s="1"/>
    </row>
    <row r="25" spans="1:14" x14ac:dyDescent="0.25">
      <c r="A25" t="s">
        <v>39</v>
      </c>
      <c r="B25" s="1">
        <v>-0.1215</v>
      </c>
      <c r="C25" s="1">
        <v>0.88560000000000005</v>
      </c>
      <c r="D25" s="1">
        <v>2.6530000000000001E-2</v>
      </c>
      <c r="E25">
        <v>-4.5810000000000004</v>
      </c>
      <c r="F25" s="1">
        <v>4.6199999999999998E-6</v>
      </c>
      <c r="G25" t="s">
        <v>11</v>
      </c>
      <c r="I25" t="s">
        <v>795</v>
      </c>
      <c r="J25" s="1"/>
      <c r="K25" s="1"/>
      <c r="L25" s="1"/>
      <c r="N25" s="1"/>
    </row>
    <row r="26" spans="1:14" x14ac:dyDescent="0.25">
      <c r="A26" t="s">
        <v>503</v>
      </c>
      <c r="B26" s="1">
        <v>-3.746E-2</v>
      </c>
      <c r="C26" s="1">
        <v>0.96319999999999995</v>
      </c>
      <c r="D26" s="1">
        <v>2.3859999999999999E-2</v>
      </c>
      <c r="E26">
        <v>-1.57</v>
      </c>
      <c r="F26" s="1">
        <v>0.116508</v>
      </c>
      <c r="I26" t="s">
        <v>796</v>
      </c>
      <c r="J26" s="1"/>
      <c r="K26" s="1"/>
      <c r="L26" s="1"/>
      <c r="N26" s="1"/>
    </row>
    <row r="27" spans="1:14" x14ac:dyDescent="0.25">
      <c r="A27" t="s">
        <v>504</v>
      </c>
      <c r="B27" s="1">
        <v>-2.8729999999999999E-2</v>
      </c>
      <c r="C27" s="1">
        <v>0.97170000000000001</v>
      </c>
      <c r="D27" s="1">
        <v>2.9020000000000001E-2</v>
      </c>
      <c r="E27">
        <v>-0.99</v>
      </c>
      <c r="F27" s="1">
        <v>0.32218400000000003</v>
      </c>
      <c r="I27" t="s">
        <v>797</v>
      </c>
      <c r="J27" s="1"/>
      <c r="K27" s="1"/>
      <c r="L27" s="1"/>
      <c r="N27" s="1"/>
    </row>
    <row r="28" spans="1:14" x14ac:dyDescent="0.25">
      <c r="A28" t="s">
        <v>505</v>
      </c>
      <c r="B28" s="1">
        <v>-2.213E-2</v>
      </c>
      <c r="C28" s="1">
        <v>0.97809999999999997</v>
      </c>
      <c r="D28" s="1">
        <v>2.588E-2</v>
      </c>
      <c r="E28">
        <v>-0.85499999999999998</v>
      </c>
      <c r="F28" s="1">
        <v>0.39265499999999998</v>
      </c>
      <c r="I28" t="s">
        <v>798</v>
      </c>
      <c r="J28" s="1"/>
      <c r="K28" s="1"/>
      <c r="L28" s="1"/>
    </row>
    <row r="29" spans="1:14" x14ac:dyDescent="0.25">
      <c r="A29" t="s">
        <v>43</v>
      </c>
      <c r="B29" s="1">
        <v>-7.3669999999999999E-2</v>
      </c>
      <c r="C29" s="1">
        <v>0.92900000000000005</v>
      </c>
      <c r="D29" s="1">
        <v>6.5279999999999999E-3</v>
      </c>
      <c r="E29">
        <v>-11.286</v>
      </c>
      <c r="F29" t="s">
        <v>119</v>
      </c>
      <c r="G29" t="s">
        <v>11</v>
      </c>
      <c r="I29" t="s">
        <v>799</v>
      </c>
      <c r="J29" s="1"/>
      <c r="K29" s="1"/>
      <c r="L29" s="1"/>
      <c r="N29" s="1"/>
    </row>
    <row r="30" spans="1:14" x14ac:dyDescent="0.25">
      <c r="A30" t="s">
        <v>44</v>
      </c>
      <c r="B30" s="1">
        <v>2.4549999999999999E-2</v>
      </c>
      <c r="C30" s="1">
        <v>1.0249999999999999</v>
      </c>
      <c r="D30" s="1">
        <v>1.5939999999999999E-2</v>
      </c>
      <c r="E30">
        <v>1.54</v>
      </c>
      <c r="F30" s="1">
        <v>0.123476</v>
      </c>
      <c r="I30" t="s">
        <v>800</v>
      </c>
    </row>
    <row r="31" spans="1:14" x14ac:dyDescent="0.25">
      <c r="A31" t="s">
        <v>131</v>
      </c>
      <c r="B31" s="1">
        <v>-0.1086</v>
      </c>
      <c r="C31" s="1">
        <v>0.89710000000000001</v>
      </c>
      <c r="D31" s="1">
        <v>2.2290000000000001E-2</v>
      </c>
      <c r="E31">
        <v>-4.8730000000000002</v>
      </c>
      <c r="F31" s="1">
        <v>1.1000000000000001E-6</v>
      </c>
      <c r="G31" t="s">
        <v>11</v>
      </c>
      <c r="I31" t="s">
        <v>801</v>
      </c>
    </row>
    <row r="32" spans="1:14" x14ac:dyDescent="0.25">
      <c r="A32" t="s">
        <v>145</v>
      </c>
      <c r="B32" s="1">
        <v>-0.50009999999999999</v>
      </c>
      <c r="C32" s="1">
        <v>0.60650000000000004</v>
      </c>
      <c r="D32" s="1">
        <v>9.8199999999999996E-2</v>
      </c>
      <c r="E32">
        <v>-5.093</v>
      </c>
      <c r="F32" s="1">
        <v>3.53E-7</v>
      </c>
      <c r="G32" t="s">
        <v>11</v>
      </c>
      <c r="I32" t="s">
        <v>802</v>
      </c>
    </row>
    <row r="33" spans="1:9" x14ac:dyDescent="0.25">
      <c r="A33" t="s">
        <v>46</v>
      </c>
      <c r="B33" s="1">
        <v>-0.33150000000000002</v>
      </c>
      <c r="C33" s="1">
        <v>0.71779999999999999</v>
      </c>
      <c r="D33" s="1">
        <v>6.2199999999999998E-2</v>
      </c>
      <c r="E33">
        <v>-5.33</v>
      </c>
      <c r="F33" s="1">
        <v>9.83E-8</v>
      </c>
      <c r="G33" t="s">
        <v>11</v>
      </c>
      <c r="I33" t="s">
        <v>803</v>
      </c>
    </row>
    <row r="34" spans="1:9" x14ac:dyDescent="0.25">
      <c r="A34" t="s">
        <v>129</v>
      </c>
      <c r="B34" s="1">
        <v>-0.49440000000000001</v>
      </c>
      <c r="C34" s="1">
        <v>0.61</v>
      </c>
      <c r="D34" s="1">
        <v>7.8939999999999996E-2</v>
      </c>
      <c r="E34">
        <v>-6.2619999999999996</v>
      </c>
      <c r="F34" s="1">
        <v>3.7899999999999998E-10</v>
      </c>
      <c r="G34" t="s">
        <v>11</v>
      </c>
    </row>
    <row r="35" spans="1:9" x14ac:dyDescent="0.25">
      <c r="A35" t="s">
        <v>130</v>
      </c>
      <c r="B35" s="1">
        <v>-0.30769999999999997</v>
      </c>
      <c r="C35" s="1">
        <v>0.73519999999999996</v>
      </c>
      <c r="D35" s="1">
        <v>7.0449999999999999E-2</v>
      </c>
      <c r="E35">
        <v>-4.367</v>
      </c>
      <c r="F35" s="1">
        <v>1.26E-5</v>
      </c>
      <c r="G35" t="s">
        <v>11</v>
      </c>
    </row>
    <row r="36" spans="1:9" x14ac:dyDescent="0.25">
      <c r="A36" t="s">
        <v>45</v>
      </c>
      <c r="B36" s="1">
        <v>-0.2127</v>
      </c>
      <c r="C36" s="1">
        <v>0.80840000000000001</v>
      </c>
      <c r="D36" s="1">
        <v>0.1807</v>
      </c>
      <c r="E36">
        <v>-1.177</v>
      </c>
      <c r="F36">
        <v>0.23914199999999999</v>
      </c>
    </row>
  </sheetData>
  <pageMargins left="0.7" right="0.7" top="0.75" bottom="0.75" header="0.3" footer="0.3"/>
  <pageSetup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88D41-0987-4BB4-86EF-62169CCBD7BE}">
  <dimension ref="A1:O39"/>
  <sheetViews>
    <sheetView workbookViewId="0">
      <selection activeCell="K8" sqref="K8"/>
    </sheetView>
  </sheetViews>
  <sheetFormatPr defaultRowHeight="15" x14ac:dyDescent="0.25"/>
  <sheetData>
    <row r="1" spans="1:15" x14ac:dyDescent="0.25">
      <c r="A1" t="s">
        <v>120</v>
      </c>
      <c r="B1">
        <v>-5.3853284100000003E-2</v>
      </c>
      <c r="C1">
        <v>0.9475711</v>
      </c>
      <c r="D1">
        <v>6.2380413000000003E-2</v>
      </c>
      <c r="E1">
        <v>-0.86</v>
      </c>
      <c r="F1" s="1">
        <v>0.39</v>
      </c>
      <c r="G1" t="str">
        <f t="shared" ref="G1:G36" si="0">IF(F1&lt;0.001,"***",IF(F1&lt;0.01,"**",IF(F1&lt;0.05,"*",IF(F1&lt;0.1,"^",""))))</f>
        <v/>
      </c>
      <c r="I1" t="s">
        <v>120</v>
      </c>
      <c r="J1">
        <v>-4.260394E-2</v>
      </c>
      <c r="K1">
        <v>0.95829089999999995</v>
      </c>
      <c r="L1" s="1">
        <v>6.3877787199999994E-2</v>
      </c>
      <c r="M1">
        <v>-0.67</v>
      </c>
      <c r="N1" s="1">
        <v>0.5</v>
      </c>
      <c r="O1" t="str">
        <f t="shared" ref="O1:O36" si="1">IF(N1&lt;0.001,"***",IF(N1&lt;0.01,"**",IF(N1&lt;0.05,"*",IF(N1&lt;0.1,"^",""))))</f>
        <v/>
      </c>
    </row>
    <row r="2" spans="1:15" x14ac:dyDescent="0.25">
      <c r="A2" t="s">
        <v>10</v>
      </c>
      <c r="B2">
        <v>-1.8642875699999999E-2</v>
      </c>
      <c r="C2">
        <v>0.98152980000000001</v>
      </c>
      <c r="D2">
        <v>2.5156248199999998E-2</v>
      </c>
      <c r="E2">
        <v>-0.74</v>
      </c>
      <c r="F2" s="1">
        <v>0.46</v>
      </c>
      <c r="G2" t="str">
        <f t="shared" si="0"/>
        <v/>
      </c>
      <c r="I2" t="s">
        <v>10</v>
      </c>
      <c r="J2">
        <v>-2.0641343699999998E-2</v>
      </c>
      <c r="K2">
        <v>0.97957019999999995</v>
      </c>
      <c r="L2" s="1">
        <v>2.53161116E-2</v>
      </c>
      <c r="M2">
        <v>-0.82</v>
      </c>
      <c r="N2" s="1">
        <v>0.41</v>
      </c>
      <c r="O2" t="str">
        <f t="shared" si="1"/>
        <v/>
      </c>
    </row>
    <row r="3" spans="1:15" x14ac:dyDescent="0.25">
      <c r="A3" t="s">
        <v>12</v>
      </c>
      <c r="B3">
        <v>-7.2946637199999997E-2</v>
      </c>
      <c r="C3">
        <v>0.92965039999999999</v>
      </c>
      <c r="D3">
        <v>2.98161178E-2</v>
      </c>
      <c r="E3">
        <v>-2.4500000000000002</v>
      </c>
      <c r="F3" s="1">
        <v>1.4E-2</v>
      </c>
      <c r="G3" t="str">
        <f t="shared" si="0"/>
        <v>*</v>
      </c>
      <c r="I3" t="s">
        <v>12</v>
      </c>
      <c r="J3">
        <v>-7.3842519699999998E-2</v>
      </c>
      <c r="K3">
        <v>0.92881800000000003</v>
      </c>
      <c r="L3" s="1">
        <v>2.9934281900000002E-2</v>
      </c>
      <c r="M3">
        <v>-2.4700000000000002</v>
      </c>
      <c r="N3" s="1">
        <v>1.4E-2</v>
      </c>
      <c r="O3" t="str">
        <f t="shared" si="1"/>
        <v>*</v>
      </c>
    </row>
    <row r="4" spans="1:15" x14ac:dyDescent="0.25">
      <c r="A4" t="s">
        <v>124</v>
      </c>
      <c r="B4">
        <v>8.0902238799999998E-2</v>
      </c>
      <c r="C4">
        <v>1.0842649</v>
      </c>
      <c r="D4">
        <v>2.3935791599999999E-2</v>
      </c>
      <c r="E4">
        <v>3.38</v>
      </c>
      <c r="F4" s="1">
        <v>7.2000000000000005E-4</v>
      </c>
      <c r="G4" t="str">
        <f t="shared" si="0"/>
        <v>***</v>
      </c>
      <c r="I4" t="s">
        <v>124</v>
      </c>
      <c r="J4">
        <v>7.969155E-2</v>
      </c>
      <c r="K4">
        <v>1.0829530000000001</v>
      </c>
      <c r="L4" s="1">
        <v>2.40368561E-2</v>
      </c>
      <c r="M4">
        <v>3.32</v>
      </c>
      <c r="N4" s="1">
        <v>9.2000000000000003E-4</v>
      </c>
      <c r="O4" t="str">
        <f t="shared" si="1"/>
        <v>***</v>
      </c>
    </row>
    <row r="5" spans="1:15" x14ac:dyDescent="0.25">
      <c r="A5" t="s">
        <v>24</v>
      </c>
      <c r="B5">
        <v>-2.50358712E-2</v>
      </c>
      <c r="C5">
        <v>0.97527489999999994</v>
      </c>
      <c r="D5">
        <v>3.1867788199999997E-2</v>
      </c>
      <c r="E5">
        <v>-0.79</v>
      </c>
      <c r="F5" s="1">
        <v>0.43</v>
      </c>
      <c r="G5" t="str">
        <f t="shared" si="0"/>
        <v/>
      </c>
      <c r="I5" t="s">
        <v>24</v>
      </c>
      <c r="J5">
        <v>-2.1954214600000001E-2</v>
      </c>
      <c r="K5">
        <v>0.97828499999999996</v>
      </c>
      <c r="L5" s="1">
        <v>3.1965124300000002E-2</v>
      </c>
      <c r="M5">
        <v>-0.69</v>
      </c>
      <c r="N5" s="1">
        <v>0.49</v>
      </c>
      <c r="O5" t="str">
        <f t="shared" si="1"/>
        <v/>
      </c>
    </row>
    <row r="6" spans="1:15" x14ac:dyDescent="0.25">
      <c r="A6" t="s">
        <v>23</v>
      </c>
      <c r="B6">
        <v>-0.20403662280000001</v>
      </c>
      <c r="C6">
        <v>0.8154325</v>
      </c>
      <c r="D6">
        <v>2.93134543E-2</v>
      </c>
      <c r="E6">
        <v>-6.96</v>
      </c>
      <c r="F6" s="1">
        <v>3.4000000000000001E-12</v>
      </c>
      <c r="G6" t="str">
        <f t="shared" si="0"/>
        <v>***</v>
      </c>
      <c r="I6" t="s">
        <v>23</v>
      </c>
      <c r="J6">
        <v>-0.19689083560000001</v>
      </c>
      <c r="K6">
        <v>0.82128029999999996</v>
      </c>
      <c r="L6" s="1">
        <v>2.94196176E-2</v>
      </c>
      <c r="M6">
        <v>-6.69</v>
      </c>
      <c r="N6" s="1">
        <v>2.2000000000000002E-11</v>
      </c>
      <c r="O6" t="str">
        <f t="shared" si="1"/>
        <v>***</v>
      </c>
    </row>
    <row r="7" spans="1:15" x14ac:dyDescent="0.25">
      <c r="A7" t="s">
        <v>25</v>
      </c>
      <c r="B7">
        <v>2.53985038E-2</v>
      </c>
      <c r="C7">
        <v>1.0257238</v>
      </c>
      <c r="D7">
        <v>3.2082896999999999E-2</v>
      </c>
      <c r="E7" s="1">
        <v>0.79</v>
      </c>
      <c r="F7" s="1">
        <v>0.43</v>
      </c>
      <c r="G7" t="str">
        <f t="shared" si="0"/>
        <v/>
      </c>
      <c r="I7" t="s">
        <v>25</v>
      </c>
      <c r="J7">
        <v>2.74920029E-2</v>
      </c>
      <c r="K7">
        <v>1.0278734</v>
      </c>
      <c r="L7" s="1">
        <v>3.2069143500000001E-2</v>
      </c>
      <c r="M7">
        <v>0.86</v>
      </c>
      <c r="N7" s="1">
        <v>0.39</v>
      </c>
      <c r="O7" t="str">
        <f t="shared" si="1"/>
        <v/>
      </c>
    </row>
    <row r="8" spans="1:15" x14ac:dyDescent="0.25">
      <c r="A8" t="s">
        <v>26</v>
      </c>
      <c r="B8">
        <v>-0.1049419489</v>
      </c>
      <c r="C8">
        <v>0.90037679999999998</v>
      </c>
      <c r="D8">
        <v>5.59170784E-2</v>
      </c>
      <c r="E8">
        <v>-1.88</v>
      </c>
      <c r="F8" s="1">
        <v>6.0999999999999999E-2</v>
      </c>
      <c r="G8" t="str">
        <f t="shared" si="0"/>
        <v>^</v>
      </c>
      <c r="I8" t="s">
        <v>26</v>
      </c>
      <c r="J8">
        <v>-9.9075766300000007E-2</v>
      </c>
      <c r="K8">
        <v>0.90567410000000004</v>
      </c>
      <c r="L8" s="1">
        <v>5.58976521E-2</v>
      </c>
      <c r="M8">
        <v>-1.77</v>
      </c>
      <c r="N8" s="1">
        <v>7.5999999999999998E-2</v>
      </c>
      <c r="O8" t="str">
        <f t="shared" si="1"/>
        <v>^</v>
      </c>
    </row>
    <row r="9" spans="1:15" x14ac:dyDescent="0.25">
      <c r="A9" t="s">
        <v>30</v>
      </c>
      <c r="B9">
        <v>0.1985539962</v>
      </c>
      <c r="C9">
        <v>1.2196378999999999</v>
      </c>
      <c r="D9">
        <v>3.2676455399999998E-2</v>
      </c>
      <c r="E9">
        <v>6.08</v>
      </c>
      <c r="F9" s="1">
        <v>1.2E-9</v>
      </c>
      <c r="G9" t="str">
        <f t="shared" si="0"/>
        <v>***</v>
      </c>
      <c r="I9" t="s">
        <v>30</v>
      </c>
      <c r="J9">
        <v>0.17585520530000001</v>
      </c>
      <c r="K9">
        <v>1.1922653999999999</v>
      </c>
      <c r="L9" s="1">
        <v>3.3491341399999999E-2</v>
      </c>
      <c r="M9">
        <v>5.25</v>
      </c>
      <c r="N9" s="1">
        <v>1.4999999999999999E-7</v>
      </c>
      <c r="O9" t="str">
        <f t="shared" si="1"/>
        <v>***</v>
      </c>
    </row>
    <row r="10" spans="1:15" x14ac:dyDescent="0.25">
      <c r="A10" t="s">
        <v>27</v>
      </c>
      <c r="B10">
        <v>0.14639982100000001</v>
      </c>
      <c r="C10">
        <v>1.157659</v>
      </c>
      <c r="D10">
        <v>4.8831210700000002E-2</v>
      </c>
      <c r="E10" s="1">
        <v>3</v>
      </c>
      <c r="F10" s="1">
        <v>2.7000000000000001E-3</v>
      </c>
      <c r="G10" t="str">
        <f t="shared" si="0"/>
        <v>**</v>
      </c>
      <c r="I10" t="s">
        <v>27</v>
      </c>
      <c r="J10">
        <v>0.128046245</v>
      </c>
      <c r="K10">
        <v>1.1366056</v>
      </c>
      <c r="L10" s="1">
        <v>4.9397224400000002E-2</v>
      </c>
      <c r="M10">
        <v>2.59</v>
      </c>
      <c r="N10" s="1">
        <v>9.4999999999999998E-3</v>
      </c>
      <c r="O10" t="str">
        <f t="shared" si="1"/>
        <v>**</v>
      </c>
    </row>
    <row r="11" spans="1:15" x14ac:dyDescent="0.25">
      <c r="A11" t="s">
        <v>29</v>
      </c>
      <c r="B11">
        <v>0.102366866</v>
      </c>
      <c r="C11">
        <v>1.1077897999999999</v>
      </c>
      <c r="D11">
        <v>2.9654776800000001E-2</v>
      </c>
      <c r="E11">
        <v>3.45</v>
      </c>
      <c r="F11" s="1">
        <v>5.5999999999999995E-4</v>
      </c>
      <c r="G11" t="str">
        <f t="shared" si="0"/>
        <v>***</v>
      </c>
      <c r="I11" t="s">
        <v>29</v>
      </c>
      <c r="J11">
        <v>7.5179441799999996E-2</v>
      </c>
      <c r="K11">
        <v>1.0780776000000001</v>
      </c>
      <c r="L11" s="1">
        <v>3.0350820099999998E-2</v>
      </c>
      <c r="M11">
        <v>2.48</v>
      </c>
      <c r="N11" s="1">
        <v>1.2999999999999999E-2</v>
      </c>
      <c r="O11" t="str">
        <f t="shared" si="1"/>
        <v>*</v>
      </c>
    </row>
    <row r="12" spans="1:15" x14ac:dyDescent="0.25">
      <c r="A12" t="s">
        <v>28</v>
      </c>
      <c r="B12">
        <v>8.6227525599999993E-2</v>
      </c>
      <c r="C12">
        <v>1.0900543</v>
      </c>
      <c r="D12">
        <v>7.4536289699999994E-2</v>
      </c>
      <c r="E12">
        <v>1.1599999999999999</v>
      </c>
      <c r="F12" s="1">
        <v>0.25</v>
      </c>
      <c r="G12" t="str">
        <f t="shared" si="0"/>
        <v/>
      </c>
      <c r="I12" t="s">
        <v>28</v>
      </c>
      <c r="J12">
        <v>7.1382202800000003E-2</v>
      </c>
      <c r="K12">
        <v>1.0739916</v>
      </c>
      <c r="L12" s="1">
        <v>7.4911220400000006E-2</v>
      </c>
      <c r="M12">
        <v>0.95</v>
      </c>
      <c r="N12" s="1">
        <v>0.34</v>
      </c>
      <c r="O12" t="str">
        <f t="shared" si="1"/>
        <v/>
      </c>
    </row>
    <row r="13" spans="1:15" x14ac:dyDescent="0.25">
      <c r="A13" t="s">
        <v>173</v>
      </c>
      <c r="B13">
        <v>-6.1313542200000001E-2</v>
      </c>
      <c r="C13">
        <v>0.94052829999999998</v>
      </c>
      <c r="D13">
        <v>3.3777753000000001E-2</v>
      </c>
      <c r="E13">
        <v>-1.82</v>
      </c>
      <c r="F13" s="1">
        <v>6.9000000000000006E-2</v>
      </c>
      <c r="G13" t="str">
        <f t="shared" si="0"/>
        <v>^</v>
      </c>
      <c r="I13" t="s">
        <v>173</v>
      </c>
      <c r="J13">
        <v>-5.0043540400000003E-2</v>
      </c>
      <c r="K13">
        <v>0.95118800000000003</v>
      </c>
      <c r="L13" s="1">
        <v>3.3844739300000003E-2</v>
      </c>
      <c r="M13">
        <v>-1.48</v>
      </c>
      <c r="N13" s="1">
        <v>0.14000000000000001</v>
      </c>
      <c r="O13" t="str">
        <f t="shared" si="1"/>
        <v/>
      </c>
    </row>
    <row r="14" spans="1:15" x14ac:dyDescent="0.25">
      <c r="A14" t="s">
        <v>31</v>
      </c>
      <c r="B14">
        <v>-4.7993936000000001E-2</v>
      </c>
      <c r="C14">
        <v>0.95313959999999998</v>
      </c>
      <c r="D14">
        <v>7.0176110999999996E-3</v>
      </c>
      <c r="E14">
        <v>-6.84</v>
      </c>
      <c r="F14" s="1">
        <v>7.9999999999999998E-12</v>
      </c>
      <c r="G14" t="str">
        <f t="shared" si="0"/>
        <v>***</v>
      </c>
      <c r="I14" t="s">
        <v>31</v>
      </c>
      <c r="J14">
        <v>-5.3771946600000002E-2</v>
      </c>
      <c r="K14">
        <v>0.94764820000000005</v>
      </c>
      <c r="L14" s="1">
        <v>7.1181448999999997E-3</v>
      </c>
      <c r="M14">
        <v>-7.55</v>
      </c>
      <c r="N14" s="1">
        <v>4.1999999999999998E-14</v>
      </c>
      <c r="O14" t="str">
        <f t="shared" si="1"/>
        <v>***</v>
      </c>
    </row>
    <row r="15" spans="1:15" x14ac:dyDescent="0.25">
      <c r="A15" t="s">
        <v>32</v>
      </c>
      <c r="B15">
        <v>2.2782275800000001E-2</v>
      </c>
      <c r="C15">
        <v>1.0230437999999999</v>
      </c>
      <c r="D15">
        <v>1.51836078E-2</v>
      </c>
      <c r="E15" s="1">
        <v>1.5</v>
      </c>
      <c r="F15" s="1">
        <v>0.13</v>
      </c>
      <c r="G15" t="str">
        <f t="shared" si="0"/>
        <v/>
      </c>
      <c r="I15" t="s">
        <v>32</v>
      </c>
      <c r="J15">
        <v>1.93683004E-2</v>
      </c>
      <c r="K15">
        <v>1.0195571000000001</v>
      </c>
      <c r="L15" s="1">
        <v>1.52514044E-2</v>
      </c>
      <c r="M15">
        <v>1.27</v>
      </c>
      <c r="N15" s="1">
        <v>0.2</v>
      </c>
      <c r="O15" t="str">
        <f t="shared" si="1"/>
        <v/>
      </c>
    </row>
    <row r="16" spans="1:15" x14ac:dyDescent="0.25">
      <c r="A16" t="s">
        <v>33</v>
      </c>
      <c r="B16">
        <v>1.5125379E-2</v>
      </c>
      <c r="C16">
        <v>1.0152403000000001</v>
      </c>
      <c r="D16">
        <v>4.0018123000000001E-3</v>
      </c>
      <c r="E16">
        <v>3.78</v>
      </c>
      <c r="F16" s="1">
        <v>1.6000000000000001E-4</v>
      </c>
      <c r="G16" t="str">
        <f t="shared" si="0"/>
        <v>***</v>
      </c>
      <c r="I16" t="s">
        <v>33</v>
      </c>
      <c r="J16">
        <v>1.59556751E-2</v>
      </c>
      <c r="K16">
        <v>1.0160836</v>
      </c>
      <c r="L16" s="1">
        <v>4.0189229000000002E-3</v>
      </c>
      <c r="M16">
        <v>3.97</v>
      </c>
      <c r="N16" s="1">
        <v>7.2000000000000002E-5</v>
      </c>
      <c r="O16" t="str">
        <f t="shared" si="1"/>
        <v>***</v>
      </c>
    </row>
    <row r="17" spans="1:15" x14ac:dyDescent="0.25">
      <c r="A17" t="s">
        <v>118</v>
      </c>
      <c r="B17">
        <v>-1.0565366499999999E-2</v>
      </c>
      <c r="C17">
        <v>0.98949030000000004</v>
      </c>
      <c r="D17">
        <v>6.4301777999999999E-3</v>
      </c>
      <c r="E17">
        <v>-1.64</v>
      </c>
      <c r="F17" s="1">
        <v>0.1</v>
      </c>
      <c r="G17" t="str">
        <f t="shared" si="0"/>
        <v/>
      </c>
      <c r="I17" t="s">
        <v>118</v>
      </c>
      <c r="J17">
        <v>-9.9278410999999993E-3</v>
      </c>
      <c r="K17">
        <v>0.99012129999999998</v>
      </c>
      <c r="L17" s="1">
        <v>6.4620312000000001E-3</v>
      </c>
      <c r="M17">
        <v>-1.54</v>
      </c>
      <c r="N17" s="1">
        <v>0.12</v>
      </c>
      <c r="O17" t="str">
        <f t="shared" si="1"/>
        <v/>
      </c>
    </row>
    <row r="18" spans="1:15" x14ac:dyDescent="0.25">
      <c r="A18" t="s">
        <v>34</v>
      </c>
      <c r="B18">
        <v>4.1944631999999999E-3</v>
      </c>
      <c r="C18">
        <v>1.0042032999999999</v>
      </c>
      <c r="D18">
        <v>5.0195700000000003E-4</v>
      </c>
      <c r="E18">
        <v>8.36</v>
      </c>
      <c r="F18" s="1">
        <v>1.1E-16</v>
      </c>
      <c r="G18" t="str">
        <f t="shared" si="0"/>
        <v>***</v>
      </c>
      <c r="I18" t="s">
        <v>34</v>
      </c>
      <c r="J18">
        <v>4.1481488000000002E-3</v>
      </c>
      <c r="K18">
        <v>1.0041568000000001</v>
      </c>
      <c r="L18" s="1">
        <v>5.0618470000000004E-4</v>
      </c>
      <c r="M18">
        <v>8.19</v>
      </c>
      <c r="N18" s="1">
        <v>2.2E-16</v>
      </c>
      <c r="O18" t="str">
        <f t="shared" si="1"/>
        <v>***</v>
      </c>
    </row>
    <row r="19" spans="1:15" x14ac:dyDescent="0.25">
      <c r="A19" t="s">
        <v>35</v>
      </c>
      <c r="B19">
        <v>-5.3563820000000002E-4</v>
      </c>
      <c r="C19">
        <v>0.99946449999999998</v>
      </c>
      <c r="D19">
        <v>2.290746E-4</v>
      </c>
      <c r="E19" s="1">
        <v>-2.34</v>
      </c>
      <c r="F19" s="1">
        <v>1.9E-2</v>
      </c>
      <c r="G19" t="str">
        <f t="shared" si="0"/>
        <v>*</v>
      </c>
      <c r="I19" t="s">
        <v>35</v>
      </c>
      <c r="J19">
        <v>-5.246017E-4</v>
      </c>
      <c r="K19">
        <v>0.99947549999999996</v>
      </c>
      <c r="L19" s="1">
        <v>2.2932580000000001E-4</v>
      </c>
      <c r="M19">
        <v>-2.29</v>
      </c>
      <c r="N19" s="1">
        <v>2.1999999999999999E-2</v>
      </c>
      <c r="O19" t="str">
        <f t="shared" si="1"/>
        <v>*</v>
      </c>
    </row>
    <row r="20" spans="1:15" x14ac:dyDescent="0.25">
      <c r="A20" t="s">
        <v>36</v>
      </c>
      <c r="B20">
        <v>2.6454990000000003E-4</v>
      </c>
      <c r="C20">
        <v>1.0002645999999999</v>
      </c>
      <c r="D20">
        <v>1.199967E-4</v>
      </c>
      <c r="E20">
        <v>2.2000000000000002</v>
      </c>
      <c r="F20" s="1">
        <v>2.7E-2</v>
      </c>
      <c r="G20" t="str">
        <f t="shared" si="0"/>
        <v>*</v>
      </c>
      <c r="I20" t="s">
        <v>36</v>
      </c>
      <c r="J20">
        <v>3.0662419999999998E-4</v>
      </c>
      <c r="K20">
        <v>1.0003067000000001</v>
      </c>
      <c r="L20" s="1">
        <v>1.201572E-4</v>
      </c>
      <c r="M20">
        <v>2.5499999999999998</v>
      </c>
      <c r="N20" s="1">
        <v>1.0999999999999999E-2</v>
      </c>
      <c r="O20" t="str">
        <f t="shared" si="1"/>
        <v>*</v>
      </c>
    </row>
    <row r="21" spans="1:15" x14ac:dyDescent="0.25">
      <c r="A21" t="s">
        <v>37</v>
      </c>
      <c r="B21">
        <v>4.0763520000000001E-3</v>
      </c>
      <c r="C21">
        <v>1.0040846999999999</v>
      </c>
      <c r="D21">
        <v>2.16453468E-2</v>
      </c>
      <c r="E21">
        <v>0.19</v>
      </c>
      <c r="F21" s="1">
        <v>0.85</v>
      </c>
      <c r="G21" t="str">
        <f t="shared" si="0"/>
        <v/>
      </c>
      <c r="I21" t="s">
        <v>37</v>
      </c>
      <c r="J21">
        <v>2.3690073999999999E-3</v>
      </c>
      <c r="K21">
        <v>1.0023717999999999</v>
      </c>
      <c r="L21" s="1">
        <v>2.17905914E-2</v>
      </c>
      <c r="M21">
        <v>0.11</v>
      </c>
      <c r="N21" s="1">
        <v>0.91</v>
      </c>
      <c r="O21" t="str">
        <f t="shared" si="1"/>
        <v/>
      </c>
    </row>
    <row r="22" spans="1:15" x14ac:dyDescent="0.25">
      <c r="A22" t="s">
        <v>38</v>
      </c>
      <c r="B22">
        <v>6.0716674999999999E-3</v>
      </c>
      <c r="C22">
        <v>1.0060901</v>
      </c>
      <c r="D22">
        <v>3.24012776E-2</v>
      </c>
      <c r="E22">
        <v>0.19</v>
      </c>
      <c r="F22" s="1">
        <v>0.85</v>
      </c>
      <c r="G22" t="str">
        <f t="shared" si="0"/>
        <v/>
      </c>
      <c r="I22" t="s">
        <v>38</v>
      </c>
      <c r="J22">
        <v>4.1495541999999998E-3</v>
      </c>
      <c r="K22">
        <v>1.0041582</v>
      </c>
      <c r="L22" s="1">
        <v>3.25768564E-2</v>
      </c>
      <c r="M22">
        <v>0.13</v>
      </c>
      <c r="N22" s="1">
        <v>0.9</v>
      </c>
      <c r="O22" t="str">
        <f t="shared" si="1"/>
        <v/>
      </c>
    </row>
    <row r="23" spans="1:15" x14ac:dyDescent="0.25">
      <c r="A23" t="s">
        <v>40</v>
      </c>
      <c r="B23">
        <v>-0.23603458729999999</v>
      </c>
      <c r="C23">
        <v>0.78975340000000005</v>
      </c>
      <c r="D23">
        <v>3.7819055300000001E-2</v>
      </c>
      <c r="E23">
        <v>-6.24</v>
      </c>
      <c r="F23" s="1">
        <v>4.3000000000000001E-10</v>
      </c>
      <c r="G23" t="str">
        <f t="shared" si="0"/>
        <v>***</v>
      </c>
      <c r="I23" t="s">
        <v>40</v>
      </c>
      <c r="J23">
        <v>-0.2334350556</v>
      </c>
      <c r="K23">
        <v>0.79180899999999999</v>
      </c>
      <c r="L23" s="1">
        <v>3.80065375E-2</v>
      </c>
      <c r="M23">
        <v>-6.14</v>
      </c>
      <c r="N23" s="1">
        <v>8.1999999999999996E-10</v>
      </c>
      <c r="O23" t="str">
        <f t="shared" si="1"/>
        <v>***</v>
      </c>
    </row>
    <row r="24" spans="1:15" x14ac:dyDescent="0.25">
      <c r="A24" t="s">
        <v>41</v>
      </c>
      <c r="B24">
        <v>-0.1150762927</v>
      </c>
      <c r="C24">
        <v>0.89129809999999998</v>
      </c>
      <c r="D24">
        <v>3.1110757199999999E-2</v>
      </c>
      <c r="E24" s="1">
        <v>-3.7</v>
      </c>
      <c r="F24" s="1">
        <v>2.2000000000000001E-4</v>
      </c>
      <c r="G24" t="str">
        <f t="shared" si="0"/>
        <v>***</v>
      </c>
      <c r="I24" t="s">
        <v>41</v>
      </c>
      <c r="J24">
        <v>-0.11360470659999999</v>
      </c>
      <c r="K24">
        <v>0.89261069999999998</v>
      </c>
      <c r="L24" s="1">
        <v>3.1200965899999999E-2</v>
      </c>
      <c r="M24">
        <v>-3.64</v>
      </c>
      <c r="N24" s="1">
        <v>2.7E-4</v>
      </c>
      <c r="O24" t="str">
        <f t="shared" si="1"/>
        <v>***</v>
      </c>
    </row>
    <row r="25" spans="1:15" x14ac:dyDescent="0.25">
      <c r="A25" t="s">
        <v>39</v>
      </c>
      <c r="B25">
        <v>-0.12799232099999999</v>
      </c>
      <c r="C25">
        <v>0.87986010000000003</v>
      </c>
      <c r="D25">
        <v>3.4709452799999999E-2</v>
      </c>
      <c r="E25">
        <v>-3.69</v>
      </c>
      <c r="F25" s="1">
        <v>2.3000000000000001E-4</v>
      </c>
      <c r="G25" t="str">
        <f t="shared" si="0"/>
        <v>***</v>
      </c>
      <c r="I25" t="s">
        <v>39</v>
      </c>
      <c r="J25">
        <v>-0.12039619729999999</v>
      </c>
      <c r="K25">
        <v>0.8865691</v>
      </c>
      <c r="L25" s="1">
        <v>3.4817057499999998E-2</v>
      </c>
      <c r="M25">
        <v>-3.46</v>
      </c>
      <c r="N25" s="1">
        <v>5.4000000000000001E-4</v>
      </c>
      <c r="O25" t="str">
        <f t="shared" si="1"/>
        <v>***</v>
      </c>
    </row>
    <row r="26" spans="1:15" x14ac:dyDescent="0.25">
      <c r="A26" t="s">
        <v>503</v>
      </c>
      <c r="B26">
        <v>-5.00513655E-2</v>
      </c>
      <c r="C26">
        <v>0.95118060000000004</v>
      </c>
      <c r="D26">
        <v>2.7471837299999999E-2</v>
      </c>
      <c r="E26">
        <v>-1.82</v>
      </c>
      <c r="F26" s="1">
        <v>6.8000000000000005E-2</v>
      </c>
      <c r="G26" t="str">
        <f t="shared" si="0"/>
        <v>^</v>
      </c>
      <c r="I26" t="s">
        <v>503</v>
      </c>
      <c r="J26">
        <v>-5.4385008800000002E-2</v>
      </c>
      <c r="K26">
        <v>0.9470674</v>
      </c>
      <c r="L26" s="1">
        <v>2.75999382E-2</v>
      </c>
      <c r="M26">
        <v>-1.97</v>
      </c>
      <c r="N26" s="1">
        <v>4.9000000000000002E-2</v>
      </c>
      <c r="O26" t="str">
        <f t="shared" si="1"/>
        <v>*</v>
      </c>
    </row>
    <row r="27" spans="1:15" x14ac:dyDescent="0.25">
      <c r="A27" t="s">
        <v>504</v>
      </c>
      <c r="B27">
        <v>-2.3547867E-2</v>
      </c>
      <c r="C27">
        <v>0.97672720000000002</v>
      </c>
      <c r="D27">
        <v>3.4280184700000001E-2</v>
      </c>
      <c r="E27">
        <v>-0.69</v>
      </c>
      <c r="F27" s="1">
        <v>0.49</v>
      </c>
      <c r="G27" t="str">
        <f t="shared" si="0"/>
        <v/>
      </c>
      <c r="I27" t="s">
        <v>504</v>
      </c>
      <c r="J27">
        <v>-3.7212923100000003E-2</v>
      </c>
      <c r="K27">
        <v>0.96347099999999997</v>
      </c>
      <c r="L27" s="1">
        <v>3.4599795400000001E-2</v>
      </c>
      <c r="M27">
        <v>-1.08</v>
      </c>
      <c r="N27" s="1">
        <v>0.28000000000000003</v>
      </c>
      <c r="O27" t="str">
        <f t="shared" si="1"/>
        <v/>
      </c>
    </row>
    <row r="28" spans="1:15" x14ac:dyDescent="0.25">
      <c r="A28" t="s">
        <v>505</v>
      </c>
      <c r="B28">
        <v>-1.8094966800000001E-2</v>
      </c>
      <c r="C28">
        <v>0.98206780000000005</v>
      </c>
      <c r="D28">
        <v>2.9477139900000001E-2</v>
      </c>
      <c r="E28">
        <v>-0.61</v>
      </c>
      <c r="F28" s="1">
        <v>0.54</v>
      </c>
      <c r="G28" t="str">
        <f t="shared" si="0"/>
        <v/>
      </c>
      <c r="I28" t="s">
        <v>505</v>
      </c>
      <c r="J28">
        <v>-2.5929663799999999E-2</v>
      </c>
      <c r="K28">
        <v>0.97440360000000004</v>
      </c>
      <c r="L28" s="1">
        <v>2.9688631300000001E-2</v>
      </c>
      <c r="M28">
        <v>-0.87</v>
      </c>
      <c r="N28" s="1">
        <v>0.38</v>
      </c>
      <c r="O28" t="str">
        <f t="shared" si="1"/>
        <v/>
      </c>
    </row>
    <row r="29" spans="1:15" x14ac:dyDescent="0.25">
      <c r="A29" t="s">
        <v>43</v>
      </c>
      <c r="B29">
        <v>-8.2216504900000001E-2</v>
      </c>
      <c r="C29">
        <v>0.92107249999999996</v>
      </c>
      <c r="D29">
        <v>7.3189856000000003E-3</v>
      </c>
      <c r="E29" s="1">
        <v>-11.23</v>
      </c>
      <c r="F29" s="1">
        <v>0</v>
      </c>
      <c r="G29" t="str">
        <f t="shared" si="0"/>
        <v>***</v>
      </c>
      <c r="I29" t="s">
        <v>43</v>
      </c>
      <c r="J29">
        <v>-7.89710089E-2</v>
      </c>
      <c r="K29">
        <v>0.92406670000000002</v>
      </c>
      <c r="L29" s="1">
        <v>7.3775621999999999E-3</v>
      </c>
      <c r="M29">
        <v>-10.7</v>
      </c>
      <c r="N29" s="1">
        <v>0</v>
      </c>
      <c r="O29" t="str">
        <f t="shared" si="1"/>
        <v>***</v>
      </c>
    </row>
    <row r="30" spans="1:15" x14ac:dyDescent="0.25">
      <c r="A30" t="s">
        <v>44</v>
      </c>
      <c r="B30">
        <v>2.3676687599999999E-2</v>
      </c>
      <c r="C30">
        <v>1.0239592</v>
      </c>
      <c r="D30">
        <v>1.7756835499999998E-2</v>
      </c>
      <c r="E30" s="1">
        <v>1.33</v>
      </c>
      <c r="F30" s="1">
        <v>0.18</v>
      </c>
      <c r="G30" t="str">
        <f t="shared" si="0"/>
        <v/>
      </c>
      <c r="I30" t="s">
        <v>44</v>
      </c>
      <c r="J30">
        <v>2.2758763599999999E-2</v>
      </c>
      <c r="K30">
        <v>1.0230197000000001</v>
      </c>
      <c r="L30">
        <v>1.77626746E-2</v>
      </c>
      <c r="M30">
        <v>1.28</v>
      </c>
      <c r="N30" s="1">
        <v>0.2</v>
      </c>
      <c r="O30" t="str">
        <f t="shared" si="1"/>
        <v/>
      </c>
    </row>
    <row r="31" spans="1:15" x14ac:dyDescent="0.25">
      <c r="A31" t="s">
        <v>131</v>
      </c>
      <c r="B31">
        <v>-9.6555059499999998E-2</v>
      </c>
      <c r="C31">
        <v>0.90795990000000004</v>
      </c>
      <c r="D31">
        <v>2.4812955300000002E-2</v>
      </c>
      <c r="E31" s="1">
        <v>-3.89</v>
      </c>
      <c r="F31" s="1">
        <v>1E-4</v>
      </c>
      <c r="G31" t="str">
        <f t="shared" si="0"/>
        <v>***</v>
      </c>
      <c r="I31" t="s">
        <v>131</v>
      </c>
      <c r="J31">
        <v>-0.10418836250000001</v>
      </c>
      <c r="K31">
        <v>0.90105559999999996</v>
      </c>
      <c r="L31">
        <v>2.49075541E-2</v>
      </c>
      <c r="M31">
        <v>-4.18</v>
      </c>
      <c r="N31" s="1">
        <v>2.9E-5</v>
      </c>
      <c r="O31" t="str">
        <f t="shared" si="1"/>
        <v>***</v>
      </c>
    </row>
    <row r="32" spans="1:15" x14ac:dyDescent="0.25">
      <c r="A32" t="s">
        <v>145</v>
      </c>
      <c r="B32">
        <v>-0.52072429509999996</v>
      </c>
      <c r="C32">
        <v>0.59409009999999995</v>
      </c>
      <c r="D32">
        <v>0.10623478510000001</v>
      </c>
      <c r="E32" s="1">
        <v>-4.9000000000000004</v>
      </c>
      <c r="F32" s="1">
        <v>9.5000000000000001E-7</v>
      </c>
      <c r="G32" t="str">
        <f t="shared" si="0"/>
        <v>***</v>
      </c>
      <c r="I32" t="s">
        <v>145</v>
      </c>
      <c r="J32">
        <v>-0.52567813370000005</v>
      </c>
      <c r="K32">
        <v>0.59115430000000002</v>
      </c>
      <c r="L32">
        <v>0.1061794846</v>
      </c>
      <c r="M32">
        <v>-4.95</v>
      </c>
      <c r="N32" s="1">
        <v>7.4000000000000001E-7</v>
      </c>
      <c r="O32" t="str">
        <f t="shared" si="1"/>
        <v>***</v>
      </c>
    </row>
    <row r="33" spans="1:15" x14ac:dyDescent="0.25">
      <c r="A33" t="s">
        <v>46</v>
      </c>
      <c r="B33">
        <v>-0.32778700379999998</v>
      </c>
      <c r="C33">
        <v>0.7205165</v>
      </c>
      <c r="D33">
        <v>6.7744511699999996E-2</v>
      </c>
      <c r="E33" s="1">
        <v>-4.84</v>
      </c>
      <c r="F33" s="1">
        <v>1.3E-6</v>
      </c>
      <c r="G33" t="str">
        <f t="shared" si="0"/>
        <v>***</v>
      </c>
      <c r="I33" t="s">
        <v>46</v>
      </c>
      <c r="J33">
        <v>-0.32419802120000002</v>
      </c>
      <c r="K33">
        <v>0.72310700000000006</v>
      </c>
      <c r="L33">
        <v>6.7910891400000006E-2</v>
      </c>
      <c r="M33">
        <v>-4.7699999999999996</v>
      </c>
      <c r="N33" s="1">
        <v>1.7999999999999999E-6</v>
      </c>
      <c r="O33" t="str">
        <f t="shared" si="1"/>
        <v>***</v>
      </c>
    </row>
    <row r="34" spans="1:15" x14ac:dyDescent="0.25">
      <c r="A34" t="s">
        <v>129</v>
      </c>
      <c r="B34">
        <v>-0.5040328463</v>
      </c>
      <c r="C34">
        <v>0.60408949999999995</v>
      </c>
      <c r="D34">
        <v>8.5653050300000005E-2</v>
      </c>
      <c r="E34">
        <v>-5.88</v>
      </c>
      <c r="F34" s="1">
        <v>4.0000000000000002E-9</v>
      </c>
      <c r="G34" t="str">
        <f t="shared" si="0"/>
        <v>***</v>
      </c>
      <c r="I34" t="s">
        <v>129</v>
      </c>
      <c r="J34">
        <v>-0.51048162919999995</v>
      </c>
      <c r="K34">
        <v>0.60020640000000003</v>
      </c>
      <c r="L34">
        <v>8.5615296600000002E-2</v>
      </c>
      <c r="M34">
        <v>-5.96</v>
      </c>
      <c r="N34" s="1">
        <v>2.5000000000000001E-9</v>
      </c>
      <c r="O34" t="str">
        <f t="shared" si="1"/>
        <v>***</v>
      </c>
    </row>
    <row r="35" spans="1:15" x14ac:dyDescent="0.25">
      <c r="A35" t="s">
        <v>130</v>
      </c>
      <c r="B35">
        <v>-0.35363136620000002</v>
      </c>
      <c r="C35">
        <v>0.70213369999999997</v>
      </c>
      <c r="D35">
        <v>7.6579388400000004E-2</v>
      </c>
      <c r="E35">
        <v>-4.62</v>
      </c>
      <c r="F35" s="1">
        <v>3.8999999999999999E-6</v>
      </c>
      <c r="G35" t="str">
        <f t="shared" si="0"/>
        <v>***</v>
      </c>
      <c r="I35" t="s">
        <v>130</v>
      </c>
      <c r="J35">
        <v>-0.35930137379999999</v>
      </c>
      <c r="K35">
        <v>0.69816389999999995</v>
      </c>
      <c r="L35">
        <v>7.6777838200000004E-2</v>
      </c>
      <c r="M35">
        <v>-4.68</v>
      </c>
      <c r="N35" s="1">
        <v>2.9000000000000002E-6</v>
      </c>
      <c r="O35" t="str">
        <f t="shared" si="1"/>
        <v>***</v>
      </c>
    </row>
    <row r="36" spans="1:15" x14ac:dyDescent="0.25">
      <c r="A36" t="s">
        <v>45</v>
      </c>
      <c r="B36">
        <v>-0.21654618589999999</v>
      </c>
      <c r="C36">
        <v>0.80529530000000005</v>
      </c>
      <c r="D36">
        <v>0.1943661535</v>
      </c>
      <c r="E36">
        <v>-1.1100000000000001</v>
      </c>
      <c r="F36" s="1">
        <v>0.27</v>
      </c>
      <c r="G36" t="str">
        <f t="shared" si="0"/>
        <v/>
      </c>
      <c r="I36" t="s">
        <v>45</v>
      </c>
      <c r="J36">
        <v>-0.21435218540000001</v>
      </c>
      <c r="K36">
        <v>0.80706409999999995</v>
      </c>
      <c r="L36">
        <v>0.1944938765</v>
      </c>
      <c r="M36">
        <v>-1.1000000000000001</v>
      </c>
      <c r="N36" s="1">
        <v>0.27</v>
      </c>
      <c r="O36" t="str">
        <f t="shared" si="1"/>
        <v/>
      </c>
    </row>
    <row r="38" spans="1:15" x14ac:dyDescent="0.25">
      <c r="A38" t="s">
        <v>16</v>
      </c>
      <c r="B38" t="s">
        <v>17</v>
      </c>
      <c r="C38" t="s">
        <v>122</v>
      </c>
      <c r="D38" t="s">
        <v>18</v>
      </c>
    </row>
    <row r="39" spans="1:15" x14ac:dyDescent="0.25">
      <c r="A39" t="s">
        <v>19</v>
      </c>
      <c r="B39" t="s">
        <v>20</v>
      </c>
      <c r="C39">
        <v>0.41086420000000001</v>
      </c>
      <c r="D39">
        <v>0.1688094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5D928-7B16-48E5-9106-CF382A052326}">
  <dimension ref="A1:G75"/>
  <sheetViews>
    <sheetView workbookViewId="0">
      <selection activeCell="D15" sqref="D15"/>
    </sheetView>
  </sheetViews>
  <sheetFormatPr defaultRowHeight="15" x14ac:dyDescent="0.25"/>
  <cols>
    <col min="1" max="1" width="20.85546875" bestFit="1" customWidth="1"/>
  </cols>
  <sheetData>
    <row r="1" spans="1:7" x14ac:dyDescent="0.25">
      <c r="A1" t="s">
        <v>120</v>
      </c>
      <c r="B1" s="1">
        <v>-5.2109999999999997E-2</v>
      </c>
      <c r="C1" s="1">
        <v>0.94920000000000004</v>
      </c>
      <c r="D1" s="1">
        <v>5.2609999999999997E-2</v>
      </c>
      <c r="E1">
        <v>-0.99099999999999999</v>
      </c>
      <c r="F1">
        <v>0.32189600000000002</v>
      </c>
    </row>
    <row r="2" spans="1:7" x14ac:dyDescent="0.25">
      <c r="A2" t="s">
        <v>10</v>
      </c>
      <c r="B2" s="1">
        <v>-2.5999999999999999E-2</v>
      </c>
      <c r="C2" s="1">
        <v>0.97430000000000005</v>
      </c>
      <c r="D2" s="1">
        <v>2.1319999999999999E-2</v>
      </c>
      <c r="E2">
        <v>-1.22</v>
      </c>
      <c r="F2">
        <v>0.22261</v>
      </c>
    </row>
    <row r="3" spans="1:7" x14ac:dyDescent="0.25">
      <c r="A3" t="s">
        <v>12</v>
      </c>
      <c r="B3" s="1">
        <v>-6.8820000000000006E-2</v>
      </c>
      <c r="C3" s="1">
        <v>0.9335</v>
      </c>
      <c r="D3" s="1">
        <v>2.4369999999999999E-2</v>
      </c>
      <c r="E3">
        <v>-2.8239999999999998</v>
      </c>
      <c r="F3" s="1">
        <v>4.7470000000000004E-3</v>
      </c>
      <c r="G3" t="s">
        <v>22</v>
      </c>
    </row>
    <row r="4" spans="1:7" x14ac:dyDescent="0.25">
      <c r="A4" t="s">
        <v>124</v>
      </c>
      <c r="B4" s="1">
        <v>5.527E-2</v>
      </c>
      <c r="C4" s="1">
        <v>1.0569999999999999</v>
      </c>
      <c r="D4" s="1">
        <v>1.8950000000000002E-2</v>
      </c>
      <c r="E4">
        <v>2.9169999999999998</v>
      </c>
      <c r="F4">
        <v>3.539E-3</v>
      </c>
      <c r="G4" t="s">
        <v>22</v>
      </c>
    </row>
    <row r="5" spans="1:7" x14ac:dyDescent="0.25">
      <c r="A5" t="s">
        <v>24</v>
      </c>
      <c r="B5" s="1">
        <v>-1.7440000000000001E-2</v>
      </c>
      <c r="C5" s="1">
        <v>0.98270000000000002</v>
      </c>
      <c r="D5" s="1">
        <v>2.419E-2</v>
      </c>
      <c r="E5">
        <v>-0.72099999999999997</v>
      </c>
      <c r="F5" s="1">
        <v>0.47098099999999998</v>
      </c>
    </row>
    <row r="6" spans="1:7" x14ac:dyDescent="0.25">
      <c r="A6" t="s">
        <v>23</v>
      </c>
      <c r="B6" s="1">
        <v>-0.1487</v>
      </c>
      <c r="C6" s="1">
        <v>0.86180000000000001</v>
      </c>
      <c r="D6" s="1">
        <v>2.198E-2</v>
      </c>
      <c r="E6">
        <v>-6.7670000000000003</v>
      </c>
      <c r="F6" s="1">
        <v>1.31E-11</v>
      </c>
      <c r="G6" t="s">
        <v>11</v>
      </c>
    </row>
    <row r="7" spans="1:7" x14ac:dyDescent="0.25">
      <c r="A7" t="s">
        <v>25</v>
      </c>
      <c r="B7" s="1">
        <v>2.8649999999999998E-2</v>
      </c>
      <c r="C7" s="1">
        <v>1.0289999999999999</v>
      </c>
      <c r="D7" s="1">
        <v>2.69E-2</v>
      </c>
      <c r="E7">
        <v>1.0649999999999999</v>
      </c>
      <c r="F7" s="1">
        <v>0.28701199999999999</v>
      </c>
    </row>
    <row r="8" spans="1:7" x14ac:dyDescent="0.25">
      <c r="A8" t="s">
        <v>26</v>
      </c>
      <c r="B8" s="1">
        <v>-6.3789999999999999E-2</v>
      </c>
      <c r="C8" s="1">
        <v>0.93820000000000003</v>
      </c>
      <c r="D8" s="1">
        <v>4.648E-2</v>
      </c>
      <c r="E8">
        <v>-1.3720000000000001</v>
      </c>
      <c r="F8">
        <v>0.16994799999999999</v>
      </c>
    </row>
    <row r="9" spans="1:7" x14ac:dyDescent="0.25">
      <c r="A9" t="s">
        <v>30</v>
      </c>
      <c r="B9" s="1">
        <v>0.17499999999999999</v>
      </c>
      <c r="C9" s="1">
        <v>1.1910000000000001</v>
      </c>
      <c r="D9" s="1">
        <v>2.581E-2</v>
      </c>
      <c r="E9">
        <v>6.782</v>
      </c>
      <c r="F9" s="1">
        <v>1.1900000000000001E-11</v>
      </c>
      <c r="G9" t="s">
        <v>11</v>
      </c>
    </row>
    <row r="10" spans="1:7" x14ac:dyDescent="0.25">
      <c r="A10" t="s">
        <v>27</v>
      </c>
      <c r="B10" s="1">
        <v>0.16439999999999999</v>
      </c>
      <c r="C10" s="1">
        <v>1.179</v>
      </c>
      <c r="D10" s="1">
        <v>4.1059999999999999E-2</v>
      </c>
      <c r="E10">
        <v>4.0049999999999999</v>
      </c>
      <c r="F10" s="1">
        <v>6.2100000000000005E-5</v>
      </c>
      <c r="G10" t="s">
        <v>11</v>
      </c>
    </row>
    <row r="11" spans="1:7" x14ac:dyDescent="0.25">
      <c r="A11" t="s">
        <v>29</v>
      </c>
      <c r="B11" s="1">
        <v>8.6639999999999995E-2</v>
      </c>
      <c r="C11" s="1">
        <v>1.091</v>
      </c>
      <c r="D11" s="1">
        <v>2.3650000000000001E-2</v>
      </c>
      <c r="E11">
        <v>3.6629999999999998</v>
      </c>
      <c r="F11" s="1">
        <v>2.4899999999999998E-4</v>
      </c>
      <c r="G11" t="s">
        <v>11</v>
      </c>
    </row>
    <row r="12" spans="1:7" x14ac:dyDescent="0.25">
      <c r="A12" t="s">
        <v>28</v>
      </c>
      <c r="B12" s="1">
        <v>0.1166</v>
      </c>
      <c r="C12" s="1">
        <v>1.1240000000000001</v>
      </c>
      <c r="D12" s="1">
        <v>6.3530000000000003E-2</v>
      </c>
      <c r="E12">
        <v>1.8360000000000001</v>
      </c>
      <c r="F12">
        <v>6.6392000000000007E-2</v>
      </c>
      <c r="G12" t="s">
        <v>42</v>
      </c>
    </row>
    <row r="13" spans="1:7" x14ac:dyDescent="0.25">
      <c r="A13" t="s">
        <v>173</v>
      </c>
      <c r="B13" s="1">
        <v>-4.5839999999999999E-2</v>
      </c>
      <c r="C13" s="1">
        <v>0.95520000000000005</v>
      </c>
      <c r="D13" s="1">
        <v>3.075E-2</v>
      </c>
      <c r="E13">
        <v>-1.4910000000000001</v>
      </c>
      <c r="F13">
        <v>0.13608600000000001</v>
      </c>
    </row>
    <row r="14" spans="1:7" x14ac:dyDescent="0.25">
      <c r="A14" t="s">
        <v>31</v>
      </c>
      <c r="B14" s="1">
        <v>-5.4339999999999999E-2</v>
      </c>
      <c r="C14" s="1">
        <v>0.94710000000000005</v>
      </c>
      <c r="D14" s="1">
        <v>6.097E-3</v>
      </c>
      <c r="E14">
        <v>-8.9139999999999997</v>
      </c>
      <c r="F14" s="1" t="s">
        <v>119</v>
      </c>
      <c r="G14" t="s">
        <v>11</v>
      </c>
    </row>
    <row r="15" spans="1:7" x14ac:dyDescent="0.25">
      <c r="A15" t="s">
        <v>32</v>
      </c>
      <c r="B15" s="1">
        <v>1.1979999999999999E-2</v>
      </c>
      <c r="C15" s="1">
        <v>1.012</v>
      </c>
      <c r="D15" s="1">
        <v>1.2999999999999999E-2</v>
      </c>
      <c r="E15">
        <v>0.92200000000000004</v>
      </c>
      <c r="F15">
        <v>0.35655900000000001</v>
      </c>
    </row>
    <row r="16" spans="1:7" x14ac:dyDescent="0.25">
      <c r="A16" t="s">
        <v>33</v>
      </c>
      <c r="B16" s="1">
        <v>1.315E-2</v>
      </c>
      <c r="C16" s="1">
        <v>1.0129999999999999</v>
      </c>
      <c r="D16" s="1">
        <v>3.5079999999999998E-3</v>
      </c>
      <c r="E16">
        <v>3.7480000000000002</v>
      </c>
      <c r="F16">
        <v>1.7899999999999999E-4</v>
      </c>
      <c r="G16" t="s">
        <v>11</v>
      </c>
    </row>
    <row r="17" spans="1:7" x14ac:dyDescent="0.25">
      <c r="A17" t="s">
        <v>118</v>
      </c>
      <c r="B17" s="1">
        <v>-7.1830000000000001E-3</v>
      </c>
      <c r="C17" s="1">
        <v>0.99280000000000002</v>
      </c>
      <c r="D17" s="1">
        <v>5.4929999999999996E-3</v>
      </c>
      <c r="E17">
        <v>-1.3080000000000001</v>
      </c>
      <c r="F17" s="1">
        <v>0.190969</v>
      </c>
    </row>
    <row r="18" spans="1:7" x14ac:dyDescent="0.25">
      <c r="A18" t="s">
        <v>34</v>
      </c>
      <c r="B18" s="1">
        <v>3.5729999999999998E-3</v>
      </c>
      <c r="C18" s="1">
        <v>1.004</v>
      </c>
      <c r="D18" s="1">
        <v>3.859E-4</v>
      </c>
      <c r="E18">
        <v>9.26</v>
      </c>
      <c r="F18" t="s">
        <v>119</v>
      </c>
      <c r="G18" t="s">
        <v>11</v>
      </c>
    </row>
    <row r="19" spans="1:7" x14ac:dyDescent="0.25">
      <c r="A19" t="s">
        <v>35</v>
      </c>
      <c r="B19" s="1">
        <v>-4.5110000000000001E-4</v>
      </c>
      <c r="C19" s="1">
        <v>0.99950000000000006</v>
      </c>
      <c r="D19" s="1">
        <v>2.0990000000000001E-4</v>
      </c>
      <c r="E19">
        <v>-2.149</v>
      </c>
      <c r="F19" s="1">
        <v>3.1609999999999999E-2</v>
      </c>
      <c r="G19" t="s">
        <v>128</v>
      </c>
    </row>
    <row r="20" spans="1:7" x14ac:dyDescent="0.25">
      <c r="A20" t="s">
        <v>36</v>
      </c>
      <c r="B20" s="1">
        <v>5.7819999999999996E-4</v>
      </c>
      <c r="C20" s="1">
        <v>1.0009999999999999</v>
      </c>
      <c r="D20" s="1">
        <v>9.7769999999999994E-5</v>
      </c>
      <c r="E20">
        <v>5.9139999999999997</v>
      </c>
      <c r="F20" s="1">
        <v>3.34E-9</v>
      </c>
      <c r="G20" t="s">
        <v>11</v>
      </c>
    </row>
    <row r="21" spans="1:7" x14ac:dyDescent="0.25">
      <c r="A21" t="s">
        <v>37</v>
      </c>
      <c r="B21" s="1">
        <v>-9.8099999999999993E-3</v>
      </c>
      <c r="C21" s="1">
        <v>0.99019999999999997</v>
      </c>
      <c r="D21" s="1">
        <v>1.873E-2</v>
      </c>
      <c r="E21">
        <v>-0.52400000000000002</v>
      </c>
      <c r="F21">
        <v>0.60052700000000003</v>
      </c>
    </row>
    <row r="22" spans="1:7" x14ac:dyDescent="0.25">
      <c r="A22" t="s">
        <v>38</v>
      </c>
      <c r="B22" s="1">
        <v>-3.5580000000000001E-2</v>
      </c>
      <c r="C22" s="1">
        <v>0.96499999999999997</v>
      </c>
      <c r="D22" s="1">
        <v>2.7480000000000001E-2</v>
      </c>
      <c r="E22">
        <v>-1.2949999999999999</v>
      </c>
      <c r="F22">
        <v>0.195301</v>
      </c>
    </row>
    <row r="23" spans="1:7" x14ac:dyDescent="0.25">
      <c r="A23" t="s">
        <v>40</v>
      </c>
      <c r="B23" s="1">
        <v>-0.2069</v>
      </c>
      <c r="C23" s="1">
        <v>0.81310000000000004</v>
      </c>
      <c r="D23" s="1">
        <v>2.912E-2</v>
      </c>
      <c r="E23">
        <v>-7.1059999999999999</v>
      </c>
      <c r="F23" s="1">
        <v>1.1999999999999999E-12</v>
      </c>
      <c r="G23" t="s">
        <v>11</v>
      </c>
    </row>
    <row r="24" spans="1:7" x14ac:dyDescent="0.25">
      <c r="A24" t="s">
        <v>41</v>
      </c>
      <c r="B24" s="1">
        <v>-0.1011</v>
      </c>
      <c r="C24" s="1">
        <v>0.90380000000000005</v>
      </c>
      <c r="D24" s="1">
        <v>2.402E-2</v>
      </c>
      <c r="E24">
        <v>-4.21</v>
      </c>
      <c r="F24" s="1">
        <v>2.55E-5</v>
      </c>
      <c r="G24" t="s">
        <v>11</v>
      </c>
    </row>
    <row r="25" spans="1:7" x14ac:dyDescent="0.25">
      <c r="A25" t="s">
        <v>39</v>
      </c>
      <c r="B25" s="1">
        <v>-0.12759999999999999</v>
      </c>
      <c r="C25" s="1">
        <v>0.88019999999999998</v>
      </c>
      <c r="D25" s="1">
        <v>2.6610000000000002E-2</v>
      </c>
      <c r="E25">
        <v>-4.7939999999999996</v>
      </c>
      <c r="F25" s="1">
        <v>1.6300000000000001E-6</v>
      </c>
      <c r="G25" t="s">
        <v>11</v>
      </c>
    </row>
    <row r="26" spans="1:7" x14ac:dyDescent="0.25">
      <c r="A26" t="s">
        <v>503</v>
      </c>
      <c r="B26" s="1">
        <v>-3.2870000000000003E-2</v>
      </c>
      <c r="C26" s="1">
        <v>0.9677</v>
      </c>
      <c r="D26" s="1">
        <v>2.3959999999999999E-2</v>
      </c>
      <c r="E26">
        <v>-1.3720000000000001</v>
      </c>
      <c r="F26" s="1">
        <v>0.170102</v>
      </c>
    </row>
    <row r="27" spans="1:7" x14ac:dyDescent="0.25">
      <c r="A27" t="s">
        <v>504</v>
      </c>
      <c r="B27" s="1">
        <v>-2.8799999999999999E-2</v>
      </c>
      <c r="C27" s="1">
        <v>0.97160000000000002</v>
      </c>
      <c r="D27" s="1">
        <v>2.9080000000000002E-2</v>
      </c>
      <c r="E27">
        <v>-0.99</v>
      </c>
      <c r="F27">
        <v>0.32207999999999998</v>
      </c>
    </row>
    <row r="28" spans="1:7" x14ac:dyDescent="0.25">
      <c r="A28" t="s">
        <v>505</v>
      </c>
      <c r="B28" s="1">
        <v>-1.9460000000000002E-2</v>
      </c>
      <c r="C28" s="1">
        <v>0.98070000000000002</v>
      </c>
      <c r="D28" s="1">
        <v>2.5950000000000001E-2</v>
      </c>
      <c r="E28">
        <v>-0.75</v>
      </c>
      <c r="F28" s="1">
        <v>0.45325799999999999</v>
      </c>
    </row>
    <row r="29" spans="1:7" x14ac:dyDescent="0.25">
      <c r="A29" t="s">
        <v>43</v>
      </c>
      <c r="B29" s="1">
        <v>-7.4410000000000004E-2</v>
      </c>
      <c r="C29" s="1">
        <v>0.92830000000000001</v>
      </c>
      <c r="D29" s="1">
        <v>6.5490000000000001E-3</v>
      </c>
      <c r="E29">
        <v>-11.362</v>
      </c>
      <c r="F29" t="s">
        <v>119</v>
      </c>
      <c r="G29" t="s">
        <v>11</v>
      </c>
    </row>
    <row r="30" spans="1:7" x14ac:dyDescent="0.25">
      <c r="A30" t="s">
        <v>44</v>
      </c>
      <c r="B30" s="1">
        <v>2.691E-2</v>
      </c>
      <c r="C30" s="1">
        <v>1.0269999999999999</v>
      </c>
      <c r="D30" s="1">
        <v>1.6070000000000001E-2</v>
      </c>
      <c r="E30">
        <v>1.675</v>
      </c>
      <c r="F30">
        <v>9.3974000000000002E-2</v>
      </c>
      <c r="G30" t="s">
        <v>42</v>
      </c>
    </row>
    <row r="31" spans="1:7" x14ac:dyDescent="0.25">
      <c r="A31" t="s">
        <v>131</v>
      </c>
      <c r="B31" s="1">
        <v>0.4728</v>
      </c>
      <c r="C31" s="1">
        <v>1.6040000000000001</v>
      </c>
      <c r="D31" s="1">
        <v>0.18740000000000001</v>
      </c>
      <c r="E31">
        <v>2.5219999999999998</v>
      </c>
      <c r="F31" s="1">
        <v>1.1656E-2</v>
      </c>
      <c r="G31" t="s">
        <v>128</v>
      </c>
    </row>
    <row r="32" spans="1:7" x14ac:dyDescent="0.25">
      <c r="A32" t="s">
        <v>145</v>
      </c>
      <c r="B32" s="1">
        <v>8.0530000000000004E-2</v>
      </c>
      <c r="C32" s="1">
        <v>1.0840000000000001</v>
      </c>
      <c r="D32" s="1">
        <v>0.21179999999999999</v>
      </c>
      <c r="E32">
        <v>0.38</v>
      </c>
      <c r="F32">
        <v>0.70376000000000005</v>
      </c>
    </row>
    <row r="33" spans="1:6" x14ac:dyDescent="0.25">
      <c r="A33" t="s">
        <v>46</v>
      </c>
      <c r="B33" s="1">
        <v>0.24890000000000001</v>
      </c>
      <c r="C33" s="1">
        <v>1.2829999999999999</v>
      </c>
      <c r="D33" s="1">
        <v>0.1971</v>
      </c>
      <c r="E33">
        <v>1.2629999999999999</v>
      </c>
      <c r="F33">
        <v>0.20661299999999999</v>
      </c>
    </row>
    <row r="34" spans="1:6" x14ac:dyDescent="0.25">
      <c r="A34" t="s">
        <v>129</v>
      </c>
      <c r="B34" s="1">
        <v>8.6959999999999996E-2</v>
      </c>
      <c r="C34" s="1">
        <v>1.091</v>
      </c>
      <c r="D34" s="1">
        <v>0.2021</v>
      </c>
      <c r="E34">
        <v>0.43</v>
      </c>
      <c r="F34">
        <v>0.666991</v>
      </c>
    </row>
    <row r="35" spans="1:6" x14ac:dyDescent="0.25">
      <c r="A35" t="s">
        <v>130</v>
      </c>
      <c r="B35" s="1">
        <v>0.25309999999999999</v>
      </c>
      <c r="C35" s="1">
        <v>1.288</v>
      </c>
      <c r="D35" s="1">
        <v>0.1981</v>
      </c>
      <c r="E35">
        <v>1.278</v>
      </c>
      <c r="F35">
        <v>0.20131099999999999</v>
      </c>
    </row>
    <row r="36" spans="1:6" x14ac:dyDescent="0.25">
      <c r="A36" t="s">
        <v>45</v>
      </c>
      <c r="B36" s="1">
        <v>0.36059999999999998</v>
      </c>
      <c r="C36" s="1">
        <v>1.4339999999999999</v>
      </c>
      <c r="D36" s="1">
        <v>0.26069999999999999</v>
      </c>
      <c r="E36">
        <v>1.383</v>
      </c>
      <c r="F36">
        <v>0.16664799999999999</v>
      </c>
    </row>
    <row r="37" spans="1:6" x14ac:dyDescent="0.25">
      <c r="A37" t="s">
        <v>106</v>
      </c>
      <c r="B37" s="1">
        <v>3.058E-2</v>
      </c>
      <c r="C37" s="1">
        <v>1.0309999999999999</v>
      </c>
      <c r="D37" s="1">
        <v>6.1859999999999998E-2</v>
      </c>
      <c r="E37">
        <v>0.49399999999999999</v>
      </c>
      <c r="F37">
        <v>0.621058</v>
      </c>
    </row>
    <row r="38" spans="1:6" x14ac:dyDescent="0.25">
      <c r="A38" t="s">
        <v>62</v>
      </c>
      <c r="B38" s="1">
        <v>5.5410000000000001E-2</v>
      </c>
      <c r="C38" s="1">
        <v>1.0569999999999999</v>
      </c>
      <c r="D38" s="1">
        <v>0.15809999999999999</v>
      </c>
      <c r="E38">
        <v>0.35099999999999998</v>
      </c>
      <c r="F38">
        <v>0.72595200000000004</v>
      </c>
    </row>
    <row r="39" spans="1:6" x14ac:dyDescent="0.25">
      <c r="A39" t="s">
        <v>65</v>
      </c>
      <c r="B39" s="1">
        <v>0.1489</v>
      </c>
      <c r="C39" s="1">
        <v>1.161</v>
      </c>
      <c r="D39" s="1">
        <v>0.18090000000000001</v>
      </c>
      <c r="E39">
        <v>0.82299999999999995</v>
      </c>
      <c r="F39">
        <v>0.410271</v>
      </c>
    </row>
    <row r="40" spans="1:6" x14ac:dyDescent="0.25">
      <c r="A40" t="s">
        <v>47</v>
      </c>
      <c r="B40" s="1">
        <v>0.1653</v>
      </c>
      <c r="C40" s="1">
        <v>1.18</v>
      </c>
      <c r="D40" s="1">
        <v>0.1908</v>
      </c>
      <c r="E40">
        <v>0.86599999999999999</v>
      </c>
      <c r="F40">
        <v>0.38627</v>
      </c>
    </row>
    <row r="41" spans="1:6" x14ac:dyDescent="0.25">
      <c r="A41" t="s">
        <v>61</v>
      </c>
      <c r="B41" s="1">
        <v>0.1416</v>
      </c>
      <c r="C41" s="1">
        <v>1.1519999999999999</v>
      </c>
      <c r="D41" s="1">
        <v>0.16070000000000001</v>
      </c>
      <c r="E41">
        <v>0.88100000000000001</v>
      </c>
      <c r="F41">
        <v>0.37817899999999999</v>
      </c>
    </row>
    <row r="42" spans="1:6" x14ac:dyDescent="0.25">
      <c r="A42" t="s">
        <v>67</v>
      </c>
      <c r="B42" s="1">
        <v>0.16569999999999999</v>
      </c>
      <c r="C42" s="1">
        <v>1.18</v>
      </c>
      <c r="D42" s="1">
        <v>0.16289999999999999</v>
      </c>
      <c r="E42">
        <v>1.018</v>
      </c>
      <c r="F42">
        <v>0.30890000000000001</v>
      </c>
    </row>
    <row r="43" spans="1:6" x14ac:dyDescent="0.25">
      <c r="A43" t="s">
        <v>53</v>
      </c>
      <c r="B43" s="1">
        <v>-0.1515</v>
      </c>
      <c r="C43" s="1">
        <v>0.85940000000000005</v>
      </c>
      <c r="D43" s="1">
        <v>0.28860000000000002</v>
      </c>
      <c r="E43">
        <v>-0.52500000000000002</v>
      </c>
      <c r="F43">
        <v>0.59945999999999999</v>
      </c>
    </row>
    <row r="44" spans="1:6" x14ac:dyDescent="0.25">
      <c r="A44" t="s">
        <v>57</v>
      </c>
      <c r="B44" s="1">
        <v>1.5049999999999999E-2</v>
      </c>
      <c r="C44" s="1">
        <v>1.0149999999999999</v>
      </c>
      <c r="D44" s="1">
        <v>0.18759999999999999</v>
      </c>
      <c r="E44">
        <v>0.08</v>
      </c>
      <c r="F44">
        <v>0.93608100000000005</v>
      </c>
    </row>
    <row r="45" spans="1:6" x14ac:dyDescent="0.25">
      <c r="A45" t="s">
        <v>64</v>
      </c>
      <c r="B45" s="1">
        <v>0.16370000000000001</v>
      </c>
      <c r="C45" s="1">
        <v>1.1779999999999999</v>
      </c>
      <c r="D45" s="1">
        <v>0.183</v>
      </c>
      <c r="E45">
        <v>0.89500000000000002</v>
      </c>
      <c r="F45">
        <v>0.37098999999999999</v>
      </c>
    </row>
    <row r="46" spans="1:6" x14ac:dyDescent="0.25">
      <c r="A46" t="s">
        <v>58</v>
      </c>
      <c r="B46" s="1">
        <v>0.16159999999999999</v>
      </c>
      <c r="C46" s="1">
        <v>1.175</v>
      </c>
      <c r="D46" s="1">
        <v>0.16450000000000001</v>
      </c>
      <c r="E46">
        <v>0.98199999999999998</v>
      </c>
      <c r="F46">
        <v>0.326013</v>
      </c>
    </row>
    <row r="47" spans="1:6" x14ac:dyDescent="0.25">
      <c r="A47" t="s">
        <v>52</v>
      </c>
      <c r="B47" s="1">
        <v>5.9150000000000001E-3</v>
      </c>
      <c r="C47" s="1">
        <v>1.006</v>
      </c>
      <c r="D47" s="1">
        <v>0.21859999999999999</v>
      </c>
      <c r="E47">
        <v>2.7E-2</v>
      </c>
      <c r="F47">
        <v>0.97841100000000003</v>
      </c>
    </row>
    <row r="48" spans="1:6" x14ac:dyDescent="0.25">
      <c r="A48" t="s">
        <v>60</v>
      </c>
      <c r="B48" s="1">
        <v>0.1326</v>
      </c>
      <c r="C48" s="1">
        <v>1.1419999999999999</v>
      </c>
      <c r="D48" s="1">
        <v>0.17180000000000001</v>
      </c>
      <c r="E48">
        <v>0.77200000000000002</v>
      </c>
      <c r="F48">
        <v>0.44038100000000002</v>
      </c>
    </row>
    <row r="49" spans="1:7" x14ac:dyDescent="0.25">
      <c r="A49" t="s">
        <v>54</v>
      </c>
      <c r="B49" s="1">
        <v>0.13739999999999999</v>
      </c>
      <c r="C49" s="1">
        <v>1.147</v>
      </c>
      <c r="D49" s="1">
        <v>0.18290000000000001</v>
      </c>
      <c r="E49">
        <v>0.751</v>
      </c>
      <c r="F49">
        <v>0.45253599999999999</v>
      </c>
    </row>
    <row r="50" spans="1:7" x14ac:dyDescent="0.25">
      <c r="A50" t="s">
        <v>56</v>
      </c>
      <c r="B50" s="1">
        <v>0.1575</v>
      </c>
      <c r="C50" s="1">
        <v>1.171</v>
      </c>
      <c r="D50" s="1">
        <v>0.18440000000000001</v>
      </c>
      <c r="E50">
        <v>0.85399999999999998</v>
      </c>
      <c r="F50">
        <v>0.393202</v>
      </c>
    </row>
    <row r="51" spans="1:7" x14ac:dyDescent="0.25">
      <c r="A51" t="s">
        <v>48</v>
      </c>
      <c r="B51" s="1">
        <v>0.13669999999999999</v>
      </c>
      <c r="C51" s="1">
        <v>1.1459999999999999</v>
      </c>
      <c r="D51" s="1">
        <v>0.2092</v>
      </c>
      <c r="E51">
        <v>0.65400000000000003</v>
      </c>
      <c r="F51">
        <v>0.51335699999999995</v>
      </c>
    </row>
    <row r="52" spans="1:7" x14ac:dyDescent="0.25">
      <c r="A52" t="s">
        <v>55</v>
      </c>
      <c r="B52" s="1">
        <v>-4.5539999999999999E-3</v>
      </c>
      <c r="C52" s="1">
        <v>0.99550000000000005</v>
      </c>
      <c r="D52" s="1">
        <v>0.1923</v>
      </c>
      <c r="E52">
        <v>-2.4E-2</v>
      </c>
      <c r="F52">
        <v>0.981105</v>
      </c>
    </row>
    <row r="53" spans="1:7" x14ac:dyDescent="0.25">
      <c r="A53" t="s">
        <v>51</v>
      </c>
      <c r="B53" s="1">
        <v>-0.307</v>
      </c>
      <c r="C53" s="1">
        <v>0.73570000000000002</v>
      </c>
      <c r="D53" s="1">
        <v>0.31059999999999999</v>
      </c>
      <c r="E53">
        <v>-0.98799999999999999</v>
      </c>
      <c r="F53">
        <v>0.32301999999999997</v>
      </c>
    </row>
    <row r="54" spans="1:7" x14ac:dyDescent="0.25">
      <c r="A54" t="s">
        <v>66</v>
      </c>
      <c r="B54" s="1">
        <v>0.17019999999999999</v>
      </c>
      <c r="C54" s="1">
        <v>1.1859999999999999</v>
      </c>
      <c r="D54" s="1">
        <v>0.16769999999999999</v>
      </c>
      <c r="E54">
        <v>1.0149999999999999</v>
      </c>
      <c r="F54">
        <v>0.30998500000000001</v>
      </c>
    </row>
    <row r="55" spans="1:7" x14ac:dyDescent="0.25">
      <c r="A55" t="s">
        <v>59</v>
      </c>
      <c r="B55" s="1">
        <v>0.15679999999999999</v>
      </c>
      <c r="C55" s="1">
        <v>1.17</v>
      </c>
      <c r="D55" s="1">
        <v>0.16619999999999999</v>
      </c>
      <c r="E55">
        <v>0.94299999999999995</v>
      </c>
      <c r="F55">
        <v>0.34545500000000001</v>
      </c>
    </row>
    <row r="56" spans="1:7" x14ac:dyDescent="0.25">
      <c r="A56" t="s">
        <v>49</v>
      </c>
      <c r="B56" s="1">
        <v>-4.3380000000000002E-2</v>
      </c>
      <c r="C56" s="1">
        <v>0.95750000000000002</v>
      </c>
      <c r="D56" s="1">
        <v>0.23430000000000001</v>
      </c>
      <c r="E56">
        <v>-0.185</v>
      </c>
      <c r="F56">
        <v>0.85309100000000004</v>
      </c>
    </row>
    <row r="57" spans="1:7" x14ac:dyDescent="0.25">
      <c r="A57" t="s">
        <v>63</v>
      </c>
      <c r="B57" s="1">
        <v>0.27210000000000001</v>
      </c>
      <c r="C57" s="1">
        <v>1.3129999999999999</v>
      </c>
      <c r="D57" s="1">
        <v>0.26600000000000001</v>
      </c>
      <c r="E57">
        <v>1.0229999999999999</v>
      </c>
      <c r="F57">
        <v>0.30636999999999998</v>
      </c>
    </row>
    <row r="58" spans="1:7" x14ac:dyDescent="0.25">
      <c r="A58" t="s">
        <v>50</v>
      </c>
      <c r="B58" s="1">
        <v>-0.15340000000000001</v>
      </c>
      <c r="C58" s="1">
        <v>0.85780000000000001</v>
      </c>
      <c r="D58" s="1">
        <v>0.2324</v>
      </c>
      <c r="E58">
        <v>-0.66</v>
      </c>
      <c r="F58">
        <v>0.50921400000000006</v>
      </c>
    </row>
    <row r="59" spans="1:7" x14ac:dyDescent="0.25">
      <c r="A59" t="s">
        <v>75</v>
      </c>
      <c r="B59" s="1">
        <v>-0.80189999999999995</v>
      </c>
      <c r="C59" s="1">
        <v>0.44850000000000001</v>
      </c>
      <c r="D59" s="1">
        <v>0.25119999999999998</v>
      </c>
      <c r="E59">
        <v>-3.1920000000000002</v>
      </c>
      <c r="F59">
        <v>1.415E-3</v>
      </c>
      <c r="G59" t="s">
        <v>22</v>
      </c>
    </row>
    <row r="60" spans="1:7" x14ac:dyDescent="0.25">
      <c r="A60" t="s">
        <v>77</v>
      </c>
      <c r="B60" s="1">
        <v>-0.72519999999999996</v>
      </c>
      <c r="C60" s="1">
        <v>0.48420000000000002</v>
      </c>
      <c r="D60" s="1">
        <v>0.24060000000000001</v>
      </c>
      <c r="E60">
        <v>-3.0139999999999998</v>
      </c>
      <c r="F60">
        <v>2.5790000000000001E-3</v>
      </c>
      <c r="G60" t="s">
        <v>22</v>
      </c>
    </row>
    <row r="61" spans="1:7" x14ac:dyDescent="0.25">
      <c r="A61" t="s">
        <v>74</v>
      </c>
      <c r="B61" s="1">
        <v>-0.78129999999999999</v>
      </c>
      <c r="C61" s="1">
        <v>0.45779999999999998</v>
      </c>
      <c r="D61" s="1">
        <v>0.2387</v>
      </c>
      <c r="E61">
        <v>-3.2730000000000001</v>
      </c>
      <c r="F61">
        <v>1.0640000000000001E-3</v>
      </c>
      <c r="G61" t="s">
        <v>22</v>
      </c>
    </row>
    <row r="62" spans="1:7" x14ac:dyDescent="0.25">
      <c r="A62" t="s">
        <v>79</v>
      </c>
      <c r="B62" s="1">
        <v>-0.75190000000000001</v>
      </c>
      <c r="C62" s="1">
        <v>0.47149999999999997</v>
      </c>
      <c r="D62" s="1">
        <v>0.2361</v>
      </c>
      <c r="E62">
        <v>-3.1840000000000002</v>
      </c>
      <c r="F62">
        <v>1.4530000000000001E-3</v>
      </c>
      <c r="G62" t="s">
        <v>22</v>
      </c>
    </row>
    <row r="63" spans="1:7" x14ac:dyDescent="0.25">
      <c r="A63" t="s">
        <v>78</v>
      </c>
      <c r="B63" s="1">
        <v>-0.69769999999999999</v>
      </c>
      <c r="C63" s="1">
        <v>0.49769999999999998</v>
      </c>
      <c r="D63" s="1">
        <v>0.23430000000000001</v>
      </c>
      <c r="E63">
        <v>-2.9780000000000002</v>
      </c>
      <c r="F63">
        <v>2.8990000000000001E-3</v>
      </c>
      <c r="G63" t="s">
        <v>22</v>
      </c>
    </row>
    <row r="64" spans="1:7" x14ac:dyDescent="0.25">
      <c r="A64" t="s">
        <v>76</v>
      </c>
      <c r="B64" s="1">
        <v>-0.71060000000000001</v>
      </c>
      <c r="C64" s="1">
        <v>0.4914</v>
      </c>
      <c r="D64" s="1">
        <v>0.2457</v>
      </c>
      <c r="E64">
        <v>-2.8919999999999999</v>
      </c>
      <c r="F64">
        <v>3.8270000000000001E-3</v>
      </c>
      <c r="G64" t="s">
        <v>22</v>
      </c>
    </row>
    <row r="65" spans="1:7" x14ac:dyDescent="0.25">
      <c r="A65" t="s">
        <v>70</v>
      </c>
      <c r="B65" s="1">
        <v>-0.66549999999999998</v>
      </c>
      <c r="C65" s="1">
        <v>0.51400000000000001</v>
      </c>
      <c r="D65" s="1">
        <v>0.25069999999999998</v>
      </c>
      <c r="E65">
        <v>-2.6539999999999999</v>
      </c>
      <c r="F65">
        <v>7.9450000000000007E-3</v>
      </c>
      <c r="G65" t="s">
        <v>22</v>
      </c>
    </row>
    <row r="66" spans="1:7" x14ac:dyDescent="0.25">
      <c r="A66" t="s">
        <v>84</v>
      </c>
      <c r="B66" s="1">
        <v>-0.79830000000000001</v>
      </c>
      <c r="C66" s="1">
        <v>0.4501</v>
      </c>
      <c r="D66" s="1">
        <v>0.25309999999999999</v>
      </c>
      <c r="E66">
        <v>-3.1539999999999999</v>
      </c>
      <c r="F66">
        <v>1.609E-3</v>
      </c>
      <c r="G66" t="s">
        <v>22</v>
      </c>
    </row>
    <row r="67" spans="1:7" x14ac:dyDescent="0.25">
      <c r="A67" t="s">
        <v>72</v>
      </c>
      <c r="B67" s="1">
        <v>-0.65859999999999996</v>
      </c>
      <c r="C67" s="1">
        <v>0.51759999999999995</v>
      </c>
      <c r="D67" s="1">
        <v>0.23710000000000001</v>
      </c>
      <c r="E67">
        <v>-2.778</v>
      </c>
      <c r="F67">
        <v>5.4710000000000002E-3</v>
      </c>
      <c r="G67" t="s">
        <v>22</v>
      </c>
    </row>
    <row r="68" spans="1:7" x14ac:dyDescent="0.25">
      <c r="A68" t="s">
        <v>71</v>
      </c>
      <c r="B68" s="1">
        <v>-0.64759999999999995</v>
      </c>
      <c r="C68" s="1">
        <v>0.52329999999999999</v>
      </c>
      <c r="D68" s="1">
        <v>0.24709999999999999</v>
      </c>
      <c r="E68">
        <v>-2.621</v>
      </c>
      <c r="F68">
        <v>8.7799999999999996E-3</v>
      </c>
      <c r="G68" t="s">
        <v>22</v>
      </c>
    </row>
    <row r="69" spans="1:7" x14ac:dyDescent="0.25">
      <c r="A69" t="s">
        <v>68</v>
      </c>
      <c r="B69" s="1">
        <v>-0.43319999999999997</v>
      </c>
      <c r="C69" s="1">
        <v>0.64839999999999998</v>
      </c>
      <c r="D69" s="1">
        <v>0.27579999999999999</v>
      </c>
      <c r="E69">
        <v>-1.571</v>
      </c>
      <c r="F69">
        <v>0.11619</v>
      </c>
    </row>
    <row r="70" spans="1:7" x14ac:dyDescent="0.25">
      <c r="A70" t="s">
        <v>81</v>
      </c>
      <c r="B70" s="1">
        <v>-0.77739999999999998</v>
      </c>
      <c r="C70" s="1">
        <v>0.45960000000000001</v>
      </c>
      <c r="D70" s="1">
        <v>0.24410000000000001</v>
      </c>
      <c r="E70">
        <v>-3.1850000000000001</v>
      </c>
      <c r="F70">
        <v>1.449E-3</v>
      </c>
      <c r="G70" t="s">
        <v>22</v>
      </c>
    </row>
    <row r="71" spans="1:7" x14ac:dyDescent="0.25">
      <c r="A71" t="s">
        <v>80</v>
      </c>
      <c r="B71" s="1">
        <v>-0.5827</v>
      </c>
      <c r="C71" s="1">
        <v>0.55840000000000001</v>
      </c>
      <c r="D71" s="1">
        <v>0.25119999999999998</v>
      </c>
      <c r="E71">
        <v>-2.319</v>
      </c>
      <c r="F71">
        <v>2.0379000000000001E-2</v>
      </c>
      <c r="G71" t="s">
        <v>128</v>
      </c>
    </row>
    <row r="72" spans="1:7" x14ac:dyDescent="0.25">
      <c r="A72" t="s">
        <v>82</v>
      </c>
      <c r="B72" s="1">
        <v>-0.84130000000000005</v>
      </c>
      <c r="C72" s="1">
        <v>0.43109999999999998</v>
      </c>
      <c r="D72" s="1">
        <v>0.24809999999999999</v>
      </c>
      <c r="E72">
        <v>-3.391</v>
      </c>
      <c r="F72">
        <v>6.9800000000000005E-4</v>
      </c>
      <c r="G72" t="s">
        <v>11</v>
      </c>
    </row>
    <row r="73" spans="1:7" x14ac:dyDescent="0.25">
      <c r="A73" t="s">
        <v>83</v>
      </c>
      <c r="B73" s="1">
        <v>-0.53810000000000002</v>
      </c>
      <c r="C73" s="1">
        <v>0.58389999999999997</v>
      </c>
      <c r="D73" s="1">
        <v>0.44600000000000001</v>
      </c>
      <c r="E73">
        <v>-1.2070000000000001</v>
      </c>
      <c r="F73">
        <v>0.2276</v>
      </c>
    </row>
    <row r="74" spans="1:7" x14ac:dyDescent="0.25">
      <c r="A74" t="s">
        <v>69</v>
      </c>
      <c r="B74" s="1">
        <v>-1.071</v>
      </c>
      <c r="C74" s="1">
        <v>0.34260000000000002</v>
      </c>
      <c r="D74" s="1">
        <v>0.31</v>
      </c>
      <c r="E74">
        <v>-3.456</v>
      </c>
      <c r="F74">
        <v>5.4900000000000001E-4</v>
      </c>
      <c r="G74" t="s">
        <v>11</v>
      </c>
    </row>
    <row r="75" spans="1:7" x14ac:dyDescent="0.25">
      <c r="A75" t="s">
        <v>73</v>
      </c>
      <c r="B75" s="1">
        <v>-0.70189999999999997</v>
      </c>
      <c r="C75" s="1">
        <v>0.49559999999999998</v>
      </c>
      <c r="D75" s="1">
        <v>0.36630000000000001</v>
      </c>
      <c r="E75">
        <v>-1.9159999999999999</v>
      </c>
      <c r="F75">
        <v>5.5319E-2</v>
      </c>
      <c r="G75" t="s">
        <v>42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71996-C493-4E34-8CB5-DA105C8BC0EA}">
  <dimension ref="A1:P78"/>
  <sheetViews>
    <sheetView workbookViewId="0">
      <selection activeCell="S7" sqref="S7"/>
    </sheetView>
  </sheetViews>
  <sheetFormatPr defaultRowHeight="15" x14ac:dyDescent="0.25"/>
  <cols>
    <col min="6" max="6" width="8.28515625" bestFit="1" customWidth="1"/>
    <col min="7" max="7" width="4" bestFit="1" customWidth="1"/>
  </cols>
  <sheetData>
    <row r="1" spans="1:16" x14ac:dyDescent="0.25">
      <c r="A1" t="s">
        <v>120</v>
      </c>
      <c r="B1">
        <v>-6.6013312217214001E-2</v>
      </c>
      <c r="C1">
        <v>4.8333949111128302E-2</v>
      </c>
      <c r="D1">
        <v>0.17200951188939201</v>
      </c>
      <c r="E1">
        <v>-0.83</v>
      </c>
      <c r="F1" s="1">
        <v>0.41</v>
      </c>
      <c r="G1" t="str">
        <f t="shared" ref="G1:G64" si="0">IF(F1&lt;0.001,"***",IF(F1&lt;0.01,"**",IF(F1&lt;0.05,"*",IF(F1&lt;0.1,"^",""))))</f>
        <v/>
      </c>
      <c r="J1" t="s">
        <v>120</v>
      </c>
      <c r="K1" s="1">
        <v>-4.071263E-2</v>
      </c>
      <c r="L1">
        <v>0.96010499999999999</v>
      </c>
      <c r="M1">
        <v>6.3925143200000006E-2</v>
      </c>
      <c r="N1">
        <v>-0.64</v>
      </c>
      <c r="O1" s="1">
        <v>0.52</v>
      </c>
      <c r="P1" t="str">
        <f t="shared" ref="P1:P64" si="1">IF(O1&lt;0.001,"***",IF(O1&lt;0.01,"**",IF(O1&lt;0.05,"*",IF(O1&lt;0.1,"^",""))))</f>
        <v/>
      </c>
    </row>
    <row r="2" spans="1:16" x14ac:dyDescent="0.25">
      <c r="A2" t="s">
        <v>10</v>
      </c>
      <c r="B2">
        <v>-1.80552251076961E-2</v>
      </c>
      <c r="C2">
        <v>1.9284382803221398E-2</v>
      </c>
      <c r="D2">
        <v>0.34913856714665797</v>
      </c>
      <c r="E2">
        <v>-0.75</v>
      </c>
      <c r="F2" s="1">
        <v>0.45</v>
      </c>
      <c r="G2" t="str">
        <f t="shared" si="0"/>
        <v/>
      </c>
      <c r="J2" t="s">
        <v>10</v>
      </c>
      <c r="K2" s="1">
        <v>-2.1087180000000001E-2</v>
      </c>
      <c r="L2" s="1">
        <v>0.97913360000000005</v>
      </c>
      <c r="M2">
        <v>2.5334025E-2</v>
      </c>
      <c r="N2">
        <v>-0.83</v>
      </c>
      <c r="O2" s="1">
        <v>0.41</v>
      </c>
      <c r="P2" t="str">
        <f t="shared" si="1"/>
        <v/>
      </c>
    </row>
    <row r="3" spans="1:16" x14ac:dyDescent="0.25">
      <c r="A3" t="s">
        <v>12</v>
      </c>
      <c r="B3">
        <v>-3.7995219505308903E-2</v>
      </c>
      <c r="C3">
        <v>2.3167524579291499E-2</v>
      </c>
      <c r="D3">
        <v>0.10100086637478101</v>
      </c>
      <c r="E3">
        <v>-2.48</v>
      </c>
      <c r="F3" s="1">
        <v>1.2999999999999999E-2</v>
      </c>
      <c r="G3" t="str">
        <f t="shared" si="0"/>
        <v>*</v>
      </c>
      <c r="J3" t="s">
        <v>12</v>
      </c>
      <c r="K3" s="1">
        <v>-7.491399E-2</v>
      </c>
      <c r="L3" s="1">
        <v>0.92782330000000002</v>
      </c>
      <c r="M3">
        <v>2.99528435E-2</v>
      </c>
      <c r="N3">
        <v>-2.5</v>
      </c>
      <c r="O3" s="1">
        <v>1.2E-2</v>
      </c>
      <c r="P3" t="str">
        <f t="shared" si="1"/>
        <v>*</v>
      </c>
    </row>
    <row r="4" spans="1:16" x14ac:dyDescent="0.25">
      <c r="A4" t="s">
        <v>124</v>
      </c>
      <c r="B4">
        <v>9.3837548137961704E-2</v>
      </c>
      <c r="C4">
        <v>1.9521241876386701E-2</v>
      </c>
      <c r="D4">
        <v>1.5325365463336699E-6</v>
      </c>
      <c r="E4">
        <v>3.52</v>
      </c>
      <c r="F4" s="1">
        <v>4.2000000000000002E-4</v>
      </c>
      <c r="G4" t="str">
        <f t="shared" si="0"/>
        <v>***</v>
      </c>
      <c r="J4" t="s">
        <v>124</v>
      </c>
      <c r="K4" s="1">
        <v>8.4331169999999997E-2</v>
      </c>
      <c r="L4" s="1">
        <v>1.0879890999999999</v>
      </c>
      <c r="M4">
        <v>2.4641315099999998E-2</v>
      </c>
      <c r="N4">
        <v>3.42</v>
      </c>
      <c r="O4" s="1">
        <v>6.2E-4</v>
      </c>
      <c r="P4" t="str">
        <f t="shared" si="1"/>
        <v>***</v>
      </c>
    </row>
    <row r="5" spans="1:16" x14ac:dyDescent="0.25">
      <c r="A5" t="s">
        <v>24</v>
      </c>
      <c r="B5">
        <v>1.7818176490296399E-3</v>
      </c>
      <c r="C5">
        <v>2.5679031879377801E-2</v>
      </c>
      <c r="D5">
        <v>0.94468074997877005</v>
      </c>
      <c r="E5">
        <v>-0.66</v>
      </c>
      <c r="F5" s="1">
        <v>0.51</v>
      </c>
      <c r="G5" t="str">
        <f t="shared" si="0"/>
        <v/>
      </c>
      <c r="J5" t="s">
        <v>24</v>
      </c>
      <c r="K5" s="1">
        <v>-1.8316490000000001E-2</v>
      </c>
      <c r="L5" s="1">
        <v>0.98185020000000001</v>
      </c>
      <c r="M5">
        <v>3.19834331E-2</v>
      </c>
      <c r="N5">
        <v>-0.56999999999999995</v>
      </c>
      <c r="O5" s="1">
        <v>0.56999999999999995</v>
      </c>
      <c r="P5" t="str">
        <f t="shared" si="1"/>
        <v/>
      </c>
    </row>
    <row r="6" spans="1:16" x14ac:dyDescent="0.25">
      <c r="A6" t="s">
        <v>23</v>
      </c>
      <c r="B6">
        <v>-0.17653733870907701</v>
      </c>
      <c r="C6">
        <v>2.35701890390544E-2</v>
      </c>
      <c r="D6">
        <v>6.8944849829222196E-14</v>
      </c>
      <c r="E6">
        <v>-6.68</v>
      </c>
      <c r="F6" s="1">
        <v>2.5000000000000001E-11</v>
      </c>
      <c r="G6" t="str">
        <f t="shared" si="0"/>
        <v>***</v>
      </c>
      <c r="J6" t="s">
        <v>23</v>
      </c>
      <c r="K6" s="1">
        <v>-0.18959290000000001</v>
      </c>
      <c r="L6" s="1">
        <v>0.82729580000000003</v>
      </c>
      <c r="M6">
        <v>2.94983012E-2</v>
      </c>
      <c r="N6">
        <v>-6.43</v>
      </c>
      <c r="O6" s="1">
        <v>1.2999999999999999E-10</v>
      </c>
      <c r="P6" t="str">
        <f t="shared" si="1"/>
        <v>***</v>
      </c>
    </row>
    <row r="7" spans="1:16" x14ac:dyDescent="0.25">
      <c r="A7" t="s">
        <v>25</v>
      </c>
      <c r="B7">
        <v>2.5939252066369101E-2</v>
      </c>
      <c r="C7">
        <v>2.4343247498740499E-2</v>
      </c>
      <c r="D7">
        <v>0.286621451045596</v>
      </c>
      <c r="E7" s="1">
        <v>0.76</v>
      </c>
      <c r="F7" s="1">
        <v>0.45</v>
      </c>
      <c r="G7" t="str">
        <f t="shared" si="0"/>
        <v/>
      </c>
      <c r="J7" t="s">
        <v>25</v>
      </c>
      <c r="K7" s="1">
        <v>2.6681E-2</v>
      </c>
      <c r="L7" s="1">
        <v>1.0270401</v>
      </c>
      <c r="M7">
        <v>3.2154112200000001E-2</v>
      </c>
      <c r="N7">
        <v>0.83</v>
      </c>
      <c r="O7" s="1">
        <v>0.41</v>
      </c>
      <c r="P7" t="str">
        <f t="shared" si="1"/>
        <v/>
      </c>
    </row>
    <row r="8" spans="1:16" x14ac:dyDescent="0.25">
      <c r="A8" t="s">
        <v>26</v>
      </c>
      <c r="B8">
        <v>-3.8985590509850503E-2</v>
      </c>
      <c r="C8">
        <v>3.7370377142610003E-2</v>
      </c>
      <c r="D8">
        <v>0.29684559897732998</v>
      </c>
      <c r="E8">
        <v>-1.8</v>
      </c>
      <c r="F8" s="1">
        <v>7.1999999999999995E-2</v>
      </c>
      <c r="G8" t="str">
        <f t="shared" si="0"/>
        <v>^</v>
      </c>
      <c r="J8" t="s">
        <v>26</v>
      </c>
      <c r="K8" s="1">
        <v>-9.4853069999999998E-2</v>
      </c>
      <c r="L8" s="1">
        <v>0.90950660000000005</v>
      </c>
      <c r="M8">
        <v>5.6024476699999999E-2</v>
      </c>
      <c r="N8">
        <v>-1.69</v>
      </c>
      <c r="O8" s="1">
        <v>0.09</v>
      </c>
      <c r="P8" t="str">
        <f t="shared" si="1"/>
        <v>^</v>
      </c>
    </row>
    <row r="9" spans="1:16" x14ac:dyDescent="0.25">
      <c r="A9" t="s">
        <v>30</v>
      </c>
      <c r="B9">
        <v>0.15163826061439001</v>
      </c>
      <c r="C9">
        <v>2.3923416502173001E-2</v>
      </c>
      <c r="D9">
        <v>2.3203261534376899E-10</v>
      </c>
      <c r="E9">
        <v>6.22</v>
      </c>
      <c r="F9" s="1">
        <v>5.1E-10</v>
      </c>
      <c r="G9" t="str">
        <f t="shared" si="0"/>
        <v>***</v>
      </c>
      <c r="J9" t="s">
        <v>30</v>
      </c>
      <c r="K9" s="1">
        <v>0.18056839999999999</v>
      </c>
      <c r="L9" s="1">
        <v>1.1978981</v>
      </c>
      <c r="M9">
        <v>3.3569097899999997E-2</v>
      </c>
      <c r="N9">
        <v>5.38</v>
      </c>
      <c r="O9" s="1">
        <v>7.4999999999999997E-8</v>
      </c>
      <c r="P9" t="str">
        <f t="shared" si="1"/>
        <v>***</v>
      </c>
    </row>
    <row r="10" spans="1:16" x14ac:dyDescent="0.25">
      <c r="A10" t="s">
        <v>27</v>
      </c>
      <c r="B10">
        <v>0.141361682071239</v>
      </c>
      <c r="C10">
        <v>3.6566970934850201E-2</v>
      </c>
      <c r="D10">
        <v>1.1071217682046E-4</v>
      </c>
      <c r="E10" s="1">
        <v>3.34</v>
      </c>
      <c r="F10" s="1">
        <v>8.1999999999999998E-4</v>
      </c>
      <c r="G10" t="str">
        <f t="shared" si="0"/>
        <v>***</v>
      </c>
      <c r="J10" t="s">
        <v>27</v>
      </c>
      <c r="K10" s="1">
        <v>0.14668</v>
      </c>
      <c r="L10" s="1">
        <v>1.1579834</v>
      </c>
      <c r="M10">
        <v>5.0146468700000002E-2</v>
      </c>
      <c r="N10">
        <v>2.93</v>
      </c>
      <c r="O10" s="1">
        <v>3.3999999999999998E-3</v>
      </c>
      <c r="P10" t="str">
        <f t="shared" si="1"/>
        <v>**</v>
      </c>
    </row>
    <row r="11" spans="1:16" x14ac:dyDescent="0.25">
      <c r="A11" t="s">
        <v>29</v>
      </c>
      <c r="B11">
        <v>4.6805539925751899E-2</v>
      </c>
      <c r="C11">
        <v>2.2106287248298499E-2</v>
      </c>
      <c r="D11">
        <v>3.4234786507662103E-2</v>
      </c>
      <c r="E11">
        <v>3.5</v>
      </c>
      <c r="F11" s="1">
        <v>4.6999999999999999E-4</v>
      </c>
      <c r="G11" t="str">
        <f t="shared" si="0"/>
        <v>***</v>
      </c>
      <c r="J11" t="s">
        <v>29</v>
      </c>
      <c r="K11" s="1">
        <v>7.6918520000000004E-2</v>
      </c>
      <c r="L11" s="1">
        <v>1.0799540999999999</v>
      </c>
      <c r="M11">
        <v>3.0396666400000001E-2</v>
      </c>
      <c r="N11">
        <v>2.5299999999999998</v>
      </c>
      <c r="O11" s="1">
        <v>1.0999999999999999E-2</v>
      </c>
      <c r="P11" t="str">
        <f t="shared" si="1"/>
        <v>*</v>
      </c>
    </row>
    <row r="12" spans="1:16" x14ac:dyDescent="0.25">
      <c r="A12" t="s">
        <v>28</v>
      </c>
      <c r="B12">
        <v>9.0059908753420001E-2</v>
      </c>
      <c r="C12">
        <v>5.5486290518752798E-2</v>
      </c>
      <c r="D12">
        <v>0.104567603546922</v>
      </c>
      <c r="E12">
        <v>1.3</v>
      </c>
      <c r="F12" s="1">
        <v>0.19</v>
      </c>
      <c r="G12" t="str">
        <f t="shared" si="0"/>
        <v/>
      </c>
      <c r="J12" t="s">
        <v>28</v>
      </c>
      <c r="K12" s="1">
        <v>8.1717239999999997E-2</v>
      </c>
      <c r="L12" s="1">
        <v>1.0851489000000001</v>
      </c>
      <c r="M12">
        <v>7.5809003400000005E-2</v>
      </c>
      <c r="N12">
        <v>1.08</v>
      </c>
      <c r="O12" s="1">
        <v>0.28000000000000003</v>
      </c>
      <c r="P12" t="str">
        <f t="shared" si="1"/>
        <v/>
      </c>
    </row>
    <row r="13" spans="1:16" x14ac:dyDescent="0.25">
      <c r="A13" t="s">
        <v>173</v>
      </c>
      <c r="B13">
        <v>-6.0286672651810001E-2</v>
      </c>
      <c r="C13">
        <v>2.29866321257302E-2</v>
      </c>
      <c r="D13">
        <v>8.7240142009405997E-3</v>
      </c>
      <c r="E13">
        <v>-1.87</v>
      </c>
      <c r="F13" s="1">
        <v>6.2E-2</v>
      </c>
      <c r="G13" t="str">
        <f t="shared" si="0"/>
        <v>^</v>
      </c>
      <c r="J13" t="s">
        <v>173</v>
      </c>
      <c r="K13" s="1">
        <v>-5.1751539999999999E-2</v>
      </c>
      <c r="L13" s="1">
        <v>0.94956479999999999</v>
      </c>
      <c r="M13">
        <v>3.3881543399999998E-2</v>
      </c>
      <c r="N13">
        <v>-1.53</v>
      </c>
      <c r="O13" s="1">
        <v>0.13</v>
      </c>
      <c r="P13" t="str">
        <f t="shared" si="1"/>
        <v/>
      </c>
    </row>
    <row r="14" spans="1:16" x14ac:dyDescent="0.25">
      <c r="A14" t="s">
        <v>31</v>
      </c>
      <c r="B14">
        <v>-5.32476568623758E-2</v>
      </c>
      <c r="C14">
        <v>3.2514722346500902E-3</v>
      </c>
      <c r="D14">
        <v>0</v>
      </c>
      <c r="E14">
        <v>-6.84</v>
      </c>
      <c r="F14" s="1">
        <v>7.6999999999999999E-12</v>
      </c>
      <c r="G14" t="str">
        <f t="shared" si="0"/>
        <v>***</v>
      </c>
      <c r="J14" t="s">
        <v>31</v>
      </c>
      <c r="K14" s="1">
        <v>-5.3770600000000002E-2</v>
      </c>
      <c r="L14" s="1">
        <v>0.94764950000000003</v>
      </c>
      <c r="M14">
        <v>7.1223715000000003E-3</v>
      </c>
      <c r="N14">
        <v>-7.55</v>
      </c>
      <c r="O14" s="1">
        <v>4.4000000000000002E-14</v>
      </c>
      <c r="P14" t="str">
        <f t="shared" si="1"/>
        <v>***</v>
      </c>
    </row>
    <row r="15" spans="1:16" x14ac:dyDescent="0.25">
      <c r="A15" t="s">
        <v>32</v>
      </c>
      <c r="B15">
        <v>2.2350930177874699E-2</v>
      </c>
      <c r="C15">
        <v>1.1600037359115601E-2</v>
      </c>
      <c r="D15">
        <v>5.4004793852176797E-2</v>
      </c>
      <c r="E15" s="1">
        <v>1.31</v>
      </c>
      <c r="F15" s="1">
        <v>0.19</v>
      </c>
      <c r="G15" t="str">
        <f t="shared" si="0"/>
        <v/>
      </c>
      <c r="J15" t="s">
        <v>32</v>
      </c>
      <c r="K15" s="1">
        <v>1.6701000000000001E-2</v>
      </c>
      <c r="L15" s="1">
        <v>1.0168412</v>
      </c>
      <c r="M15">
        <v>1.52776354E-2</v>
      </c>
      <c r="N15">
        <v>1.0900000000000001</v>
      </c>
      <c r="O15" s="1">
        <v>0.27</v>
      </c>
      <c r="P15" t="str">
        <f t="shared" si="1"/>
        <v/>
      </c>
    </row>
    <row r="16" spans="1:16" x14ac:dyDescent="0.25">
      <c r="A16" t="s">
        <v>33</v>
      </c>
      <c r="B16">
        <v>1.90211412644927E-2</v>
      </c>
      <c r="C16">
        <v>2.9490150868941101E-3</v>
      </c>
      <c r="D16">
        <v>1.1185163906191099E-10</v>
      </c>
      <c r="E16">
        <v>3.85</v>
      </c>
      <c r="F16" s="1">
        <v>1.2E-4</v>
      </c>
      <c r="G16" t="str">
        <f t="shared" si="0"/>
        <v>***</v>
      </c>
      <c r="J16" t="s">
        <v>33</v>
      </c>
      <c r="K16" s="1">
        <v>1.6278839999999999E-2</v>
      </c>
      <c r="L16" s="1">
        <v>1.0164120999999999</v>
      </c>
      <c r="M16">
        <v>4.0237270000000004E-3</v>
      </c>
      <c r="N16">
        <v>4.05</v>
      </c>
      <c r="O16" s="1">
        <v>5.1999999999999997E-5</v>
      </c>
      <c r="P16" t="str">
        <f t="shared" si="1"/>
        <v>***</v>
      </c>
    </row>
    <row r="17" spans="1:16" x14ac:dyDescent="0.25">
      <c r="A17" t="s">
        <v>118</v>
      </c>
      <c r="B17">
        <v>-7.5770400947098504E-3</v>
      </c>
      <c r="C17">
        <v>4.9052399591555801E-3</v>
      </c>
      <c r="D17">
        <v>0.122422992451792</v>
      </c>
      <c r="E17">
        <v>-1.61</v>
      </c>
      <c r="F17" s="1">
        <v>0.11</v>
      </c>
      <c r="G17" t="str">
        <f t="shared" si="0"/>
        <v/>
      </c>
      <c r="J17" t="s">
        <v>118</v>
      </c>
      <c r="K17" s="1">
        <v>-9.7549660000000003E-3</v>
      </c>
      <c r="L17" s="1">
        <v>0.99029250000000002</v>
      </c>
      <c r="M17">
        <v>6.4682476000000001E-3</v>
      </c>
      <c r="N17">
        <v>-1.51</v>
      </c>
      <c r="O17" s="1">
        <v>0.13</v>
      </c>
      <c r="P17" t="str">
        <f t="shared" si="1"/>
        <v/>
      </c>
    </row>
    <row r="18" spans="1:16" x14ac:dyDescent="0.25">
      <c r="A18" t="s">
        <v>34</v>
      </c>
      <c r="B18">
        <v>4.3295581036955104E-3</v>
      </c>
      <c r="C18">
        <v>3.9765172913684102E-4</v>
      </c>
      <c r="D18">
        <v>0</v>
      </c>
      <c r="E18">
        <v>8.4700000000000006</v>
      </c>
      <c r="F18" s="1">
        <v>0</v>
      </c>
      <c r="G18" t="str">
        <f t="shared" si="0"/>
        <v>***</v>
      </c>
      <c r="J18" t="s">
        <v>34</v>
      </c>
      <c r="K18" s="1">
        <v>4.2100369999999998E-3</v>
      </c>
      <c r="L18" s="1">
        <v>1.0042188999999999</v>
      </c>
      <c r="M18">
        <v>5.0673280000000003E-4</v>
      </c>
      <c r="N18">
        <v>8.31</v>
      </c>
      <c r="O18" s="1">
        <v>1.1E-16</v>
      </c>
      <c r="P18" t="str">
        <f t="shared" si="1"/>
        <v>***</v>
      </c>
    </row>
    <row r="19" spans="1:16" x14ac:dyDescent="0.25">
      <c r="A19" t="s">
        <v>35</v>
      </c>
      <c r="B19">
        <v>-6.01818661165102E-4</v>
      </c>
      <c r="C19">
        <v>1.3651394242923E-4</v>
      </c>
      <c r="D19">
        <v>1.04099770984467E-5</v>
      </c>
      <c r="E19">
        <v>-2.23</v>
      </c>
      <c r="F19" s="1">
        <v>2.5999999999999999E-2</v>
      </c>
      <c r="G19" t="str">
        <f t="shared" si="0"/>
        <v>*</v>
      </c>
      <c r="J19" t="s">
        <v>35</v>
      </c>
      <c r="K19" s="1">
        <v>-5.0824659999999995E-4</v>
      </c>
      <c r="L19" s="1">
        <v>0.99949189999999999</v>
      </c>
      <c r="M19">
        <v>2.3171039999999999E-4</v>
      </c>
      <c r="N19">
        <v>-2.19</v>
      </c>
      <c r="O19" s="1">
        <v>2.8000000000000001E-2</v>
      </c>
      <c r="P19" t="str">
        <f t="shared" si="1"/>
        <v>*</v>
      </c>
    </row>
    <row r="20" spans="1:16" x14ac:dyDescent="0.25">
      <c r="A20" t="s">
        <v>36</v>
      </c>
      <c r="B20">
        <v>3.7576913781645099E-4</v>
      </c>
      <c r="C20">
        <v>7.4843692398256705E-5</v>
      </c>
      <c r="D20">
        <v>5.1478459506260098E-7</v>
      </c>
      <c r="E20">
        <v>2.42</v>
      </c>
      <c r="F20" s="1">
        <v>1.6E-2</v>
      </c>
      <c r="G20" t="str">
        <f t="shared" si="0"/>
        <v>*</v>
      </c>
      <c r="J20" t="s">
        <v>36</v>
      </c>
      <c r="K20" s="1">
        <v>3.3206030000000001E-4</v>
      </c>
      <c r="L20" s="1">
        <v>1.0003321000000001</v>
      </c>
      <c r="M20">
        <v>1.204833E-4</v>
      </c>
      <c r="N20">
        <v>2.76</v>
      </c>
      <c r="O20" s="1">
        <v>5.8999999999999999E-3</v>
      </c>
      <c r="P20" t="str">
        <f t="shared" si="1"/>
        <v>**</v>
      </c>
    </row>
    <row r="21" spans="1:16" x14ac:dyDescent="0.25">
      <c r="A21" t="s">
        <v>37</v>
      </c>
      <c r="B21">
        <v>-2.28177899821136E-2</v>
      </c>
      <c r="C21">
        <v>1.6643507841191799E-2</v>
      </c>
      <c r="D21">
        <v>0.17038355826323401</v>
      </c>
      <c r="E21">
        <v>7.0000000000000007E-2</v>
      </c>
      <c r="F21" s="1">
        <v>0.94</v>
      </c>
      <c r="G21" t="str">
        <f t="shared" si="0"/>
        <v/>
      </c>
      <c r="J21" t="s">
        <v>37</v>
      </c>
      <c r="K21" s="1">
        <v>4.8526660000000001E-5</v>
      </c>
      <c r="L21" s="1">
        <v>1.0000484999999999</v>
      </c>
      <c r="M21">
        <v>2.1825817099999999E-2</v>
      </c>
      <c r="N21">
        <v>0</v>
      </c>
      <c r="O21" s="1">
        <v>1</v>
      </c>
      <c r="P21" t="str">
        <f t="shared" si="1"/>
        <v/>
      </c>
    </row>
    <row r="22" spans="1:16" x14ac:dyDescent="0.25">
      <c r="A22" t="s">
        <v>38</v>
      </c>
      <c r="B22">
        <v>-3.0771084696773501E-2</v>
      </c>
      <c r="C22">
        <v>2.4305426608028102E-2</v>
      </c>
      <c r="D22">
        <v>0.205506975099711</v>
      </c>
      <c r="E22">
        <v>-0.02</v>
      </c>
      <c r="F22" s="1">
        <v>0.98</v>
      </c>
      <c r="G22" t="str">
        <f t="shared" si="0"/>
        <v/>
      </c>
      <c r="J22" t="s">
        <v>38</v>
      </c>
      <c r="K22" s="1">
        <v>-2.6142140000000001E-3</v>
      </c>
      <c r="L22" s="1">
        <v>0.99738919999999998</v>
      </c>
      <c r="M22">
        <v>3.2588403799999999E-2</v>
      </c>
      <c r="N22">
        <v>-0.08</v>
      </c>
      <c r="O22" s="1">
        <v>0.94</v>
      </c>
      <c r="P22" t="str">
        <f t="shared" si="1"/>
        <v/>
      </c>
    </row>
    <row r="23" spans="1:16" x14ac:dyDescent="0.25">
      <c r="A23" t="s">
        <v>40</v>
      </c>
      <c r="B23">
        <v>-0.22992553156006801</v>
      </c>
      <c r="C23">
        <v>2.9582551878354901E-2</v>
      </c>
      <c r="D23">
        <v>7.6605388699135801E-15</v>
      </c>
      <c r="E23">
        <v>-6.35</v>
      </c>
      <c r="F23" s="1">
        <v>2.1E-10</v>
      </c>
      <c r="G23" t="str">
        <f t="shared" si="0"/>
        <v>***</v>
      </c>
      <c r="J23" t="s">
        <v>40</v>
      </c>
      <c r="K23" s="1">
        <v>-0.23751510000000001</v>
      </c>
      <c r="L23" s="1">
        <v>0.78858499999999998</v>
      </c>
      <c r="M23">
        <v>3.7985740800000001E-2</v>
      </c>
      <c r="N23">
        <v>-6.25</v>
      </c>
      <c r="O23" s="1">
        <v>4.0000000000000001E-10</v>
      </c>
      <c r="P23" t="str">
        <f t="shared" si="1"/>
        <v>***</v>
      </c>
    </row>
    <row r="24" spans="1:16" x14ac:dyDescent="0.25">
      <c r="A24" t="s">
        <v>41</v>
      </c>
      <c r="B24">
        <v>-0.10369392321394399</v>
      </c>
      <c r="C24">
        <v>2.4691677684907799E-2</v>
      </c>
      <c r="D24">
        <v>2.6744653434218599E-5</v>
      </c>
      <c r="E24" s="1">
        <v>-3.92</v>
      </c>
      <c r="F24" s="1">
        <v>8.8999999999999995E-5</v>
      </c>
      <c r="G24" t="str">
        <f t="shared" si="0"/>
        <v>***</v>
      </c>
      <c r="J24" t="s">
        <v>41</v>
      </c>
      <c r="K24" s="1">
        <v>-0.12009839999999999</v>
      </c>
      <c r="L24" s="1">
        <v>0.88683319999999999</v>
      </c>
      <c r="M24">
        <v>3.1241983599999999E-2</v>
      </c>
      <c r="N24">
        <v>-3.84</v>
      </c>
      <c r="O24" s="1">
        <v>1.2E-4</v>
      </c>
      <c r="P24" t="str">
        <f t="shared" si="1"/>
        <v>***</v>
      </c>
    </row>
    <row r="25" spans="1:16" x14ac:dyDescent="0.25">
      <c r="A25" t="s">
        <v>39</v>
      </c>
      <c r="B25">
        <v>-9.6524872850757906E-2</v>
      </c>
      <c r="C25">
        <v>2.78365451463496E-2</v>
      </c>
      <c r="D25">
        <v>5.2520771640185405E-4</v>
      </c>
      <c r="E25" s="1">
        <v>-3.91</v>
      </c>
      <c r="F25" s="1">
        <v>9.1000000000000003E-5</v>
      </c>
      <c r="G25" t="str">
        <f t="shared" si="0"/>
        <v>***</v>
      </c>
      <c r="J25" t="s">
        <v>39</v>
      </c>
      <c r="K25" s="1">
        <v>-0.12799920000000001</v>
      </c>
      <c r="L25" s="1">
        <v>0.87985400000000002</v>
      </c>
      <c r="M25">
        <v>3.4815459899999998E-2</v>
      </c>
      <c r="N25">
        <v>-3.68</v>
      </c>
      <c r="O25" s="1">
        <v>2.4000000000000001E-4</v>
      </c>
      <c r="P25" t="str">
        <f t="shared" si="1"/>
        <v>***</v>
      </c>
    </row>
    <row r="26" spans="1:16" x14ac:dyDescent="0.25">
      <c r="A26" t="s">
        <v>43</v>
      </c>
      <c r="B26">
        <v>-7.6721199842460397E-2</v>
      </c>
      <c r="C26">
        <v>4.3693823489978001E-3</v>
      </c>
      <c r="D26">
        <v>0</v>
      </c>
      <c r="E26" s="1">
        <v>-11.27</v>
      </c>
      <c r="F26" s="1">
        <v>0</v>
      </c>
      <c r="G26" t="str">
        <f t="shared" si="0"/>
        <v>***</v>
      </c>
      <c r="J26" t="s">
        <v>43</v>
      </c>
      <c r="K26" s="1">
        <v>-7.947891E-2</v>
      </c>
      <c r="L26" s="1">
        <v>0.92359749999999996</v>
      </c>
      <c r="M26">
        <v>7.3882527999999999E-3</v>
      </c>
      <c r="N26">
        <v>-10.76</v>
      </c>
      <c r="O26" s="1">
        <v>0</v>
      </c>
      <c r="P26" t="str">
        <f t="shared" si="1"/>
        <v>***</v>
      </c>
    </row>
    <row r="27" spans="1:16" x14ac:dyDescent="0.25">
      <c r="A27" t="s">
        <v>44</v>
      </c>
      <c r="B27">
        <v>2.0726245406966302E-2</v>
      </c>
      <c r="C27">
        <v>1.3732658146446799E-2</v>
      </c>
      <c r="D27">
        <v>0.13123060813417101</v>
      </c>
      <c r="E27">
        <v>1.4</v>
      </c>
      <c r="F27" s="1">
        <v>0.16</v>
      </c>
      <c r="G27" t="str">
        <f t="shared" si="0"/>
        <v/>
      </c>
      <c r="J27" t="s">
        <v>44</v>
      </c>
      <c r="K27" s="1">
        <v>2.4109439999999999E-2</v>
      </c>
      <c r="L27" s="1">
        <v>1.0244024</v>
      </c>
      <c r="M27">
        <v>1.7870428899999999E-2</v>
      </c>
      <c r="N27">
        <v>1.35</v>
      </c>
      <c r="O27" s="1">
        <v>0.18</v>
      </c>
      <c r="P27" t="str">
        <f t="shared" si="1"/>
        <v/>
      </c>
    </row>
    <row r="28" spans="1:16" x14ac:dyDescent="0.25">
      <c r="A28" t="s">
        <v>131</v>
      </c>
      <c r="B28">
        <v>7.47213520060407E-2</v>
      </c>
      <c r="C28">
        <v>0.14525609802895301</v>
      </c>
      <c r="D28">
        <v>0.60696458664432296</v>
      </c>
      <c r="E28">
        <v>2.0099999999999998</v>
      </c>
      <c r="F28" s="1">
        <v>4.4999999999999998E-2</v>
      </c>
      <c r="G28" t="str">
        <f t="shared" si="0"/>
        <v>*</v>
      </c>
      <c r="J28" t="s">
        <v>131</v>
      </c>
      <c r="K28" s="1">
        <v>0.41414200000000001</v>
      </c>
      <c r="L28" s="1">
        <v>1.513072</v>
      </c>
      <c r="M28">
        <v>0.2024098939</v>
      </c>
      <c r="N28">
        <v>2.0499999999999998</v>
      </c>
      <c r="O28" s="1">
        <v>4.1000000000000002E-2</v>
      </c>
      <c r="P28" t="str">
        <f t="shared" si="1"/>
        <v>*</v>
      </c>
    </row>
    <row r="29" spans="1:16" x14ac:dyDescent="0.25">
      <c r="A29" t="s">
        <v>145</v>
      </c>
      <c r="B29">
        <v>-0.333421953034165</v>
      </c>
      <c r="C29">
        <v>0.16527976878155301</v>
      </c>
      <c r="D29">
        <v>4.3662274998109603E-2</v>
      </c>
      <c r="E29">
        <v>-7.0000000000000007E-2</v>
      </c>
      <c r="F29" s="1">
        <v>0.95</v>
      </c>
      <c r="G29" t="str">
        <f t="shared" si="0"/>
        <v/>
      </c>
      <c r="J29" t="s">
        <v>145</v>
      </c>
      <c r="K29" s="1">
        <v>-5.2291560000000004E-3</v>
      </c>
      <c r="L29" s="1">
        <v>0.99478449999999996</v>
      </c>
      <c r="M29">
        <v>0.2288606363</v>
      </c>
      <c r="N29">
        <v>-0.02</v>
      </c>
      <c r="O29" s="1">
        <v>0.98</v>
      </c>
      <c r="P29" t="str">
        <f t="shared" si="1"/>
        <v/>
      </c>
    </row>
    <row r="30" spans="1:16" x14ac:dyDescent="0.25">
      <c r="A30" t="s">
        <v>46</v>
      </c>
      <c r="B30">
        <v>-0.18821632231377899</v>
      </c>
      <c r="C30">
        <v>0.15389635702235699</v>
      </c>
      <c r="D30">
        <v>0.221327051424931</v>
      </c>
      <c r="E30">
        <v>0.83</v>
      </c>
      <c r="F30" s="1">
        <v>0.41</v>
      </c>
      <c r="G30" t="str">
        <f t="shared" si="0"/>
        <v/>
      </c>
      <c r="J30" t="s">
        <v>46</v>
      </c>
      <c r="K30" s="1">
        <v>0.19411790000000001</v>
      </c>
      <c r="L30" s="1">
        <v>1.2142394000000001</v>
      </c>
      <c r="M30">
        <v>0.2131701017</v>
      </c>
      <c r="N30">
        <v>0.91</v>
      </c>
      <c r="O30" s="1">
        <v>0.36</v>
      </c>
      <c r="P30" t="str">
        <f t="shared" si="1"/>
        <v/>
      </c>
    </row>
    <row r="31" spans="1:16" x14ac:dyDescent="0.25">
      <c r="A31" t="s">
        <v>129</v>
      </c>
      <c r="B31">
        <v>-0.25849609300080101</v>
      </c>
      <c r="C31">
        <v>0.158836097213188</v>
      </c>
      <c r="D31">
        <v>0.103643849036348</v>
      </c>
      <c r="E31">
        <v>0.02</v>
      </c>
      <c r="F31" s="1">
        <v>0.98</v>
      </c>
      <c r="G31" t="str">
        <f t="shared" si="0"/>
        <v/>
      </c>
      <c r="J31" t="s">
        <v>129</v>
      </c>
      <c r="K31" s="1">
        <v>1.278372E-2</v>
      </c>
      <c r="L31" s="1">
        <v>1.0128657999999999</v>
      </c>
      <c r="M31">
        <v>0.2183223524</v>
      </c>
      <c r="N31">
        <v>0.06</v>
      </c>
      <c r="O31" s="1">
        <v>0.95</v>
      </c>
      <c r="P31" t="str">
        <f t="shared" si="1"/>
        <v/>
      </c>
    </row>
    <row r="32" spans="1:16" x14ac:dyDescent="0.25">
      <c r="A32" t="s">
        <v>130</v>
      </c>
      <c r="B32">
        <v>-0.17312305953902299</v>
      </c>
      <c r="C32">
        <v>0.15699672755820401</v>
      </c>
      <c r="D32">
        <v>0.27014980762974</v>
      </c>
      <c r="E32">
        <v>0.6</v>
      </c>
      <c r="F32" s="1">
        <v>0.55000000000000004</v>
      </c>
      <c r="G32" t="str">
        <f t="shared" si="0"/>
        <v/>
      </c>
      <c r="J32" t="s">
        <v>130</v>
      </c>
      <c r="K32" s="1">
        <v>0.13899900000000001</v>
      </c>
      <c r="L32" s="1">
        <v>1.1491229000000001</v>
      </c>
      <c r="M32">
        <v>0.21486712669999999</v>
      </c>
      <c r="N32">
        <v>0.65</v>
      </c>
      <c r="O32" s="1">
        <v>0.52</v>
      </c>
      <c r="P32" t="str">
        <f t="shared" si="1"/>
        <v/>
      </c>
    </row>
    <row r="33" spans="1:16" x14ac:dyDescent="0.25">
      <c r="A33" t="s">
        <v>45</v>
      </c>
      <c r="B33">
        <v>-6.9970338207113805E-2</v>
      </c>
      <c r="C33">
        <v>0.21532174623994799</v>
      </c>
      <c r="D33">
        <v>0.74521351228467503</v>
      </c>
      <c r="E33">
        <v>1.01</v>
      </c>
      <c r="F33" s="1">
        <v>0.31</v>
      </c>
      <c r="G33" t="str">
        <f t="shared" si="0"/>
        <v/>
      </c>
      <c r="J33" t="s">
        <v>45</v>
      </c>
      <c r="K33" s="1">
        <v>0.3013555</v>
      </c>
      <c r="L33" s="1">
        <v>1.3516897000000001</v>
      </c>
      <c r="M33">
        <v>0.28198118189999999</v>
      </c>
      <c r="N33">
        <v>1.07</v>
      </c>
      <c r="O33" s="1">
        <v>0.28999999999999998</v>
      </c>
      <c r="P33" t="str">
        <f t="shared" si="1"/>
        <v/>
      </c>
    </row>
    <row r="34" spans="1:16" x14ac:dyDescent="0.25">
      <c r="A34" t="s">
        <v>106</v>
      </c>
      <c r="B34">
        <v>4.1662669448994202E-2</v>
      </c>
      <c r="C34">
        <v>5.1480205572305801E-2</v>
      </c>
      <c r="D34">
        <v>0.41834552088495303</v>
      </c>
      <c r="E34">
        <v>0.19</v>
      </c>
      <c r="F34" s="1">
        <v>0.85</v>
      </c>
      <c r="G34" t="str">
        <f t="shared" si="0"/>
        <v/>
      </c>
      <c r="J34" t="s">
        <v>106</v>
      </c>
      <c r="K34" s="1">
        <v>3.2661889999999999E-2</v>
      </c>
      <c r="L34" s="1">
        <v>1.0332011000000001</v>
      </c>
      <c r="M34">
        <v>6.7723958599999995E-2</v>
      </c>
      <c r="N34">
        <v>0.48</v>
      </c>
      <c r="O34" s="1">
        <v>0.63</v>
      </c>
      <c r="P34" t="str">
        <f t="shared" si="1"/>
        <v/>
      </c>
    </row>
    <row r="35" spans="1:16" x14ac:dyDescent="0.25">
      <c r="A35" t="s">
        <v>62</v>
      </c>
      <c r="B35">
        <v>0.10230475534365201</v>
      </c>
      <c r="C35">
        <v>0.123069508003598</v>
      </c>
      <c r="D35">
        <v>0.40581760548104401</v>
      </c>
      <c r="E35">
        <v>0.43</v>
      </c>
      <c r="F35" s="1">
        <v>0.66</v>
      </c>
      <c r="G35" t="str">
        <f t="shared" si="0"/>
        <v/>
      </c>
      <c r="J35" t="s">
        <v>62</v>
      </c>
      <c r="K35" s="1">
        <v>7.9885189999999995E-2</v>
      </c>
      <c r="L35" s="1">
        <v>1.0831626999999999</v>
      </c>
      <c r="M35">
        <v>0.1746059895</v>
      </c>
      <c r="N35">
        <v>0.46</v>
      </c>
      <c r="O35" s="1">
        <v>0.65</v>
      </c>
      <c r="P35" t="str">
        <f t="shared" si="1"/>
        <v/>
      </c>
    </row>
    <row r="36" spans="1:16" x14ac:dyDescent="0.25">
      <c r="A36" t="s">
        <v>65</v>
      </c>
      <c r="B36">
        <v>0.15556492769868899</v>
      </c>
      <c r="C36">
        <v>0.14110555734692401</v>
      </c>
      <c r="D36">
        <v>0.27025651969891701</v>
      </c>
      <c r="E36">
        <v>1.1100000000000001</v>
      </c>
      <c r="F36" s="1">
        <v>0.27</v>
      </c>
      <c r="G36" t="str">
        <f t="shared" si="0"/>
        <v/>
      </c>
      <c r="J36" t="s">
        <v>65</v>
      </c>
      <c r="K36" s="1">
        <v>0.20885310000000001</v>
      </c>
      <c r="L36" s="1">
        <v>1.232264</v>
      </c>
      <c r="M36">
        <v>0.19962520610000001</v>
      </c>
      <c r="N36">
        <v>1.05</v>
      </c>
      <c r="O36" s="1">
        <v>0.3</v>
      </c>
      <c r="P36" t="str">
        <f t="shared" si="1"/>
        <v/>
      </c>
    </row>
    <row r="37" spans="1:16" x14ac:dyDescent="0.25">
      <c r="A37" t="s">
        <v>47</v>
      </c>
      <c r="B37">
        <v>6.3720899538767306E-2</v>
      </c>
      <c r="C37">
        <v>0.14151281080443501</v>
      </c>
      <c r="D37">
        <v>0.65250595435973302</v>
      </c>
      <c r="E37">
        <v>0.88</v>
      </c>
      <c r="F37" s="1">
        <v>0.38</v>
      </c>
      <c r="G37" t="str">
        <f t="shared" si="0"/>
        <v/>
      </c>
      <c r="J37" t="s">
        <v>47</v>
      </c>
      <c r="K37" s="1">
        <v>0.1907952</v>
      </c>
      <c r="L37" s="1">
        <v>1.2102115</v>
      </c>
      <c r="M37">
        <v>0.20956728199999999</v>
      </c>
      <c r="N37">
        <v>0.91</v>
      </c>
      <c r="O37" s="1">
        <v>0.36</v>
      </c>
      <c r="P37" t="str">
        <f t="shared" si="1"/>
        <v/>
      </c>
    </row>
    <row r="38" spans="1:16" x14ac:dyDescent="0.25">
      <c r="A38" t="s">
        <v>61</v>
      </c>
      <c r="B38">
        <v>0.239956124084058</v>
      </c>
      <c r="C38">
        <v>0.125629060870521</v>
      </c>
      <c r="D38">
        <v>5.6128480750249801E-2</v>
      </c>
      <c r="E38">
        <v>0.97</v>
      </c>
      <c r="F38" s="1">
        <v>0.33</v>
      </c>
      <c r="G38" t="str">
        <f t="shared" si="0"/>
        <v/>
      </c>
      <c r="J38" t="s">
        <v>61</v>
      </c>
      <c r="K38" s="1">
        <v>0.1732417</v>
      </c>
      <c r="L38" s="1">
        <v>1.1891535</v>
      </c>
      <c r="M38">
        <v>0.1773153693</v>
      </c>
      <c r="N38">
        <v>0.98</v>
      </c>
      <c r="O38" s="1">
        <v>0.33</v>
      </c>
      <c r="P38" t="str">
        <f t="shared" si="1"/>
        <v/>
      </c>
    </row>
    <row r="39" spans="1:16" x14ac:dyDescent="0.25">
      <c r="A39" t="s">
        <v>67</v>
      </c>
      <c r="B39">
        <v>0.24176091543196099</v>
      </c>
      <c r="C39">
        <v>0.127300832676503</v>
      </c>
      <c r="D39">
        <v>5.7547297707212203E-2</v>
      </c>
      <c r="E39">
        <v>0.99</v>
      </c>
      <c r="F39" s="1">
        <v>0.32</v>
      </c>
      <c r="G39" t="str">
        <f t="shared" si="0"/>
        <v/>
      </c>
      <c r="J39" t="s">
        <v>67</v>
      </c>
      <c r="K39" s="1">
        <v>0.17625769999999999</v>
      </c>
      <c r="L39" s="1">
        <v>1.1927454</v>
      </c>
      <c r="M39">
        <v>0.1794289976</v>
      </c>
      <c r="N39">
        <v>0.98</v>
      </c>
      <c r="O39" s="1">
        <v>0.33</v>
      </c>
      <c r="P39" t="str">
        <f t="shared" si="1"/>
        <v/>
      </c>
    </row>
    <row r="40" spans="1:16" x14ac:dyDescent="0.25">
      <c r="A40" t="s">
        <v>58</v>
      </c>
      <c r="B40">
        <v>0.14399020180849301</v>
      </c>
      <c r="C40">
        <v>0.129082266124493</v>
      </c>
      <c r="D40">
        <v>0.26463975556353397</v>
      </c>
      <c r="E40">
        <v>-0.27</v>
      </c>
      <c r="F40" s="1">
        <v>0.79</v>
      </c>
      <c r="G40" t="str">
        <f t="shared" si="0"/>
        <v/>
      </c>
      <c r="J40" t="s">
        <v>53</v>
      </c>
      <c r="K40" s="1">
        <v>-8.3316310000000005E-2</v>
      </c>
      <c r="L40" s="1">
        <v>0.92006010000000005</v>
      </c>
      <c r="M40">
        <v>0.31585895730000002</v>
      </c>
      <c r="N40">
        <v>-0.26</v>
      </c>
      <c r="O40" s="1">
        <v>0.79</v>
      </c>
      <c r="P40" t="str">
        <f t="shared" si="1"/>
        <v/>
      </c>
    </row>
    <row r="41" spans="1:16" x14ac:dyDescent="0.25">
      <c r="A41" t="s">
        <v>64</v>
      </c>
      <c r="B41">
        <v>0.112041725392539</v>
      </c>
      <c r="C41">
        <v>0.145978460978828</v>
      </c>
      <c r="D41">
        <v>0.44277103455487299</v>
      </c>
      <c r="E41">
        <v>0.33</v>
      </c>
      <c r="F41" s="1">
        <v>0.74</v>
      </c>
      <c r="G41" t="str">
        <f t="shared" si="0"/>
        <v/>
      </c>
      <c r="J41" t="s">
        <v>57</v>
      </c>
      <c r="K41" s="1">
        <v>7.0517739999999995E-2</v>
      </c>
      <c r="L41" s="1">
        <v>1.0730636</v>
      </c>
      <c r="M41">
        <v>0.20726652209999999</v>
      </c>
      <c r="N41">
        <v>0.34</v>
      </c>
      <c r="O41" s="1">
        <v>0.73</v>
      </c>
      <c r="P41" t="str">
        <f t="shared" si="1"/>
        <v/>
      </c>
    </row>
    <row r="42" spans="1:16" x14ac:dyDescent="0.25">
      <c r="A42" t="s">
        <v>56</v>
      </c>
      <c r="B42">
        <v>0.27098140574433199</v>
      </c>
      <c r="C42">
        <v>0.144126411620735</v>
      </c>
      <c r="D42">
        <v>6.0085621409983199E-2</v>
      </c>
      <c r="E42">
        <v>1.1200000000000001</v>
      </c>
      <c r="F42" s="1">
        <v>0.26</v>
      </c>
      <c r="G42" t="str">
        <f t="shared" si="0"/>
        <v/>
      </c>
      <c r="J42" t="s">
        <v>64</v>
      </c>
      <c r="K42" s="1">
        <v>0.21538689999999999</v>
      </c>
      <c r="L42" s="1">
        <v>1.2403417000000001</v>
      </c>
      <c r="M42">
        <v>0.2025848408</v>
      </c>
      <c r="N42">
        <v>1.06</v>
      </c>
      <c r="O42" s="1">
        <v>0.28999999999999998</v>
      </c>
      <c r="P42" t="str">
        <f t="shared" si="1"/>
        <v/>
      </c>
    </row>
    <row r="43" spans="1:16" x14ac:dyDescent="0.25">
      <c r="A43" t="s">
        <v>53</v>
      </c>
      <c r="B43">
        <v>7.9313387762438001E-2</v>
      </c>
      <c r="C43">
        <v>0.20668743299756701</v>
      </c>
      <c r="D43">
        <v>0.70117420285783505</v>
      </c>
      <c r="E43">
        <v>1.1599999999999999</v>
      </c>
      <c r="F43" s="1">
        <v>0.25</v>
      </c>
      <c r="G43" t="str">
        <f t="shared" si="0"/>
        <v/>
      </c>
      <c r="J43" t="s">
        <v>58</v>
      </c>
      <c r="K43" s="1">
        <v>0.2125398</v>
      </c>
      <c r="L43" s="1">
        <v>1.2368153</v>
      </c>
      <c r="M43">
        <v>0.18111421929999999</v>
      </c>
      <c r="N43">
        <v>1.17</v>
      </c>
      <c r="O43" s="1">
        <v>0.24</v>
      </c>
      <c r="P43" t="str">
        <f t="shared" si="1"/>
        <v/>
      </c>
    </row>
    <row r="44" spans="1:16" x14ac:dyDescent="0.25">
      <c r="A44" t="s">
        <v>52</v>
      </c>
      <c r="B44">
        <v>5.8474540548086901E-2</v>
      </c>
      <c r="C44">
        <v>0.16821694115029001</v>
      </c>
      <c r="D44">
        <v>0.72813019451433403</v>
      </c>
      <c r="E44">
        <v>-0.02</v>
      </c>
      <c r="F44" s="1">
        <v>0.98</v>
      </c>
      <c r="G44" t="str">
        <f t="shared" si="0"/>
        <v/>
      </c>
      <c r="J44" t="s">
        <v>52</v>
      </c>
      <c r="K44" s="1">
        <v>-9.694215E-4</v>
      </c>
      <c r="L44" s="1">
        <v>0.999031</v>
      </c>
      <c r="M44">
        <v>0.24068373270000001</v>
      </c>
      <c r="N44">
        <v>0</v>
      </c>
      <c r="O44" s="1">
        <v>1</v>
      </c>
      <c r="P44" t="str">
        <f t="shared" si="1"/>
        <v/>
      </c>
    </row>
    <row r="45" spans="1:16" x14ac:dyDescent="0.25">
      <c r="A45" t="s">
        <v>57</v>
      </c>
      <c r="B45">
        <v>0.15116621963830901</v>
      </c>
      <c r="C45">
        <v>0.14808369161413601</v>
      </c>
      <c r="D45">
        <v>0.30734156517300198</v>
      </c>
      <c r="E45">
        <v>0.75</v>
      </c>
      <c r="F45" s="1">
        <v>0.45</v>
      </c>
      <c r="G45" t="str">
        <f t="shared" si="0"/>
        <v/>
      </c>
      <c r="J45" t="s">
        <v>60</v>
      </c>
      <c r="K45" s="1">
        <v>0.1400053</v>
      </c>
      <c r="L45" s="1">
        <v>1.1502798999999999</v>
      </c>
      <c r="M45">
        <v>0.1889582474</v>
      </c>
      <c r="N45">
        <v>0.74</v>
      </c>
      <c r="O45" s="1">
        <v>0.46</v>
      </c>
      <c r="P45" t="str">
        <f t="shared" si="1"/>
        <v/>
      </c>
    </row>
    <row r="46" spans="1:16" x14ac:dyDescent="0.25">
      <c r="A46" t="s">
        <v>60</v>
      </c>
      <c r="B46">
        <v>9.0936642364667794E-2</v>
      </c>
      <c r="C46">
        <v>0.135350031465201</v>
      </c>
      <c r="D46">
        <v>0.50167108570844798</v>
      </c>
      <c r="E46">
        <v>0.71</v>
      </c>
      <c r="F46" s="1">
        <v>0.48</v>
      </c>
      <c r="G46" t="str">
        <f t="shared" si="0"/>
        <v/>
      </c>
      <c r="J46" t="s">
        <v>54</v>
      </c>
      <c r="K46" s="1">
        <v>0.14195350000000001</v>
      </c>
      <c r="L46" s="1">
        <v>1.1525231</v>
      </c>
      <c r="M46">
        <v>0.20215400820000001</v>
      </c>
      <c r="N46">
        <v>0.7</v>
      </c>
      <c r="O46" s="1">
        <v>0.48</v>
      </c>
      <c r="P46" t="str">
        <f t="shared" si="1"/>
        <v/>
      </c>
    </row>
    <row r="47" spans="1:16" x14ac:dyDescent="0.25">
      <c r="A47" t="s">
        <v>54</v>
      </c>
      <c r="B47">
        <v>0.22221493744118201</v>
      </c>
      <c r="C47">
        <v>0.14625969295758501</v>
      </c>
      <c r="D47">
        <v>0.12868255147000099</v>
      </c>
      <c r="E47">
        <v>0.88</v>
      </c>
      <c r="F47" s="1">
        <v>0.38</v>
      </c>
      <c r="G47" t="str">
        <f t="shared" si="0"/>
        <v/>
      </c>
      <c r="J47" t="s">
        <v>56</v>
      </c>
      <c r="K47" s="1">
        <v>0.1740101</v>
      </c>
      <c r="L47" s="1">
        <v>1.1900675999999999</v>
      </c>
      <c r="M47">
        <v>0.20318492909999999</v>
      </c>
      <c r="N47">
        <v>0.86</v>
      </c>
      <c r="O47" s="1">
        <v>0.39</v>
      </c>
      <c r="P47" t="str">
        <f t="shared" si="1"/>
        <v/>
      </c>
    </row>
    <row r="48" spans="1:16" x14ac:dyDescent="0.25">
      <c r="A48" t="s">
        <v>48</v>
      </c>
      <c r="B48">
        <v>0.23714667908824399</v>
      </c>
      <c r="C48">
        <v>0.168642893271606</v>
      </c>
      <c r="D48">
        <v>0.15966290895921401</v>
      </c>
      <c r="E48">
        <v>0.92</v>
      </c>
      <c r="F48" s="1">
        <v>0.36</v>
      </c>
      <c r="G48" t="str">
        <f t="shared" si="0"/>
        <v/>
      </c>
      <c r="J48" t="s">
        <v>48</v>
      </c>
      <c r="K48" s="1">
        <v>0.22176599999999999</v>
      </c>
      <c r="L48" s="1">
        <v>1.2482793000000001</v>
      </c>
      <c r="M48">
        <v>0.23292577240000001</v>
      </c>
      <c r="N48">
        <v>0.95</v>
      </c>
      <c r="O48" s="1">
        <v>0.34</v>
      </c>
      <c r="P48" t="str">
        <f t="shared" si="1"/>
        <v/>
      </c>
    </row>
    <row r="49" spans="1:16" x14ac:dyDescent="0.25">
      <c r="A49" t="s">
        <v>55</v>
      </c>
      <c r="B49">
        <v>6.4232137052725194E-2</v>
      </c>
      <c r="C49">
        <v>0.153990618718228</v>
      </c>
      <c r="D49">
        <v>0.67659267828241598</v>
      </c>
      <c r="E49">
        <v>0.04</v>
      </c>
      <c r="F49" s="1">
        <v>0.96</v>
      </c>
      <c r="G49" t="str">
        <f t="shared" si="0"/>
        <v/>
      </c>
      <c r="J49" t="s">
        <v>55</v>
      </c>
      <c r="K49" s="1">
        <v>1.5967909999999998E-2</v>
      </c>
      <c r="L49" s="1">
        <v>1.0160960999999999</v>
      </c>
      <c r="M49">
        <v>0.21359898299999999</v>
      </c>
      <c r="N49">
        <v>7.0000000000000007E-2</v>
      </c>
      <c r="O49" s="1">
        <v>0.94</v>
      </c>
      <c r="P49" t="str">
        <f t="shared" si="1"/>
        <v/>
      </c>
    </row>
    <row r="50" spans="1:16" x14ac:dyDescent="0.25">
      <c r="A50" t="s">
        <v>51</v>
      </c>
      <c r="B50">
        <v>6.04006837958199E-2</v>
      </c>
      <c r="C50">
        <v>0.24266899618059001</v>
      </c>
      <c r="D50">
        <v>0.80343695379927904</v>
      </c>
      <c r="E50">
        <v>-0.99</v>
      </c>
      <c r="F50" s="1">
        <v>0.32</v>
      </c>
      <c r="G50" t="str">
        <f t="shared" si="0"/>
        <v/>
      </c>
      <c r="J50" t="s">
        <v>51</v>
      </c>
      <c r="K50" s="1">
        <v>-0.32831929999999998</v>
      </c>
      <c r="L50" s="1">
        <v>0.72013300000000002</v>
      </c>
      <c r="M50">
        <v>0.33663906980000002</v>
      </c>
      <c r="N50">
        <v>-0.98</v>
      </c>
      <c r="O50" s="1">
        <v>0.33</v>
      </c>
      <c r="P50" t="str">
        <f t="shared" si="1"/>
        <v/>
      </c>
    </row>
    <row r="51" spans="1:16" x14ac:dyDescent="0.25">
      <c r="A51" t="s">
        <v>59</v>
      </c>
      <c r="B51">
        <v>0.144275063727549</v>
      </c>
      <c r="C51">
        <v>0.13142526216608999</v>
      </c>
      <c r="D51">
        <v>0.27230375906111498</v>
      </c>
      <c r="E51">
        <v>1.03</v>
      </c>
      <c r="F51" s="1">
        <v>0.3</v>
      </c>
      <c r="G51" t="str">
        <f t="shared" si="0"/>
        <v/>
      </c>
      <c r="J51" t="s">
        <v>66</v>
      </c>
      <c r="K51" s="1">
        <v>0.1984891</v>
      </c>
      <c r="L51" s="1">
        <v>1.2195587999999999</v>
      </c>
      <c r="M51">
        <v>0.1847120988</v>
      </c>
      <c r="N51">
        <v>1.07</v>
      </c>
      <c r="O51" s="1">
        <v>0.28000000000000003</v>
      </c>
      <c r="P51" t="str">
        <f t="shared" si="1"/>
        <v/>
      </c>
    </row>
    <row r="52" spans="1:16" x14ac:dyDescent="0.25">
      <c r="A52" t="s">
        <v>66</v>
      </c>
      <c r="B52">
        <v>0.19009752423677101</v>
      </c>
      <c r="C52">
        <v>0.13178734791416299</v>
      </c>
      <c r="D52">
        <v>0.149173618427174</v>
      </c>
      <c r="E52">
        <v>1.08</v>
      </c>
      <c r="F52" s="1">
        <v>0.28000000000000003</v>
      </c>
      <c r="G52" t="str">
        <f t="shared" si="0"/>
        <v/>
      </c>
      <c r="J52" t="s">
        <v>59</v>
      </c>
      <c r="K52" s="1">
        <v>0.19636239999999999</v>
      </c>
      <c r="L52" s="1">
        <v>1.2169679</v>
      </c>
      <c r="M52">
        <v>0.18354054</v>
      </c>
      <c r="N52">
        <v>1.07</v>
      </c>
      <c r="O52" s="1">
        <v>0.28000000000000003</v>
      </c>
      <c r="P52" t="str">
        <f t="shared" si="1"/>
        <v/>
      </c>
    </row>
    <row r="53" spans="1:16" x14ac:dyDescent="0.25">
      <c r="A53" t="s">
        <v>49</v>
      </c>
      <c r="B53">
        <v>8.8993163629043096E-2</v>
      </c>
      <c r="C53">
        <v>0.16973223370453</v>
      </c>
      <c r="D53">
        <v>0.60005943482030399</v>
      </c>
      <c r="E53">
        <v>-0.22</v>
      </c>
      <c r="F53" s="1">
        <v>0.82</v>
      </c>
      <c r="G53" t="str">
        <f t="shared" si="0"/>
        <v/>
      </c>
      <c r="J53" t="s">
        <v>49</v>
      </c>
      <c r="K53" s="1">
        <v>-4.8766660000000003E-2</v>
      </c>
      <c r="L53" s="1">
        <v>0.95240329999999995</v>
      </c>
      <c r="M53">
        <v>0.25814548370000001</v>
      </c>
      <c r="N53">
        <v>-0.19</v>
      </c>
      <c r="O53" s="1">
        <v>0.85</v>
      </c>
      <c r="P53" t="str">
        <f t="shared" si="1"/>
        <v/>
      </c>
    </row>
    <row r="54" spans="1:16" x14ac:dyDescent="0.25">
      <c r="A54" t="s">
        <v>50</v>
      </c>
      <c r="B54">
        <v>-0.11288664483616</v>
      </c>
      <c r="C54">
        <v>0.18305435729727301</v>
      </c>
      <c r="D54">
        <v>0.53744335125943998</v>
      </c>
      <c r="E54">
        <v>1.05</v>
      </c>
      <c r="F54" s="1">
        <v>0.28999999999999998</v>
      </c>
      <c r="G54" t="str">
        <f t="shared" si="0"/>
        <v/>
      </c>
      <c r="J54" t="s">
        <v>63</v>
      </c>
      <c r="K54" s="1">
        <v>0.30775000000000002</v>
      </c>
      <c r="L54" s="1">
        <v>1.3603608</v>
      </c>
      <c r="M54">
        <v>0.2995368169</v>
      </c>
      <c r="N54">
        <v>1.03</v>
      </c>
      <c r="O54" s="1">
        <v>0.3</v>
      </c>
      <c r="P54" t="str">
        <f t="shared" si="1"/>
        <v/>
      </c>
    </row>
    <row r="55" spans="1:16" x14ac:dyDescent="0.25">
      <c r="A55" t="s">
        <v>63</v>
      </c>
      <c r="B55">
        <v>0.36829265199865102</v>
      </c>
      <c r="C55">
        <v>0.22206336474691199</v>
      </c>
      <c r="D55">
        <v>9.7216077524227201E-2</v>
      </c>
      <c r="E55">
        <v>-0.83</v>
      </c>
      <c r="F55" s="1">
        <v>0.41</v>
      </c>
      <c r="G55" t="str">
        <f t="shared" si="0"/>
        <v/>
      </c>
      <c r="J55" t="s">
        <v>50</v>
      </c>
      <c r="K55" s="1">
        <v>-0.20383270000000001</v>
      </c>
      <c r="L55" s="1">
        <v>0.81559879999999996</v>
      </c>
      <c r="M55">
        <v>0.25527700149999999</v>
      </c>
      <c r="N55">
        <v>-0.8</v>
      </c>
      <c r="O55" s="1">
        <v>0.42</v>
      </c>
      <c r="P55" t="str">
        <f t="shared" si="1"/>
        <v/>
      </c>
    </row>
    <row r="56" spans="1:16" x14ac:dyDescent="0.25">
      <c r="A56" t="s">
        <v>75</v>
      </c>
      <c r="B56">
        <v>-0.377732211239381</v>
      </c>
      <c r="C56">
        <v>0.182766417257029</v>
      </c>
      <c r="D56">
        <v>3.87578623655618E-2</v>
      </c>
      <c r="E56">
        <v>-2.77</v>
      </c>
      <c r="F56" s="1">
        <v>5.7000000000000002E-3</v>
      </c>
      <c r="G56" t="str">
        <f t="shared" si="0"/>
        <v>**</v>
      </c>
      <c r="J56" t="s">
        <v>75</v>
      </c>
      <c r="K56" s="1">
        <v>-0.77453170000000005</v>
      </c>
      <c r="L56" s="1">
        <v>0.46091959999999998</v>
      </c>
      <c r="M56">
        <v>0.2728580592</v>
      </c>
      <c r="N56">
        <v>-2.84</v>
      </c>
      <c r="O56" s="1">
        <v>4.4999999999999997E-3</v>
      </c>
      <c r="P56" t="str">
        <f t="shared" si="1"/>
        <v>**</v>
      </c>
    </row>
    <row r="57" spans="1:16" x14ac:dyDescent="0.25">
      <c r="A57" t="s">
        <v>77</v>
      </c>
      <c r="B57">
        <v>-0.358604533211003</v>
      </c>
      <c r="C57">
        <v>0.17226620053995101</v>
      </c>
      <c r="D57">
        <v>3.7370950511549803E-2</v>
      </c>
      <c r="E57">
        <v>-2.5</v>
      </c>
      <c r="F57" s="1">
        <v>1.2E-2</v>
      </c>
      <c r="G57" t="str">
        <f t="shared" si="0"/>
        <v>*</v>
      </c>
      <c r="J57" t="s">
        <v>77</v>
      </c>
      <c r="K57" s="1">
        <v>-0.68311230000000001</v>
      </c>
      <c r="L57" s="1">
        <v>0.50504269999999996</v>
      </c>
      <c r="M57">
        <v>0.26124309210000002</v>
      </c>
      <c r="N57">
        <v>-2.61</v>
      </c>
      <c r="O57" s="1">
        <v>8.8999999999999999E-3</v>
      </c>
      <c r="P57" t="str">
        <f t="shared" si="1"/>
        <v>**</v>
      </c>
    </row>
    <row r="58" spans="1:16" x14ac:dyDescent="0.25">
      <c r="A58" t="s">
        <v>74</v>
      </c>
      <c r="B58">
        <v>-0.43227899881260701</v>
      </c>
      <c r="C58">
        <v>0.17114197069381501</v>
      </c>
      <c r="D58">
        <v>1.1541864945902701E-2</v>
      </c>
      <c r="E58">
        <v>-2.87</v>
      </c>
      <c r="F58" s="1">
        <v>4.1000000000000003E-3</v>
      </c>
      <c r="G58" t="str">
        <f t="shared" si="0"/>
        <v>**</v>
      </c>
      <c r="J58" t="s">
        <v>74</v>
      </c>
      <c r="K58" s="1">
        <v>-0.75840209999999997</v>
      </c>
      <c r="L58" s="1">
        <v>0.46841430000000001</v>
      </c>
      <c r="M58">
        <v>0.25929087340000001</v>
      </c>
      <c r="N58">
        <v>-2.92</v>
      </c>
      <c r="O58" s="1">
        <v>3.3999999999999998E-3</v>
      </c>
      <c r="P58" t="str">
        <f t="shared" si="1"/>
        <v>**</v>
      </c>
    </row>
    <row r="59" spans="1:16" x14ac:dyDescent="0.25">
      <c r="A59" t="s">
        <v>79</v>
      </c>
      <c r="B59">
        <v>-0.390168593680283</v>
      </c>
      <c r="C59">
        <v>0.16864608629038</v>
      </c>
      <c r="D59">
        <v>2.0693252369341299E-2</v>
      </c>
      <c r="E59">
        <v>-2.74</v>
      </c>
      <c r="F59" s="1">
        <v>6.1999999999999998E-3</v>
      </c>
      <c r="G59" t="str">
        <f t="shared" si="0"/>
        <v>**</v>
      </c>
      <c r="J59" t="s">
        <v>79</v>
      </c>
      <c r="K59" s="1">
        <v>-0.71625139999999998</v>
      </c>
      <c r="L59" s="1">
        <v>0.48858030000000002</v>
      </c>
      <c r="M59">
        <v>0.25625230719999997</v>
      </c>
      <c r="N59">
        <v>-2.8</v>
      </c>
      <c r="O59" s="1">
        <v>5.1999999999999998E-3</v>
      </c>
      <c r="P59" t="str">
        <f t="shared" si="1"/>
        <v>**</v>
      </c>
    </row>
    <row r="60" spans="1:16" x14ac:dyDescent="0.25">
      <c r="A60" t="s">
        <v>84</v>
      </c>
      <c r="B60">
        <v>-0.34082144394931402</v>
      </c>
      <c r="C60">
        <v>0.18334467992498901</v>
      </c>
      <c r="D60">
        <v>6.3039753381273003E-2</v>
      </c>
      <c r="E60">
        <v>-2.54</v>
      </c>
      <c r="F60" s="1">
        <v>1.0999999999999999E-2</v>
      </c>
      <c r="G60" t="str">
        <f t="shared" si="0"/>
        <v>*</v>
      </c>
      <c r="J60" t="s">
        <v>78</v>
      </c>
      <c r="K60" s="1">
        <v>-0.66306299999999996</v>
      </c>
      <c r="L60" s="1">
        <v>0.51527069999999997</v>
      </c>
      <c r="M60">
        <v>0.25457243029999999</v>
      </c>
      <c r="N60">
        <v>-2.6</v>
      </c>
      <c r="O60" s="1">
        <v>9.1999999999999998E-3</v>
      </c>
      <c r="P60" t="str">
        <f t="shared" si="1"/>
        <v>**</v>
      </c>
    </row>
    <row r="61" spans="1:16" x14ac:dyDescent="0.25">
      <c r="A61" t="s">
        <v>72</v>
      </c>
      <c r="B61">
        <v>-0.244183934608322</v>
      </c>
      <c r="C61">
        <v>0.16960989019341199</v>
      </c>
      <c r="D61">
        <v>0.14995800788556801</v>
      </c>
      <c r="E61">
        <v>-2.34</v>
      </c>
      <c r="F61" s="1">
        <v>1.9E-2</v>
      </c>
      <c r="G61" t="str">
        <f t="shared" si="0"/>
        <v>*</v>
      </c>
      <c r="J61" t="s">
        <v>76</v>
      </c>
      <c r="K61" s="1">
        <v>-0.63143260000000001</v>
      </c>
      <c r="L61" s="1">
        <v>0.53182929999999995</v>
      </c>
      <c r="M61">
        <v>0.2665992338</v>
      </c>
      <c r="N61">
        <v>-2.37</v>
      </c>
      <c r="O61" s="1">
        <v>1.7999999999999999E-2</v>
      </c>
      <c r="P61" t="str">
        <f t="shared" si="1"/>
        <v>*</v>
      </c>
    </row>
    <row r="62" spans="1:16" x14ac:dyDescent="0.25">
      <c r="A62" t="s">
        <v>76</v>
      </c>
      <c r="B62">
        <v>-0.355650431805628</v>
      </c>
      <c r="C62">
        <v>0.17657495145082699</v>
      </c>
      <c r="D62">
        <v>4.3992602502014998E-2</v>
      </c>
      <c r="E62">
        <v>-2.33</v>
      </c>
      <c r="F62" s="1">
        <v>0.02</v>
      </c>
      <c r="G62" t="str">
        <f t="shared" si="0"/>
        <v>*</v>
      </c>
      <c r="J62" t="s">
        <v>70</v>
      </c>
      <c r="K62" s="1">
        <v>-0.64560790000000001</v>
      </c>
      <c r="L62" s="1">
        <v>0.52434369999999997</v>
      </c>
      <c r="M62">
        <v>0.27306111119999998</v>
      </c>
      <c r="N62">
        <v>-2.36</v>
      </c>
      <c r="O62" s="1">
        <v>1.7999999999999999E-2</v>
      </c>
      <c r="P62" t="str">
        <f t="shared" si="1"/>
        <v>*</v>
      </c>
    </row>
    <row r="63" spans="1:16" x14ac:dyDescent="0.25">
      <c r="A63" t="s">
        <v>78</v>
      </c>
      <c r="B63">
        <v>-0.30897502165356799</v>
      </c>
      <c r="C63">
        <v>0.16752838980293999</v>
      </c>
      <c r="D63">
        <v>6.5137334159516294E-2</v>
      </c>
      <c r="E63">
        <v>-2.5099999999999998</v>
      </c>
      <c r="F63" s="1">
        <v>1.2E-2</v>
      </c>
      <c r="G63" t="str">
        <f t="shared" si="0"/>
        <v>*</v>
      </c>
      <c r="J63" t="s">
        <v>84</v>
      </c>
      <c r="K63" s="1">
        <v>-0.71311210000000003</v>
      </c>
      <c r="L63" s="1">
        <v>0.49011650000000001</v>
      </c>
      <c r="M63">
        <v>0.27489523129999999</v>
      </c>
      <c r="N63">
        <v>-2.59</v>
      </c>
      <c r="O63" s="1">
        <v>9.4999999999999998E-3</v>
      </c>
      <c r="P63" t="str">
        <f t="shared" si="1"/>
        <v>**</v>
      </c>
    </row>
    <row r="64" spans="1:16" x14ac:dyDescent="0.25">
      <c r="A64" t="s">
        <v>71</v>
      </c>
      <c r="B64">
        <v>-0.294660260813908</v>
      </c>
      <c r="C64">
        <v>0.17908637436944799</v>
      </c>
      <c r="D64">
        <v>9.9897084906184402E-2</v>
      </c>
      <c r="E64">
        <v>-2.46</v>
      </c>
      <c r="F64" s="1">
        <v>1.4E-2</v>
      </c>
      <c r="G64" t="str">
        <f t="shared" si="0"/>
        <v>*</v>
      </c>
      <c r="J64" t="s">
        <v>72</v>
      </c>
      <c r="K64" s="1">
        <v>-0.65311980000000003</v>
      </c>
      <c r="L64" s="1">
        <v>0.52041959999999998</v>
      </c>
      <c r="M64">
        <v>0.25705172500000001</v>
      </c>
      <c r="N64">
        <v>-2.54</v>
      </c>
      <c r="O64" s="1">
        <v>1.0999999999999999E-2</v>
      </c>
      <c r="P64" t="str">
        <f t="shared" si="1"/>
        <v>*</v>
      </c>
    </row>
    <row r="65" spans="1:16" x14ac:dyDescent="0.25">
      <c r="A65" t="s">
        <v>70</v>
      </c>
      <c r="B65">
        <v>-0.22209475025095601</v>
      </c>
      <c r="C65">
        <v>0.18252876134631901</v>
      </c>
      <c r="D65">
        <v>0.22369334419935299</v>
      </c>
      <c r="E65">
        <v>-2.06</v>
      </c>
      <c r="F65" s="1">
        <v>3.9E-2</v>
      </c>
      <c r="G65" t="str">
        <f t="shared" ref="G65:G75" si="2">IF(F65&lt;0.001,"***",IF(F65&lt;0.01,"**",IF(F65&lt;0.05,"*",IF(F65&lt;0.1,"^",""))))</f>
        <v>*</v>
      </c>
      <c r="J65" t="s">
        <v>71</v>
      </c>
      <c r="K65" s="1">
        <v>-0.56852829999999999</v>
      </c>
      <c r="L65" s="1">
        <v>0.56635829999999998</v>
      </c>
      <c r="M65">
        <v>0.26858731940000002</v>
      </c>
      <c r="N65">
        <v>-2.12</v>
      </c>
      <c r="O65" s="1">
        <v>3.4000000000000002E-2</v>
      </c>
      <c r="P65" t="str">
        <f t="shared" ref="P65:P75" si="3">IF(O65&lt;0.001,"***",IF(O65&lt;0.01,"**",IF(O65&lt;0.05,"*",IF(O65&lt;0.1,"^",""))))</f>
        <v>*</v>
      </c>
    </row>
    <row r="66" spans="1:16" x14ac:dyDescent="0.25">
      <c r="A66" t="s">
        <v>68</v>
      </c>
      <c r="B66">
        <v>-0.48599620038670999</v>
      </c>
      <c r="C66">
        <v>0.19785212019610801</v>
      </c>
      <c r="D66">
        <v>1.4035214889301E-2</v>
      </c>
      <c r="E66">
        <v>-1.4</v>
      </c>
      <c r="F66" s="1">
        <v>0.16</v>
      </c>
      <c r="G66" t="str">
        <f t="shared" si="2"/>
        <v/>
      </c>
      <c r="J66" t="s">
        <v>68</v>
      </c>
      <c r="K66" s="1">
        <v>-0.42953999999999998</v>
      </c>
      <c r="L66" s="1">
        <v>0.65080839999999995</v>
      </c>
      <c r="M66">
        <v>0.29902888859999999</v>
      </c>
      <c r="N66">
        <v>-1.44</v>
      </c>
      <c r="O66" s="1">
        <v>0.15</v>
      </c>
      <c r="P66" t="str">
        <f t="shared" si="3"/>
        <v/>
      </c>
    </row>
    <row r="67" spans="1:16" x14ac:dyDescent="0.25">
      <c r="A67" t="s">
        <v>80</v>
      </c>
      <c r="B67">
        <v>-0.32161117970157599</v>
      </c>
      <c r="C67">
        <v>0.18388236302347899</v>
      </c>
      <c r="D67">
        <v>8.0290148209530607E-2</v>
      </c>
      <c r="E67">
        <v>-2.73</v>
      </c>
      <c r="F67" s="1">
        <v>6.3E-3</v>
      </c>
      <c r="G67" t="str">
        <f t="shared" si="2"/>
        <v>**</v>
      </c>
      <c r="J67" t="s">
        <v>81</v>
      </c>
      <c r="K67" s="1">
        <v>-0.73384360000000004</v>
      </c>
      <c r="L67" s="1">
        <v>0.4800603</v>
      </c>
      <c r="M67">
        <v>0.2646367053</v>
      </c>
      <c r="N67">
        <v>-2.77</v>
      </c>
      <c r="O67" s="1">
        <v>5.5999999999999999E-3</v>
      </c>
      <c r="P67" t="str">
        <f t="shared" si="3"/>
        <v>**</v>
      </c>
    </row>
    <row r="68" spans="1:16" x14ac:dyDescent="0.25">
      <c r="A68" t="s">
        <v>81</v>
      </c>
      <c r="B68">
        <v>-0.31228406817669202</v>
      </c>
      <c r="C68">
        <v>0.17551073375718801</v>
      </c>
      <c r="D68">
        <v>7.5192626649424096E-2</v>
      </c>
      <c r="E68">
        <v>-2.08</v>
      </c>
      <c r="F68" s="1">
        <v>3.6999999999999998E-2</v>
      </c>
      <c r="G68" t="str">
        <f t="shared" si="2"/>
        <v>*</v>
      </c>
      <c r="J68" t="s">
        <v>80</v>
      </c>
      <c r="K68" s="1">
        <v>-0.57937939999999999</v>
      </c>
      <c r="L68" s="1">
        <v>0.56024589999999996</v>
      </c>
      <c r="M68">
        <v>0.27268438439999998</v>
      </c>
      <c r="N68">
        <v>-2.12</v>
      </c>
      <c r="O68" s="1">
        <v>3.4000000000000002E-2</v>
      </c>
      <c r="P68" t="str">
        <f t="shared" si="3"/>
        <v>*</v>
      </c>
    </row>
    <row r="69" spans="1:16" x14ac:dyDescent="0.25">
      <c r="A69" t="s">
        <v>82</v>
      </c>
      <c r="B69">
        <v>-0.296626479098198</v>
      </c>
      <c r="C69">
        <v>0.178442099410965</v>
      </c>
      <c r="D69">
        <v>9.6450192603116797E-2</v>
      </c>
      <c r="E69">
        <v>-2.86</v>
      </c>
      <c r="F69" s="1">
        <v>4.1999999999999997E-3</v>
      </c>
      <c r="G69" t="str">
        <f t="shared" si="2"/>
        <v>**</v>
      </c>
      <c r="J69" t="s">
        <v>82</v>
      </c>
      <c r="K69" s="1">
        <v>-0.7890604</v>
      </c>
      <c r="L69" s="1">
        <v>0.45427139999999999</v>
      </c>
      <c r="M69">
        <v>0.26930717040000002</v>
      </c>
      <c r="N69">
        <v>-2.93</v>
      </c>
      <c r="O69" s="1">
        <v>3.3999999999999998E-3</v>
      </c>
      <c r="P69" t="str">
        <f t="shared" si="3"/>
        <v>**</v>
      </c>
    </row>
    <row r="70" spans="1:16" x14ac:dyDescent="0.25">
      <c r="A70" t="s">
        <v>83</v>
      </c>
      <c r="B70">
        <v>-0.394629795225794</v>
      </c>
      <c r="C70">
        <v>0.34429493490338697</v>
      </c>
      <c r="D70">
        <v>0.251713680494902</v>
      </c>
      <c r="E70">
        <v>-1.34</v>
      </c>
      <c r="F70" s="1">
        <v>0.18</v>
      </c>
      <c r="G70" t="str">
        <f t="shared" si="2"/>
        <v/>
      </c>
      <c r="J70" t="s">
        <v>83</v>
      </c>
      <c r="K70" s="1">
        <v>-0.66281299999999999</v>
      </c>
      <c r="L70">
        <v>0.51539950000000001</v>
      </c>
      <c r="M70">
        <v>0.48455456019999998</v>
      </c>
      <c r="N70">
        <v>-1.37</v>
      </c>
      <c r="O70" s="1">
        <v>0.17</v>
      </c>
      <c r="P70" t="str">
        <f t="shared" si="3"/>
        <v/>
      </c>
    </row>
    <row r="71" spans="1:16" x14ac:dyDescent="0.25">
      <c r="A71" t="s">
        <v>69</v>
      </c>
      <c r="B71">
        <v>-0.43724518802034401</v>
      </c>
      <c r="C71">
        <v>0.23831499428855099</v>
      </c>
      <c r="D71">
        <v>6.6544760317786902E-2</v>
      </c>
      <c r="E71">
        <v>-3.11</v>
      </c>
      <c r="F71" s="1">
        <v>1.9E-3</v>
      </c>
      <c r="G71" t="str">
        <f t="shared" si="2"/>
        <v>**</v>
      </c>
      <c r="J71" t="s">
        <v>69</v>
      </c>
      <c r="K71" s="1">
        <v>-1.086497</v>
      </c>
      <c r="L71">
        <v>0.33739639999999999</v>
      </c>
      <c r="M71">
        <v>0.34514190900000002</v>
      </c>
      <c r="N71">
        <v>-3.15</v>
      </c>
      <c r="O71" s="1">
        <v>1.6000000000000001E-3</v>
      </c>
      <c r="P71" t="str">
        <f t="shared" si="3"/>
        <v>**</v>
      </c>
    </row>
    <row r="72" spans="1:16" x14ac:dyDescent="0.25">
      <c r="A72" t="s">
        <v>73</v>
      </c>
      <c r="B72">
        <v>-0.16927685779002399</v>
      </c>
      <c r="C72">
        <v>0.24918175455816699</v>
      </c>
      <c r="D72">
        <v>0.496928241723465</v>
      </c>
      <c r="E72">
        <v>-2.1</v>
      </c>
      <c r="F72" s="1">
        <v>3.5999999999999997E-2</v>
      </c>
      <c r="G72" t="str">
        <f t="shared" si="2"/>
        <v>*</v>
      </c>
      <c r="J72" t="s">
        <v>73</v>
      </c>
      <c r="K72" s="1">
        <v>-0.85641029999999996</v>
      </c>
      <c r="L72">
        <v>0.4246838</v>
      </c>
      <c r="M72">
        <v>0.40268491849999999</v>
      </c>
      <c r="N72">
        <v>-2.13</v>
      </c>
      <c r="O72" s="1">
        <v>3.3000000000000002E-2</v>
      </c>
      <c r="P72" t="str">
        <f t="shared" si="3"/>
        <v>*</v>
      </c>
    </row>
    <row r="73" spans="1:16" x14ac:dyDescent="0.25">
      <c r="A73" t="s">
        <v>503</v>
      </c>
      <c r="B73">
        <v>-3.40102601831926E-2</v>
      </c>
      <c r="C73">
        <v>2.1325910935637502E-2</v>
      </c>
      <c r="D73">
        <v>0.11076014089483099</v>
      </c>
      <c r="E73">
        <v>-1.61</v>
      </c>
      <c r="F73" s="1">
        <v>0.11</v>
      </c>
      <c r="G73" t="str">
        <f t="shared" si="2"/>
        <v/>
      </c>
      <c r="J73" t="s">
        <v>503</v>
      </c>
      <c r="K73" s="1">
        <v>-4.8948529999999997E-2</v>
      </c>
      <c r="L73">
        <v>0.95223009999999997</v>
      </c>
      <c r="M73">
        <v>2.76586682E-2</v>
      </c>
      <c r="N73">
        <v>-1.77</v>
      </c>
      <c r="O73" s="1">
        <v>7.6999999999999999E-2</v>
      </c>
      <c r="P73" t="str">
        <f t="shared" si="3"/>
        <v>^</v>
      </c>
    </row>
    <row r="74" spans="1:16" x14ac:dyDescent="0.25">
      <c r="A74" t="s">
        <v>505</v>
      </c>
      <c r="B74">
        <v>-2.9700692174447802E-3</v>
      </c>
      <c r="C74">
        <v>2.28432233296227E-2</v>
      </c>
      <c r="D74">
        <v>0.89655083465018404</v>
      </c>
      <c r="E74">
        <v>-0.68</v>
      </c>
      <c r="F74" s="1">
        <v>0.5</v>
      </c>
      <c r="G74" t="str">
        <f t="shared" si="2"/>
        <v/>
      </c>
      <c r="J74" t="s">
        <v>504</v>
      </c>
      <c r="K74" s="1">
        <v>-3.715483E-2</v>
      </c>
      <c r="L74">
        <v>0.96352689999999996</v>
      </c>
      <c r="M74">
        <v>3.4633657599999999E-2</v>
      </c>
      <c r="N74">
        <v>-1.07</v>
      </c>
      <c r="O74" s="1">
        <v>0.28000000000000003</v>
      </c>
      <c r="P74" t="str">
        <f t="shared" si="3"/>
        <v/>
      </c>
    </row>
    <row r="75" spans="1:16" x14ac:dyDescent="0.25">
      <c r="A75" t="s">
        <v>504</v>
      </c>
      <c r="B75">
        <v>-1.10605723618604E-2</v>
      </c>
      <c r="C75">
        <v>2.64948201801741E-2</v>
      </c>
      <c r="D75">
        <v>0.67634074156133295</v>
      </c>
      <c r="E75">
        <v>-0.5</v>
      </c>
      <c r="F75" s="1">
        <v>0.62</v>
      </c>
      <c r="G75" t="str">
        <f t="shared" si="2"/>
        <v/>
      </c>
      <c r="J75" t="s">
        <v>505</v>
      </c>
      <c r="K75" s="1">
        <v>-2.2890819999999999E-2</v>
      </c>
      <c r="L75">
        <v>0.97736920000000005</v>
      </c>
      <c r="M75">
        <v>2.97250282E-2</v>
      </c>
      <c r="N75">
        <v>-0.77</v>
      </c>
      <c r="O75" s="1">
        <v>0.44</v>
      </c>
      <c r="P75" t="str">
        <f t="shared" si="3"/>
        <v/>
      </c>
    </row>
    <row r="77" spans="1:16" x14ac:dyDescent="0.25">
      <c r="A77" t="s">
        <v>16</v>
      </c>
      <c r="B77" t="s">
        <v>17</v>
      </c>
      <c r="C77" t="s">
        <v>122</v>
      </c>
      <c r="D77" t="s">
        <v>18</v>
      </c>
    </row>
    <row r="78" spans="1:16" x14ac:dyDescent="0.25">
      <c r="A78" t="s">
        <v>19</v>
      </c>
      <c r="B78" t="s">
        <v>20</v>
      </c>
      <c r="C78">
        <v>0.40804499999999999</v>
      </c>
      <c r="D78">
        <v>0.1665007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BF295-AB2E-413A-A9E0-35598F6A239C}">
  <sheetPr>
    <tabColor rgb="FFFF0000"/>
    <pageSetUpPr fitToPage="1"/>
  </sheetPr>
  <dimension ref="B1:J84"/>
  <sheetViews>
    <sheetView workbookViewId="0"/>
  </sheetViews>
  <sheetFormatPr defaultRowHeight="15" x14ac:dyDescent="0.25"/>
  <cols>
    <col min="1" max="1" width="3" style="11" bestFit="1" customWidth="1"/>
    <col min="2" max="2" width="23.140625" style="11" bestFit="1" customWidth="1"/>
    <col min="3" max="6" width="15.7109375" style="20" customWidth="1"/>
    <col min="7" max="16384" width="9.140625" style="11"/>
  </cols>
  <sheetData>
    <row r="1" spans="2:8" ht="18.75" x14ac:dyDescent="0.3">
      <c r="B1" s="100" t="s">
        <v>510</v>
      </c>
      <c r="C1" s="100"/>
      <c r="D1" s="100"/>
      <c r="E1" s="100"/>
      <c r="F1" s="100"/>
    </row>
    <row r="2" spans="2:8" ht="18.75" x14ac:dyDescent="0.3">
      <c r="B2" s="101" t="s">
        <v>764</v>
      </c>
      <c r="C2" s="101"/>
      <c r="D2" s="101"/>
      <c r="E2" s="101"/>
      <c r="F2" s="101"/>
    </row>
    <row r="3" spans="2:8" ht="15.75" thickBot="1" x14ac:dyDescent="0.3">
      <c r="B3" s="27"/>
      <c r="C3" s="74" t="s">
        <v>114</v>
      </c>
      <c r="D3" s="74" t="s">
        <v>115</v>
      </c>
      <c r="E3" s="74" t="s">
        <v>116</v>
      </c>
      <c r="F3" s="74" t="s">
        <v>117</v>
      </c>
    </row>
    <row r="4" spans="2:8" x14ac:dyDescent="0.25">
      <c r="B4" s="109" t="s">
        <v>123</v>
      </c>
      <c r="C4" s="28" t="str">
        <f>_xlfn.CONCAT(FIXED(VLOOKUP($H4,'mod2'!A:G,2,0),4)," ",VLOOKUP($H4,'mod2'!A:G,7,0))</f>
        <v xml:space="preserve">-0.0642 </v>
      </c>
      <c r="D4" s="28" t="str">
        <f>_xlfn.CONCAT(FIXED(VLOOKUP($H4,'mod2.fr'!$A:H,2,0),4)," ",VLOOKUP($H4,'mod2.fr'!$A:H,7,0))</f>
        <v xml:space="preserve">-0.0754 </v>
      </c>
      <c r="E4" s="28" t="str">
        <f>_xlfn.CONCAT(FIXED(VLOOKUP($H4,'mod3.fr'!$A:G,2,0),4)," ",VLOOKUP($H4,'mod3.fr'!$A:G,7,0))</f>
        <v xml:space="preserve">-0.0539 </v>
      </c>
      <c r="F4" s="28" t="str">
        <f>_xlfn.CONCAT(FIXED(VLOOKUP($H4,'mod4.fr'!$A:H,2,0),4)," ",VLOOKUP($H4,'mod4.fr'!$A:H,7,0))</f>
        <v xml:space="preserve">-0.0660 </v>
      </c>
      <c r="H4" s="11" t="s">
        <v>120</v>
      </c>
    </row>
    <row r="5" spans="2:8" x14ac:dyDescent="0.25">
      <c r="B5" s="110" t="s">
        <v>1</v>
      </c>
      <c r="C5" s="29" t="str">
        <f>_xlfn.CONCAT("(",FIXED(VLOOKUP($H4,'mod2'!A:G,4,0),4),")")</f>
        <v>(0.0412)</v>
      </c>
      <c r="D5" s="29" t="str">
        <f>_xlfn.CONCAT("(",FIXED(VLOOKUP($H4,'mod2.fr'!$A:H,4,0),4),")")</f>
        <v>(0.0484)</v>
      </c>
      <c r="E5" s="29" t="str">
        <f>_xlfn.CONCAT("(",FIXED(VLOOKUP($H4,'mod3.fr'!$A:G,4,0),4),")")</f>
        <v>(0.0624)</v>
      </c>
      <c r="F5" s="29" t="str">
        <f>_xlfn.CONCAT("(",FIXED(VLOOKUP($H4,'mod4.fr'!$A:H,4,0),4),")")</f>
        <v>(0.1720)</v>
      </c>
    </row>
    <row r="6" spans="2:8" x14ac:dyDescent="0.25">
      <c r="B6" s="109" t="s">
        <v>0</v>
      </c>
      <c r="C6" s="28" t="str">
        <f>_xlfn.CONCAT(FIXED(VLOOKUP($H6,'mod2'!A:G,2,0),4)," ",VLOOKUP($H6,'mod2'!A:G,7,0))</f>
        <v xml:space="preserve">-0.0205 </v>
      </c>
      <c r="D6" s="28" t="str">
        <f>_xlfn.CONCAT(FIXED(VLOOKUP($H6,'mod2.fr'!$A:H,2,0),4)," ",VLOOKUP($H6,'mod2.fr'!$A:H,7,0))</f>
        <v xml:space="preserve">-0.0243 </v>
      </c>
      <c r="E6" s="28" t="str">
        <f>_xlfn.CONCAT(FIXED(VLOOKUP($H6,'mod3.fr'!$A:G,2,0),4)," ",VLOOKUP($H6,'mod3.fr'!$A:G,7,0))</f>
        <v xml:space="preserve">-0.0186 </v>
      </c>
      <c r="F6" s="28" t="str">
        <f>_xlfn.CONCAT(FIXED(VLOOKUP($H6,'mod4.fr'!$A:H,2,0),4)," ",VLOOKUP($H6,'mod4.fr'!$A:H,7,0))</f>
        <v xml:space="preserve">-0.0181 </v>
      </c>
      <c r="H6" s="11" t="s">
        <v>10</v>
      </c>
    </row>
    <row r="7" spans="2:8" x14ac:dyDescent="0.25">
      <c r="B7" s="110" t="s">
        <v>1</v>
      </c>
      <c r="C7" s="29" t="str">
        <f>_xlfn.CONCAT("(",FIXED(VLOOKUP($H6,'mod2'!A:G,4,0),4),")")</f>
        <v>(0.0165)</v>
      </c>
      <c r="D7" s="29" t="str">
        <f>_xlfn.CONCAT("(",FIXED(VLOOKUP($H6,'mod2.fr'!$A:H,4,0),4),")")</f>
        <v>(0.0193)</v>
      </c>
      <c r="E7" s="29" t="str">
        <f>_xlfn.CONCAT("(",FIXED(VLOOKUP($H6,'mod3.fr'!$A:G,4,0),4),")")</f>
        <v>(0.0252)</v>
      </c>
      <c r="F7" s="29" t="str">
        <f>_xlfn.CONCAT("(",FIXED(VLOOKUP($H6,'mod4.fr'!$A:H,4,0),4),")")</f>
        <v>(0.3491)</v>
      </c>
    </row>
    <row r="8" spans="2:8" x14ac:dyDescent="0.25">
      <c r="B8" s="109" t="s">
        <v>2</v>
      </c>
      <c r="C8" s="28" t="str">
        <f>_xlfn.CONCAT(FIXED(VLOOKUP($H8,'mod2'!A:G,2,0),4)," ",VLOOKUP($H8,'mod2'!A:G,7,0))</f>
        <v>-0.0428 *</v>
      </c>
      <c r="D8" s="28" t="str">
        <f>_xlfn.CONCAT(FIXED(VLOOKUP($H8,'mod2.fr'!$A:H,2,0),4)," ",VLOOKUP($H8,'mod2.fr'!$A:H,7,0))</f>
        <v>-0.0514 *</v>
      </c>
      <c r="E8" s="28" t="str">
        <f>_xlfn.CONCAT(FIXED(VLOOKUP($H8,'mod3.fr'!$A:G,2,0),4)," ",VLOOKUP($H8,'mod3.fr'!$A:G,7,0))</f>
        <v>-0.0729 *</v>
      </c>
      <c r="F8" s="28" t="str">
        <f>_xlfn.CONCAT(FIXED(VLOOKUP($H8,'mod4.fr'!$A:H,2,0),4)," ",VLOOKUP($H8,'mod4.fr'!$A:H,7,0))</f>
        <v>-0.0380 *</v>
      </c>
      <c r="H8" s="11" t="s">
        <v>12</v>
      </c>
    </row>
    <row r="9" spans="2:8" x14ac:dyDescent="0.25">
      <c r="B9" s="110" t="s">
        <v>1</v>
      </c>
      <c r="C9" s="29" t="str">
        <f>_xlfn.CONCAT("(",FIXED(VLOOKUP($H8,'mod2'!A:G,4,0),4),")")</f>
        <v>(0.0188)</v>
      </c>
      <c r="D9" s="29" t="str">
        <f>_xlfn.CONCAT("(",FIXED(VLOOKUP($H8,'mod2.fr'!$A:H,4,0),4),")")</f>
        <v>(0.0232)</v>
      </c>
      <c r="E9" s="29" t="str">
        <f>_xlfn.CONCAT("(",FIXED(VLOOKUP($H8,'mod3.fr'!$A:G,4,0),4),")")</f>
        <v>(0.0298)</v>
      </c>
      <c r="F9" s="29" t="str">
        <f>_xlfn.CONCAT("(",FIXED(VLOOKUP($H8,'mod4.fr'!$A:H,4,0),4),")")</f>
        <v>(0.1010)</v>
      </c>
    </row>
    <row r="10" spans="2:8" x14ac:dyDescent="0.25">
      <c r="B10" s="109" t="s">
        <v>89</v>
      </c>
      <c r="C10" s="28" t="str">
        <f>_xlfn.CONCAT(FIXED(VLOOKUP($H10,'mod2'!A:G,2,0),4)," ",VLOOKUP($H10,'mod2'!A:G,7,0))</f>
        <v>0.0699 ***</v>
      </c>
      <c r="D10" s="28" t="str">
        <f>_xlfn.CONCAT(FIXED(VLOOKUP($H10,'mod2.fr'!$A:H,2,0),4)," ",VLOOKUP($H10,'mod2.fr'!$A:H,7,0))</f>
        <v>0.1037 ***</v>
      </c>
      <c r="E10" s="28" t="str">
        <f>_xlfn.CONCAT(FIXED(VLOOKUP($H10,'mod3.fr'!$A:G,2,0),4)," ",VLOOKUP($H10,'mod3.fr'!$A:G,7,0))</f>
        <v>0.0809 ***</v>
      </c>
      <c r="F10" s="28" t="str">
        <f>_xlfn.CONCAT(FIXED(VLOOKUP($H10,'mod4.fr'!$A:H,2,0),4)," ",VLOOKUP($H10,'mod4.fr'!$A:H,7,0))</f>
        <v>0.0938 ***</v>
      </c>
      <c r="H10" s="11" t="s">
        <v>124</v>
      </c>
    </row>
    <row r="11" spans="2:8" x14ac:dyDescent="0.25">
      <c r="B11" s="110"/>
      <c r="C11" s="29" t="str">
        <f>_xlfn.CONCAT("(",FIXED(VLOOKUP($H10,'mod2'!A:G,4,0),4),")")</f>
        <v>(0.0141)</v>
      </c>
      <c r="D11" s="29" t="str">
        <f>_xlfn.CONCAT("(",FIXED(VLOOKUP($H10,'mod2.fr'!$A:H,4,0),4),")")</f>
        <v>(0.0192)</v>
      </c>
      <c r="E11" s="29" t="str">
        <f>_xlfn.CONCAT("(",FIXED(VLOOKUP($H10,'mod3.fr'!$A:G,4,0),4),")")</f>
        <v>(0.0239)</v>
      </c>
      <c r="F11" s="29" t="str">
        <f>_xlfn.CONCAT("(",FIXED(VLOOKUP($H10,'mod4.fr'!$A:H,4,0),4),")")</f>
        <v>(0.0000)</v>
      </c>
    </row>
    <row r="12" spans="2:8" x14ac:dyDescent="0.25">
      <c r="B12" s="109" t="s">
        <v>31</v>
      </c>
      <c r="C12" s="28" t="str">
        <f>_xlfn.CONCAT(FIXED(VLOOKUP($H12,'mod2'!A:G,2,0),4)," ",VLOOKUP($H12,'mod2'!A:G,7,0))</f>
        <v>-0.0559 ***</v>
      </c>
      <c r="D12" s="28" t="str">
        <f>_xlfn.CONCAT(FIXED(VLOOKUP($H12,'mod2.fr'!$A:H,2,0),4)," ",VLOOKUP($H12,'mod2.fr'!$A:H,7,0))</f>
        <v>-0.0513 ***</v>
      </c>
      <c r="E12" s="28" t="str">
        <f>_xlfn.CONCAT(FIXED(VLOOKUP($H12,'mod3.fr'!$A:G,2,0),4)," ",VLOOKUP($H12,'mod3.fr'!$A:G,7,0))</f>
        <v>-0.0480 ***</v>
      </c>
      <c r="F12" s="28" t="str">
        <f>_xlfn.CONCAT(FIXED(VLOOKUP($H12,'mod4.fr'!$A:H,2,0),4)," ",VLOOKUP($H12,'mod4.fr'!$A:H,7,0))</f>
        <v>-0.0532 ***</v>
      </c>
      <c r="H12" s="11" t="s">
        <v>31</v>
      </c>
    </row>
    <row r="13" spans="2:8" x14ac:dyDescent="0.25">
      <c r="B13" s="110"/>
      <c r="C13" s="29" t="str">
        <f>_xlfn.CONCAT("(",FIXED(VLOOKUP($H12,'mod2'!A:G,4,0),4),")")</f>
        <v>(0.0029)</v>
      </c>
      <c r="D13" s="29" t="str">
        <f>_xlfn.CONCAT("(",FIXED(VLOOKUP($H12,'mod2.fr'!$A:H,4,0),4),")")</f>
        <v>(0.0033)</v>
      </c>
      <c r="E13" s="29" t="str">
        <f>_xlfn.CONCAT("(",FIXED(VLOOKUP($H12,'mod3.fr'!$A:G,4,0),4),")")</f>
        <v>(0.0070)</v>
      </c>
      <c r="F13" s="29" t="str">
        <f>_xlfn.CONCAT("(",FIXED(VLOOKUP($H12,'mod4.fr'!$A:H,4,0),4),")")</f>
        <v>(0.0000)</v>
      </c>
    </row>
    <row r="14" spans="2:8" x14ac:dyDescent="0.25">
      <c r="B14" s="109" t="s">
        <v>509</v>
      </c>
      <c r="C14" s="28" t="str">
        <f>_xlfn.CONCAT(FIXED(VLOOKUP($H14,'mod2'!A:G,2,0),4)," ",VLOOKUP($H14,'mod2'!A:G,7,0))</f>
        <v>-0.1373 ***</v>
      </c>
      <c r="D14" s="28" t="str">
        <f>_xlfn.CONCAT(FIXED(VLOOKUP($H14,'mod2.fr'!$A:H,2,0),4)," ",VLOOKUP($H14,'mod2.fr'!$A:H,7,0))</f>
        <v>-0.1615 ***</v>
      </c>
      <c r="E14" s="28" t="str">
        <f>_xlfn.CONCAT(FIXED(VLOOKUP($H14,'mod3.fr'!$A:G,2,0),4)," ",VLOOKUP($H14,'mod3.fr'!$A:G,7,0))</f>
        <v>-0.0613 ^</v>
      </c>
      <c r="F14" s="28" t="str">
        <f>_xlfn.CONCAT(FIXED(VLOOKUP($H14,'mod4.fr'!$A:H,2,0),4)," ",VLOOKUP($H14,'mod4.fr'!$A:H,7,0))</f>
        <v>-0.0603 ^</v>
      </c>
      <c r="H14" s="11" t="s">
        <v>173</v>
      </c>
    </row>
    <row r="15" spans="2:8" x14ac:dyDescent="0.25">
      <c r="B15" s="110"/>
      <c r="C15" s="29" t="str">
        <f>_xlfn.CONCAT("(",FIXED(VLOOKUP($H14,'mod2'!A:G,4,0),4),")")</f>
        <v>(0.0212)</v>
      </c>
      <c r="D15" s="29" t="str">
        <f>_xlfn.CONCAT("(",FIXED(VLOOKUP($H14,'mod2.fr'!$A:H,4,0),4),")")</f>
        <v>(0.0228)</v>
      </c>
      <c r="E15" s="29" t="str">
        <f>_xlfn.CONCAT("(",FIXED(VLOOKUP($H14,'mod3.fr'!$A:G,4,0),4),")")</f>
        <v>(0.0338)</v>
      </c>
      <c r="F15" s="29" t="str">
        <f>_xlfn.CONCAT("(",FIXED(VLOOKUP($H14,'mod4.fr'!$A:H,4,0),4),")")</f>
        <v>(0.0087)</v>
      </c>
    </row>
    <row r="16" spans="2:8" x14ac:dyDescent="0.25">
      <c r="B16" s="109" t="s">
        <v>90</v>
      </c>
      <c r="C16" s="28" t="str">
        <f>_xlfn.CONCAT(FIXED(VLOOKUP($H16,'mod2'!A:G,2,0),4)," ",VLOOKUP($H16,'mod2'!A:G,7,0))</f>
        <v>-0.1275 ***</v>
      </c>
      <c r="D16" s="28" t="str">
        <f>_xlfn.CONCAT(FIXED(VLOOKUP($H16,'mod2.fr'!$A:H,2,0),4)," ",VLOOKUP($H16,'mod2.fr'!$A:H,7,0))</f>
        <v>-0.1691 ***</v>
      </c>
      <c r="E16" s="28" t="str">
        <f>_xlfn.CONCAT(FIXED(VLOOKUP($H16,'mod3.fr'!$A:G,2,0),4)," ",VLOOKUP($H16,'mod3.fr'!$A:G,7,0))</f>
        <v>-0.2040 ***</v>
      </c>
      <c r="F16" s="28" t="str">
        <f>_xlfn.CONCAT(FIXED(VLOOKUP($H16,'mod4.fr'!$A:H,2,0),4)," ",VLOOKUP($H16,'mod4.fr'!$A:H,7,0))</f>
        <v>-0.1765 ***</v>
      </c>
      <c r="H16" s="11" t="s">
        <v>23</v>
      </c>
    </row>
    <row r="17" spans="2:8" x14ac:dyDescent="0.25">
      <c r="B17" s="110"/>
      <c r="C17" s="29" t="str">
        <f>_xlfn.CONCAT("(",FIXED(VLOOKUP($H16,'mod2'!A:G,4,0),4),")")</f>
        <v>(0.0168)</v>
      </c>
      <c r="D17" s="29" t="str">
        <f>_xlfn.CONCAT("(",FIXED(VLOOKUP($H16,'mod2.fr'!$A:H,4,0),4),")")</f>
        <v>(0.0236)</v>
      </c>
      <c r="E17" s="29" t="str">
        <f>_xlfn.CONCAT("(",FIXED(VLOOKUP($H16,'mod3.fr'!$A:G,4,0),4),")")</f>
        <v>(0.0293)</v>
      </c>
      <c r="F17" s="29" t="str">
        <f>_xlfn.CONCAT("(",FIXED(VLOOKUP($H16,'mod4.fr'!$A:H,4,0),4),")")</f>
        <v>(0.0000)</v>
      </c>
    </row>
    <row r="18" spans="2:8" x14ac:dyDescent="0.25">
      <c r="B18" s="109" t="s">
        <v>91</v>
      </c>
      <c r="C18" s="28" t="str">
        <f>_xlfn.CONCAT(FIXED(VLOOKUP($H18,'mod2'!A:G,2,0),4)," ",VLOOKUP($H18,'mod2'!A:G,7,0))</f>
        <v xml:space="preserve">0.0117 </v>
      </c>
      <c r="D18" s="28" t="str">
        <f>_xlfn.CONCAT(FIXED(VLOOKUP($H18,'mod2.fr'!$A:H,2,0),4)," ",VLOOKUP($H18,'mod2.fr'!$A:H,7,0))</f>
        <v xml:space="preserve">0.0082 </v>
      </c>
      <c r="E18" s="28" t="str">
        <f>_xlfn.CONCAT(FIXED(VLOOKUP($H18,'mod3.fr'!$A:G,2,0),4)," ",VLOOKUP($H18,'mod3.fr'!$A:G,7,0))</f>
        <v xml:space="preserve">-0.0250 </v>
      </c>
      <c r="F18" s="28" t="str">
        <f>_xlfn.CONCAT(FIXED(VLOOKUP($H18,'mod4.fr'!$A:H,2,0),4)," ",VLOOKUP($H18,'mod4.fr'!$A:H,7,0))</f>
        <v xml:space="preserve">0.0018 </v>
      </c>
      <c r="H18" s="11" t="s">
        <v>24</v>
      </c>
    </row>
    <row r="19" spans="2:8" x14ac:dyDescent="0.25">
      <c r="B19" s="110"/>
      <c r="C19" s="29" t="str">
        <f>_xlfn.CONCAT("(",FIXED(VLOOKUP($H18,'mod2'!A:G,4,0),4),")")</f>
        <v>(0.0188)</v>
      </c>
      <c r="D19" s="29" t="str">
        <f>_xlfn.CONCAT("(",FIXED(VLOOKUP($H18,'mod2.fr'!$A:H,4,0),4),")")</f>
        <v>(0.0258)</v>
      </c>
      <c r="E19" s="29" t="str">
        <f>_xlfn.CONCAT("(",FIXED(VLOOKUP($H18,'mod3.fr'!$A:G,4,0),4),")")</f>
        <v>(0.0319)</v>
      </c>
      <c r="F19" s="29" t="str">
        <f>_xlfn.CONCAT("(",FIXED(VLOOKUP($H18,'mod4.fr'!$A:H,4,0),4),")")</f>
        <v>(0.9447)</v>
      </c>
    </row>
    <row r="20" spans="2:8" x14ac:dyDescent="0.25">
      <c r="B20" s="109" t="s">
        <v>92</v>
      </c>
      <c r="C20" s="28" t="str">
        <f>_xlfn.CONCAT(FIXED(VLOOKUP($H20,'mod2'!A:G,2,0),4)," ",VLOOKUP($H20,'mod2'!A:G,7,0))</f>
        <v xml:space="preserve">0.0320 </v>
      </c>
      <c r="D20" s="28" t="str">
        <f>_xlfn.CONCAT(FIXED(VLOOKUP($H20,'mod2.fr'!$A:H,2,0),4)," ",VLOOKUP($H20,'mod2.fr'!$A:H,7,0))</f>
        <v xml:space="preserve">0.0223 </v>
      </c>
      <c r="E20" s="28" t="str">
        <f>_xlfn.CONCAT(FIXED(VLOOKUP($H20,'mod3.fr'!$A:G,2,0),4)," ",VLOOKUP($H20,'mod3.fr'!$A:G,7,0))</f>
        <v xml:space="preserve">0.0254 </v>
      </c>
      <c r="F20" s="28" t="str">
        <f>_xlfn.CONCAT(FIXED(VLOOKUP($H20,'mod4.fr'!$A:H,2,0),4)," ",VLOOKUP($H20,'mod4.fr'!$A:H,7,0))</f>
        <v xml:space="preserve">0.0259 </v>
      </c>
      <c r="H20" s="11" t="s">
        <v>25</v>
      </c>
    </row>
    <row r="21" spans="2:8" x14ac:dyDescent="0.25">
      <c r="B21" s="110"/>
      <c r="C21" s="29" t="str">
        <f>_xlfn.CONCAT("(",FIXED(VLOOKUP($H20,'mod2'!A:G,4,0),4),")")</f>
        <v>(0.0203)</v>
      </c>
      <c r="D21" s="29" t="str">
        <f>_xlfn.CONCAT("(",FIXED(VLOOKUP($H20,'mod2.fr'!$A:H,4,0),4),")")</f>
        <v>(0.0243)</v>
      </c>
      <c r="E21" s="29" t="str">
        <f>_xlfn.CONCAT("(",FIXED(VLOOKUP($H20,'mod3.fr'!$A:G,4,0),4),")")</f>
        <v>(0.0321)</v>
      </c>
      <c r="F21" s="29" t="str">
        <f>_xlfn.CONCAT("(",FIXED(VLOOKUP($H20,'mod4.fr'!$A:H,4,0),4),")")</f>
        <v>(0.2866)</v>
      </c>
    </row>
    <row r="22" spans="2:8" x14ac:dyDescent="0.25">
      <c r="B22" s="109" t="s">
        <v>93</v>
      </c>
      <c r="C22" s="28" t="str">
        <f>_xlfn.CONCAT(FIXED(VLOOKUP($H22,'mod2'!A:G,2,0),4)," ",VLOOKUP($H22,'mod2'!A:G,7,0))</f>
        <v xml:space="preserve">-0.0347 </v>
      </c>
      <c r="D22" s="28" t="str">
        <f>_xlfn.CONCAT(FIXED(VLOOKUP($H22,'mod2.fr'!$A:H,2,0),4)," ",VLOOKUP($H22,'mod2.fr'!$A:H,7,0))</f>
        <v xml:space="preserve">-0.0511 </v>
      </c>
      <c r="E22" s="28" t="str">
        <f>_xlfn.CONCAT(FIXED(VLOOKUP($H22,'mod3.fr'!$A:G,2,0),4)," ",VLOOKUP($H22,'mod3.fr'!$A:G,7,0))</f>
        <v>-0.1049 ^</v>
      </c>
      <c r="F22" s="28" t="str">
        <f>_xlfn.CONCAT(FIXED(VLOOKUP($H22,'mod4.fr'!$A:H,2,0),4)," ",VLOOKUP($H22,'mod4.fr'!$A:H,7,0))</f>
        <v>-0.0390 ^</v>
      </c>
      <c r="H22" s="11" t="s">
        <v>26</v>
      </c>
    </row>
    <row r="23" spans="2:8" x14ac:dyDescent="0.25">
      <c r="B23" s="110"/>
      <c r="C23" s="29" t="str">
        <f>_xlfn.CONCAT("(",FIXED(VLOOKUP($H22,'mod2'!A:G,4,0),4),")")</f>
        <v>(0.0308)</v>
      </c>
      <c r="D23" s="29" t="str">
        <f>_xlfn.CONCAT("(",FIXED(VLOOKUP($H22,'mod2.fr'!$A:H,4,0),4),")")</f>
        <v>(0.0374)</v>
      </c>
      <c r="E23" s="29" t="str">
        <f>_xlfn.CONCAT("(",FIXED(VLOOKUP($H22,'mod3.fr'!$A:G,4,0),4),")")</f>
        <v>(0.0559)</v>
      </c>
      <c r="F23" s="29" t="str">
        <f>_xlfn.CONCAT("(",FIXED(VLOOKUP($H22,'mod4.fr'!$A:H,4,0),4),")")</f>
        <v>(0.2968)</v>
      </c>
    </row>
    <row r="24" spans="2:8" x14ac:dyDescent="0.25">
      <c r="B24" s="109" t="s">
        <v>32</v>
      </c>
      <c r="C24" s="28" t="str">
        <f>_xlfn.CONCAT(FIXED(VLOOKUP($H24,'mod2'!A:G,2,0),4)," ",VLOOKUP($H24,'mod2'!A:G,7,0))</f>
        <v xml:space="preserve">0.0113 </v>
      </c>
      <c r="D24" s="28" t="str">
        <f>_xlfn.CONCAT(FIXED(VLOOKUP($H24,'mod2.fr'!$A:H,2,0),4)," ",VLOOKUP($H24,'mod2.fr'!$A:H,7,0))</f>
        <v xml:space="preserve">0.0143 </v>
      </c>
      <c r="E24" s="28" t="str">
        <f>_xlfn.CONCAT(FIXED(VLOOKUP($H24,'mod3.fr'!$A:G,2,0),4)," ",VLOOKUP($H24,'mod3.fr'!$A:G,7,0))</f>
        <v xml:space="preserve">0.0228 </v>
      </c>
      <c r="F24" s="28" t="str">
        <f>_xlfn.CONCAT(FIXED(VLOOKUP($H24,'mod4.fr'!$A:H,2,0),4)," ",VLOOKUP($H24,'mod4.fr'!$A:H,7,0))</f>
        <v xml:space="preserve">0.0224 </v>
      </c>
      <c r="H24" s="11" t="s">
        <v>32</v>
      </c>
    </row>
    <row r="25" spans="2:8" x14ac:dyDescent="0.25">
      <c r="B25" s="110"/>
      <c r="C25" s="29" t="str">
        <f>_xlfn.CONCAT("(",FIXED(VLOOKUP($H24,'mod2'!A:G,4,0),4),")")</f>
        <v>(0.0102)</v>
      </c>
      <c r="D25" s="29" t="str">
        <f>_xlfn.CONCAT("(",FIXED(VLOOKUP($H24,'mod2.fr'!$A:H,4,0),4),")")</f>
        <v>(0.0116)</v>
      </c>
      <c r="E25" s="29" t="str">
        <f>_xlfn.CONCAT("(",FIXED(VLOOKUP($H24,'mod3.fr'!$A:G,4,0),4),")")</f>
        <v>(0.0152)</v>
      </c>
      <c r="F25" s="29" t="str">
        <f>_xlfn.CONCAT("(",FIXED(VLOOKUP($H24,'mod4.fr'!$A:H,4,0),4),")")</f>
        <v>(0.0540)</v>
      </c>
    </row>
    <row r="26" spans="2:8" x14ac:dyDescent="0.25">
      <c r="B26" s="109" t="s">
        <v>94</v>
      </c>
      <c r="C26" s="28" t="str">
        <f>_xlfn.CONCAT(FIXED(VLOOKUP($H26,'mod2'!A:G,2,0),4)," ",VLOOKUP($H26,'mod2'!A:G,7,0))</f>
        <v>0.0155 ***</v>
      </c>
      <c r="D26" s="28" t="str">
        <f>_xlfn.CONCAT(FIXED(VLOOKUP($H26,'mod2.fr'!$A:H,2,0),4)," ",VLOOKUP($H26,'mod2.fr'!$A:H,7,0))</f>
        <v>0.0172 ***</v>
      </c>
      <c r="E26" s="28" t="str">
        <f>_xlfn.CONCAT(FIXED(VLOOKUP($H26,'mod3.fr'!$A:G,2,0),4)," ",VLOOKUP($H26,'mod3.fr'!$A:G,7,0))</f>
        <v>0.0151 ***</v>
      </c>
      <c r="F26" s="28" t="str">
        <f>_xlfn.CONCAT(FIXED(VLOOKUP($H26,'mod4.fr'!$A:H,2,0),4)," ",VLOOKUP($H26,'mod4.fr'!$A:H,7,0))</f>
        <v>0.0190 ***</v>
      </c>
      <c r="H26" s="11" t="s">
        <v>33</v>
      </c>
    </row>
    <row r="27" spans="2:8" x14ac:dyDescent="0.25">
      <c r="B27" s="110"/>
      <c r="C27" s="29" t="str">
        <f>_xlfn.CONCAT("(",FIXED(VLOOKUP($H26,'mod2'!A:G,4,0),4),")")</f>
        <v>(0.0026)</v>
      </c>
      <c r="D27" s="29" t="str">
        <f>_xlfn.CONCAT("(",FIXED(VLOOKUP($H26,'mod2.fr'!$A:H,4,0),4),")")</f>
        <v>(0.0030)</v>
      </c>
      <c r="E27" s="29" t="str">
        <f>_xlfn.CONCAT("(",FIXED(VLOOKUP($H26,'mod3.fr'!$A:G,4,0),4),")")</f>
        <v>(0.0040)</v>
      </c>
      <c r="F27" s="29" t="str">
        <f>_xlfn.CONCAT("(",FIXED(VLOOKUP($H26,'mod4.fr'!$A:H,4,0),4),")")</f>
        <v>(0.0000)</v>
      </c>
    </row>
    <row r="28" spans="2:8" x14ac:dyDescent="0.25">
      <c r="B28" s="109" t="s">
        <v>125</v>
      </c>
      <c r="C28" s="28" t="str">
        <f>_xlfn.CONCAT(FIXED(VLOOKUP($H28,'mod2'!A:G,2,0),4)," ",VLOOKUP($H28,'mod2'!A:G,7,0))</f>
        <v xml:space="preserve">-0.0023 </v>
      </c>
      <c r="D28" s="28" t="str">
        <f>_xlfn.CONCAT(FIXED(VLOOKUP($H28,'mod2.fr'!$A:H,2,0),4)," ",VLOOKUP($H28,'mod2.fr'!$A:H,7,0))</f>
        <v xml:space="preserve">-0.0045 </v>
      </c>
      <c r="E28" s="28" t="str">
        <f>_xlfn.CONCAT(FIXED(VLOOKUP($H28,'mod3.fr'!$A:G,2,0),4)," ",VLOOKUP($H28,'mod3.fr'!$A:G,7,0))</f>
        <v xml:space="preserve">-0.0106 </v>
      </c>
      <c r="F28" s="28" t="str">
        <f>_xlfn.CONCAT(FIXED(VLOOKUP($H28,'mod4.fr'!$A:H,2,0),4)," ",VLOOKUP($H28,'mod4.fr'!$A:H,7,0))</f>
        <v xml:space="preserve">-0.0076 </v>
      </c>
      <c r="H28" s="11" t="s">
        <v>118</v>
      </c>
    </row>
    <row r="29" spans="2:8" x14ac:dyDescent="0.25">
      <c r="B29" s="110"/>
      <c r="C29" s="29" t="str">
        <f>_xlfn.CONCAT("(",FIXED(VLOOKUP($H28,'mod2'!A:G,4,0),4),")")</f>
        <v>(0.0042)</v>
      </c>
      <c r="D29" s="29" t="str">
        <f>_xlfn.CONCAT("(",FIXED(VLOOKUP($H28,'mod2.fr'!$A:H,4,0),4),")")</f>
        <v>(0.0049)</v>
      </c>
      <c r="E29" s="29" t="str">
        <f>_xlfn.CONCAT("(",FIXED(VLOOKUP($H28,'mod3.fr'!$A:G,4,0),4),")")</f>
        <v>(0.0064)</v>
      </c>
      <c r="F29" s="29" t="str">
        <f>_xlfn.CONCAT("(",FIXED(VLOOKUP($H28,'mod4.fr'!$A:H,4,0),4),")")</f>
        <v>(0.1224)</v>
      </c>
    </row>
    <row r="30" spans="2:8" x14ac:dyDescent="0.25">
      <c r="B30" s="109" t="s">
        <v>95</v>
      </c>
      <c r="C30" s="28" t="str">
        <f>_xlfn.CONCAT(FIXED(VLOOKUP($H30,'mod2'!A:G,2,0),4)," ",VLOOKUP($H30,'mod2'!A:G,7,0))</f>
        <v xml:space="preserve">0.0071 </v>
      </c>
      <c r="D30" s="28" t="str">
        <f>_xlfn.CONCAT(FIXED(VLOOKUP($H30,'mod2.fr'!$A:H,2,0),4)," ",VLOOKUP($H30,'mod2.fr'!$A:H,7,0))</f>
        <v xml:space="preserve">0.0109 </v>
      </c>
      <c r="E30" s="28" t="str">
        <f>_xlfn.CONCAT(FIXED(VLOOKUP($H30,'mod3.fr'!$A:G,2,0),4)," ",VLOOKUP($H30,'mod3.fr'!$A:G,7,0))</f>
        <v>0.1024 ***</v>
      </c>
      <c r="F30" s="28" t="str">
        <f>_xlfn.CONCAT(FIXED(VLOOKUP($H30,'mod4.fr'!$A:H,2,0),4)," ",VLOOKUP($H30,'mod4.fr'!$A:H,7,0))</f>
        <v>0.0468 ***</v>
      </c>
      <c r="H30" s="11" t="s">
        <v>29</v>
      </c>
    </row>
    <row r="31" spans="2:8" x14ac:dyDescent="0.25">
      <c r="B31" s="110"/>
      <c r="C31" s="29" t="str">
        <f>_xlfn.CONCAT("(",FIXED(VLOOKUP($H30,'mod2'!A:G,4,0),4),")")</f>
        <v>(0.0177)</v>
      </c>
      <c r="D31" s="29" t="str">
        <f>_xlfn.CONCAT("(",FIXED(VLOOKUP($H30,'mod2.fr'!$A:H,4,0),4),")")</f>
        <v>(0.0220)</v>
      </c>
      <c r="E31" s="29" t="str">
        <f>_xlfn.CONCAT("(",FIXED(VLOOKUP($H30,'mod3.fr'!$A:G,4,0),4),")")</f>
        <v>(0.0297)</v>
      </c>
      <c r="F31" s="29" t="str">
        <f>_xlfn.CONCAT("(",FIXED(VLOOKUP($H30,'mod4.fr'!$A:H,4,0),4),")")</f>
        <v>(0.0342)</v>
      </c>
    </row>
    <row r="32" spans="2:8" x14ac:dyDescent="0.25">
      <c r="B32" s="109" t="s">
        <v>96</v>
      </c>
      <c r="C32" s="28" t="str">
        <f>_xlfn.CONCAT(FIXED(VLOOKUP($H32,'mod2'!A:G,2,0),4)," ",VLOOKUP($H32,'mod2'!A:G,7,0))</f>
        <v>0.0958 ***</v>
      </c>
      <c r="D32" s="28" t="str">
        <f>_xlfn.CONCAT(FIXED(VLOOKUP($H32,'mod2.fr'!$A:H,2,0),4)," ",VLOOKUP($H32,'mod2.fr'!$A:H,7,0))</f>
        <v>0.0986 ***</v>
      </c>
      <c r="E32" s="28" t="str">
        <f>_xlfn.CONCAT(FIXED(VLOOKUP($H32,'mod3.fr'!$A:G,2,0),4)," ",VLOOKUP($H32,'mod3.fr'!$A:G,7,0))</f>
        <v>0.1986 ***</v>
      </c>
      <c r="F32" s="28" t="str">
        <f>_xlfn.CONCAT(FIXED(VLOOKUP($H32,'mod4.fr'!$A:H,2,0),4)," ",VLOOKUP($H32,'mod4.fr'!$A:H,7,0))</f>
        <v>0.1516 ***</v>
      </c>
      <c r="H32" s="11" t="s">
        <v>30</v>
      </c>
    </row>
    <row r="33" spans="2:8" x14ac:dyDescent="0.25">
      <c r="B33" s="110"/>
      <c r="C33" s="29" t="str">
        <f>_xlfn.CONCAT("(",FIXED(VLOOKUP($H32,'mod2'!A:G,4,0),4),")")</f>
        <v>(0.0190)</v>
      </c>
      <c r="D33" s="29" t="str">
        <f>_xlfn.CONCAT("(",FIXED(VLOOKUP($H32,'mod2.fr'!$A:H,4,0),4),")")</f>
        <v>(0.0238)</v>
      </c>
      <c r="E33" s="29" t="str">
        <f>_xlfn.CONCAT("(",FIXED(VLOOKUP($H32,'mod3.fr'!$A:G,4,0),4),")")</f>
        <v>(0.0327)</v>
      </c>
      <c r="F33" s="29" t="str">
        <f>_xlfn.CONCAT("(",FIXED(VLOOKUP($H32,'mod4.fr'!$A:H,4,0),4),")")</f>
        <v>(0.0000)</v>
      </c>
    </row>
    <row r="34" spans="2:8" x14ac:dyDescent="0.25">
      <c r="B34" s="109" t="s">
        <v>97</v>
      </c>
      <c r="C34" s="28" t="str">
        <f>_xlfn.CONCAT(FIXED(VLOOKUP($H34,'mod2'!A:G,2,0),4)," ",VLOOKUP($H34,'mod2'!A:G,7,0))</f>
        <v>0.1023 ***</v>
      </c>
      <c r="D34" s="28" t="str">
        <f>_xlfn.CONCAT(FIXED(VLOOKUP($H34,'mod2.fr'!$A:H,2,0),4)," ",VLOOKUP($H34,'mod2.fr'!$A:H,7,0))</f>
        <v>0.0800 *</v>
      </c>
      <c r="E34" s="28" t="str">
        <f>_xlfn.CONCAT(FIXED(VLOOKUP($H34,'mod3.fr'!$A:G,2,0),4)," ",VLOOKUP($H34,'mod3.fr'!$A:G,7,0))</f>
        <v>0.1464 **</v>
      </c>
      <c r="F34" s="28" t="str">
        <f>_xlfn.CONCAT(FIXED(VLOOKUP($H34,'mod4.fr'!$A:H,2,0),4)," ",VLOOKUP($H34,'mod4.fr'!$A:H,7,0))</f>
        <v>0.1414 ***</v>
      </c>
      <c r="H34" s="11" t="s">
        <v>27</v>
      </c>
    </row>
    <row r="35" spans="2:8" x14ac:dyDescent="0.25">
      <c r="B35" s="110"/>
      <c r="C35" s="29" t="str">
        <f>_xlfn.CONCAT("(",FIXED(VLOOKUP($H34,'mod2'!A:G,4,0),4),")")</f>
        <v>(0.0295)</v>
      </c>
      <c r="D35" s="29" t="str">
        <f>_xlfn.CONCAT("(",FIXED(VLOOKUP($H34,'mod2.fr'!$A:H,4,0),4),")")</f>
        <v>(0.0360)</v>
      </c>
      <c r="E35" s="29" t="str">
        <f>_xlfn.CONCAT("(",FIXED(VLOOKUP($H34,'mod3.fr'!$A:G,4,0),4),")")</f>
        <v>(0.0488)</v>
      </c>
      <c r="F35" s="29" t="str">
        <f>_xlfn.CONCAT("(",FIXED(VLOOKUP($H34,'mod4.fr'!$A:H,4,0),4),")")</f>
        <v>(0.0001)</v>
      </c>
    </row>
    <row r="36" spans="2:8" x14ac:dyDescent="0.25">
      <c r="B36" s="109" t="s">
        <v>98</v>
      </c>
      <c r="C36" s="28" t="str">
        <f>_xlfn.CONCAT(FIXED(VLOOKUP($H36,'mod2'!A:G,2,0),4)," ",VLOOKUP($H36,'mod2'!A:G,7,0))</f>
        <v xml:space="preserve">0.0459 </v>
      </c>
      <c r="D36" s="28" t="str">
        <f>_xlfn.CONCAT(FIXED(VLOOKUP($H36,'mod2.fr'!$A:H,2,0),4)," ",VLOOKUP($H36,'mod2.fr'!$A:H,7,0))</f>
        <v xml:space="preserve">0.0083 </v>
      </c>
      <c r="E36" s="28" t="str">
        <f>_xlfn.CONCAT(FIXED(VLOOKUP($H36,'mod3.fr'!$A:G,2,0),4)," ",VLOOKUP($H36,'mod3.fr'!$A:G,7,0))</f>
        <v xml:space="preserve">0.0862 </v>
      </c>
      <c r="F36" s="28" t="str">
        <f>_xlfn.CONCAT(FIXED(VLOOKUP($H36,'mod4.fr'!$A:H,2,0),4)," ",VLOOKUP($H36,'mod4.fr'!$A:H,7,0))</f>
        <v xml:space="preserve">0.0901 </v>
      </c>
      <c r="H36" s="11" t="s">
        <v>28</v>
      </c>
    </row>
    <row r="37" spans="2:8" x14ac:dyDescent="0.25">
      <c r="B37" s="110"/>
      <c r="C37" s="29" t="str">
        <f>_xlfn.CONCAT("(",FIXED(VLOOKUP($H36,'mod2'!A:G,4,0),4),")")</f>
        <v>(0.0460)</v>
      </c>
      <c r="D37" s="29" t="str">
        <f>_xlfn.CONCAT("(",FIXED(VLOOKUP($H36,'mod2.fr'!$A:H,4,0),4),")")</f>
        <v>(0.0548)</v>
      </c>
      <c r="E37" s="29" t="str">
        <f>_xlfn.CONCAT("(",FIXED(VLOOKUP($H36,'mod3.fr'!$A:G,4,0),4),")")</f>
        <v>(0.0745)</v>
      </c>
      <c r="F37" s="29" t="str">
        <f>_xlfn.CONCAT("(",FIXED(VLOOKUP($H36,'mod4.fr'!$A:H,4,0),4),")")</f>
        <v>(0.1046)</v>
      </c>
    </row>
    <row r="38" spans="2:8" x14ac:dyDescent="0.25">
      <c r="B38" s="109" t="s">
        <v>34</v>
      </c>
      <c r="C38" s="28" t="str">
        <f>_xlfn.CONCAT(FIXED(VLOOKUP($H38,'mod2'!A:G,2,0),4)," ",VLOOKUP($H38,'mod2'!A:G,7,0))</f>
        <v>0.0038 ***</v>
      </c>
      <c r="D38" s="28" t="str">
        <f>_xlfn.CONCAT(FIXED(VLOOKUP($H38,'mod2.fr'!$A:H,2,0),4)," ",VLOOKUP($H38,'mod2.fr'!$A:H,7,0))</f>
        <v>0.0047 ***</v>
      </c>
      <c r="E38" s="28" t="str">
        <f>_xlfn.CONCAT(FIXED(VLOOKUP($H38,'mod3.fr'!$A:G,2,0),4)," ",VLOOKUP($H38,'mod3.fr'!$A:G,7,0))</f>
        <v>0.0042 ***</v>
      </c>
      <c r="F38" s="28" t="str">
        <f>_xlfn.CONCAT(FIXED(VLOOKUP($H38,'mod4.fr'!$A:H,2,0),4)," ",VLOOKUP($H38,'mod4.fr'!$A:H,7,0))</f>
        <v>0.0043 ***</v>
      </c>
      <c r="H38" s="11" t="s">
        <v>34</v>
      </c>
    </row>
    <row r="39" spans="2:8" x14ac:dyDescent="0.25">
      <c r="B39" s="110"/>
      <c r="C39" s="29" t="str">
        <f>_xlfn.CONCAT("(",FIXED(VLOOKUP($H38,'mod2'!A:G,4,0),4),")")</f>
        <v>(0.0003)</v>
      </c>
      <c r="D39" s="29" t="str">
        <f>_xlfn.CONCAT("(",FIXED(VLOOKUP($H38,'mod2.fr'!$A:H,4,0),4),")")</f>
        <v>(0.0004)</v>
      </c>
      <c r="E39" s="29" t="str">
        <f>_xlfn.CONCAT("(",FIXED(VLOOKUP($H38,'mod3.fr'!$A:G,4,0),4),")")</f>
        <v>(0.0005)</v>
      </c>
      <c r="F39" s="29" t="str">
        <f>_xlfn.CONCAT("(",FIXED(VLOOKUP($H38,'mod4.fr'!$A:H,4,0),4),")")</f>
        <v>(0.0000)</v>
      </c>
    </row>
    <row r="40" spans="2:8" x14ac:dyDescent="0.25">
      <c r="B40" s="109" t="s">
        <v>99</v>
      </c>
      <c r="C40" s="28" t="str">
        <f>_xlfn.CONCAT(FIXED(VLOOKUP($H40,'mod2'!A:G,2,0),4)," ",VLOOKUP($H40,'mod2'!A:G,7,0))</f>
        <v>-0.0010 ***</v>
      </c>
      <c r="D40" s="28" t="str">
        <f>_xlfn.CONCAT(FIXED(VLOOKUP($H40,'mod2.fr'!$A:H,2,0),4)," ",VLOOKUP($H40,'mod2.fr'!$A:H,7,0))</f>
        <v>-0.0010 ***</v>
      </c>
      <c r="E40" s="28" t="str">
        <f>_xlfn.CONCAT(FIXED(VLOOKUP($H40,'mod3.fr'!$A:G,2,0),4)," ",VLOOKUP($H40,'mod3.fr'!$A:G,7,0))</f>
        <v>-0.0005 *</v>
      </c>
      <c r="F40" s="28" t="str">
        <f>_xlfn.CONCAT(FIXED(VLOOKUP($H40,'mod4.fr'!$A:H,2,0),4)," ",VLOOKUP($H40,'mod4.fr'!$A:H,7,0))</f>
        <v>-0.0006 *</v>
      </c>
      <c r="H40" s="11" t="s">
        <v>35</v>
      </c>
    </row>
    <row r="41" spans="2:8" x14ac:dyDescent="0.25">
      <c r="B41" s="110"/>
      <c r="C41" s="29" t="str">
        <f>_xlfn.CONCAT("(",FIXED(VLOOKUP($H40,'mod2'!A:G,4,0),4),")")</f>
        <v>(0.0001)</v>
      </c>
      <c r="D41" s="29" t="str">
        <f>_xlfn.CONCAT("(",FIXED(VLOOKUP($H40,'mod2.fr'!$A:H,4,0),4),")")</f>
        <v>(0.0001)</v>
      </c>
      <c r="E41" s="29" t="str">
        <f>_xlfn.CONCAT("(",FIXED(VLOOKUP($H40,'mod3.fr'!$A:G,4,0),4),")")</f>
        <v>(0.0002)</v>
      </c>
      <c r="F41" s="29" t="str">
        <f>_xlfn.CONCAT("(",FIXED(VLOOKUP($H40,'mod4.fr'!$A:H,4,0),4),")")</f>
        <v>(0.0000)</v>
      </c>
    </row>
    <row r="42" spans="2:8" x14ac:dyDescent="0.25">
      <c r="B42" s="109" t="s">
        <v>100</v>
      </c>
      <c r="C42" s="28" t="str">
        <f>_xlfn.CONCAT(FIXED(VLOOKUP($H42,'mod2'!A:G,2,0),4)," ",VLOOKUP($H42,'mod2'!A:G,7,0))</f>
        <v>0.0005 ***</v>
      </c>
      <c r="D42" s="28" t="str">
        <f>_xlfn.CONCAT(FIXED(VLOOKUP($H42,'mod2.fr'!$A:H,2,0),4)," ",VLOOKUP($H42,'mod2.fr'!$A:H,7,0))</f>
        <v>0.0003 ***</v>
      </c>
      <c r="E42" s="28" t="str">
        <f>_xlfn.CONCAT(FIXED(VLOOKUP($H42,'mod3.fr'!$A:G,2,0),4)," ",VLOOKUP($H42,'mod3.fr'!$A:G,7,0))</f>
        <v>0.0003 *</v>
      </c>
      <c r="F42" s="28" t="str">
        <f>_xlfn.CONCAT(FIXED(VLOOKUP($H42,'mod4.fr'!$A:H,2,0),4)," ",VLOOKUP($H42,'mod4.fr'!$A:H,7,0))</f>
        <v>0.0004 *</v>
      </c>
      <c r="H42" s="11" t="s">
        <v>36</v>
      </c>
    </row>
    <row r="43" spans="2:8" x14ac:dyDescent="0.25">
      <c r="B43" s="110"/>
      <c r="C43" s="29" t="str">
        <f>_xlfn.CONCAT("(",FIXED(VLOOKUP($H42,'mod2'!A:G,4,0),4),")")</f>
        <v>(0.0001)</v>
      </c>
      <c r="D43" s="29" t="str">
        <f>_xlfn.CONCAT("(",FIXED(VLOOKUP($H42,'mod2.fr'!$A:H,4,0),4),")")</f>
        <v>(0.0001)</v>
      </c>
      <c r="E43" s="29" t="str">
        <f>_xlfn.CONCAT("(",FIXED(VLOOKUP($H42,'mod3.fr'!$A:G,4,0),4),")")</f>
        <v>(0.0001)</v>
      </c>
      <c r="F43" s="29" t="str">
        <f>_xlfn.CONCAT("(",FIXED(VLOOKUP($H42,'mod4.fr'!$A:H,4,0),4),")")</f>
        <v>(0.0000)</v>
      </c>
    </row>
    <row r="44" spans="2:8" x14ac:dyDescent="0.25">
      <c r="B44" s="109" t="s">
        <v>101</v>
      </c>
      <c r="C44" s="28" t="str">
        <f>_xlfn.CONCAT(FIXED(VLOOKUP($H44,'mod2'!A:G,2,0),4)," ",VLOOKUP($H44,'mod2'!A:G,7,0))</f>
        <v>-0.0412 **</v>
      </c>
      <c r="D44" s="28" t="str">
        <f>_xlfn.CONCAT(FIXED(VLOOKUP($H44,'mod2.fr'!$A:H,2,0),4)," ",VLOOKUP($H44,'mod2.fr'!$A:H,7,0))</f>
        <v>-0.0324 ^</v>
      </c>
      <c r="E44" s="28" t="str">
        <f>_xlfn.CONCAT(FIXED(VLOOKUP($H44,'mod3.fr'!$A:G,2,0),4)," ",VLOOKUP($H44,'mod3.fr'!$A:G,7,0))</f>
        <v xml:space="preserve">0.0041 </v>
      </c>
      <c r="F44" s="28" t="str">
        <f>_xlfn.CONCAT(FIXED(VLOOKUP($H44,'mod4.fr'!$A:H,2,0),4)," ",VLOOKUP($H44,'mod4.fr'!$A:H,7,0))</f>
        <v xml:space="preserve">-0.0228 </v>
      </c>
      <c r="H44" s="11" t="s">
        <v>37</v>
      </c>
    </row>
    <row r="45" spans="2:8" x14ac:dyDescent="0.25">
      <c r="B45" s="110"/>
      <c r="C45" s="29" t="str">
        <f>_xlfn.CONCAT("(",FIXED(VLOOKUP($H44,'mod2'!A:G,4,0),4),")")</f>
        <v>(0.0145)</v>
      </c>
      <c r="D45" s="29" t="str">
        <f>_xlfn.CONCAT("(",FIXED(VLOOKUP($H44,'mod2.fr'!$A:H,4,0),4),")")</f>
        <v>(0.0166)</v>
      </c>
      <c r="E45" s="29" t="str">
        <f>_xlfn.CONCAT("(",FIXED(VLOOKUP($H44,'mod3.fr'!$A:G,4,0),4),")")</f>
        <v>(0.0216)</v>
      </c>
      <c r="F45" s="29" t="str">
        <f>_xlfn.CONCAT("(",FIXED(VLOOKUP($H44,'mod4.fr'!$A:H,4,0),4),")")</f>
        <v>(0.1704)</v>
      </c>
    </row>
    <row r="46" spans="2:8" x14ac:dyDescent="0.25">
      <c r="B46" s="109" t="s">
        <v>102</v>
      </c>
      <c r="C46" s="28" t="str">
        <f>_xlfn.CONCAT(FIXED(VLOOKUP($H46,'mod2'!A:G,2,0),4)," ",VLOOKUP($H46,'mod2'!A:G,7,0))</f>
        <v>-0.0645 **</v>
      </c>
      <c r="D46" s="28" t="str">
        <f>_xlfn.CONCAT(FIXED(VLOOKUP($H46,'mod2.fr'!$A:H,2,0),4)," ",VLOOKUP($H46,'mod2.fr'!$A:H,7,0))</f>
        <v xml:space="preserve">-0.0374 </v>
      </c>
      <c r="E46" s="28" t="str">
        <f>_xlfn.CONCAT(FIXED(VLOOKUP($H46,'mod3.fr'!$A:G,2,0),4)," ",VLOOKUP($H46,'mod3.fr'!$A:G,7,0))</f>
        <v xml:space="preserve">0.0061 </v>
      </c>
      <c r="F46" s="28" t="str">
        <f>_xlfn.CONCAT(FIXED(VLOOKUP($H46,'mod4.fr'!$A:H,2,0),4)," ",VLOOKUP($H46,'mod4.fr'!$A:H,7,0))</f>
        <v xml:space="preserve">-0.0308 </v>
      </c>
      <c r="H46" s="11" t="s">
        <v>38</v>
      </c>
    </row>
    <row r="47" spans="2:8" x14ac:dyDescent="0.25">
      <c r="B47" s="110"/>
      <c r="C47" s="29" t="str">
        <f>_xlfn.CONCAT("(",FIXED(VLOOKUP($H46,'mod2'!A:G,4,0),4),")")</f>
        <v>(0.0208)</v>
      </c>
      <c r="D47" s="29" t="str">
        <f>_xlfn.CONCAT("(",FIXED(VLOOKUP($H46,'mod2.fr'!$A:H,4,0),4),")")</f>
        <v>(0.0243)</v>
      </c>
      <c r="E47" s="29" t="str">
        <f>_xlfn.CONCAT("(",FIXED(VLOOKUP($H46,'mod3.fr'!$A:G,4,0),4),")")</f>
        <v>(0.0324)</v>
      </c>
      <c r="F47" s="29" t="str">
        <f>_xlfn.CONCAT("(",FIXED(VLOOKUP($H46,'mod4.fr'!$A:H,4,0),4),")")</f>
        <v>(0.2055)</v>
      </c>
    </row>
    <row r="48" spans="2:8" x14ac:dyDescent="0.25">
      <c r="B48" s="109" t="s">
        <v>127</v>
      </c>
      <c r="C48" s="28" t="str">
        <f>_xlfn.CONCAT(FIXED(VLOOKUP($H48,'mod2'!A:G,2,0),4)," ",VLOOKUP($H48,'mod2'!A:G,7,0))</f>
        <v>-0.0527 *</v>
      </c>
      <c r="D48" s="28" t="str">
        <f>_xlfn.CONCAT(FIXED(VLOOKUP($H48,'mod2.fr'!$A:H,2,0),4)," ",VLOOKUP($H48,'mod2.fr'!$A:H,7,0))</f>
        <v xml:space="preserve">-0.0420 </v>
      </c>
      <c r="E48" s="28" t="str">
        <f>_xlfn.CONCAT(FIXED(VLOOKUP($H48,'mod3.fr'!$A:G,2,0),4)," ",VLOOKUP($H48,'mod3.fr'!$A:G,7,0))</f>
        <v>-0.1280 ***</v>
      </c>
      <c r="F48" s="28" t="str">
        <f>_xlfn.CONCAT(FIXED(VLOOKUP($H48,'mod4.fr'!$A:H,2,0),4)," ",VLOOKUP($H48,'mod4.fr'!$A:H,7,0))</f>
        <v>-0.0965 ***</v>
      </c>
      <c r="H48" s="11" t="s">
        <v>39</v>
      </c>
    </row>
    <row r="49" spans="2:10" x14ac:dyDescent="0.25">
      <c r="B49" s="110"/>
      <c r="C49" s="29" t="str">
        <f>_xlfn.CONCAT("(",FIXED(VLOOKUP($H48,'mod2'!A:G,4,0),4),")")</f>
        <v>(0.0206)</v>
      </c>
      <c r="D49" s="29" t="str">
        <f>_xlfn.CONCAT("(",FIXED(VLOOKUP($H48,'mod2.fr'!$A:H,4,0),4),")")</f>
        <v>(0.0278)</v>
      </c>
      <c r="E49" s="29" t="str">
        <f>_xlfn.CONCAT("(",FIXED(VLOOKUP($H48,'mod3.fr'!$A:G,4,0),4),")")</f>
        <v>(0.0347)</v>
      </c>
      <c r="F49" s="29" t="str">
        <f>_xlfn.CONCAT("(",FIXED(VLOOKUP($H48,'mod4.fr'!$A:H,4,0),4),")")</f>
        <v>(0.0005)</v>
      </c>
    </row>
    <row r="50" spans="2:10" x14ac:dyDescent="0.25">
      <c r="B50" s="109" t="s">
        <v>126</v>
      </c>
      <c r="C50" s="28" t="str">
        <f>_xlfn.CONCAT(FIXED(VLOOKUP($H50,'mod2'!A:G,2,0),4)," ",VLOOKUP($H50,'mod2'!A:G,7,0))</f>
        <v>-0.1335 ***</v>
      </c>
      <c r="D50" s="28" t="str">
        <f>_xlfn.CONCAT(FIXED(VLOOKUP($H50,'mod2.fr'!$A:H,2,0),4)," ",VLOOKUP($H50,'mod2.fr'!$A:H,7,0))</f>
        <v>-0.1647 ***</v>
      </c>
      <c r="E50" s="28" t="str">
        <f>_xlfn.CONCAT(FIXED(VLOOKUP($H50,'mod3.fr'!$A:G,2,0),4)," ",VLOOKUP($H50,'mod3.fr'!$A:G,7,0))</f>
        <v>-0.2360 ***</v>
      </c>
      <c r="F50" s="28" t="str">
        <f>_xlfn.CONCAT(FIXED(VLOOKUP($H50,'mod4.fr'!$A:H,2,0),4)," ",VLOOKUP($H50,'mod4.fr'!$A:H,7,0))</f>
        <v>-0.2299 ***</v>
      </c>
      <c r="H50" s="11" t="s">
        <v>40</v>
      </c>
    </row>
    <row r="51" spans="2:10" x14ac:dyDescent="0.25">
      <c r="B51" s="110"/>
      <c r="C51" s="29" t="str">
        <f>_xlfn.CONCAT("(",FIXED(VLOOKUP($H50,'mod2'!A:G,4,0),4),")")</f>
        <v>(0.0218)</v>
      </c>
      <c r="D51" s="29" t="str">
        <f>_xlfn.CONCAT("(",FIXED(VLOOKUP($H50,'mod2.fr'!$A:H,4,0),4),")")</f>
        <v>(0.0295)</v>
      </c>
      <c r="E51" s="29" t="str">
        <f>_xlfn.CONCAT("(",FIXED(VLOOKUP($H50,'mod3.fr'!$A:G,4,0),4),")")</f>
        <v>(0.0378)</v>
      </c>
      <c r="F51" s="29" t="str">
        <f>_xlfn.CONCAT("(",FIXED(VLOOKUP($H50,'mod4.fr'!$A:H,4,0),4),")")</f>
        <v>(0.0000)</v>
      </c>
    </row>
    <row r="52" spans="2:10" x14ac:dyDescent="0.25">
      <c r="B52" s="109" t="s">
        <v>103</v>
      </c>
      <c r="C52" s="28" t="str">
        <f>_xlfn.CONCAT(FIXED(VLOOKUP($H52,'mod2'!A:G,2,0),4)," ",VLOOKUP($H52,'mod2'!A:G,7,0))</f>
        <v>-0.0340 .</v>
      </c>
      <c r="D52" s="28" t="str">
        <f>_xlfn.CONCAT(FIXED(VLOOKUP($H52,'mod2.fr'!$A:H,2,0),4)," ",VLOOKUP($H52,'mod2.fr'!$A:H,7,0))</f>
        <v xml:space="preserve">-0.0445 </v>
      </c>
      <c r="E52" s="28" t="str">
        <f>_xlfn.CONCAT(FIXED(VLOOKUP($H52,'mod3.fr'!$A:G,2,0),4)," ",VLOOKUP($H52,'mod3.fr'!$A:G,7,0))</f>
        <v>-0.1151 ***</v>
      </c>
      <c r="F52" s="28" t="str">
        <f>_xlfn.CONCAT(FIXED(VLOOKUP($H52,'mod4.fr'!$A:H,2,0),4)," ",VLOOKUP($H52,'mod4.fr'!$A:H,7,0))</f>
        <v>-0.1037 ***</v>
      </c>
      <c r="H52" s="11" t="s">
        <v>41</v>
      </c>
    </row>
    <row r="53" spans="2:10" x14ac:dyDescent="0.25">
      <c r="B53" s="110"/>
      <c r="C53" s="29" t="str">
        <f>_xlfn.CONCAT("(",FIXED(VLOOKUP($H52,'mod2'!A:G,4,0),4),")")</f>
        <v>(0.0182)</v>
      </c>
      <c r="D53" s="29" t="str">
        <f>_xlfn.CONCAT("(",FIXED(VLOOKUP($H52,'mod2.fr'!$A:H,4,0),4),")")</f>
        <v>(0.0245)</v>
      </c>
      <c r="E53" s="29" t="str">
        <f>_xlfn.CONCAT("(",FIXED(VLOOKUP($H52,'mod3.fr'!$A:G,4,0),4),")")</f>
        <v>(0.0311)</v>
      </c>
      <c r="F53" s="29" t="str">
        <f>_xlfn.CONCAT("(",FIXED(VLOOKUP($H52,'mod4.fr'!$A:H,4,0),4),")")</f>
        <v>(0.0000)</v>
      </c>
    </row>
    <row r="54" spans="2:10" x14ac:dyDescent="0.25">
      <c r="B54" s="109" t="s">
        <v>506</v>
      </c>
      <c r="C54" s="28" t="str">
        <f>_xlfn.CONCAT(FIXED(VLOOKUP($H54,'mod2'!A:G,2,0),4)," ",VLOOKUP($H54,'mod2'!A:G,7,0))</f>
        <v xml:space="preserve">-0.0264 </v>
      </c>
      <c r="D54" s="28" t="str">
        <f>_xlfn.CONCAT(FIXED(VLOOKUP($H54,'mod2.fr'!$A:H,2,0),4)," ",VLOOKUP($H54,'mod2.fr'!$A:H,7,0))</f>
        <v xml:space="preserve">-0.0372 </v>
      </c>
      <c r="E54" s="28" t="str">
        <f>_xlfn.CONCAT(FIXED(VLOOKUP($H54,'mod3.fr'!$A:G,2,0),4)," ",VLOOKUP($H54,'mod3.fr'!$A:G,7,0))</f>
        <v>-0.0501 ^</v>
      </c>
      <c r="F54" s="28" t="str">
        <f>_xlfn.CONCAT(FIXED(VLOOKUP($H54,'mod4.fr'!$A:H,2,0),4)," ",VLOOKUP($H54,'mod4.fr'!$A:H,7,0))</f>
        <v xml:space="preserve">-0.0340 </v>
      </c>
      <c r="H54" s="11" t="s">
        <v>503</v>
      </c>
    </row>
    <row r="55" spans="2:10" x14ac:dyDescent="0.25">
      <c r="B55" s="110"/>
      <c r="C55" s="29" t="str">
        <f>_xlfn.CONCAT("(",FIXED(VLOOKUP($H54,'mod2'!A:G,4,0),4),")")</f>
        <v>(0.0185)</v>
      </c>
      <c r="D55" s="29" t="str">
        <f>_xlfn.CONCAT("(",FIXED(VLOOKUP($H54,'mod2.fr'!$A:H,4,0),4),")")</f>
        <v>(0.0213)</v>
      </c>
      <c r="E55" s="29" t="str">
        <f>_xlfn.CONCAT("(",FIXED(VLOOKUP($H54,'mod3.fr'!$A:G,4,0),4),")")</f>
        <v>(0.0275)</v>
      </c>
      <c r="F55" s="29" t="str">
        <f>_xlfn.CONCAT("(",FIXED(VLOOKUP($H54,'mod4.fr'!$A:H,4,0),4),")")</f>
        <v>(0.1108)</v>
      </c>
    </row>
    <row r="56" spans="2:10" x14ac:dyDescent="0.25">
      <c r="B56" s="109" t="s">
        <v>507</v>
      </c>
      <c r="C56" s="28" t="str">
        <f>_xlfn.CONCAT(FIXED(VLOOKUP($H56,'mod2'!A:G,2,0),4)," ",VLOOKUP($H56,'mod2'!A:G,7,0))</f>
        <v xml:space="preserve">-0.0092 </v>
      </c>
      <c r="D56" s="28" t="str">
        <f>_xlfn.CONCAT(FIXED(VLOOKUP($H56,'mod2.fr'!$A:H,2,0),4)," ",VLOOKUP($H56,'mod2.fr'!$A:H,7,0))</f>
        <v xml:space="preserve">-0.0095 </v>
      </c>
      <c r="E56" s="28" t="str">
        <f>_xlfn.CONCAT(FIXED(VLOOKUP($H56,'mod3.fr'!$A:G,2,0),4)," ",VLOOKUP($H56,'mod3.fr'!$A:G,7,0))</f>
        <v xml:space="preserve">-0.0235 </v>
      </c>
      <c r="F56" s="28" t="str">
        <f>_xlfn.CONCAT(FIXED(VLOOKUP($H56,'mod4.fr'!$A:H,2,0),4)," ",VLOOKUP($H56,'mod4.fr'!$A:H,7,0))</f>
        <v xml:space="preserve">-0.0111 </v>
      </c>
      <c r="H56" s="11" t="s">
        <v>504</v>
      </c>
    </row>
    <row r="57" spans="2:10" x14ac:dyDescent="0.25">
      <c r="B57" s="110"/>
      <c r="C57" s="29" t="str">
        <f>_xlfn.CONCAT("(",FIXED(VLOOKUP($H56,'mod2'!A:G,4,0),4),")")</f>
        <v>(0.0223)</v>
      </c>
      <c r="D57" s="29" t="str">
        <f>_xlfn.CONCAT("(",FIXED(VLOOKUP($H56,'mod2.fr'!$A:H,4,0),4),")")</f>
        <v>(0.0265)</v>
      </c>
      <c r="E57" s="29" t="str">
        <f>_xlfn.CONCAT("(",FIXED(VLOOKUP($H56,'mod3.fr'!$A:G,4,0),4),")")</f>
        <v>(0.0343)</v>
      </c>
      <c r="F57" s="29" t="str">
        <f>_xlfn.CONCAT("(",FIXED(VLOOKUP($H56,'mod4.fr'!$A:H,4,0),4),")")</f>
        <v>(0.6763)</v>
      </c>
    </row>
    <row r="58" spans="2:10" x14ac:dyDescent="0.25">
      <c r="B58" s="109" t="s">
        <v>508</v>
      </c>
      <c r="C58" s="28" t="str">
        <f>_xlfn.CONCAT(FIXED(VLOOKUP($H58,'mod2'!A:G,2,0),4)," ",VLOOKUP($H58,'mod2'!A:G,7,0))</f>
        <v xml:space="preserve">-0.0118 </v>
      </c>
      <c r="D58" s="28" t="str">
        <f>_xlfn.CONCAT(FIXED(VLOOKUP($H58,'mod2.fr'!$A:H,2,0),4)," ",VLOOKUP($H58,'mod2.fr'!$A:H,7,0))</f>
        <v xml:space="preserve">-0.0074 </v>
      </c>
      <c r="E58" s="28" t="str">
        <f>_xlfn.CONCAT(FIXED(VLOOKUP($H58,'mod3.fr'!$A:G,2,0),4)," ",VLOOKUP($H58,'mod3.fr'!$A:G,7,0))</f>
        <v xml:space="preserve">-0.0181 </v>
      </c>
      <c r="F58" s="28" t="str">
        <f>_xlfn.CONCAT(FIXED(VLOOKUP($H58,'mod4.fr'!$A:H,2,0),4)," ",VLOOKUP($H58,'mod4.fr'!$A:H,7,0))</f>
        <v xml:space="preserve">-0.0030 </v>
      </c>
      <c r="H58" s="11" t="s">
        <v>505</v>
      </c>
    </row>
    <row r="59" spans="2:10" x14ac:dyDescent="0.25">
      <c r="B59" s="110"/>
      <c r="C59" s="29" t="str">
        <f>_xlfn.CONCAT("(",FIXED(VLOOKUP($H58,'mod2'!A:G,4,0),4),")")</f>
        <v>(0.0200)</v>
      </c>
      <c r="D59" s="29" t="str">
        <f>_xlfn.CONCAT("(",FIXED(VLOOKUP($H58,'mod2.fr'!$A:H,4,0),4),")")</f>
        <v>(0.0229)</v>
      </c>
      <c r="E59" s="29" t="str">
        <f>_xlfn.CONCAT("(",FIXED(VLOOKUP($H58,'mod3.fr'!$A:G,4,0),4),")")</f>
        <v>(0.0295)</v>
      </c>
      <c r="F59" s="29" t="str">
        <f>_xlfn.CONCAT("(",FIXED(VLOOKUP($H58,'mod4.fr'!$A:H,4,0),4),")")</f>
        <v>(0.8966)</v>
      </c>
    </row>
    <row r="60" spans="2:10" x14ac:dyDescent="0.25">
      <c r="B60" s="109" t="s">
        <v>104</v>
      </c>
      <c r="C60" s="28"/>
      <c r="D60" s="28"/>
      <c r="E60" s="28" t="str">
        <f>_xlfn.CONCAT(FIXED(VLOOKUP($H60,'mod3.fr'!$A:G,2,0),4)," ",VLOOKUP($H60,'mod3.fr'!$A:G,7,0))</f>
        <v>-0.0822 ***</v>
      </c>
      <c r="F60" s="28" t="str">
        <f>_xlfn.CONCAT(FIXED(VLOOKUP($H60,'mod4.fr'!$A:H,2,0),4)," ",VLOOKUP($H60,'mod4.fr'!$A:H,7,0))</f>
        <v>-0.0767 ***</v>
      </c>
      <c r="H60" s="11" t="s">
        <v>43</v>
      </c>
    </row>
    <row r="61" spans="2:10" x14ac:dyDescent="0.25">
      <c r="B61" s="110"/>
      <c r="C61" s="29"/>
      <c r="D61" s="29"/>
      <c r="E61" s="29" t="str">
        <f>_xlfn.CONCAT("(",FIXED(VLOOKUP($H60,'mod3.fr'!$A:G,4,0),4),")")</f>
        <v>(0.0073)</v>
      </c>
      <c r="F61" s="29" t="str">
        <f>_xlfn.CONCAT("(",FIXED(VLOOKUP($H60,'mod4.fr'!$A:H,4,0),4),")")</f>
        <v>(0.0000)</v>
      </c>
      <c r="J61" t="s">
        <v>145</v>
      </c>
    </row>
    <row r="62" spans="2:10" x14ac:dyDescent="0.25">
      <c r="B62" s="109" t="s">
        <v>105</v>
      </c>
      <c r="C62" s="28"/>
      <c r="D62" s="28"/>
      <c r="E62" s="28" t="str">
        <f>_xlfn.CONCAT(FIXED(VLOOKUP($H62,'mod3.fr'!$A:G,2,0),4)," ",VLOOKUP($H62,'mod3.fr'!$A:G,7,0))</f>
        <v xml:space="preserve">0.0237 </v>
      </c>
      <c r="F62" s="28" t="str">
        <f>_xlfn.CONCAT(FIXED(VLOOKUP($H62,'mod4.fr'!$A:H,2,0),4)," ",VLOOKUP($H62,'mod4.fr'!$A:H,7,0))</f>
        <v xml:space="preserve">0.0207 </v>
      </c>
      <c r="H62" s="11" t="s">
        <v>44</v>
      </c>
    </row>
    <row r="63" spans="2:10" x14ac:dyDescent="0.25">
      <c r="B63" s="110"/>
      <c r="C63" s="29"/>
      <c r="D63" s="29"/>
      <c r="E63" s="29" t="str">
        <f>_xlfn.CONCAT("(",FIXED(VLOOKUP($H62,'mod3.fr'!$A:G,4,0),4),")")</f>
        <v>(0.0178)</v>
      </c>
      <c r="F63" s="29" t="str">
        <f>_xlfn.CONCAT("(",FIXED(VLOOKUP($H62,'mod4.fr'!$A:H,4,0),4),")")</f>
        <v>(0.1312)</v>
      </c>
    </row>
    <row r="64" spans="2:10" x14ac:dyDescent="0.25">
      <c r="B64" s="109" t="s">
        <v>146</v>
      </c>
      <c r="C64" s="28"/>
      <c r="D64" s="28"/>
      <c r="E64" s="28" t="str">
        <f>_xlfn.CONCAT(FIXED(VLOOKUP($H64,'mod3.fr'!$A:G,2,0),4)," ",VLOOKUP($H64,'mod3.fr'!$A:G,7,0))</f>
        <v>-0.5207 ***</v>
      </c>
      <c r="F64" s="28" t="str">
        <f>_xlfn.CONCAT(FIXED(VLOOKUP($H64,'mod4.fr'!$A:H,2,0),4)," ",VLOOKUP($H64,'mod4.fr'!$A:H,7,0))</f>
        <v xml:space="preserve">-0.3334 </v>
      </c>
      <c r="H64" t="s">
        <v>145</v>
      </c>
    </row>
    <row r="65" spans="2:8" x14ac:dyDescent="0.25">
      <c r="B65" s="110"/>
      <c r="C65" s="29"/>
      <c r="D65" s="29"/>
      <c r="E65" s="29" t="str">
        <f>_xlfn.CONCAT("(",FIXED(VLOOKUP($H64,'mod3.fr'!$A:G,4,0),4),")")</f>
        <v>(0.1062)</v>
      </c>
      <c r="F65" s="29" t="str">
        <f>_xlfn.CONCAT("(",FIXED(VLOOKUP($H64,'mod4.fr'!$A:H,4,0),4),")")</f>
        <v>(0.0437)</v>
      </c>
    </row>
    <row r="66" spans="2:8" x14ac:dyDescent="0.25">
      <c r="B66" s="109" t="s">
        <v>132</v>
      </c>
      <c r="C66" s="28"/>
      <c r="D66" s="28"/>
      <c r="E66" s="28" t="str">
        <f>_xlfn.CONCAT(FIXED(VLOOKUP($H66,'mod3.fr'!$A:G,2,0),4)," ",VLOOKUP($H66,'mod3.fr'!$A:G,7,0))</f>
        <v xml:space="preserve">-0.2165 </v>
      </c>
      <c r="F66" s="28" t="str">
        <f>_xlfn.CONCAT(FIXED(VLOOKUP($H66,'mod4.fr'!$A:H,2,0),4)," ",VLOOKUP($H66,'mod4.fr'!$A:H,7,0))</f>
        <v xml:space="preserve">-0.0700 </v>
      </c>
      <c r="H66" s="11" t="s">
        <v>45</v>
      </c>
    </row>
    <row r="67" spans="2:8" x14ac:dyDescent="0.25">
      <c r="B67" s="110"/>
      <c r="C67" s="29"/>
      <c r="D67" s="29"/>
      <c r="E67" s="29" t="str">
        <f>_xlfn.CONCAT("(",FIXED(VLOOKUP($H66,'mod3.fr'!$A:G,4,0),4),")")</f>
        <v>(0.1944)</v>
      </c>
      <c r="F67" s="29" t="str">
        <f>_xlfn.CONCAT("(",FIXED(VLOOKUP($H66,'mod4.fr'!$A:H,4,0),4),")")</f>
        <v>(0.7452)</v>
      </c>
    </row>
    <row r="68" spans="2:8" x14ac:dyDescent="0.25">
      <c r="B68" s="109" t="s">
        <v>133</v>
      </c>
      <c r="C68" s="28"/>
      <c r="D68" s="28"/>
      <c r="E68" s="28" t="str">
        <f>_xlfn.CONCAT(FIXED(VLOOKUP($H68,'mod3.fr'!$A:G,2,0),4)," ",VLOOKUP($H68,'mod3.fr'!$A:G,7,0))</f>
        <v>-0.5040 ***</v>
      </c>
      <c r="F68" s="28" t="str">
        <f>_xlfn.CONCAT(FIXED(VLOOKUP($H68,'mod4.fr'!$A:H,2,0),4)," ",VLOOKUP($H68,'mod4.fr'!$A:H,7,0))</f>
        <v xml:space="preserve">-0.2585 </v>
      </c>
      <c r="H68" s="11" t="s">
        <v>129</v>
      </c>
    </row>
    <row r="69" spans="2:8" x14ac:dyDescent="0.25">
      <c r="B69" s="110"/>
      <c r="C69" s="29"/>
      <c r="D69" s="29"/>
      <c r="E69" s="29" t="str">
        <f>_xlfn.CONCAT("(",FIXED(VLOOKUP($H68,'mod3.fr'!$A:G,4,0),4),")")</f>
        <v>(0.0857)</v>
      </c>
      <c r="F69" s="29" t="str">
        <f>_xlfn.CONCAT("(",FIXED(VLOOKUP($H68,'mod4.fr'!$A:H,4,0),4),")")</f>
        <v>(0.1036)</v>
      </c>
    </row>
    <row r="70" spans="2:8" x14ac:dyDescent="0.25">
      <c r="B70" s="109" t="s">
        <v>134</v>
      </c>
      <c r="C70" s="28"/>
      <c r="D70" s="28"/>
      <c r="E70" s="28" t="str">
        <f>_xlfn.CONCAT(FIXED(VLOOKUP($H70,'mod3.fr'!$A:G,2,0),4)," ",VLOOKUP($H70,'mod3.fr'!$A:G,7,0))</f>
        <v>-0.3536 ***</v>
      </c>
      <c r="F70" s="28" t="str">
        <f>_xlfn.CONCAT(FIXED(VLOOKUP($H70,'mod4.fr'!$A:H,2,0),4)," ",VLOOKUP($H70,'mod4.fr'!$A:H,7,0))</f>
        <v xml:space="preserve">-0.1731 </v>
      </c>
      <c r="H70" s="11" t="s">
        <v>130</v>
      </c>
    </row>
    <row r="71" spans="2:8" x14ac:dyDescent="0.25">
      <c r="B71" s="110"/>
      <c r="C71" s="29"/>
      <c r="D71" s="29"/>
      <c r="E71" s="29" t="str">
        <f>_xlfn.CONCAT("(",FIXED(VLOOKUP($H70,'mod3.fr'!$A:G,4,0),4),")")</f>
        <v>(0.0766)</v>
      </c>
      <c r="F71" s="29" t="str">
        <f>_xlfn.CONCAT("(",FIXED(VLOOKUP($H70,'mod4.fr'!$A:H,4,0),4),")")</f>
        <v>(0.2701)</v>
      </c>
    </row>
    <row r="72" spans="2:8" x14ac:dyDescent="0.25">
      <c r="B72" s="109" t="s">
        <v>136</v>
      </c>
      <c r="C72" s="28"/>
      <c r="D72" s="28"/>
      <c r="E72" s="28" t="str">
        <f>_xlfn.CONCAT(FIXED(VLOOKUP($H72,'mod3.fr'!$A:G,2,0),4)," ",VLOOKUP($H72,'mod3.fr'!$A:G,7,0))</f>
        <v>-0.3278 ***</v>
      </c>
      <c r="F72" s="28" t="str">
        <f>_xlfn.CONCAT(FIXED(VLOOKUP($H72,'mod4.fr'!$A:H,2,0),4)," ",VLOOKUP($H72,'mod4.fr'!$A:H,7,0))</f>
        <v xml:space="preserve">-0.1882 </v>
      </c>
      <c r="H72" s="11" t="s">
        <v>46</v>
      </c>
    </row>
    <row r="73" spans="2:8" x14ac:dyDescent="0.25">
      <c r="B73" s="110"/>
      <c r="C73" s="29"/>
      <c r="D73" s="29"/>
      <c r="E73" s="29" t="str">
        <f>_xlfn.CONCAT("(",FIXED(VLOOKUP($H72,'mod3.fr'!$A:G,4,0),4),")")</f>
        <v>(0.0677)</v>
      </c>
      <c r="F73" s="29" t="str">
        <f>_xlfn.CONCAT("(",FIXED(VLOOKUP($H72,'mod4.fr'!$A:H,4,0),4),")")</f>
        <v>(0.2213)</v>
      </c>
    </row>
    <row r="74" spans="2:8" x14ac:dyDescent="0.25">
      <c r="B74" s="109" t="s">
        <v>135</v>
      </c>
      <c r="C74" s="28"/>
      <c r="D74" s="28"/>
      <c r="E74" s="28" t="str">
        <f>_xlfn.CONCAT(FIXED(VLOOKUP($H74,'mod3.fr'!$A:G,2,0),4)," ",VLOOKUP($H74,'mod3.fr'!$A:G,7,0))</f>
        <v>-0.0966 ***</v>
      </c>
      <c r="F74" s="28" t="str">
        <f>_xlfn.CONCAT(FIXED(VLOOKUP($H74,'mod4.fr'!$A:H,2,0),4)," ",VLOOKUP($H74,'mod4.fr'!$A:H,7,0))</f>
        <v>0.0747 *</v>
      </c>
      <c r="H74" s="11" t="s">
        <v>131</v>
      </c>
    </row>
    <row r="75" spans="2:8" x14ac:dyDescent="0.25">
      <c r="B75" s="110"/>
      <c r="C75" s="29"/>
      <c r="D75" s="29"/>
      <c r="E75" s="29" t="str">
        <f>_xlfn.CONCAT("(",FIXED(VLOOKUP($H74,'mod3.fr'!$A:G,4,0),4),")")</f>
        <v>(0.0248)</v>
      </c>
      <c r="F75" s="29" t="str">
        <f>_xlfn.CONCAT("(",FIXED(VLOOKUP($H74,'mod4.fr'!$A:H,4,0),4),")")</f>
        <v>(0.6070)</v>
      </c>
    </row>
    <row r="76" spans="2:8" x14ac:dyDescent="0.25">
      <c r="B76" s="109" t="s">
        <v>106</v>
      </c>
      <c r="C76" s="28"/>
      <c r="D76" s="28"/>
      <c r="E76" s="28"/>
      <c r="F76" s="28" t="str">
        <f>_xlfn.CONCAT(FIXED(VLOOKUP($H76,'mod4.fr'!$A:H,2,0),4)," ",VLOOKUP($H76,'mod4.fr'!$A:H,7,0))</f>
        <v xml:space="preserve">0.0417 </v>
      </c>
      <c r="H76" s="11" t="s">
        <v>106</v>
      </c>
    </row>
    <row r="77" spans="2:8" x14ac:dyDescent="0.25">
      <c r="B77" s="110"/>
      <c r="C77" s="29"/>
      <c r="D77" s="29"/>
      <c r="E77" s="29"/>
      <c r="F77" s="29" t="str">
        <f>_xlfn.CONCAT("(",FIXED(VLOOKUP($H76,'mod4.fr'!$A:H,4,0),4),")")</f>
        <v>(0.4183)</v>
      </c>
    </row>
    <row r="78" spans="2:8" x14ac:dyDescent="0.25">
      <c r="B78" s="18" t="s">
        <v>107</v>
      </c>
      <c r="C78" s="28" t="s">
        <v>627</v>
      </c>
      <c r="D78" s="20" t="s">
        <v>627</v>
      </c>
      <c r="E78" s="28" t="s">
        <v>627</v>
      </c>
      <c r="F78" s="20" t="s">
        <v>112</v>
      </c>
    </row>
    <row r="79" spans="2:8" x14ac:dyDescent="0.25">
      <c r="B79" s="18" t="s">
        <v>108</v>
      </c>
      <c r="C79" s="28" t="s">
        <v>627</v>
      </c>
      <c r="D79" s="20" t="s">
        <v>627</v>
      </c>
      <c r="E79" s="28" t="s">
        <v>627</v>
      </c>
      <c r="F79" s="20" t="s">
        <v>112</v>
      </c>
    </row>
    <row r="80" spans="2:8" x14ac:dyDescent="0.25">
      <c r="B80" s="18" t="s">
        <v>3</v>
      </c>
      <c r="C80" s="33">
        <v>121114</v>
      </c>
      <c r="D80" s="75">
        <v>260538.6</v>
      </c>
      <c r="E80" s="33">
        <v>260345.60000000001</v>
      </c>
      <c r="F80" s="75">
        <v>260375.8</v>
      </c>
    </row>
    <row r="81" spans="2:6" ht="15.75" thickBot="1" x14ac:dyDescent="0.3">
      <c r="B81" s="53" t="s">
        <v>113</v>
      </c>
      <c r="C81" s="46" t="s">
        <v>170</v>
      </c>
      <c r="D81" s="76" t="str">
        <f>FIXED('mod2.fr'!C32,4)</f>
        <v>0.3858</v>
      </c>
      <c r="E81" s="46" t="str">
        <f>FIXED('mod3.fr'!C39,4)</f>
        <v>0.4109</v>
      </c>
      <c r="F81" s="76" t="str">
        <f>FIXED('mod4.fr'!C78,4)</f>
        <v>0.4080</v>
      </c>
    </row>
    <row r="82" spans="2:6" x14ac:dyDescent="0.25">
      <c r="B82" s="115" t="s">
        <v>765</v>
      </c>
      <c r="C82" s="115"/>
      <c r="D82" s="115"/>
      <c r="E82" s="115"/>
      <c r="F82" s="115"/>
    </row>
    <row r="83" spans="2:6" x14ac:dyDescent="0.25">
      <c r="B83" s="116"/>
      <c r="C83" s="116"/>
      <c r="D83" s="116"/>
      <c r="E83" s="116"/>
      <c r="F83" s="116"/>
    </row>
    <row r="84" spans="2:6" x14ac:dyDescent="0.25">
      <c r="B84" s="116"/>
      <c r="C84" s="116"/>
      <c r="D84" s="116"/>
      <c r="E84" s="116"/>
      <c r="F84" s="116"/>
    </row>
  </sheetData>
  <mergeCells count="40">
    <mergeCell ref="B82:F84"/>
    <mergeCell ref="B2:F2"/>
    <mergeCell ref="B1:F1"/>
    <mergeCell ref="B70:B71"/>
    <mergeCell ref="B72:B73"/>
    <mergeCell ref="B74:B75"/>
    <mergeCell ref="B24:B25"/>
    <mergeCell ref="B36:B37"/>
    <mergeCell ref="B54:B55"/>
    <mergeCell ref="B56:B57"/>
    <mergeCell ref="B58:B59"/>
    <mergeCell ref="B6:B7"/>
    <mergeCell ref="B8:B9"/>
    <mergeCell ref="B10:B11"/>
    <mergeCell ref="B22:B23"/>
    <mergeCell ref="B30:B31"/>
    <mergeCell ref="B32:B33"/>
    <mergeCell ref="B34:B35"/>
    <mergeCell ref="B4:B5"/>
    <mergeCell ref="B18:B19"/>
    <mergeCell ref="B16:B17"/>
    <mergeCell ref="B12:B13"/>
    <mergeCell ref="B14:B15"/>
    <mergeCell ref="B20:B21"/>
    <mergeCell ref="B66:B67"/>
    <mergeCell ref="B68:B69"/>
    <mergeCell ref="B76:B77"/>
    <mergeCell ref="B62:B63"/>
    <mergeCell ref="B26:B27"/>
    <mergeCell ref="B28:B29"/>
    <mergeCell ref="B38:B39"/>
    <mergeCell ref="B40:B41"/>
    <mergeCell ref="B42:B43"/>
    <mergeCell ref="B44:B45"/>
    <mergeCell ref="B46:B47"/>
    <mergeCell ref="B50:B51"/>
    <mergeCell ref="B52:B53"/>
    <mergeCell ref="B48:B49"/>
    <mergeCell ref="B60:B61"/>
    <mergeCell ref="B64:B65"/>
  </mergeCells>
  <pageMargins left="0.7" right="0.7" top="0.75" bottom="0.75" header="0.3" footer="0.3"/>
  <pageSetup scale="60"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4B77A-E7B8-4222-98B0-49B82EC36D00}">
  <dimension ref="A1:S82"/>
  <sheetViews>
    <sheetView topLeftCell="A55" workbookViewId="0">
      <selection activeCell="F80" sqref="F80"/>
    </sheetView>
  </sheetViews>
  <sheetFormatPr defaultRowHeight="15" x14ac:dyDescent="0.25"/>
  <cols>
    <col min="1" max="1" width="3" bestFit="1" customWidth="1"/>
    <col min="2" max="2" width="34.7109375" bestFit="1" customWidth="1"/>
    <col min="3" max="3" width="12.7109375" bestFit="1" customWidth="1"/>
    <col min="4" max="5" width="12" bestFit="1" customWidth="1"/>
    <col min="6" max="6" width="12.7109375" bestFit="1" customWidth="1"/>
    <col min="7" max="8" width="12" bestFit="1" customWidth="1"/>
    <col min="9" max="9" width="12.7109375" bestFit="1" customWidth="1"/>
    <col min="10" max="11" width="12" bestFit="1" customWidth="1"/>
    <col min="12" max="12" width="12.7109375" bestFit="1" customWidth="1"/>
    <col min="13" max="14" width="12" bestFit="1" customWidth="1"/>
    <col min="16" max="19" width="4" bestFit="1" customWidth="1"/>
  </cols>
  <sheetData>
    <row r="1" spans="1:19" x14ac:dyDescent="0.25">
      <c r="C1" s="117" t="s">
        <v>640</v>
      </c>
      <c r="D1" s="117"/>
      <c r="E1" s="117"/>
      <c r="F1" s="117" t="s">
        <v>641</v>
      </c>
      <c r="G1" s="117"/>
      <c r="H1" s="117"/>
      <c r="I1" s="117" t="s">
        <v>89</v>
      </c>
      <c r="J1" s="117"/>
      <c r="K1" s="117"/>
      <c r="L1" s="117" t="s">
        <v>642</v>
      </c>
      <c r="M1" s="117"/>
      <c r="N1" s="117"/>
    </row>
    <row r="2" spans="1:19" x14ac:dyDescent="0.25">
      <c r="B2" t="s">
        <v>148</v>
      </c>
      <c r="C2" t="s">
        <v>149</v>
      </c>
      <c r="D2" t="s">
        <v>150</v>
      </c>
      <c r="E2" t="s">
        <v>151</v>
      </c>
      <c r="F2" t="s">
        <v>152</v>
      </c>
      <c r="G2" t="s">
        <v>153</v>
      </c>
      <c r="H2" t="s">
        <v>154</v>
      </c>
      <c r="I2" t="s">
        <v>155</v>
      </c>
      <c r="J2" t="s">
        <v>156</v>
      </c>
      <c r="K2" t="s">
        <v>157</v>
      </c>
      <c r="L2" t="s">
        <v>158</v>
      </c>
      <c r="M2" t="s">
        <v>159</v>
      </c>
      <c r="N2" t="s">
        <v>160</v>
      </c>
    </row>
    <row r="3" spans="1:19" x14ac:dyDescent="0.25">
      <c r="A3">
        <v>1</v>
      </c>
      <c r="B3" t="s">
        <v>120</v>
      </c>
      <c r="C3">
        <v>-4.2667954484569302E-2</v>
      </c>
      <c r="D3">
        <v>8.1734183400043403E-2</v>
      </c>
      <c r="E3">
        <v>0.601647239047152</v>
      </c>
      <c r="F3">
        <v>-0.139175422613699</v>
      </c>
      <c r="G3">
        <v>0.10456460559127199</v>
      </c>
      <c r="H3">
        <v>0.18318922311315999</v>
      </c>
      <c r="I3">
        <v>-5.3681573353783603E-2</v>
      </c>
      <c r="J3">
        <v>6.2345434352560597E-2</v>
      </c>
      <c r="K3">
        <v>0.38921901149190902</v>
      </c>
      <c r="L3">
        <v>-7.17201279420277E-2</v>
      </c>
      <c r="M3">
        <v>7.8574158193520802E-2</v>
      </c>
      <c r="N3">
        <v>0.36136356257160301</v>
      </c>
      <c r="P3" t="str">
        <f>IF(E3&lt;0.001,"***",IF(E3&lt;0.01,"**",IF(E3&lt;0.05,"*",IF(E3&lt;0.1,"^",""))))</f>
        <v/>
      </c>
      <c r="Q3" t="str">
        <f>IF(H3&lt;0.001,"***",IF(H3&lt;0.01,"**",IF(H3&lt;0.05,"*",IF(H3&lt;0.1,"^",""))))</f>
        <v/>
      </c>
      <c r="R3" t="str">
        <f>IF(K3&lt;0.001,"***",IF(K3&lt;0.01,"**",IF(K3&lt;0.05,"*",IF(K3&lt;0.1,"^",""))))</f>
        <v/>
      </c>
      <c r="S3" t="str">
        <f>IF(N3&lt;0.001,"***",IF(N3&lt;0.01,"**",IF(N3&lt;0.05,"*",IF(N3&lt;0.1,"^",""))))</f>
        <v/>
      </c>
    </row>
    <row r="4" spans="1:19" x14ac:dyDescent="0.25">
      <c r="A4">
        <v>2</v>
      </c>
      <c r="B4" t="s">
        <v>10</v>
      </c>
      <c r="C4">
        <v>-6.6053605700964399E-2</v>
      </c>
      <c r="D4">
        <v>4.34030836045875E-2</v>
      </c>
      <c r="E4">
        <v>0.128043072984765</v>
      </c>
      <c r="F4">
        <v>-5.6283539444844898E-2</v>
      </c>
      <c r="G4">
        <v>3.77024493849367E-2</v>
      </c>
      <c r="H4">
        <v>0.13548035938099301</v>
      </c>
      <c r="I4">
        <v>-1.1232750644814901E-2</v>
      </c>
      <c r="J4">
        <v>2.8863890364577701E-2</v>
      </c>
      <c r="K4">
        <v>0.69715576477221197</v>
      </c>
      <c r="L4">
        <v>-1.5459951645758901E-2</v>
      </c>
      <c r="M4">
        <v>2.6263054870004E-2</v>
      </c>
      <c r="N4">
        <v>0.55609086356833404</v>
      </c>
      <c r="P4" t="str">
        <f t="shared" ref="P4:P67" si="0">IF(E4&lt;0.001,"***",IF(E4&lt;0.01,"**",IF(E4&lt;0.05,"*",IF(E4&lt;0.1,"^",""))))</f>
        <v/>
      </c>
      <c r="Q4" t="str">
        <f t="shared" ref="Q4:Q67" si="1">IF(H4&lt;0.001,"***",IF(H4&lt;0.01,"**",IF(H4&lt;0.05,"*",IF(H4&lt;0.1,"^",""))))</f>
        <v/>
      </c>
      <c r="R4" t="str">
        <f t="shared" ref="R4:R67" si="2">IF(K4&lt;0.001,"***",IF(K4&lt;0.01,"**",IF(K4&lt;0.05,"*",IF(K4&lt;0.1,"^",""))))</f>
        <v/>
      </c>
      <c r="S4" t="str">
        <f t="shared" ref="S4:S67" si="3">IF(N4&lt;0.001,"***",IF(N4&lt;0.01,"**",IF(N4&lt;0.05,"*",IF(N4&lt;0.1,"^",""))))</f>
        <v/>
      </c>
    </row>
    <row r="5" spans="1:19" x14ac:dyDescent="0.25">
      <c r="A5">
        <v>3</v>
      </c>
      <c r="B5" t="s">
        <v>12</v>
      </c>
      <c r="C5">
        <v>-7.2110281643065405E-2</v>
      </c>
      <c r="D5">
        <v>4.6812305672648803E-2</v>
      </c>
      <c r="E5">
        <v>0.123459727988425</v>
      </c>
      <c r="F5">
        <v>3.3566874672404601E-2</v>
      </c>
      <c r="G5">
        <v>4.8761750648084301E-2</v>
      </c>
      <c r="H5">
        <v>0.49121014836984001</v>
      </c>
      <c r="I5">
        <v>-5.9871980620031601E-2</v>
      </c>
      <c r="J5">
        <v>3.1733914017598903E-2</v>
      </c>
      <c r="K5">
        <v>5.9202362653523598E-2</v>
      </c>
      <c r="L5">
        <v>-9.8098240432599008E-3</v>
      </c>
      <c r="M5">
        <v>3.4607510487035101E-2</v>
      </c>
      <c r="N5">
        <v>0.77682470251452096</v>
      </c>
      <c r="P5" t="str">
        <f>IF(E5&lt;0.001,"***",IF(E5&lt;0.01,"**",IF(E5&lt;0.05,"*",IF(E5&lt;0.1,"^",""))))</f>
        <v/>
      </c>
      <c r="Q5" t="str">
        <f t="shared" si="1"/>
        <v/>
      </c>
      <c r="R5" t="str">
        <f t="shared" si="2"/>
        <v>^</v>
      </c>
      <c r="S5" t="str">
        <f t="shared" si="3"/>
        <v/>
      </c>
    </row>
    <row r="6" spans="1:19" x14ac:dyDescent="0.25">
      <c r="A6">
        <v>4</v>
      </c>
      <c r="B6" t="s">
        <v>24</v>
      </c>
      <c r="C6">
        <v>-5.8393840959170698E-3</v>
      </c>
      <c r="D6">
        <v>4.9956047417757797E-2</v>
      </c>
      <c r="E6">
        <v>0.90694687823502795</v>
      </c>
      <c r="F6">
        <v>-4.40167847082556E-3</v>
      </c>
      <c r="G6">
        <v>5.0622755138584899E-2</v>
      </c>
      <c r="H6">
        <v>0.93071078606048196</v>
      </c>
      <c r="I6">
        <v>2.49831066994196E-2</v>
      </c>
      <c r="J6">
        <v>3.7631543563007901E-2</v>
      </c>
      <c r="K6">
        <v>0.50676239677794599</v>
      </c>
      <c r="L6">
        <v>-1.83478247626272E-2</v>
      </c>
      <c r="M6">
        <v>3.5289450708938103E-2</v>
      </c>
      <c r="N6">
        <v>0.60311669726583905</v>
      </c>
      <c r="P6" t="str">
        <f t="shared" si="0"/>
        <v/>
      </c>
      <c r="Q6" t="str">
        <f t="shared" si="1"/>
        <v/>
      </c>
      <c r="R6" t="str">
        <f t="shared" si="2"/>
        <v/>
      </c>
      <c r="S6" t="str">
        <f t="shared" si="3"/>
        <v/>
      </c>
    </row>
    <row r="7" spans="1:19" x14ac:dyDescent="0.25">
      <c r="A7">
        <v>5</v>
      </c>
      <c r="B7" t="s">
        <v>23</v>
      </c>
      <c r="C7">
        <v>-0.21161714071569099</v>
      </c>
      <c r="D7">
        <v>4.5546891026461103E-2</v>
      </c>
      <c r="E7" s="1">
        <v>3.3820682043828001E-6</v>
      </c>
      <c r="F7">
        <v>-0.18500230041091201</v>
      </c>
      <c r="G7">
        <v>4.2126218071692298E-2</v>
      </c>
      <c r="H7">
        <v>1.12509719764065E-5</v>
      </c>
      <c r="I7">
        <v>-0.18603448663866001</v>
      </c>
      <c r="J7">
        <v>3.4076069021674399E-2</v>
      </c>
      <c r="K7" s="1">
        <v>4.7777827361095102E-8</v>
      </c>
      <c r="L7">
        <v>-0.16386018040216599</v>
      </c>
      <c r="M7">
        <v>3.2990253485695398E-2</v>
      </c>
      <c r="N7">
        <v>6.8022182853066905E-7</v>
      </c>
      <c r="P7" t="str">
        <f t="shared" si="0"/>
        <v>***</v>
      </c>
      <c r="Q7" t="str">
        <f t="shared" si="1"/>
        <v>***</v>
      </c>
      <c r="R7" t="str">
        <f t="shared" si="2"/>
        <v>***</v>
      </c>
      <c r="S7" t="str">
        <f t="shared" si="3"/>
        <v>***</v>
      </c>
    </row>
    <row r="8" spans="1:19" x14ac:dyDescent="0.25">
      <c r="A8">
        <v>6</v>
      </c>
      <c r="B8" t="s">
        <v>25</v>
      </c>
      <c r="C8">
        <v>-4.8301637022152696E-3</v>
      </c>
      <c r="D8">
        <v>3.2848823619512003E-2</v>
      </c>
      <c r="E8">
        <v>0.88309870168581905</v>
      </c>
      <c r="F8">
        <v>5.8243572816024998E-2</v>
      </c>
      <c r="G8">
        <v>3.7237617405635602E-2</v>
      </c>
      <c r="H8">
        <v>0.11779272756211</v>
      </c>
      <c r="I8">
        <v>-5.8536182203359696E-3</v>
      </c>
      <c r="J8">
        <v>3.2784901586419703E-2</v>
      </c>
      <c r="K8">
        <v>0.85829407462379104</v>
      </c>
      <c r="L8">
        <v>6.0211685684330697E-2</v>
      </c>
      <c r="M8">
        <v>3.7212392841678703E-2</v>
      </c>
      <c r="N8">
        <v>0.105650818258374</v>
      </c>
      <c r="P8" t="str">
        <f t="shared" si="0"/>
        <v/>
      </c>
      <c r="Q8" t="str">
        <f t="shared" si="1"/>
        <v/>
      </c>
      <c r="R8" t="str">
        <f t="shared" si="2"/>
        <v/>
      </c>
      <c r="S8" t="str">
        <f t="shared" si="3"/>
        <v/>
      </c>
    </row>
    <row r="9" spans="1:19" x14ac:dyDescent="0.25">
      <c r="A9">
        <v>7</v>
      </c>
      <c r="B9" t="s">
        <v>26</v>
      </c>
      <c r="C9">
        <v>-3.9583303421103999E-2</v>
      </c>
      <c r="D9">
        <v>4.9324583436626303E-2</v>
      </c>
      <c r="E9">
        <v>0.42225997599314302</v>
      </c>
      <c r="F9">
        <v>-5.22878597203612E-2</v>
      </c>
      <c r="G9">
        <v>5.8842743782426703E-2</v>
      </c>
      <c r="H9">
        <v>0.37421628572985599</v>
      </c>
      <c r="I9">
        <v>-4.33732937570937E-2</v>
      </c>
      <c r="J9">
        <v>4.92203472945981E-2</v>
      </c>
      <c r="K9">
        <v>0.37820602013614102</v>
      </c>
      <c r="L9">
        <v>-5.2945133831229702E-2</v>
      </c>
      <c r="M9">
        <v>5.8829307741684503E-2</v>
      </c>
      <c r="N9">
        <v>0.36813149622359698</v>
      </c>
      <c r="P9" t="str">
        <f t="shared" si="0"/>
        <v/>
      </c>
      <c r="Q9" t="str">
        <f t="shared" si="1"/>
        <v/>
      </c>
      <c r="R9" t="str">
        <f t="shared" si="2"/>
        <v/>
      </c>
      <c r="S9" t="str">
        <f t="shared" si="3"/>
        <v/>
      </c>
    </row>
    <row r="10" spans="1:19" x14ac:dyDescent="0.25">
      <c r="A10">
        <v>8</v>
      </c>
      <c r="B10" t="s">
        <v>30</v>
      </c>
      <c r="C10">
        <v>0.155081117910813</v>
      </c>
      <c r="D10">
        <v>3.4071264054918601E-2</v>
      </c>
      <c r="E10">
        <v>5.3222010091280597E-6</v>
      </c>
      <c r="F10">
        <v>0.151408276202005</v>
      </c>
      <c r="G10">
        <v>3.4015755147388103E-2</v>
      </c>
      <c r="H10" s="1">
        <v>8.5422790270239801E-6</v>
      </c>
      <c r="I10">
        <v>0.15522570213655401</v>
      </c>
      <c r="J10">
        <v>3.4043701780296101E-2</v>
      </c>
      <c r="K10">
        <v>5.1250864294694096E-6</v>
      </c>
      <c r="L10">
        <v>0.153089740920684</v>
      </c>
      <c r="M10">
        <v>3.3964790198390299E-2</v>
      </c>
      <c r="N10" s="1">
        <v>6.5655565506528299E-6</v>
      </c>
      <c r="P10" t="str">
        <f t="shared" si="0"/>
        <v>***</v>
      </c>
      <c r="Q10" t="str">
        <f t="shared" si="1"/>
        <v>***</v>
      </c>
      <c r="R10" t="str">
        <f t="shared" si="2"/>
        <v>***</v>
      </c>
      <c r="S10" t="str">
        <f t="shared" si="3"/>
        <v>***</v>
      </c>
    </row>
    <row r="11" spans="1:19" x14ac:dyDescent="0.25">
      <c r="A11">
        <v>9</v>
      </c>
      <c r="B11" t="s">
        <v>27</v>
      </c>
      <c r="C11">
        <v>0.13079531489829099</v>
      </c>
      <c r="D11">
        <v>5.0606070840216497E-2</v>
      </c>
      <c r="E11">
        <v>9.7498374080577897E-3</v>
      </c>
      <c r="F11">
        <v>0.14665445120541701</v>
      </c>
      <c r="G11">
        <v>5.4293058020404697E-2</v>
      </c>
      <c r="H11">
        <v>6.9097267406238397E-3</v>
      </c>
      <c r="I11">
        <v>0.13369273356269701</v>
      </c>
      <c r="J11">
        <v>5.0537193041216899E-2</v>
      </c>
      <c r="K11">
        <v>8.1586559741003706E-3</v>
      </c>
      <c r="L11">
        <v>0.147583500524403</v>
      </c>
      <c r="M11">
        <v>5.4201120446777801E-2</v>
      </c>
      <c r="N11">
        <v>6.4714281655583496E-3</v>
      </c>
      <c r="P11" t="str">
        <f t="shared" si="0"/>
        <v>**</v>
      </c>
      <c r="Q11" t="str">
        <f t="shared" si="1"/>
        <v>**</v>
      </c>
      <c r="R11" t="str">
        <f t="shared" si="2"/>
        <v>**</v>
      </c>
      <c r="S11" t="str">
        <f t="shared" si="3"/>
        <v>**</v>
      </c>
    </row>
    <row r="12" spans="1:19" x14ac:dyDescent="0.25">
      <c r="A12">
        <v>10</v>
      </c>
      <c r="B12" t="s">
        <v>29</v>
      </c>
      <c r="C12">
        <v>2.5238624503314398E-2</v>
      </c>
      <c r="D12">
        <v>3.3302652837974803E-2</v>
      </c>
      <c r="E12">
        <v>0.44853702743982099</v>
      </c>
      <c r="F12">
        <v>6.8488328699954096E-2</v>
      </c>
      <c r="G12">
        <v>2.98219523590477E-2</v>
      </c>
      <c r="H12">
        <v>2.1643067398993E-2</v>
      </c>
      <c r="I12">
        <v>2.60335982543623E-2</v>
      </c>
      <c r="J12">
        <v>3.3245377271364403E-2</v>
      </c>
      <c r="K12">
        <v>0.43358352228497199</v>
      </c>
      <c r="L12">
        <v>6.8114063632592994E-2</v>
      </c>
      <c r="M12">
        <v>2.9796381802796101E-2</v>
      </c>
      <c r="N12">
        <v>2.2255171888693501E-2</v>
      </c>
      <c r="P12" t="str">
        <f t="shared" si="0"/>
        <v/>
      </c>
      <c r="Q12" t="str">
        <f t="shared" si="1"/>
        <v>*</v>
      </c>
      <c r="R12" t="str">
        <f t="shared" si="2"/>
        <v/>
      </c>
      <c r="S12" t="str">
        <f t="shared" si="3"/>
        <v>*</v>
      </c>
    </row>
    <row r="13" spans="1:19" x14ac:dyDescent="0.25">
      <c r="A13">
        <v>11</v>
      </c>
      <c r="B13" t="s">
        <v>28</v>
      </c>
      <c r="C13">
        <v>6.4991026094570303E-2</v>
      </c>
      <c r="D13">
        <v>7.4575367007359894E-2</v>
      </c>
      <c r="E13">
        <v>0.38349149752691702</v>
      </c>
      <c r="F13">
        <v>0.127355124155448</v>
      </c>
      <c r="G13">
        <v>8.5088546619211003E-2</v>
      </c>
      <c r="H13">
        <v>0.13446186334184099</v>
      </c>
      <c r="I13">
        <v>6.8516527478817701E-2</v>
      </c>
      <c r="J13">
        <v>7.4449208945123399E-2</v>
      </c>
      <c r="K13">
        <v>0.357409549839106</v>
      </c>
      <c r="L13">
        <v>0.12541273227760999</v>
      </c>
      <c r="M13">
        <v>8.5043493387150407E-2</v>
      </c>
      <c r="N13">
        <v>0.140296086028592</v>
      </c>
      <c r="P13" t="str">
        <f t="shared" si="0"/>
        <v/>
      </c>
      <c r="Q13" t="str">
        <f t="shared" si="1"/>
        <v/>
      </c>
      <c r="R13" t="str">
        <f t="shared" si="2"/>
        <v/>
      </c>
      <c r="S13" t="str">
        <f t="shared" si="3"/>
        <v/>
      </c>
    </row>
    <row r="14" spans="1:19" x14ac:dyDescent="0.25">
      <c r="A14">
        <v>12</v>
      </c>
      <c r="B14" t="s">
        <v>173</v>
      </c>
      <c r="C14">
        <v>-1.9260637414773098E-2</v>
      </c>
      <c r="D14">
        <v>3.3132214617496498E-2</v>
      </c>
      <c r="E14">
        <v>0.56102036158490798</v>
      </c>
      <c r="F14">
        <v>-9.1583439332938596E-2</v>
      </c>
      <c r="G14">
        <v>3.2220720151119701E-2</v>
      </c>
      <c r="H14">
        <v>4.4778482157505897E-3</v>
      </c>
      <c r="I14">
        <v>-1.9471493383852501E-2</v>
      </c>
      <c r="J14">
        <v>3.3110920306728499E-2</v>
      </c>
      <c r="K14">
        <v>0.55648623137937003</v>
      </c>
      <c r="L14">
        <v>-9.2292418258524606E-2</v>
      </c>
      <c r="M14">
        <v>3.2202597736090598E-2</v>
      </c>
      <c r="N14">
        <v>4.15703496100328E-3</v>
      </c>
      <c r="P14" t="str">
        <f t="shared" si="0"/>
        <v/>
      </c>
      <c r="Q14" t="str">
        <f t="shared" si="1"/>
        <v>**</v>
      </c>
      <c r="R14" t="str">
        <f t="shared" si="2"/>
        <v/>
      </c>
      <c r="S14" t="str">
        <f t="shared" si="3"/>
        <v>**</v>
      </c>
    </row>
    <row r="15" spans="1:19" x14ac:dyDescent="0.25">
      <c r="A15">
        <v>13</v>
      </c>
      <c r="B15" t="s">
        <v>31</v>
      </c>
      <c r="C15">
        <v>-5.4397754430489102E-2</v>
      </c>
      <c r="D15">
        <v>4.6176703628310299E-3</v>
      </c>
      <c r="E15" s="1">
        <v>0</v>
      </c>
      <c r="F15">
        <v>-5.5175554570610803E-2</v>
      </c>
      <c r="G15">
        <v>4.6492458830524799E-3</v>
      </c>
      <c r="H15" s="1">
        <v>0</v>
      </c>
      <c r="I15">
        <v>-5.4257168460892097E-2</v>
      </c>
      <c r="J15">
        <v>4.6110289014620297E-3</v>
      </c>
      <c r="K15" s="1">
        <v>0</v>
      </c>
      <c r="L15">
        <v>-5.5083393497046898E-2</v>
      </c>
      <c r="M15">
        <v>4.6441802401614701E-3</v>
      </c>
      <c r="N15" s="1">
        <v>0</v>
      </c>
      <c r="P15" t="str">
        <f t="shared" si="0"/>
        <v>***</v>
      </c>
      <c r="Q15" t="str">
        <f t="shared" si="1"/>
        <v>***</v>
      </c>
      <c r="R15" t="str">
        <f t="shared" si="2"/>
        <v>***</v>
      </c>
      <c r="S15" t="str">
        <f t="shared" si="3"/>
        <v>***</v>
      </c>
    </row>
    <row r="16" spans="1:19" x14ac:dyDescent="0.25">
      <c r="A16">
        <v>14</v>
      </c>
      <c r="B16" t="s">
        <v>32</v>
      </c>
      <c r="C16">
        <v>9.2100263228682509E-3</v>
      </c>
      <c r="D16">
        <v>1.50753016721645E-2</v>
      </c>
      <c r="E16">
        <v>0.54124274912558601</v>
      </c>
      <c r="F16">
        <v>3.9768142635216899E-2</v>
      </c>
      <c r="G16">
        <v>1.8827338889211599E-2</v>
      </c>
      <c r="H16">
        <v>3.4664574553513697E-2</v>
      </c>
      <c r="I16">
        <v>9.0871290208991793E-3</v>
      </c>
      <c r="J16">
        <v>1.50669765509828E-2</v>
      </c>
      <c r="K16">
        <v>0.54643177079785499</v>
      </c>
      <c r="L16">
        <v>3.9909285114578003E-2</v>
      </c>
      <c r="M16">
        <v>1.8810383497915702E-2</v>
      </c>
      <c r="N16">
        <v>3.3866090566274501E-2</v>
      </c>
      <c r="P16" t="str">
        <f t="shared" si="0"/>
        <v/>
      </c>
      <c r="Q16" t="str">
        <f t="shared" si="1"/>
        <v>*</v>
      </c>
      <c r="R16" t="str">
        <f t="shared" si="2"/>
        <v/>
      </c>
      <c r="S16" t="str">
        <f t="shared" si="3"/>
        <v>*</v>
      </c>
    </row>
    <row r="17" spans="1:19" x14ac:dyDescent="0.25">
      <c r="A17">
        <v>15</v>
      </c>
      <c r="B17" t="s">
        <v>33</v>
      </c>
      <c r="C17">
        <v>2.84319260041212E-2</v>
      </c>
      <c r="D17">
        <v>4.70687235947642E-3</v>
      </c>
      <c r="E17" s="1">
        <v>1.5362453531508901E-9</v>
      </c>
      <c r="F17">
        <v>1.21718599784379E-2</v>
      </c>
      <c r="G17">
        <v>3.80306967361988E-3</v>
      </c>
      <c r="H17">
        <v>1.37172410437558E-3</v>
      </c>
      <c r="I17">
        <v>2.8394172534313498E-2</v>
      </c>
      <c r="J17">
        <v>4.7039261743945498E-3</v>
      </c>
      <c r="K17" s="1">
        <v>1.5771642880579901E-9</v>
      </c>
      <c r="L17">
        <v>1.2254656529187001E-2</v>
      </c>
      <c r="M17">
        <v>3.8020885061802899E-3</v>
      </c>
      <c r="N17">
        <v>1.2679438347668001E-3</v>
      </c>
      <c r="P17" t="str">
        <f t="shared" si="0"/>
        <v>***</v>
      </c>
      <c r="Q17" t="str">
        <f t="shared" si="1"/>
        <v>**</v>
      </c>
      <c r="R17" t="str">
        <f t="shared" si="2"/>
        <v>***</v>
      </c>
      <c r="S17" t="str">
        <f t="shared" si="3"/>
        <v>**</v>
      </c>
    </row>
    <row r="18" spans="1:19" x14ac:dyDescent="0.25">
      <c r="A18">
        <v>16</v>
      </c>
      <c r="B18" t="s">
        <v>118</v>
      </c>
      <c r="C18">
        <v>3.6822902729206001E-3</v>
      </c>
      <c r="D18">
        <v>7.0111062766482803E-3</v>
      </c>
      <c r="E18">
        <v>0.59943848844013004</v>
      </c>
      <c r="F18">
        <v>-1.9194669197874398E-2</v>
      </c>
      <c r="G18">
        <v>6.99296691353158E-3</v>
      </c>
      <c r="H18">
        <v>6.0537929275849001E-3</v>
      </c>
      <c r="I18">
        <v>3.6373699213350101E-3</v>
      </c>
      <c r="J18">
        <v>7.0045826832956003E-3</v>
      </c>
      <c r="K18">
        <v>0.60356248953309899</v>
      </c>
      <c r="L18">
        <v>-1.9122168262875799E-2</v>
      </c>
      <c r="M18">
        <v>6.9928398981626396E-3</v>
      </c>
      <c r="N18">
        <v>6.24683774998491E-3</v>
      </c>
      <c r="P18" t="str">
        <f t="shared" si="0"/>
        <v/>
      </c>
      <c r="Q18" t="str">
        <f t="shared" si="1"/>
        <v>**</v>
      </c>
      <c r="R18" t="str">
        <f t="shared" si="2"/>
        <v/>
      </c>
      <c r="S18" t="str">
        <f t="shared" si="3"/>
        <v>**</v>
      </c>
    </row>
    <row r="19" spans="1:19" x14ac:dyDescent="0.25">
      <c r="A19">
        <v>17</v>
      </c>
      <c r="B19" t="s">
        <v>34</v>
      </c>
      <c r="C19">
        <v>4.7928942215532903E-3</v>
      </c>
      <c r="D19">
        <v>5.8626857143564905E-4</v>
      </c>
      <c r="E19" s="1">
        <v>3.3306690738754701E-16</v>
      </c>
      <c r="F19">
        <v>3.7976537353292001E-3</v>
      </c>
      <c r="G19">
        <v>5.4497644374499395E-4</v>
      </c>
      <c r="H19" s="1">
        <v>3.2039926267657401E-12</v>
      </c>
      <c r="I19">
        <v>4.8014406844329501E-3</v>
      </c>
      <c r="J19">
        <v>5.8563897956572203E-4</v>
      </c>
      <c r="K19" s="1">
        <v>2.2204460492503101E-16</v>
      </c>
      <c r="L19">
        <v>3.7941551973596698E-3</v>
      </c>
      <c r="M19">
        <v>5.4452796959919699E-4</v>
      </c>
      <c r="N19" s="1">
        <v>3.2196467714129499E-12</v>
      </c>
      <c r="P19" t="str">
        <f t="shared" si="0"/>
        <v>***</v>
      </c>
      <c r="Q19" t="str">
        <f t="shared" si="1"/>
        <v>***</v>
      </c>
      <c r="R19" t="str">
        <f t="shared" si="2"/>
        <v>***</v>
      </c>
      <c r="S19" t="str">
        <f t="shared" si="3"/>
        <v>***</v>
      </c>
    </row>
    <row r="20" spans="1:19" x14ac:dyDescent="0.25">
      <c r="A20">
        <v>18</v>
      </c>
      <c r="B20" t="s">
        <v>35</v>
      </c>
      <c r="C20">
        <v>-6.8170957222761302E-4</v>
      </c>
      <c r="D20">
        <v>2.1213436545334901E-4</v>
      </c>
      <c r="E20">
        <v>1.31093816829186E-3</v>
      </c>
      <c r="F20">
        <v>-5.6149429812392599E-4</v>
      </c>
      <c r="G20">
        <v>1.7971796424514499E-4</v>
      </c>
      <c r="H20">
        <v>1.78223709674863E-3</v>
      </c>
      <c r="I20">
        <v>-6.7313478036219797E-4</v>
      </c>
      <c r="J20">
        <v>2.1195606779781501E-4</v>
      </c>
      <c r="K20">
        <v>1.49412508971292E-3</v>
      </c>
      <c r="L20">
        <v>-5.5369381141600401E-4</v>
      </c>
      <c r="M20">
        <v>1.7959366386782801E-4</v>
      </c>
      <c r="N20">
        <v>2.0490005799509402E-3</v>
      </c>
      <c r="P20" t="str">
        <f t="shared" si="0"/>
        <v>**</v>
      </c>
      <c r="Q20" t="str">
        <f t="shared" si="1"/>
        <v>**</v>
      </c>
      <c r="R20" t="str">
        <f t="shared" si="2"/>
        <v>**</v>
      </c>
      <c r="S20" t="str">
        <f t="shared" si="3"/>
        <v>**</v>
      </c>
    </row>
    <row r="21" spans="1:19" x14ac:dyDescent="0.25">
      <c r="A21">
        <v>19</v>
      </c>
      <c r="B21" t="s">
        <v>36</v>
      </c>
      <c r="C21">
        <v>3.4201038760114499E-4</v>
      </c>
      <c r="D21">
        <v>1.09022569679513E-4</v>
      </c>
      <c r="E21">
        <v>1.7065095962601801E-3</v>
      </c>
      <c r="F21">
        <v>4.4676856442089902E-4</v>
      </c>
      <c r="G21">
        <v>1.04427738528858E-4</v>
      </c>
      <c r="H21">
        <v>1.8836359578444701E-5</v>
      </c>
      <c r="I21">
        <v>3.3963776001756603E-4</v>
      </c>
      <c r="J21">
        <v>1.08805181929911E-4</v>
      </c>
      <c r="K21">
        <v>1.79918855386862E-3</v>
      </c>
      <c r="L21">
        <v>4.4197614585283899E-4</v>
      </c>
      <c r="M21">
        <v>1.04343370582024E-4</v>
      </c>
      <c r="N21">
        <v>2.2775402195862601E-5</v>
      </c>
      <c r="P21" t="str">
        <f t="shared" si="0"/>
        <v>**</v>
      </c>
      <c r="Q21" t="str">
        <f t="shared" si="1"/>
        <v>***</v>
      </c>
      <c r="R21" t="str">
        <f t="shared" si="2"/>
        <v>**</v>
      </c>
      <c r="S21" t="str">
        <f t="shared" si="3"/>
        <v>***</v>
      </c>
    </row>
    <row r="22" spans="1:19" x14ac:dyDescent="0.25">
      <c r="A22">
        <v>20</v>
      </c>
      <c r="B22" t="s">
        <v>37</v>
      </c>
      <c r="C22">
        <v>-2.5531387063973902E-2</v>
      </c>
      <c r="D22">
        <v>2.3521387100514601E-2</v>
      </c>
      <c r="E22">
        <v>0.277720563648028</v>
      </c>
      <c r="F22">
        <v>-1.60884638406011E-2</v>
      </c>
      <c r="G22">
        <v>2.3754708111280699E-2</v>
      </c>
      <c r="H22">
        <v>0.49823165249226797</v>
      </c>
      <c r="I22">
        <v>-2.6308477357780798E-2</v>
      </c>
      <c r="J22">
        <v>2.35014337324011E-2</v>
      </c>
      <c r="K22">
        <v>0.26295188686663201</v>
      </c>
      <c r="L22">
        <v>-1.5897014087111201E-2</v>
      </c>
      <c r="M22">
        <v>2.3720173185741301E-2</v>
      </c>
      <c r="N22">
        <v>0.502736913724664</v>
      </c>
      <c r="P22" t="str">
        <f t="shared" si="0"/>
        <v/>
      </c>
      <c r="Q22" t="str">
        <f t="shared" si="1"/>
        <v/>
      </c>
      <c r="R22" t="str">
        <f t="shared" si="2"/>
        <v/>
      </c>
      <c r="S22" t="str">
        <f t="shared" si="3"/>
        <v/>
      </c>
    </row>
    <row r="23" spans="1:19" x14ac:dyDescent="0.25">
      <c r="A23">
        <v>21</v>
      </c>
      <c r="B23" t="s">
        <v>38</v>
      </c>
      <c r="C23">
        <v>2.75359901656928E-2</v>
      </c>
      <c r="D23">
        <v>3.3959554100208199E-2</v>
      </c>
      <c r="E23">
        <v>0.41745374952082398</v>
      </c>
      <c r="F23">
        <v>-8.6384615942428994E-2</v>
      </c>
      <c r="G23">
        <v>3.5203251878400198E-2</v>
      </c>
      <c r="H23">
        <v>1.41323461080423E-2</v>
      </c>
      <c r="I23">
        <v>2.6121816721851199E-2</v>
      </c>
      <c r="J23">
        <v>3.3920805969421E-2</v>
      </c>
      <c r="K23">
        <v>0.441250997042412</v>
      </c>
      <c r="L23">
        <v>-9.0481354893299698E-2</v>
      </c>
      <c r="M23">
        <v>3.5164184123269798E-2</v>
      </c>
      <c r="N23">
        <v>1.00788828010252E-2</v>
      </c>
      <c r="P23" t="str">
        <f t="shared" si="0"/>
        <v/>
      </c>
      <c r="Q23" t="str">
        <f t="shared" si="1"/>
        <v>*</v>
      </c>
      <c r="R23" t="str">
        <f t="shared" si="2"/>
        <v/>
      </c>
      <c r="S23" t="str">
        <f t="shared" si="3"/>
        <v>*</v>
      </c>
    </row>
    <row r="24" spans="1:19" x14ac:dyDescent="0.25">
      <c r="A24">
        <v>22</v>
      </c>
      <c r="B24" t="s">
        <v>40</v>
      </c>
      <c r="C24">
        <v>-0.203198918270698</v>
      </c>
      <c r="D24">
        <v>4.3482933560259902E-2</v>
      </c>
      <c r="E24">
        <v>2.96726390569546E-6</v>
      </c>
      <c r="F24">
        <v>-0.25874609198790699</v>
      </c>
      <c r="G24">
        <v>4.0615890366278801E-2</v>
      </c>
      <c r="H24" s="1">
        <v>1.8833545833984999E-10</v>
      </c>
      <c r="I24">
        <v>-0.20392513272329099</v>
      </c>
      <c r="J24">
        <v>4.34155836199457E-2</v>
      </c>
      <c r="K24">
        <v>2.6394687775432899E-6</v>
      </c>
      <c r="L24">
        <v>-0.257098143850362</v>
      </c>
      <c r="M24">
        <v>4.0587472623018997E-2</v>
      </c>
      <c r="N24" s="1">
        <v>2.3823398809241801E-10</v>
      </c>
      <c r="P24" t="str">
        <f t="shared" si="0"/>
        <v>***</v>
      </c>
      <c r="Q24" t="str">
        <f t="shared" si="1"/>
        <v>***</v>
      </c>
      <c r="R24" t="str">
        <f t="shared" si="2"/>
        <v>***</v>
      </c>
      <c r="S24" t="str">
        <f t="shared" si="3"/>
        <v>***</v>
      </c>
    </row>
    <row r="25" spans="1:19" x14ac:dyDescent="0.25">
      <c r="A25">
        <v>23</v>
      </c>
      <c r="B25" t="s">
        <v>41</v>
      </c>
      <c r="C25">
        <v>-4.9056072333259898E-2</v>
      </c>
      <c r="D25">
        <v>3.58007504973799E-2</v>
      </c>
      <c r="E25">
        <v>0.17060805613455399</v>
      </c>
      <c r="F25">
        <v>-0.16062601744882399</v>
      </c>
      <c r="G25">
        <v>3.4370994696499298E-2</v>
      </c>
      <c r="H25" s="1">
        <v>2.9639631421440899E-6</v>
      </c>
      <c r="I25">
        <v>-4.9442259657419399E-2</v>
      </c>
      <c r="J25">
        <v>3.5763181754457501E-2</v>
      </c>
      <c r="K25">
        <v>0.16682114000449499</v>
      </c>
      <c r="L25">
        <v>-0.16101546193403499</v>
      </c>
      <c r="M25">
        <v>3.4326831771092997E-2</v>
      </c>
      <c r="N25" s="1">
        <v>2.7232652550779301E-6</v>
      </c>
      <c r="P25" t="str">
        <f t="shared" si="0"/>
        <v/>
      </c>
      <c r="Q25" t="str">
        <f t="shared" si="1"/>
        <v>***</v>
      </c>
      <c r="R25" t="str">
        <f t="shared" si="2"/>
        <v/>
      </c>
      <c r="S25" t="str">
        <f t="shared" si="3"/>
        <v>***</v>
      </c>
    </row>
    <row r="26" spans="1:19" x14ac:dyDescent="0.25">
      <c r="A26">
        <v>24</v>
      </c>
      <c r="B26" t="s">
        <v>39</v>
      </c>
      <c r="C26">
        <v>-1.37257107709019E-2</v>
      </c>
      <c r="D26">
        <v>4.0897734789052398E-2</v>
      </c>
      <c r="E26">
        <v>0.73716457640130795</v>
      </c>
      <c r="F26">
        <v>-0.17122554942921001</v>
      </c>
      <c r="G26">
        <v>3.8142058999961197E-2</v>
      </c>
      <c r="H26" s="1">
        <v>7.1506830482404001E-6</v>
      </c>
      <c r="I26">
        <v>-1.4091422720021E-2</v>
      </c>
      <c r="J26">
        <v>4.0852160996423699E-2</v>
      </c>
      <c r="K26">
        <v>0.73014171788020099</v>
      </c>
      <c r="L26">
        <v>-0.17175837077467701</v>
      </c>
      <c r="M26">
        <v>3.8110036751805E-2</v>
      </c>
      <c r="N26" s="1">
        <v>6.5779614536465303E-6</v>
      </c>
      <c r="P26" t="str">
        <f t="shared" si="0"/>
        <v/>
      </c>
      <c r="Q26" t="str">
        <f t="shared" si="1"/>
        <v>***</v>
      </c>
      <c r="R26" t="str">
        <f t="shared" si="2"/>
        <v/>
      </c>
      <c r="S26" t="str">
        <f t="shared" si="3"/>
        <v>***</v>
      </c>
    </row>
    <row r="27" spans="1:19" x14ac:dyDescent="0.25">
      <c r="A27">
        <v>25</v>
      </c>
      <c r="B27" t="s">
        <v>43</v>
      </c>
      <c r="C27">
        <v>-8.03148338797086E-2</v>
      </c>
      <c r="D27">
        <v>6.3428636096930198E-3</v>
      </c>
      <c r="E27" s="1">
        <v>0</v>
      </c>
      <c r="F27">
        <v>-7.5494024203294097E-2</v>
      </c>
      <c r="G27">
        <v>6.07460915798774E-3</v>
      </c>
      <c r="H27">
        <v>0</v>
      </c>
      <c r="I27">
        <v>-8.0483682921716301E-2</v>
      </c>
      <c r="J27">
        <v>6.3405281743226499E-3</v>
      </c>
      <c r="K27" s="1">
        <v>0</v>
      </c>
      <c r="L27">
        <v>-7.5700300893409997E-2</v>
      </c>
      <c r="M27">
        <v>6.0704050696141097E-3</v>
      </c>
      <c r="N27">
        <v>0</v>
      </c>
      <c r="P27" t="str">
        <f t="shared" si="0"/>
        <v>***</v>
      </c>
      <c r="Q27" t="str">
        <f t="shared" si="1"/>
        <v>***</v>
      </c>
      <c r="R27" t="str">
        <f t="shared" si="2"/>
        <v>***</v>
      </c>
      <c r="S27" t="str">
        <f t="shared" si="3"/>
        <v>***</v>
      </c>
    </row>
    <row r="28" spans="1:19" x14ac:dyDescent="0.25">
      <c r="A28">
        <v>26</v>
      </c>
      <c r="B28" t="s">
        <v>44</v>
      </c>
      <c r="C28">
        <v>2.5169334923438601E-2</v>
      </c>
      <c r="D28">
        <v>1.96175173331339E-2</v>
      </c>
      <c r="E28">
        <v>0.19949100124667701</v>
      </c>
      <c r="F28">
        <v>1.8840555755990401E-2</v>
      </c>
      <c r="G28">
        <v>1.9386650547878002E-2</v>
      </c>
      <c r="H28">
        <v>0.33113443162291101</v>
      </c>
      <c r="I28">
        <v>2.53861497456092E-2</v>
      </c>
      <c r="J28">
        <v>1.9614452696485499E-2</v>
      </c>
      <c r="K28">
        <v>0.19557654000209601</v>
      </c>
      <c r="L28">
        <v>1.9454188819428099E-2</v>
      </c>
      <c r="M28">
        <v>1.93938312398566E-2</v>
      </c>
      <c r="N28">
        <v>0.31580672652128799</v>
      </c>
      <c r="P28" t="str">
        <f t="shared" si="0"/>
        <v/>
      </c>
      <c r="Q28" t="str">
        <f t="shared" si="1"/>
        <v/>
      </c>
      <c r="R28" t="str">
        <f t="shared" si="2"/>
        <v/>
      </c>
      <c r="S28" t="str">
        <f t="shared" si="3"/>
        <v/>
      </c>
    </row>
    <row r="29" spans="1:19" x14ac:dyDescent="0.25">
      <c r="A29">
        <v>27</v>
      </c>
      <c r="B29" t="s">
        <v>131</v>
      </c>
      <c r="C29">
        <v>-1.20077402488214E-2</v>
      </c>
      <c r="D29">
        <v>0.25874715379454299</v>
      </c>
      <c r="E29">
        <v>0.96298566917793005</v>
      </c>
      <c r="F29">
        <v>0.12228574007493299</v>
      </c>
      <c r="G29">
        <v>0.176424018968142</v>
      </c>
      <c r="H29">
        <v>0.48822455853990598</v>
      </c>
      <c r="I29">
        <v>-1.15481590477765E-2</v>
      </c>
      <c r="J29">
        <v>0.25862633407854502</v>
      </c>
      <c r="K29">
        <v>0.96438476799140804</v>
      </c>
      <c r="L29">
        <v>0.120360423727482</v>
      </c>
      <c r="M29">
        <v>0.17635850266358899</v>
      </c>
      <c r="N29">
        <v>0.49493809140673301</v>
      </c>
      <c r="P29" t="str">
        <f t="shared" si="0"/>
        <v/>
      </c>
      <c r="Q29" t="str">
        <f t="shared" si="1"/>
        <v/>
      </c>
      <c r="R29" t="str">
        <f t="shared" si="2"/>
        <v/>
      </c>
      <c r="S29" t="str">
        <f t="shared" si="3"/>
        <v/>
      </c>
    </row>
    <row r="30" spans="1:19" x14ac:dyDescent="0.25">
      <c r="A30">
        <v>28</v>
      </c>
      <c r="B30" t="s">
        <v>145</v>
      </c>
      <c r="C30">
        <v>-0.34746228131774398</v>
      </c>
      <c r="D30">
        <v>0.27893041158239801</v>
      </c>
      <c r="E30">
        <v>0.21287630800250601</v>
      </c>
      <c r="F30">
        <v>-0.33675154064002399</v>
      </c>
      <c r="G30">
        <v>0.21089086710426899</v>
      </c>
      <c r="H30">
        <v>0.110309234360777</v>
      </c>
      <c r="I30">
        <v>-0.34569554719360102</v>
      </c>
      <c r="J30">
        <v>0.278793698587598</v>
      </c>
      <c r="K30">
        <v>0.214986855771503</v>
      </c>
      <c r="L30">
        <v>-0.34108679403759401</v>
      </c>
      <c r="M30">
        <v>0.21082225590010401</v>
      </c>
      <c r="N30">
        <v>0.105686740846473</v>
      </c>
      <c r="P30" t="str">
        <f t="shared" si="0"/>
        <v/>
      </c>
      <c r="Q30" t="str">
        <f t="shared" si="1"/>
        <v/>
      </c>
      <c r="R30" t="str">
        <f t="shared" si="2"/>
        <v/>
      </c>
      <c r="S30" t="str">
        <f t="shared" si="3"/>
        <v/>
      </c>
    </row>
    <row r="31" spans="1:19" x14ac:dyDescent="0.25">
      <c r="A31">
        <v>29</v>
      </c>
      <c r="B31" t="s">
        <v>46</v>
      </c>
      <c r="C31">
        <v>-0.31019797773263402</v>
      </c>
      <c r="D31">
        <v>0.26919322137329799</v>
      </c>
      <c r="E31">
        <v>0.24918770179327901</v>
      </c>
      <c r="F31">
        <v>-0.11414373189824401</v>
      </c>
      <c r="G31">
        <v>0.189834425524329</v>
      </c>
      <c r="H31">
        <v>0.54765319771529797</v>
      </c>
      <c r="I31">
        <v>-0.30676795210294899</v>
      </c>
      <c r="J31">
        <v>0.26907342769283399</v>
      </c>
      <c r="K31">
        <v>0.25424876441467398</v>
      </c>
      <c r="L31">
        <v>-0.11875818559005601</v>
      </c>
      <c r="M31">
        <v>0.18975855561038599</v>
      </c>
      <c r="N31">
        <v>0.53142096010512796</v>
      </c>
      <c r="P31" t="str">
        <f t="shared" si="0"/>
        <v/>
      </c>
      <c r="Q31" t="str">
        <f t="shared" si="1"/>
        <v/>
      </c>
      <c r="R31" t="str">
        <f t="shared" si="2"/>
        <v/>
      </c>
      <c r="S31" t="str">
        <f t="shared" si="3"/>
        <v/>
      </c>
    </row>
    <row r="32" spans="1:19" x14ac:dyDescent="0.25">
      <c r="A32">
        <v>30</v>
      </c>
      <c r="B32" t="s">
        <v>129</v>
      </c>
      <c r="C32">
        <v>-0.38963687977802403</v>
      </c>
      <c r="D32">
        <v>0.27653094068182699</v>
      </c>
      <c r="E32">
        <v>0.15883005230087299</v>
      </c>
      <c r="F32">
        <v>-0.19547004919837299</v>
      </c>
      <c r="G32">
        <v>0.19626086424755099</v>
      </c>
      <c r="H32">
        <v>0.31926443394929499</v>
      </c>
      <c r="I32">
        <v>-0.38491907132808101</v>
      </c>
      <c r="J32">
        <v>0.27639806695854002</v>
      </c>
      <c r="K32">
        <v>0.163732985511581</v>
      </c>
      <c r="L32">
        <v>-0.194885522660313</v>
      </c>
      <c r="M32">
        <v>0.19620202705953901</v>
      </c>
      <c r="N32">
        <v>0.32056862160169403</v>
      </c>
      <c r="P32" t="str">
        <f t="shared" si="0"/>
        <v/>
      </c>
      <c r="Q32" t="str">
        <f t="shared" si="1"/>
        <v/>
      </c>
      <c r="R32" t="str">
        <f t="shared" si="2"/>
        <v/>
      </c>
      <c r="S32" t="str">
        <f t="shared" si="3"/>
        <v/>
      </c>
    </row>
    <row r="33" spans="1:19" x14ac:dyDescent="0.25">
      <c r="A33">
        <v>31</v>
      </c>
      <c r="B33" t="s">
        <v>130</v>
      </c>
      <c r="C33">
        <v>-0.16933192529037799</v>
      </c>
      <c r="D33">
        <v>0.27661237920403398</v>
      </c>
      <c r="E33">
        <v>0.54042977197728803</v>
      </c>
      <c r="F33">
        <v>-0.185953353027492</v>
      </c>
      <c r="G33">
        <v>0.19178625952423201</v>
      </c>
      <c r="H33">
        <v>0.33225268397229601</v>
      </c>
      <c r="I33">
        <v>-0.16780257542699401</v>
      </c>
      <c r="J33">
        <v>0.27648304148701303</v>
      </c>
      <c r="K33">
        <v>0.54390523388671397</v>
      </c>
      <c r="L33">
        <v>-0.187473213917459</v>
      </c>
      <c r="M33">
        <v>0.19177277620483699</v>
      </c>
      <c r="N33">
        <v>0.32828213599407302</v>
      </c>
      <c r="P33" t="str">
        <f t="shared" si="0"/>
        <v/>
      </c>
      <c r="Q33" t="str">
        <f t="shared" si="1"/>
        <v/>
      </c>
      <c r="R33" t="str">
        <f t="shared" si="2"/>
        <v/>
      </c>
      <c r="S33" t="str">
        <f t="shared" si="3"/>
        <v/>
      </c>
    </row>
    <row r="34" spans="1:19" x14ac:dyDescent="0.25">
      <c r="A34">
        <v>32</v>
      </c>
      <c r="B34" t="s">
        <v>45</v>
      </c>
      <c r="C34">
        <v>0.11087913159339099</v>
      </c>
      <c r="D34">
        <v>0.35120568872598801</v>
      </c>
      <c r="E34">
        <v>0.75222267116766806</v>
      </c>
      <c r="F34">
        <v>-0.20420224591915001</v>
      </c>
      <c r="G34">
        <v>0.27763802160102902</v>
      </c>
      <c r="H34">
        <v>0.46203617796309299</v>
      </c>
      <c r="I34">
        <v>0.112940852005728</v>
      </c>
      <c r="J34">
        <v>0.351043784872697</v>
      </c>
      <c r="K34">
        <v>0.747658251901688</v>
      </c>
      <c r="L34">
        <v>-0.20734932870602599</v>
      </c>
      <c r="M34">
        <v>0.27765293337255897</v>
      </c>
      <c r="N34">
        <v>0.45518838763959901</v>
      </c>
      <c r="P34" t="str">
        <f t="shared" si="0"/>
        <v/>
      </c>
      <c r="Q34" t="str">
        <f t="shared" si="1"/>
        <v/>
      </c>
      <c r="R34" t="str">
        <f t="shared" si="2"/>
        <v/>
      </c>
      <c r="S34" t="str">
        <f t="shared" si="3"/>
        <v/>
      </c>
    </row>
    <row r="35" spans="1:19" x14ac:dyDescent="0.25">
      <c r="A35">
        <v>33</v>
      </c>
      <c r="B35" t="s">
        <v>106</v>
      </c>
      <c r="C35">
        <v>4.42623587329967E-2</v>
      </c>
      <c r="D35">
        <v>8.4773694481844394E-2</v>
      </c>
      <c r="E35">
        <v>0.60158417566123101</v>
      </c>
      <c r="F35">
        <v>4.8516759368635101E-2</v>
      </c>
      <c r="G35">
        <v>6.5173341286465902E-2</v>
      </c>
      <c r="H35">
        <v>0.45661851958020899</v>
      </c>
      <c r="I35">
        <v>4.2531121994389701E-2</v>
      </c>
      <c r="J35">
        <v>8.4726690829814294E-2</v>
      </c>
      <c r="K35">
        <v>0.61568144234437305</v>
      </c>
      <c r="L35">
        <v>4.6402193154940201E-2</v>
      </c>
      <c r="M35">
        <v>6.5144488520270993E-2</v>
      </c>
      <c r="N35">
        <v>0.47628117203505299</v>
      </c>
      <c r="P35" t="str">
        <f t="shared" si="0"/>
        <v/>
      </c>
      <c r="Q35" t="str">
        <f t="shared" si="1"/>
        <v/>
      </c>
      <c r="R35" t="str">
        <f t="shared" si="2"/>
        <v/>
      </c>
      <c r="S35" t="str">
        <f t="shared" si="3"/>
        <v/>
      </c>
    </row>
    <row r="36" spans="1:19" x14ac:dyDescent="0.25">
      <c r="A36">
        <v>34</v>
      </c>
      <c r="B36" t="s">
        <v>804</v>
      </c>
      <c r="C36" s="1">
        <v>-0.11187907194895499</v>
      </c>
      <c r="D36">
        <v>0.169282515202207</v>
      </c>
      <c r="E36">
        <v>0.50867546993060697</v>
      </c>
      <c r="F36" t="s">
        <v>170</v>
      </c>
      <c r="G36" t="s">
        <v>170</v>
      </c>
      <c r="H36" t="s">
        <v>170</v>
      </c>
      <c r="I36">
        <v>-0.11508588516615199</v>
      </c>
      <c r="J36">
        <v>0.16919283900576601</v>
      </c>
      <c r="K36">
        <v>0.496374404519423</v>
      </c>
      <c r="L36" t="s">
        <v>170</v>
      </c>
      <c r="M36" t="s">
        <v>170</v>
      </c>
      <c r="N36" t="s">
        <v>170</v>
      </c>
      <c r="P36" t="str">
        <f t="shared" si="0"/>
        <v/>
      </c>
      <c r="Q36" t="str">
        <f t="shared" si="1"/>
        <v/>
      </c>
      <c r="R36" t="str">
        <f t="shared" si="2"/>
        <v/>
      </c>
      <c r="S36" t="str">
        <f t="shared" si="3"/>
        <v/>
      </c>
    </row>
    <row r="37" spans="1:19" x14ac:dyDescent="0.25">
      <c r="A37">
        <v>35</v>
      </c>
      <c r="B37" t="s">
        <v>47</v>
      </c>
      <c r="C37">
        <v>-9.3797955817915099E-2</v>
      </c>
      <c r="D37">
        <v>0.127079572498317</v>
      </c>
      <c r="E37">
        <v>0.46045118133940499</v>
      </c>
      <c r="F37">
        <v>0.15032870483937599</v>
      </c>
      <c r="G37">
        <v>0.20643420924340899</v>
      </c>
      <c r="H37">
        <v>0.46648134121988</v>
      </c>
      <c r="I37">
        <v>-9.7324695010362394E-2</v>
      </c>
      <c r="J37">
        <v>0.12706027536762099</v>
      </c>
      <c r="K37">
        <v>0.443692579857287</v>
      </c>
      <c r="L37">
        <v>0.13744136234163001</v>
      </c>
      <c r="M37">
        <v>0.20617290349053499</v>
      </c>
      <c r="N37">
        <v>0.50500751088367901</v>
      </c>
      <c r="P37" t="str">
        <f t="shared" si="0"/>
        <v/>
      </c>
      <c r="Q37" t="str">
        <f t="shared" si="1"/>
        <v/>
      </c>
      <c r="R37" t="str">
        <f t="shared" si="2"/>
        <v/>
      </c>
      <c r="S37" t="str">
        <f t="shared" si="3"/>
        <v/>
      </c>
    </row>
    <row r="38" spans="1:19" x14ac:dyDescent="0.25">
      <c r="A38">
        <v>36</v>
      </c>
      <c r="B38" t="s">
        <v>61</v>
      </c>
      <c r="C38">
        <v>0.110793008515004</v>
      </c>
      <c r="D38">
        <v>6.10413053730752E-2</v>
      </c>
      <c r="E38">
        <v>6.9516258225267205E-2</v>
      </c>
      <c r="F38">
        <v>0.28344996837020398</v>
      </c>
      <c r="G38">
        <v>0.18675951757158701</v>
      </c>
      <c r="H38">
        <v>0.129083226418123</v>
      </c>
      <c r="I38">
        <v>0.111475429202024</v>
      </c>
      <c r="J38">
        <v>6.1020717053163399E-2</v>
      </c>
      <c r="K38">
        <v>6.7722985652257803E-2</v>
      </c>
      <c r="L38">
        <v>0.28053192844835101</v>
      </c>
      <c r="M38">
        <v>0.186519019869929</v>
      </c>
      <c r="N38">
        <v>0.13257125846958201</v>
      </c>
      <c r="P38" t="str">
        <f t="shared" si="0"/>
        <v>^</v>
      </c>
      <c r="Q38" t="str">
        <f t="shared" si="1"/>
        <v/>
      </c>
      <c r="R38" t="str">
        <f t="shared" si="2"/>
        <v>^</v>
      </c>
      <c r="S38" t="str">
        <f t="shared" si="3"/>
        <v/>
      </c>
    </row>
    <row r="39" spans="1:19" x14ac:dyDescent="0.25">
      <c r="A39">
        <v>37</v>
      </c>
      <c r="B39" t="s">
        <v>58</v>
      </c>
      <c r="C39">
        <v>0.101200393801057</v>
      </c>
      <c r="D39">
        <v>7.5546979219178301E-2</v>
      </c>
      <c r="E39">
        <v>0.18038549753875599</v>
      </c>
      <c r="F39">
        <v>0.113593240218994</v>
      </c>
      <c r="G39">
        <v>0.19242751554117299</v>
      </c>
      <c r="H39">
        <v>0.55497812147798997</v>
      </c>
      <c r="I39">
        <v>9.9563144061197803E-2</v>
      </c>
      <c r="J39">
        <v>7.5518788865741093E-2</v>
      </c>
      <c r="K39">
        <v>0.18737344557733299</v>
      </c>
      <c r="L39">
        <v>0.107262097480245</v>
      </c>
      <c r="M39">
        <v>0.19219278949193599</v>
      </c>
      <c r="N39">
        <v>0.57677858164303097</v>
      </c>
      <c r="P39" t="str">
        <f t="shared" si="0"/>
        <v/>
      </c>
      <c r="Q39" t="str">
        <f t="shared" si="1"/>
        <v/>
      </c>
      <c r="R39" t="str">
        <f t="shared" si="2"/>
        <v/>
      </c>
      <c r="S39" t="str">
        <f t="shared" si="3"/>
        <v/>
      </c>
    </row>
    <row r="40" spans="1:19" x14ac:dyDescent="0.25">
      <c r="A40">
        <v>38</v>
      </c>
      <c r="B40" t="s">
        <v>60</v>
      </c>
      <c r="C40">
        <v>2.6114646474466999E-2</v>
      </c>
      <c r="D40">
        <v>8.6718619091282298E-2</v>
      </c>
      <c r="E40">
        <v>0.76330596829916997</v>
      </c>
      <c r="F40">
        <v>6.6694478551296996E-2</v>
      </c>
      <c r="G40">
        <v>0.21495486528520499</v>
      </c>
      <c r="H40">
        <v>0.75635411278151199</v>
      </c>
      <c r="I40">
        <v>2.5233308763602198E-2</v>
      </c>
      <c r="J40">
        <v>8.6662273325531003E-2</v>
      </c>
      <c r="K40">
        <v>0.77092258830971405</v>
      </c>
      <c r="L40">
        <v>5.9339804383559902E-2</v>
      </c>
      <c r="M40">
        <v>0.21476019628842299</v>
      </c>
      <c r="N40">
        <v>0.78231206953021504</v>
      </c>
      <c r="P40" t="str">
        <f t="shared" si="0"/>
        <v/>
      </c>
      <c r="Q40" t="str">
        <f t="shared" si="1"/>
        <v/>
      </c>
      <c r="R40" t="str">
        <f t="shared" si="2"/>
        <v/>
      </c>
      <c r="S40" t="str">
        <f t="shared" si="3"/>
        <v/>
      </c>
    </row>
    <row r="41" spans="1:19" x14ac:dyDescent="0.25">
      <c r="A41">
        <v>39</v>
      </c>
      <c r="B41" t="s">
        <v>54</v>
      </c>
      <c r="C41">
        <v>0.19650220357926401</v>
      </c>
      <c r="D41">
        <v>0.10802984567594</v>
      </c>
      <c r="E41">
        <v>6.8917200266542897E-2</v>
      </c>
      <c r="F41">
        <v>0.112112708983772</v>
      </c>
      <c r="G41">
        <v>0.238957825062733</v>
      </c>
      <c r="H41">
        <v>0.63894553639326102</v>
      </c>
      <c r="I41">
        <v>0.19610483708474699</v>
      </c>
      <c r="J41">
        <v>0.107924495126571</v>
      </c>
      <c r="K41">
        <v>6.9208559415049997E-2</v>
      </c>
      <c r="L41">
        <v>0.104928625220489</v>
      </c>
      <c r="M41">
        <v>0.23875394254316201</v>
      </c>
      <c r="N41">
        <v>0.66031060732772895</v>
      </c>
      <c r="P41" t="str">
        <f t="shared" si="0"/>
        <v>^</v>
      </c>
      <c r="Q41" t="str">
        <f t="shared" si="1"/>
        <v/>
      </c>
      <c r="R41" t="str">
        <f t="shared" si="2"/>
        <v>^</v>
      </c>
      <c r="S41" t="str">
        <f t="shared" si="3"/>
        <v/>
      </c>
    </row>
    <row r="42" spans="1:19" x14ac:dyDescent="0.25">
      <c r="A42">
        <v>40</v>
      </c>
      <c r="B42" t="s">
        <v>64</v>
      </c>
      <c r="C42">
        <v>0.27910326509914002</v>
      </c>
      <c r="D42">
        <v>0.24717424844632099</v>
      </c>
      <c r="E42">
        <v>0.25882353460891799</v>
      </c>
      <c r="F42">
        <v>0.104215283699058</v>
      </c>
      <c r="G42">
        <v>0.19959207855369099</v>
      </c>
      <c r="H42">
        <v>0.60157189582275905</v>
      </c>
      <c r="I42">
        <v>0.281138338689428</v>
      </c>
      <c r="J42">
        <v>0.246956438776225</v>
      </c>
      <c r="K42">
        <v>0.25494820620894298</v>
      </c>
      <c r="L42">
        <v>9.5791875679565694E-2</v>
      </c>
      <c r="M42">
        <v>0.19928413402497799</v>
      </c>
      <c r="N42">
        <v>0.63074402571932697</v>
      </c>
      <c r="P42" t="str">
        <f t="shared" si="0"/>
        <v/>
      </c>
      <c r="Q42" t="str">
        <f t="shared" si="1"/>
        <v/>
      </c>
      <c r="R42" t="str">
        <f t="shared" si="2"/>
        <v/>
      </c>
      <c r="S42" t="str">
        <f t="shared" si="3"/>
        <v/>
      </c>
    </row>
    <row r="43" spans="1:19" x14ac:dyDescent="0.25">
      <c r="A43">
        <v>41</v>
      </c>
      <c r="B43" t="s">
        <v>51</v>
      </c>
      <c r="C43">
        <v>-0.24613115421794701</v>
      </c>
      <c r="D43">
        <v>0.28719793309691999</v>
      </c>
      <c r="E43">
        <v>0.39144002469035299</v>
      </c>
      <c r="F43">
        <v>0.32480311431924902</v>
      </c>
      <c r="G43">
        <v>0.36692850012359501</v>
      </c>
      <c r="H43">
        <v>0.37605170276606398</v>
      </c>
      <c r="I43">
        <v>-0.25259440265355998</v>
      </c>
      <c r="J43">
        <v>0.28717486961903999</v>
      </c>
      <c r="K43">
        <v>0.37908474333994202</v>
      </c>
      <c r="L43">
        <v>0.306369367555692</v>
      </c>
      <c r="M43">
        <v>0.36693628722958599</v>
      </c>
      <c r="N43">
        <v>0.40375213017106698</v>
      </c>
      <c r="P43" t="str">
        <f t="shared" si="0"/>
        <v/>
      </c>
      <c r="Q43" t="str">
        <f t="shared" si="1"/>
        <v/>
      </c>
      <c r="R43" t="str">
        <f t="shared" si="2"/>
        <v/>
      </c>
      <c r="S43" t="str">
        <f t="shared" si="3"/>
        <v/>
      </c>
    </row>
    <row r="44" spans="1:19" x14ac:dyDescent="0.25">
      <c r="A44">
        <v>42</v>
      </c>
      <c r="B44" t="s">
        <v>56</v>
      </c>
      <c r="C44">
        <v>0.21160489034966501</v>
      </c>
      <c r="D44">
        <v>9.3551119727159696E-2</v>
      </c>
      <c r="E44">
        <v>2.3702517127400902E-2</v>
      </c>
      <c r="F44">
        <v>0.16306422883038499</v>
      </c>
      <c r="G44">
        <v>0.258811397333232</v>
      </c>
      <c r="H44">
        <v>0.52866159858759698</v>
      </c>
      <c r="I44">
        <v>0.210562402278235</v>
      </c>
      <c r="J44">
        <v>9.35240946619703E-2</v>
      </c>
      <c r="K44">
        <v>2.4358688042182601E-2</v>
      </c>
      <c r="L44">
        <v>0.143725086319165</v>
      </c>
      <c r="M44">
        <v>0.258580753791538</v>
      </c>
      <c r="N44">
        <v>0.57833197702922601</v>
      </c>
      <c r="P44" t="str">
        <f t="shared" si="0"/>
        <v>*</v>
      </c>
      <c r="Q44" t="str">
        <f t="shared" si="1"/>
        <v/>
      </c>
      <c r="R44" t="str">
        <f t="shared" si="2"/>
        <v>*</v>
      </c>
      <c r="S44" t="str">
        <f t="shared" si="3"/>
        <v/>
      </c>
    </row>
    <row r="45" spans="1:19" x14ac:dyDescent="0.25">
      <c r="A45">
        <v>43</v>
      </c>
      <c r="B45" t="s">
        <v>52</v>
      </c>
      <c r="C45">
        <v>-5.6298633444914203E-2</v>
      </c>
      <c r="D45">
        <v>0.149843754307288</v>
      </c>
      <c r="E45">
        <v>0.70712835204607605</v>
      </c>
      <c r="F45">
        <v>0.118687588012378</v>
      </c>
      <c r="G45">
        <v>0.27362109649296501</v>
      </c>
      <c r="H45">
        <v>0.66445821591417098</v>
      </c>
      <c r="I45">
        <v>-5.4343588676292097E-2</v>
      </c>
      <c r="J45">
        <v>0.14972137096542201</v>
      </c>
      <c r="K45">
        <v>0.71663117324334202</v>
      </c>
      <c r="L45">
        <v>0.118920322328638</v>
      </c>
      <c r="M45">
        <v>0.27347735451979399</v>
      </c>
      <c r="N45">
        <v>0.66367477404390296</v>
      </c>
      <c r="P45" t="str">
        <f t="shared" si="0"/>
        <v/>
      </c>
      <c r="Q45" t="str">
        <f t="shared" si="1"/>
        <v/>
      </c>
      <c r="R45" t="str">
        <f t="shared" si="2"/>
        <v/>
      </c>
      <c r="S45" t="str">
        <f t="shared" si="3"/>
        <v/>
      </c>
    </row>
    <row r="46" spans="1:19" x14ac:dyDescent="0.25">
      <c r="A46">
        <v>44</v>
      </c>
      <c r="B46" t="s">
        <v>67</v>
      </c>
      <c r="C46">
        <v>0.10123678103665</v>
      </c>
      <c r="D46">
        <v>9.8607894970280205E-2</v>
      </c>
      <c r="E46">
        <v>0.30458059259167503</v>
      </c>
      <c r="F46">
        <v>0.26813908971975797</v>
      </c>
      <c r="G46">
        <v>0.18442347642769299</v>
      </c>
      <c r="H46">
        <v>0.145965316542711</v>
      </c>
      <c r="I46">
        <v>0.10013344829234801</v>
      </c>
      <c r="J46">
        <v>9.8582824291813698E-2</v>
      </c>
      <c r="K46">
        <v>0.30975838295262298</v>
      </c>
      <c r="L46">
        <v>0.26384459012502898</v>
      </c>
      <c r="M46">
        <v>0.184139417437724</v>
      </c>
      <c r="N46">
        <v>0.15190004776052601</v>
      </c>
      <c r="P46" t="str">
        <f t="shared" si="0"/>
        <v/>
      </c>
      <c r="Q46" t="str">
        <f t="shared" si="1"/>
        <v/>
      </c>
      <c r="R46" t="str">
        <f t="shared" si="2"/>
        <v/>
      </c>
      <c r="S46" t="str">
        <f t="shared" si="3"/>
        <v/>
      </c>
    </row>
    <row r="47" spans="1:19" x14ac:dyDescent="0.25">
      <c r="A47">
        <v>45</v>
      </c>
      <c r="B47" t="s">
        <v>57</v>
      </c>
      <c r="C47">
        <v>-0.14849696705608001</v>
      </c>
      <c r="D47">
        <v>0.16038856781555899</v>
      </c>
      <c r="E47">
        <v>0.35452001250973703</v>
      </c>
      <c r="F47">
        <v>0.25491618347133899</v>
      </c>
      <c r="G47">
        <v>0.20666492568714701</v>
      </c>
      <c r="H47">
        <v>0.217398301996995</v>
      </c>
      <c r="I47">
        <v>-0.14068387272850399</v>
      </c>
      <c r="J47">
        <v>0.160204955165658</v>
      </c>
      <c r="K47">
        <v>0.37986268990303801</v>
      </c>
      <c r="L47">
        <v>0.254331006846714</v>
      </c>
      <c r="M47">
        <v>0.206383155049016</v>
      </c>
      <c r="N47">
        <v>0.21782791218714401</v>
      </c>
      <c r="P47" t="str">
        <f t="shared" si="0"/>
        <v/>
      </c>
      <c r="Q47" t="str">
        <f t="shared" si="1"/>
        <v/>
      </c>
      <c r="R47" t="str">
        <f t="shared" si="2"/>
        <v/>
      </c>
      <c r="S47" t="str">
        <f t="shared" si="3"/>
        <v/>
      </c>
    </row>
    <row r="48" spans="1:19" x14ac:dyDescent="0.25">
      <c r="A48">
        <v>46</v>
      </c>
      <c r="B48" t="s">
        <v>59</v>
      </c>
      <c r="C48">
        <v>9.2195986507132593E-2</v>
      </c>
      <c r="D48">
        <v>9.6169813641351007E-2</v>
      </c>
      <c r="E48">
        <v>0.33772045077951002</v>
      </c>
      <c r="F48">
        <v>0.12876340944122</v>
      </c>
      <c r="G48">
        <v>0.19002173565969099</v>
      </c>
      <c r="H48">
        <v>0.49800972169812902</v>
      </c>
      <c r="I48">
        <v>8.9433543476183194E-2</v>
      </c>
      <c r="J48">
        <v>9.6122272010586304E-2</v>
      </c>
      <c r="K48">
        <v>0.35215657944033002</v>
      </c>
      <c r="L48">
        <v>0.12614483645670899</v>
      </c>
      <c r="M48">
        <v>0.189742323796668</v>
      </c>
      <c r="N48">
        <v>0.50616446667517601</v>
      </c>
      <c r="P48" t="str">
        <f t="shared" si="0"/>
        <v/>
      </c>
      <c r="Q48" t="str">
        <f t="shared" si="1"/>
        <v/>
      </c>
      <c r="R48" t="str">
        <f t="shared" si="2"/>
        <v/>
      </c>
      <c r="S48" t="str">
        <f t="shared" si="3"/>
        <v/>
      </c>
    </row>
    <row r="49" spans="1:19" x14ac:dyDescent="0.25">
      <c r="A49">
        <v>47</v>
      </c>
      <c r="B49" t="s">
        <v>48</v>
      </c>
      <c r="C49">
        <v>0.228489699194146</v>
      </c>
      <c r="D49">
        <v>0.16052001427902701</v>
      </c>
      <c r="E49">
        <v>0.15461028610451599</v>
      </c>
      <c r="F49">
        <v>0.12795341468138399</v>
      </c>
      <c r="G49">
        <v>0.254764206728467</v>
      </c>
      <c r="H49">
        <v>0.61549694355457796</v>
      </c>
      <c r="I49">
        <v>0.22829839629470899</v>
      </c>
      <c r="J49">
        <v>0.160408374700683</v>
      </c>
      <c r="K49">
        <v>0.15466879575310399</v>
      </c>
      <c r="L49">
        <v>0.12678687978033701</v>
      </c>
      <c r="M49">
        <v>0.25448236681949898</v>
      </c>
      <c r="N49">
        <v>0.61833265672941995</v>
      </c>
      <c r="P49" t="str">
        <f t="shared" si="0"/>
        <v/>
      </c>
      <c r="Q49" t="str">
        <f t="shared" si="1"/>
        <v/>
      </c>
      <c r="R49" t="str">
        <f t="shared" si="2"/>
        <v/>
      </c>
      <c r="S49" t="str">
        <f t="shared" si="3"/>
        <v/>
      </c>
    </row>
    <row r="50" spans="1:19" x14ac:dyDescent="0.25">
      <c r="A50">
        <v>48</v>
      </c>
      <c r="B50" t="s">
        <v>53</v>
      </c>
      <c r="C50">
        <v>-2.0333462231239299E-2</v>
      </c>
      <c r="D50">
        <v>0.21781458117634001</v>
      </c>
      <c r="E50">
        <v>0.92562379308686504</v>
      </c>
      <c r="F50">
        <v>0.16922545974160499</v>
      </c>
      <c r="G50">
        <v>0.32881371292901601</v>
      </c>
      <c r="H50">
        <v>0.60679446792113201</v>
      </c>
      <c r="I50">
        <v>-2.6603330177545601E-2</v>
      </c>
      <c r="J50">
        <v>0.217558023178169</v>
      </c>
      <c r="K50">
        <v>0.90267605099015402</v>
      </c>
      <c r="L50">
        <v>0.15138396420528299</v>
      </c>
      <c r="M50">
        <v>0.32869238227511999</v>
      </c>
      <c r="N50">
        <v>0.64511125734656205</v>
      </c>
      <c r="P50" t="str">
        <f t="shared" si="0"/>
        <v/>
      </c>
      <c r="Q50" t="str">
        <f t="shared" si="1"/>
        <v/>
      </c>
      <c r="R50" t="str">
        <f t="shared" si="2"/>
        <v/>
      </c>
      <c r="S50" t="str">
        <f t="shared" si="3"/>
        <v/>
      </c>
    </row>
    <row r="51" spans="1:19" x14ac:dyDescent="0.25">
      <c r="A51">
        <v>49</v>
      </c>
      <c r="B51" t="s">
        <v>49</v>
      </c>
      <c r="C51">
        <v>-0.36309820923857899</v>
      </c>
      <c r="D51">
        <v>0.218105456956974</v>
      </c>
      <c r="E51">
        <v>9.5956100413199102E-2</v>
      </c>
      <c r="F51">
        <v>0.261395375190138</v>
      </c>
      <c r="G51">
        <v>0.22993862078268301</v>
      </c>
      <c r="H51">
        <v>0.25561981015767299</v>
      </c>
      <c r="I51">
        <v>-0.36720158173940998</v>
      </c>
      <c r="J51">
        <v>0.21815081144846299</v>
      </c>
      <c r="K51">
        <v>9.2327389675947599E-2</v>
      </c>
      <c r="L51">
        <v>0.25888419177545002</v>
      </c>
      <c r="M51">
        <v>0.22974785718492599</v>
      </c>
      <c r="N51">
        <v>0.259819124035928</v>
      </c>
      <c r="P51" t="str">
        <f t="shared" si="0"/>
        <v>^</v>
      </c>
      <c r="Q51" t="str">
        <f t="shared" si="1"/>
        <v/>
      </c>
      <c r="R51" t="str">
        <f t="shared" si="2"/>
        <v>^</v>
      </c>
      <c r="S51" t="str">
        <f t="shared" si="3"/>
        <v/>
      </c>
    </row>
    <row r="52" spans="1:19" x14ac:dyDescent="0.25">
      <c r="A52">
        <v>50</v>
      </c>
      <c r="B52" t="s">
        <v>66</v>
      </c>
      <c r="C52">
        <v>-5.30845327214877E-2</v>
      </c>
      <c r="D52">
        <v>0.102147013957439</v>
      </c>
      <c r="E52">
        <v>0.60328135689475504</v>
      </c>
      <c r="F52">
        <v>0.26757897986266399</v>
      </c>
      <c r="G52">
        <v>0.189026037737761</v>
      </c>
      <c r="H52">
        <v>0.156902382912083</v>
      </c>
      <c r="I52">
        <v>-5.4744196459266203E-2</v>
      </c>
      <c r="J52">
        <v>0.10218843237617201</v>
      </c>
      <c r="K52">
        <v>0.59215336785389605</v>
      </c>
      <c r="L52">
        <v>0.26457301281219298</v>
      </c>
      <c r="M52">
        <v>0.18877275082079001</v>
      </c>
      <c r="N52">
        <v>0.161051939947497</v>
      </c>
      <c r="P52" t="str">
        <f t="shared" si="0"/>
        <v/>
      </c>
      <c r="Q52" t="str">
        <f t="shared" si="1"/>
        <v/>
      </c>
      <c r="R52" t="str">
        <f t="shared" si="2"/>
        <v/>
      </c>
      <c r="S52" t="str">
        <f t="shared" si="3"/>
        <v/>
      </c>
    </row>
    <row r="53" spans="1:19" x14ac:dyDescent="0.25">
      <c r="A53">
        <v>51</v>
      </c>
      <c r="B53" t="s">
        <v>55</v>
      </c>
      <c r="C53">
        <v>6.04024632453524E-4</v>
      </c>
      <c r="D53">
        <v>0.14138672518173701</v>
      </c>
      <c r="E53">
        <v>0.996591331598078</v>
      </c>
      <c r="F53">
        <v>5.0160350849535698E-2</v>
      </c>
      <c r="G53">
        <v>0.225079682483492</v>
      </c>
      <c r="H53">
        <v>0.82364760584332497</v>
      </c>
      <c r="I53">
        <v>3.8989497761518898E-3</v>
      </c>
      <c r="J53">
        <v>0.141261407503149</v>
      </c>
      <c r="K53">
        <v>0.97798041983904005</v>
      </c>
      <c r="L53">
        <v>3.76728330502255E-2</v>
      </c>
      <c r="M53">
        <v>0.22482946290658601</v>
      </c>
      <c r="N53">
        <v>0.86692801297030297</v>
      </c>
      <c r="P53" t="str">
        <f t="shared" si="0"/>
        <v/>
      </c>
      <c r="Q53" t="str">
        <f t="shared" si="1"/>
        <v/>
      </c>
      <c r="R53" t="str">
        <f t="shared" si="2"/>
        <v/>
      </c>
      <c r="S53" t="str">
        <f t="shared" si="3"/>
        <v/>
      </c>
    </row>
    <row r="54" spans="1:19" x14ac:dyDescent="0.25">
      <c r="A54">
        <v>52</v>
      </c>
      <c r="B54" t="s">
        <v>63</v>
      </c>
      <c r="C54">
        <v>0.23754650245905601</v>
      </c>
      <c r="D54">
        <v>0.295845258430256</v>
      </c>
      <c r="E54">
        <v>0.42200841718682103</v>
      </c>
      <c r="F54">
        <v>0.43037319194636903</v>
      </c>
      <c r="G54">
        <v>0.30633538609168398</v>
      </c>
      <c r="H54">
        <v>0.16004848462240101</v>
      </c>
      <c r="I54">
        <v>0.229457501258166</v>
      </c>
      <c r="J54">
        <v>0.29571719647757699</v>
      </c>
      <c r="K54">
        <v>0.43778700949799598</v>
      </c>
      <c r="L54">
        <v>0.43595641810311098</v>
      </c>
      <c r="M54">
        <v>0.30548089876508899</v>
      </c>
      <c r="N54">
        <v>0.153546706850024</v>
      </c>
      <c r="P54" t="str">
        <f t="shared" si="0"/>
        <v/>
      </c>
      <c r="Q54" t="str">
        <f t="shared" si="1"/>
        <v/>
      </c>
      <c r="R54" t="str">
        <f t="shared" si="2"/>
        <v/>
      </c>
      <c r="S54" t="str">
        <f t="shared" si="3"/>
        <v/>
      </c>
    </row>
    <row r="55" spans="1:19" x14ac:dyDescent="0.25">
      <c r="A55">
        <v>53</v>
      </c>
      <c r="B55" t="s">
        <v>50</v>
      </c>
      <c r="C55">
        <v>-0.11842747087069801</v>
      </c>
      <c r="D55">
        <v>0.36520686406189401</v>
      </c>
      <c r="E55">
        <v>0.74572981390276405</v>
      </c>
      <c r="F55">
        <v>-0.121255716867706</v>
      </c>
      <c r="G55">
        <v>0.23211533760640199</v>
      </c>
      <c r="H55">
        <v>0.60139586117089605</v>
      </c>
      <c r="I55">
        <v>-9.7492936420334395E-2</v>
      </c>
      <c r="J55">
        <v>0.36459247150775898</v>
      </c>
      <c r="K55">
        <v>0.78915927888239701</v>
      </c>
      <c r="L55">
        <v>-0.12408818788187199</v>
      </c>
      <c r="M55">
        <v>0.23188596699880201</v>
      </c>
      <c r="N55">
        <v>0.59256279812466905</v>
      </c>
      <c r="P55" t="str">
        <f t="shared" si="0"/>
        <v/>
      </c>
      <c r="Q55" t="str">
        <f t="shared" si="1"/>
        <v/>
      </c>
      <c r="R55" t="str">
        <f t="shared" si="2"/>
        <v/>
      </c>
      <c r="S55" t="str">
        <f t="shared" si="3"/>
        <v/>
      </c>
    </row>
    <row r="56" spans="1:19" x14ac:dyDescent="0.25">
      <c r="A56">
        <v>54</v>
      </c>
      <c r="B56" t="s">
        <v>65</v>
      </c>
      <c r="C56">
        <v>0.310978360789538</v>
      </c>
      <c r="D56">
        <v>0.26601341755692198</v>
      </c>
      <c r="E56">
        <v>0.242390491652754</v>
      </c>
      <c r="F56">
        <v>0.168421846397244</v>
      </c>
      <c r="G56">
        <v>0.19530352140028401</v>
      </c>
      <c r="H56">
        <v>0.38848972179577701</v>
      </c>
      <c r="I56">
        <v>0.30717983655972803</v>
      </c>
      <c r="J56">
        <v>0.26599209472800101</v>
      </c>
      <c r="K56">
        <v>0.24815360388407401</v>
      </c>
      <c r="L56">
        <v>0.16479309674050199</v>
      </c>
      <c r="M56">
        <v>0.19506031876469301</v>
      </c>
      <c r="N56">
        <v>0.39820493863871498</v>
      </c>
      <c r="P56" t="str">
        <f t="shared" si="0"/>
        <v/>
      </c>
      <c r="Q56" t="str">
        <f t="shared" si="1"/>
        <v/>
      </c>
      <c r="R56" t="str">
        <f t="shared" si="2"/>
        <v/>
      </c>
      <c r="S56" t="str">
        <f t="shared" si="3"/>
        <v/>
      </c>
    </row>
    <row r="57" spans="1:19" x14ac:dyDescent="0.25">
      <c r="A57">
        <v>55</v>
      </c>
      <c r="B57" t="s">
        <v>805</v>
      </c>
      <c r="C57">
        <v>0.19100064196216199</v>
      </c>
      <c r="D57">
        <v>0.28838377472773102</v>
      </c>
      <c r="E57">
        <v>0.50776993838871698</v>
      </c>
      <c r="F57" t="s">
        <v>170</v>
      </c>
      <c r="G57" t="s">
        <v>170</v>
      </c>
      <c r="H57" t="s">
        <v>170</v>
      </c>
      <c r="I57">
        <v>0.19176038606781801</v>
      </c>
      <c r="J57">
        <v>0.288198271871277</v>
      </c>
      <c r="K57">
        <v>0.50580964828063602</v>
      </c>
      <c r="L57" t="s">
        <v>170</v>
      </c>
      <c r="M57" t="s">
        <v>170</v>
      </c>
      <c r="N57" t="s">
        <v>170</v>
      </c>
      <c r="P57" t="str">
        <f t="shared" si="0"/>
        <v/>
      </c>
      <c r="Q57" t="str">
        <f t="shared" si="1"/>
        <v/>
      </c>
      <c r="R57" t="str">
        <f t="shared" si="2"/>
        <v/>
      </c>
      <c r="S57" t="str">
        <f t="shared" si="3"/>
        <v/>
      </c>
    </row>
    <row r="58" spans="1:19" x14ac:dyDescent="0.25">
      <c r="A58">
        <v>56</v>
      </c>
      <c r="B58" t="s">
        <v>75</v>
      </c>
      <c r="C58">
        <v>-9.7004822602179394E-2</v>
      </c>
      <c r="D58">
        <v>0.14989531877294199</v>
      </c>
      <c r="E58">
        <v>0.51753457828340099</v>
      </c>
      <c r="F58">
        <v>-0.47093423346519497</v>
      </c>
      <c r="G58">
        <v>0.24490624212862</v>
      </c>
      <c r="H58">
        <v>5.4490547723802497E-2</v>
      </c>
      <c r="I58">
        <v>-9.8415905243621399E-2</v>
      </c>
      <c r="J58">
        <v>0.14986721055246899</v>
      </c>
      <c r="K58">
        <v>0.51138195328250602</v>
      </c>
      <c r="L58">
        <v>-0.46157692484520302</v>
      </c>
      <c r="M58">
        <v>0.24471768236184099</v>
      </c>
      <c r="N58">
        <v>5.9273275243576597E-2</v>
      </c>
      <c r="P58" t="str">
        <f t="shared" si="0"/>
        <v/>
      </c>
      <c r="Q58" t="str">
        <f t="shared" si="1"/>
        <v>^</v>
      </c>
      <c r="R58" t="str">
        <f t="shared" si="2"/>
        <v/>
      </c>
      <c r="S58" t="str">
        <f t="shared" si="3"/>
        <v>^</v>
      </c>
    </row>
    <row r="59" spans="1:19" x14ac:dyDescent="0.25">
      <c r="A59">
        <v>57</v>
      </c>
      <c r="B59" t="s">
        <v>74</v>
      </c>
      <c r="C59">
        <v>-0.27917462972436802</v>
      </c>
      <c r="D59">
        <v>0.120603308466617</v>
      </c>
      <c r="E59">
        <v>2.0622930548319301E-2</v>
      </c>
      <c r="F59">
        <v>-0.308086835053825</v>
      </c>
      <c r="G59">
        <v>0.22808730998885501</v>
      </c>
      <c r="H59">
        <v>0.176778478457637</v>
      </c>
      <c r="I59">
        <v>-0.28279276940525699</v>
      </c>
      <c r="J59">
        <v>0.120586477324723</v>
      </c>
      <c r="K59">
        <v>1.9019683326343701E-2</v>
      </c>
      <c r="L59">
        <v>-0.30129615526716202</v>
      </c>
      <c r="M59">
        <v>0.22795910652220899</v>
      </c>
      <c r="N59">
        <v>0.18626426312043801</v>
      </c>
      <c r="P59" t="str">
        <f t="shared" si="0"/>
        <v>*</v>
      </c>
      <c r="Q59" t="str">
        <f t="shared" si="1"/>
        <v/>
      </c>
      <c r="R59" t="str">
        <f t="shared" si="2"/>
        <v>*</v>
      </c>
      <c r="S59" t="str">
        <f t="shared" si="3"/>
        <v/>
      </c>
    </row>
    <row r="60" spans="1:19" x14ac:dyDescent="0.25">
      <c r="A60">
        <v>58</v>
      </c>
      <c r="B60" t="s">
        <v>79</v>
      </c>
      <c r="C60">
        <v>-9.3789276072507893E-2</v>
      </c>
      <c r="D60">
        <v>0.106866008434178</v>
      </c>
      <c r="E60">
        <v>0.38014220111272101</v>
      </c>
      <c r="F60">
        <v>-0.480842159247934</v>
      </c>
      <c r="G60">
        <v>0.22330457504597201</v>
      </c>
      <c r="H60">
        <v>3.1294961849379001E-2</v>
      </c>
      <c r="I60">
        <v>-9.7686843757825201E-2</v>
      </c>
      <c r="J60">
        <v>0.10684599873188599</v>
      </c>
      <c r="K60">
        <v>0.36057129039645203</v>
      </c>
      <c r="L60">
        <v>-0.47623419638553599</v>
      </c>
      <c r="M60">
        <v>0.22311174123834901</v>
      </c>
      <c r="N60">
        <v>3.28010729615935E-2</v>
      </c>
      <c r="P60" t="str">
        <f t="shared" si="0"/>
        <v/>
      </c>
      <c r="Q60" t="str">
        <f t="shared" si="1"/>
        <v>*</v>
      </c>
      <c r="R60" t="str">
        <f t="shared" si="2"/>
        <v/>
      </c>
      <c r="S60" t="str">
        <f t="shared" si="3"/>
        <v>*</v>
      </c>
    </row>
    <row r="61" spans="1:19" x14ac:dyDescent="0.25">
      <c r="A61">
        <v>59</v>
      </c>
      <c r="B61" t="s">
        <v>84</v>
      </c>
      <c r="C61">
        <v>-0.110079097238328</v>
      </c>
      <c r="D61">
        <v>0.18047592652347699</v>
      </c>
      <c r="E61">
        <v>0.54190298333108999</v>
      </c>
      <c r="F61">
        <v>-0.40859954543265697</v>
      </c>
      <c r="G61">
        <v>0.23750000479030101</v>
      </c>
      <c r="H61">
        <v>8.5356286850318E-2</v>
      </c>
      <c r="I61">
        <v>-0.11594387015211099</v>
      </c>
      <c r="J61">
        <v>0.180439630319817</v>
      </c>
      <c r="K61">
        <v>0.52050755410925498</v>
      </c>
      <c r="L61">
        <v>-0.39855472866158698</v>
      </c>
      <c r="M61">
        <v>0.23727882838495101</v>
      </c>
      <c r="N61">
        <v>9.3017766704785607E-2</v>
      </c>
      <c r="P61" t="str">
        <f t="shared" si="0"/>
        <v/>
      </c>
      <c r="Q61" t="str">
        <f t="shared" si="1"/>
        <v>^</v>
      </c>
      <c r="R61" t="str">
        <f t="shared" si="2"/>
        <v/>
      </c>
      <c r="S61" t="str">
        <f t="shared" si="3"/>
        <v>^</v>
      </c>
    </row>
    <row r="62" spans="1:19" x14ac:dyDescent="0.25">
      <c r="A62">
        <v>60</v>
      </c>
      <c r="B62" t="s">
        <v>72</v>
      </c>
      <c r="C62">
        <v>3.2390459375844199E-2</v>
      </c>
      <c r="D62">
        <v>0.1094058562704</v>
      </c>
      <c r="E62">
        <v>0.76718592497323901</v>
      </c>
      <c r="F62">
        <v>-0.31465344458660999</v>
      </c>
      <c r="G62">
        <v>0.227780460233617</v>
      </c>
      <c r="H62">
        <v>0.16715935601925899</v>
      </c>
      <c r="I62">
        <v>3.0578209267172099E-2</v>
      </c>
      <c r="J62">
        <v>0.10940397452572299</v>
      </c>
      <c r="K62">
        <v>0.77986255205765898</v>
      </c>
      <c r="L62">
        <v>-0.30564877523775702</v>
      </c>
      <c r="M62">
        <v>0.22760377859170799</v>
      </c>
      <c r="N62">
        <v>0.179304838849907</v>
      </c>
      <c r="P62" t="str">
        <f t="shared" si="0"/>
        <v/>
      </c>
      <c r="Q62" t="str">
        <f t="shared" si="1"/>
        <v/>
      </c>
      <c r="R62" t="str">
        <f t="shared" si="2"/>
        <v/>
      </c>
      <c r="S62" t="str">
        <f t="shared" si="3"/>
        <v/>
      </c>
    </row>
    <row r="63" spans="1:19" x14ac:dyDescent="0.25">
      <c r="A63">
        <v>61</v>
      </c>
      <c r="B63" t="s">
        <v>76</v>
      </c>
      <c r="C63">
        <v>-8.3112328621414003E-2</v>
      </c>
      <c r="D63">
        <v>0.11959502975285501</v>
      </c>
      <c r="E63">
        <v>0.487087880133317</v>
      </c>
      <c r="F63">
        <v>-0.467453196535285</v>
      </c>
      <c r="G63">
        <v>0.25696056825106101</v>
      </c>
      <c r="H63">
        <v>6.8886543110530205E-2</v>
      </c>
      <c r="I63">
        <v>-8.6836321264774002E-2</v>
      </c>
      <c r="J63">
        <v>0.119565540311019</v>
      </c>
      <c r="K63">
        <v>0.46767605378691102</v>
      </c>
      <c r="L63">
        <v>-0.45261938667315199</v>
      </c>
      <c r="M63">
        <v>0.25670726198032601</v>
      </c>
      <c r="N63">
        <v>7.7871267852373305E-2</v>
      </c>
      <c r="P63" t="str">
        <f t="shared" si="0"/>
        <v/>
      </c>
      <c r="Q63" t="str">
        <f t="shared" si="1"/>
        <v>^</v>
      </c>
      <c r="R63" t="str">
        <f t="shared" si="2"/>
        <v/>
      </c>
      <c r="S63" t="str">
        <f t="shared" si="3"/>
        <v>^</v>
      </c>
    </row>
    <row r="64" spans="1:19" x14ac:dyDescent="0.25">
      <c r="A64">
        <v>62</v>
      </c>
      <c r="B64" t="s">
        <v>71</v>
      </c>
      <c r="C64">
        <v>-8.8861011610667603E-2</v>
      </c>
      <c r="D64">
        <v>0.13163619214025499</v>
      </c>
      <c r="E64">
        <v>0.49964399824769401</v>
      </c>
      <c r="F64">
        <v>-0.274188718420874</v>
      </c>
      <c r="G64">
        <v>0.247131620349127</v>
      </c>
      <c r="H64">
        <v>0.26722119917153098</v>
      </c>
      <c r="I64">
        <v>-9.1395373746366804E-2</v>
      </c>
      <c r="J64">
        <v>0.13152690139979001</v>
      </c>
      <c r="K64">
        <v>0.48713069566674699</v>
      </c>
      <c r="L64">
        <v>-0.26785725902256402</v>
      </c>
      <c r="M64">
        <v>0.246954161424083</v>
      </c>
      <c r="N64">
        <v>0.27807952155461801</v>
      </c>
      <c r="P64" t="str">
        <f t="shared" si="0"/>
        <v/>
      </c>
      <c r="Q64" t="str">
        <f t="shared" si="1"/>
        <v/>
      </c>
      <c r="R64" t="str">
        <f t="shared" si="2"/>
        <v/>
      </c>
      <c r="S64" t="str">
        <f t="shared" si="3"/>
        <v/>
      </c>
    </row>
    <row r="65" spans="1:19" x14ac:dyDescent="0.25">
      <c r="A65">
        <v>63</v>
      </c>
      <c r="B65" t="s">
        <v>78</v>
      </c>
      <c r="C65">
        <v>-4.9251704936719098E-2</v>
      </c>
      <c r="D65">
        <v>0.102707725564172</v>
      </c>
      <c r="E65">
        <v>0.63155976648460299</v>
      </c>
      <c r="F65">
        <v>-0.361909097212748</v>
      </c>
      <c r="G65">
        <v>0.221663508997574</v>
      </c>
      <c r="H65">
        <v>0.10253297502318701</v>
      </c>
      <c r="I65">
        <v>-5.3825158244169898E-2</v>
      </c>
      <c r="J65">
        <v>0.102712120910461</v>
      </c>
      <c r="K65">
        <v>0.60025140687607903</v>
      </c>
      <c r="L65">
        <v>-0.35655386841557601</v>
      </c>
      <c r="M65">
        <v>0.221453980188341</v>
      </c>
      <c r="N65">
        <v>0.107385080610633</v>
      </c>
      <c r="P65" t="str">
        <f t="shared" si="0"/>
        <v/>
      </c>
      <c r="Q65" t="str">
        <f t="shared" si="1"/>
        <v/>
      </c>
      <c r="R65" t="str">
        <f t="shared" si="2"/>
        <v/>
      </c>
      <c r="S65" t="str">
        <f t="shared" si="3"/>
        <v/>
      </c>
    </row>
    <row r="66" spans="1:19" x14ac:dyDescent="0.25">
      <c r="A66">
        <v>64</v>
      </c>
      <c r="B66" t="s">
        <v>68</v>
      </c>
      <c r="C66">
        <v>-9.2255825498257199E-2</v>
      </c>
      <c r="D66">
        <v>0.17471865938980999</v>
      </c>
      <c r="E66">
        <v>0.59748196297752898</v>
      </c>
      <c r="F66">
        <v>-0.69620171063620295</v>
      </c>
      <c r="G66">
        <v>0.272610517637011</v>
      </c>
      <c r="H66">
        <v>1.0654437275743301E-2</v>
      </c>
      <c r="I66">
        <v>-9.7166386233967603E-2</v>
      </c>
      <c r="J66">
        <v>0.17468238710461501</v>
      </c>
      <c r="K66">
        <v>0.578042668885697</v>
      </c>
      <c r="L66">
        <v>-0.69366172534950099</v>
      </c>
      <c r="M66">
        <v>0.27248510701183298</v>
      </c>
      <c r="N66">
        <v>1.0906301035117499E-2</v>
      </c>
      <c r="P66" t="str">
        <f t="shared" si="0"/>
        <v/>
      </c>
      <c r="Q66" t="str">
        <f t="shared" si="1"/>
        <v>*</v>
      </c>
      <c r="R66" t="str">
        <f t="shared" si="2"/>
        <v/>
      </c>
      <c r="S66" t="str">
        <f t="shared" si="3"/>
        <v>*</v>
      </c>
    </row>
    <row r="67" spans="1:19" x14ac:dyDescent="0.25">
      <c r="A67">
        <v>65</v>
      </c>
      <c r="B67" t="s">
        <v>80</v>
      </c>
      <c r="C67">
        <v>-8.3637121077257098E-2</v>
      </c>
      <c r="D67">
        <v>0.13736651389004501</v>
      </c>
      <c r="E67">
        <v>0.54261653770420704</v>
      </c>
      <c r="F67">
        <v>-0.39760135212576198</v>
      </c>
      <c r="G67">
        <v>0.28678905333349902</v>
      </c>
      <c r="H67">
        <v>0.165627979757415</v>
      </c>
      <c r="I67">
        <v>-8.7586499985437105E-2</v>
      </c>
      <c r="J67">
        <v>0.13727387881373901</v>
      </c>
      <c r="K67">
        <v>0.52344634125809797</v>
      </c>
      <c r="L67">
        <v>-0.38643322293142301</v>
      </c>
      <c r="M67">
        <v>0.28666517168636202</v>
      </c>
      <c r="N67">
        <v>0.177648765730025</v>
      </c>
      <c r="P67" t="str">
        <f t="shared" si="0"/>
        <v/>
      </c>
      <c r="Q67" t="str">
        <f t="shared" si="1"/>
        <v/>
      </c>
      <c r="R67" t="str">
        <f t="shared" si="2"/>
        <v/>
      </c>
      <c r="S67" t="str">
        <f t="shared" si="3"/>
        <v/>
      </c>
    </row>
    <row r="68" spans="1:19" x14ac:dyDescent="0.25">
      <c r="A68">
        <v>66</v>
      </c>
      <c r="B68" t="s">
        <v>81</v>
      </c>
      <c r="C68">
        <v>-3.4727159219168399E-2</v>
      </c>
      <c r="D68">
        <v>0.132173177608332</v>
      </c>
      <c r="E68">
        <v>0.79275110922692005</v>
      </c>
      <c r="F68">
        <v>-0.40953689760005701</v>
      </c>
      <c r="G68">
        <v>0.23533101238644599</v>
      </c>
      <c r="H68">
        <v>8.1813560791595102E-2</v>
      </c>
      <c r="I68">
        <v>-3.7621907406242099E-2</v>
      </c>
      <c r="J68">
        <v>0.132121097402641</v>
      </c>
      <c r="K68">
        <v>0.77583321700210095</v>
      </c>
      <c r="L68">
        <v>-0.406273041219961</v>
      </c>
      <c r="M68">
        <v>0.23512550024795201</v>
      </c>
      <c r="N68">
        <v>8.4006391260346897E-2</v>
      </c>
      <c r="P68" t="str">
        <f t="shared" ref="P68:P82" si="4">IF(E68&lt;0.001,"***",IF(E68&lt;0.01,"**",IF(E68&lt;0.05,"*",IF(E68&lt;0.1,"^",""))))</f>
        <v/>
      </c>
      <c r="Q68" t="str">
        <f t="shared" ref="Q68:Q82" si="5">IF(H68&lt;0.001,"***",IF(H68&lt;0.01,"**",IF(H68&lt;0.05,"*",IF(H68&lt;0.1,"^",""))))</f>
        <v>^</v>
      </c>
      <c r="R68" t="str">
        <f t="shared" ref="R68:R82" si="6">IF(K68&lt;0.001,"***",IF(K68&lt;0.01,"**",IF(K68&lt;0.05,"*",IF(K68&lt;0.1,"^",""))))</f>
        <v/>
      </c>
      <c r="S68" t="str">
        <f t="shared" ref="S68:S82" si="7">IF(N68&lt;0.001,"***",IF(N68&lt;0.01,"**",IF(N68&lt;0.05,"*",IF(N68&lt;0.1,"^",""))))</f>
        <v>^</v>
      </c>
    </row>
    <row r="69" spans="1:19" x14ac:dyDescent="0.25">
      <c r="A69">
        <v>67</v>
      </c>
      <c r="B69" t="s">
        <v>82</v>
      </c>
      <c r="C69">
        <v>-0.13005626614847701</v>
      </c>
      <c r="D69">
        <v>0.15356697778474199</v>
      </c>
      <c r="E69">
        <v>0.39704943716125601</v>
      </c>
      <c r="F69">
        <v>-0.32861292869031899</v>
      </c>
      <c r="G69">
        <v>0.233586217914386</v>
      </c>
      <c r="H69">
        <v>0.159481829955437</v>
      </c>
      <c r="I69">
        <v>-0.134928031171337</v>
      </c>
      <c r="J69">
        <v>0.15348881221952601</v>
      </c>
      <c r="K69">
        <v>0.379361129069262</v>
      </c>
      <c r="L69">
        <v>-0.32350291192597103</v>
      </c>
      <c r="M69">
        <v>0.23340307757634601</v>
      </c>
      <c r="N69">
        <v>0.165738731711392</v>
      </c>
      <c r="P69" t="str">
        <f t="shared" si="4"/>
        <v/>
      </c>
      <c r="Q69" t="str">
        <f t="shared" si="5"/>
        <v/>
      </c>
      <c r="R69" t="str">
        <f t="shared" si="6"/>
        <v/>
      </c>
      <c r="S69" t="str">
        <f t="shared" si="7"/>
        <v/>
      </c>
    </row>
    <row r="70" spans="1:19" x14ac:dyDescent="0.25">
      <c r="A70">
        <v>68</v>
      </c>
      <c r="B70" t="s">
        <v>70</v>
      </c>
      <c r="C70">
        <v>-2.8259435178377802E-2</v>
      </c>
      <c r="D70">
        <v>0.20502339173925099</v>
      </c>
      <c r="E70">
        <v>0.89037068366211503</v>
      </c>
      <c r="F70">
        <v>-0.266488046145198</v>
      </c>
      <c r="G70">
        <v>0.23543487200580901</v>
      </c>
      <c r="H70">
        <v>0.25767770290684799</v>
      </c>
      <c r="I70">
        <v>-3.5626482559409797E-2</v>
      </c>
      <c r="J70">
        <v>0.204765337343389</v>
      </c>
      <c r="K70">
        <v>0.86187577174337304</v>
      </c>
      <c r="L70">
        <v>-0.258109468645568</v>
      </c>
      <c r="M70">
        <v>0.23518759774342099</v>
      </c>
      <c r="N70">
        <v>0.27243945135415099</v>
      </c>
      <c r="P70" t="str">
        <f t="shared" si="4"/>
        <v/>
      </c>
      <c r="Q70" t="str">
        <f t="shared" si="5"/>
        <v/>
      </c>
      <c r="R70" t="str">
        <f t="shared" si="6"/>
        <v/>
      </c>
      <c r="S70" t="str">
        <f t="shared" si="7"/>
        <v/>
      </c>
    </row>
    <row r="71" spans="1:19" x14ac:dyDescent="0.25">
      <c r="A71">
        <v>69</v>
      </c>
      <c r="B71" t="s">
        <v>69</v>
      </c>
      <c r="C71">
        <v>-0.40561427094484798</v>
      </c>
      <c r="D71">
        <v>0.30509243723241802</v>
      </c>
      <c r="E71">
        <v>0.183689684178927</v>
      </c>
      <c r="F71">
        <v>-0.44623570530211798</v>
      </c>
      <c r="G71">
        <v>0.31091724718998098</v>
      </c>
      <c r="H71">
        <v>0.15122345062098799</v>
      </c>
      <c r="I71">
        <v>-0.40596384734667501</v>
      </c>
      <c r="J71">
        <v>0.305114622309621</v>
      </c>
      <c r="K71">
        <v>0.18334404442143201</v>
      </c>
      <c r="L71">
        <v>-0.44958985377182398</v>
      </c>
      <c r="M71">
        <v>0.310309108193766</v>
      </c>
      <c r="N71">
        <v>0.147380825083857</v>
      </c>
      <c r="P71" t="str">
        <f t="shared" si="4"/>
        <v/>
      </c>
      <c r="Q71" t="str">
        <f t="shared" si="5"/>
        <v/>
      </c>
      <c r="R71" t="str">
        <f t="shared" si="6"/>
        <v/>
      </c>
      <c r="S71" t="str">
        <f t="shared" si="7"/>
        <v/>
      </c>
    </row>
    <row r="72" spans="1:19" x14ac:dyDescent="0.25">
      <c r="A72">
        <v>70</v>
      </c>
      <c r="B72" t="s">
        <v>83</v>
      </c>
      <c r="C72">
        <v>-8.9872334669291107E-2</v>
      </c>
      <c r="D72">
        <v>0.541028340352529</v>
      </c>
      <c r="E72">
        <v>0.86806730526934694</v>
      </c>
      <c r="F72">
        <v>-0.47240196919088701</v>
      </c>
      <c r="G72">
        <v>0.42846708994145</v>
      </c>
      <c r="H72">
        <v>0.27022711669288402</v>
      </c>
      <c r="I72">
        <v>-9.0499282780722307E-2</v>
      </c>
      <c r="J72">
        <v>0.54076029692032201</v>
      </c>
      <c r="K72">
        <v>0.86709023107065697</v>
      </c>
      <c r="L72">
        <v>-0.46707226233791299</v>
      </c>
      <c r="M72">
        <v>0.42854912490692798</v>
      </c>
      <c r="N72">
        <v>0.275760721549206</v>
      </c>
      <c r="P72" t="str">
        <f t="shared" si="4"/>
        <v/>
      </c>
      <c r="Q72" t="str">
        <f t="shared" si="5"/>
        <v/>
      </c>
      <c r="R72" t="str">
        <f t="shared" si="6"/>
        <v/>
      </c>
      <c r="S72" t="str">
        <f t="shared" si="7"/>
        <v/>
      </c>
    </row>
    <row r="73" spans="1:19" x14ac:dyDescent="0.25">
      <c r="A73">
        <v>71</v>
      </c>
      <c r="B73" t="s">
        <v>73</v>
      </c>
      <c r="C73">
        <v>0.37029747754005599</v>
      </c>
      <c r="D73">
        <v>0.62521838937547702</v>
      </c>
      <c r="E73">
        <v>0.55367046327937997</v>
      </c>
      <c r="F73">
        <v>-0.25928479102081198</v>
      </c>
      <c r="G73">
        <v>0.294246392951095</v>
      </c>
      <c r="H73">
        <v>0.37821901490028698</v>
      </c>
      <c r="I73">
        <v>0.35852879487217698</v>
      </c>
      <c r="J73">
        <v>0.624824884025175</v>
      </c>
      <c r="K73">
        <v>0.56609851678095102</v>
      </c>
      <c r="L73">
        <v>-0.24712925170483499</v>
      </c>
      <c r="M73">
        <v>0.29399782725624901</v>
      </c>
      <c r="N73">
        <v>0.400582203140392</v>
      </c>
      <c r="P73" t="str">
        <f t="shared" si="4"/>
        <v/>
      </c>
      <c r="Q73" t="str">
        <f t="shared" si="5"/>
        <v/>
      </c>
      <c r="R73" t="str">
        <f t="shared" si="6"/>
        <v/>
      </c>
      <c r="S73" t="str">
        <f t="shared" si="7"/>
        <v/>
      </c>
    </row>
    <row r="74" spans="1:19" x14ac:dyDescent="0.25">
      <c r="A74">
        <v>72</v>
      </c>
      <c r="B74" t="s">
        <v>503</v>
      </c>
      <c r="C74">
        <v>-4.9500508515672899E-2</v>
      </c>
      <c r="D74">
        <v>2.9638599197383299E-2</v>
      </c>
      <c r="E74">
        <v>9.4892345432823197E-2</v>
      </c>
      <c r="F74">
        <v>-2.2320762325576299E-2</v>
      </c>
      <c r="G74">
        <v>3.1500396590288901E-2</v>
      </c>
      <c r="H74">
        <v>0.47858098708930702</v>
      </c>
      <c r="I74">
        <v>-4.9782818123960897E-2</v>
      </c>
      <c r="J74">
        <v>2.95772705433675E-2</v>
      </c>
      <c r="K74">
        <v>9.2347135562675806E-2</v>
      </c>
      <c r="L74">
        <v>-2.3840699924372499E-2</v>
      </c>
      <c r="M74">
        <v>3.1444856814449397E-2</v>
      </c>
      <c r="N74">
        <v>0.44834630901233102</v>
      </c>
      <c r="P74" t="str">
        <f t="shared" si="4"/>
        <v>^</v>
      </c>
      <c r="Q74" t="str">
        <f t="shared" si="5"/>
        <v/>
      </c>
      <c r="R74" t="str">
        <f t="shared" si="6"/>
        <v>^</v>
      </c>
      <c r="S74" t="str">
        <f t="shared" si="7"/>
        <v/>
      </c>
    </row>
    <row r="75" spans="1:19" x14ac:dyDescent="0.25">
      <c r="A75">
        <v>73</v>
      </c>
      <c r="B75" t="s">
        <v>505</v>
      </c>
      <c r="C75">
        <v>2.4029033639934999E-2</v>
      </c>
      <c r="D75">
        <v>3.4986305891701402E-2</v>
      </c>
      <c r="E75">
        <v>0.49220086604031299</v>
      </c>
      <c r="F75">
        <v>-2.0222098140680801E-2</v>
      </c>
      <c r="G75">
        <v>3.0354794944691201E-2</v>
      </c>
      <c r="H75">
        <v>0.50528887865651795</v>
      </c>
      <c r="I75">
        <v>2.36715432246484E-2</v>
      </c>
      <c r="J75">
        <v>3.4950973159617101E-2</v>
      </c>
      <c r="K75">
        <v>0.49822925949149199</v>
      </c>
      <c r="L75">
        <v>-2.0217361039164401E-2</v>
      </c>
      <c r="M75">
        <v>3.03398118025998E-2</v>
      </c>
      <c r="N75">
        <v>0.50517841053019097</v>
      </c>
      <c r="P75" t="str">
        <f t="shared" si="4"/>
        <v/>
      </c>
      <c r="Q75" t="str">
        <f t="shared" si="5"/>
        <v/>
      </c>
      <c r="R75" t="str">
        <f t="shared" si="6"/>
        <v/>
      </c>
      <c r="S75" t="str">
        <f t="shared" si="7"/>
        <v/>
      </c>
    </row>
    <row r="76" spans="1:19" x14ac:dyDescent="0.25">
      <c r="A76">
        <v>74</v>
      </c>
      <c r="B76" t="s">
        <v>504</v>
      </c>
      <c r="C76">
        <v>-6.1855321429266301E-2</v>
      </c>
      <c r="D76">
        <v>4.87133591225778E-2</v>
      </c>
      <c r="E76">
        <v>0.20416247808620799</v>
      </c>
      <c r="F76">
        <v>1.25247868161489E-2</v>
      </c>
      <c r="G76">
        <v>3.2608974884731599E-2</v>
      </c>
      <c r="H76">
        <v>0.700911614481047</v>
      </c>
      <c r="I76">
        <v>-6.7616905510231196E-2</v>
      </c>
      <c r="J76">
        <v>4.8281128212041197E-2</v>
      </c>
      <c r="K76">
        <v>0.16136869202732701</v>
      </c>
      <c r="L76">
        <v>1.3996304196536699E-2</v>
      </c>
      <c r="M76">
        <v>3.2546818298058999E-2</v>
      </c>
      <c r="N76">
        <v>0.66716943964539499</v>
      </c>
      <c r="P76" t="str">
        <f t="shared" si="4"/>
        <v/>
      </c>
      <c r="Q76" t="str">
        <f t="shared" si="5"/>
        <v/>
      </c>
      <c r="R76" t="str">
        <f t="shared" si="6"/>
        <v/>
      </c>
      <c r="S76" t="str">
        <f t="shared" si="7"/>
        <v/>
      </c>
    </row>
    <row r="77" spans="1:19" x14ac:dyDescent="0.25">
      <c r="A77">
        <v>75</v>
      </c>
      <c r="B77" t="s">
        <v>137</v>
      </c>
      <c r="C77">
        <v>8.0366519256494004E-2</v>
      </c>
      <c r="D77">
        <v>0.17957450778963599</v>
      </c>
      <c r="E77">
        <v>0.6544862424997</v>
      </c>
      <c r="F77">
        <v>0.325605019174462</v>
      </c>
      <c r="G77">
        <v>0.20207073580111901</v>
      </c>
      <c r="H77">
        <v>0.10710524912119899</v>
      </c>
      <c r="I77" t="s">
        <v>170</v>
      </c>
      <c r="J77" t="s">
        <v>170</v>
      </c>
      <c r="K77" t="s">
        <v>170</v>
      </c>
      <c r="L77" t="s">
        <v>170</v>
      </c>
      <c r="M77" t="s">
        <v>170</v>
      </c>
      <c r="N77" t="s">
        <v>170</v>
      </c>
      <c r="P77" t="str">
        <f t="shared" si="4"/>
        <v/>
      </c>
      <c r="Q77" t="str">
        <f t="shared" si="5"/>
        <v/>
      </c>
      <c r="R77" t="str">
        <f t="shared" si="6"/>
        <v/>
      </c>
      <c r="S77" t="str">
        <f t="shared" si="7"/>
        <v/>
      </c>
    </row>
    <row r="78" spans="1:19" x14ac:dyDescent="0.25">
      <c r="A78">
        <v>76</v>
      </c>
      <c r="B78" t="s">
        <v>87</v>
      </c>
      <c r="C78">
        <v>0.117568446007123</v>
      </c>
      <c r="D78">
        <v>7.4747407394641793E-2</v>
      </c>
      <c r="E78">
        <v>0.115747400538702</v>
      </c>
      <c r="F78">
        <v>2.6243049693649899E-2</v>
      </c>
      <c r="G78">
        <v>6.6255950108872405E-2</v>
      </c>
      <c r="H78">
        <v>0.69204163670084595</v>
      </c>
      <c r="I78" t="s">
        <v>170</v>
      </c>
      <c r="J78" t="s">
        <v>170</v>
      </c>
      <c r="K78" t="s">
        <v>170</v>
      </c>
      <c r="L78" t="s">
        <v>170</v>
      </c>
      <c r="M78" t="s">
        <v>170</v>
      </c>
      <c r="N78" t="s">
        <v>170</v>
      </c>
      <c r="P78" t="str">
        <f t="shared" si="4"/>
        <v/>
      </c>
      <c r="Q78" t="str">
        <f t="shared" si="5"/>
        <v/>
      </c>
      <c r="R78" t="str">
        <f t="shared" si="6"/>
        <v/>
      </c>
      <c r="S78" t="str">
        <f t="shared" si="7"/>
        <v/>
      </c>
    </row>
    <row r="79" spans="1:19" x14ac:dyDescent="0.25">
      <c r="A79">
        <v>77</v>
      </c>
      <c r="B79" t="s">
        <v>88</v>
      </c>
      <c r="C79">
        <v>1.02023620136471E-2</v>
      </c>
      <c r="D79">
        <v>7.7895157505981305E-2</v>
      </c>
      <c r="E79">
        <v>0.89579463972643303</v>
      </c>
      <c r="F79">
        <v>-0.114441005278476</v>
      </c>
      <c r="G79">
        <v>7.7940342897204307E-2</v>
      </c>
      <c r="H79">
        <v>0.14201857135538001</v>
      </c>
      <c r="I79" t="s">
        <v>170</v>
      </c>
      <c r="J79" t="s">
        <v>170</v>
      </c>
      <c r="K79" t="s">
        <v>170</v>
      </c>
      <c r="L79" t="s">
        <v>170</v>
      </c>
      <c r="M79" t="s">
        <v>170</v>
      </c>
      <c r="N79" t="s">
        <v>170</v>
      </c>
      <c r="P79" t="str">
        <f t="shared" si="4"/>
        <v/>
      </c>
      <c r="Q79" t="str">
        <f t="shared" si="5"/>
        <v/>
      </c>
      <c r="R79" t="str">
        <f t="shared" si="6"/>
        <v/>
      </c>
      <c r="S79" t="str">
        <f t="shared" si="7"/>
        <v/>
      </c>
    </row>
    <row r="80" spans="1:19" x14ac:dyDescent="0.25">
      <c r="A80">
        <v>78</v>
      </c>
      <c r="B80" t="s">
        <v>138</v>
      </c>
      <c r="C80">
        <v>-8.9668267836326004E-2</v>
      </c>
      <c r="D80">
        <v>0.14137836079656599</v>
      </c>
      <c r="E80">
        <v>0.52592210073135603</v>
      </c>
      <c r="F80">
        <v>1.0231513956195801E-2</v>
      </c>
      <c r="G80">
        <v>0.19352800505329101</v>
      </c>
      <c r="H80">
        <v>0.95783677065927297</v>
      </c>
      <c r="I80" t="s">
        <v>170</v>
      </c>
      <c r="J80" t="s">
        <v>170</v>
      </c>
      <c r="K80" t="s">
        <v>170</v>
      </c>
      <c r="L80" t="s">
        <v>170</v>
      </c>
      <c r="M80" t="s">
        <v>170</v>
      </c>
      <c r="N80" t="s">
        <v>170</v>
      </c>
      <c r="P80" t="str">
        <f t="shared" si="4"/>
        <v/>
      </c>
      <c r="Q80" t="str">
        <f t="shared" si="5"/>
        <v/>
      </c>
      <c r="R80" t="str">
        <f t="shared" si="6"/>
        <v/>
      </c>
      <c r="S80" t="str">
        <f t="shared" si="7"/>
        <v/>
      </c>
    </row>
    <row r="81" spans="1:19" x14ac:dyDescent="0.25">
      <c r="A81">
        <v>79</v>
      </c>
      <c r="B81" t="s">
        <v>85</v>
      </c>
      <c r="C81">
        <v>8.1369180656708603E-2</v>
      </c>
      <c r="D81">
        <v>6.1783172669645003E-2</v>
      </c>
      <c r="E81">
        <v>0.18783459760048801</v>
      </c>
      <c r="F81">
        <v>9.6528167977918605E-2</v>
      </c>
      <c r="G81">
        <v>5.4713128293381999E-2</v>
      </c>
      <c r="H81">
        <v>7.7688263560311402E-2</v>
      </c>
      <c r="I81" t="s">
        <v>170</v>
      </c>
      <c r="J81" t="s">
        <v>170</v>
      </c>
      <c r="K81" t="s">
        <v>170</v>
      </c>
      <c r="L81" t="s">
        <v>170</v>
      </c>
      <c r="M81" t="s">
        <v>170</v>
      </c>
      <c r="N81" t="s">
        <v>170</v>
      </c>
      <c r="P81" t="str">
        <f>IF(E81&lt;0.001,"***",IF(E81&lt;0.01,"**",IF(E81&lt;0.05,"*",IF(E81&lt;0.1,"^",""))))</f>
        <v/>
      </c>
      <c r="Q81" t="str">
        <f t="shared" si="5"/>
        <v>^</v>
      </c>
      <c r="R81" t="str">
        <f t="shared" si="6"/>
        <v/>
      </c>
      <c r="S81" t="str">
        <f t="shared" si="7"/>
        <v/>
      </c>
    </row>
    <row r="82" spans="1:19" x14ac:dyDescent="0.25">
      <c r="A82">
        <v>80</v>
      </c>
      <c r="B82" t="s">
        <v>86</v>
      </c>
      <c r="C82">
        <v>2.96145383106057E-2</v>
      </c>
      <c r="D82">
        <v>6.43545253757309E-2</v>
      </c>
      <c r="E82">
        <v>0.64538844369967996</v>
      </c>
      <c r="F82">
        <v>-4.8433660302431701E-2</v>
      </c>
      <c r="G82">
        <v>6.7835468657734196E-2</v>
      </c>
      <c r="H82">
        <v>0.47523505822724899</v>
      </c>
      <c r="I82" t="s">
        <v>170</v>
      </c>
      <c r="J82" t="s">
        <v>170</v>
      </c>
      <c r="K82" t="s">
        <v>170</v>
      </c>
      <c r="L82" t="s">
        <v>170</v>
      </c>
      <c r="M82" t="s">
        <v>170</v>
      </c>
      <c r="N82" t="s">
        <v>170</v>
      </c>
      <c r="P82" t="str">
        <f t="shared" si="4"/>
        <v/>
      </c>
      <c r="Q82" t="str">
        <f t="shared" si="5"/>
        <v/>
      </c>
      <c r="R82" t="str">
        <f t="shared" si="6"/>
        <v/>
      </c>
      <c r="S82" t="str">
        <f t="shared" si="7"/>
        <v/>
      </c>
    </row>
  </sheetData>
  <mergeCells count="4">
    <mergeCell ref="C1:E1"/>
    <mergeCell ref="F1:H1"/>
    <mergeCell ref="I1:K1"/>
    <mergeCell ref="L1:N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30258-0279-42C9-AFDD-19DB817A80C5}">
  <sheetPr>
    <tabColor rgb="FFFF0000"/>
    <pageSetUpPr fitToPage="1"/>
  </sheetPr>
  <dimension ref="B1:H94"/>
  <sheetViews>
    <sheetView workbookViewId="0">
      <selection activeCell="Q11" sqref="Q11"/>
    </sheetView>
  </sheetViews>
  <sheetFormatPr defaultRowHeight="15" x14ac:dyDescent="0.25"/>
  <cols>
    <col min="1" max="1" width="3" style="11" bestFit="1" customWidth="1"/>
    <col min="2" max="2" width="27.5703125" style="11" customWidth="1"/>
    <col min="3" max="6" width="15.7109375" style="20" customWidth="1"/>
    <col min="7" max="16384" width="9.140625" style="11"/>
  </cols>
  <sheetData>
    <row r="1" spans="2:8" ht="18.75" x14ac:dyDescent="0.3">
      <c r="B1" s="100" t="s">
        <v>766</v>
      </c>
      <c r="C1" s="100"/>
      <c r="D1" s="100"/>
      <c r="E1" s="100"/>
      <c r="F1" s="100"/>
    </row>
    <row r="2" spans="2:8" ht="15.75" x14ac:dyDescent="0.25">
      <c r="B2" s="118" t="s">
        <v>769</v>
      </c>
      <c r="C2" s="118"/>
      <c r="D2" s="118"/>
      <c r="E2" s="118"/>
      <c r="F2" s="118"/>
    </row>
    <row r="3" spans="2:8" ht="15.75" thickBot="1" x14ac:dyDescent="0.3">
      <c r="B3" s="27"/>
      <c r="C3" s="119" t="s">
        <v>111</v>
      </c>
      <c r="D3" s="120"/>
      <c r="E3" s="119" t="s">
        <v>147</v>
      </c>
      <c r="F3" s="120"/>
    </row>
    <row r="4" spans="2:8" x14ac:dyDescent="0.25">
      <c r="B4" s="109" t="s">
        <v>123</v>
      </c>
      <c r="C4" s="28" t="str">
        <f>_xlfn.CONCAT(ROUND(VLOOKUP($H4,'Interactions by Gender '!$B:$S,8,0),4)," ",VLOOKUP($H4,'Interactions by Gender '!$B:$S,17,0))</f>
        <v xml:space="preserve">-0.0537 </v>
      </c>
      <c r="D4" s="28" t="str">
        <f>_xlfn.CONCAT(ROUND(VLOOKUP($H4,'Interactions by Gender '!$B:$S,2,0),4)," ",VLOOKUP($H4,'Interactions by Gender '!$B:$S,15,0))</f>
        <v xml:space="preserve">-0.0427 </v>
      </c>
      <c r="E4" s="28" t="str">
        <f>_xlfn.CONCAT(ROUND(VLOOKUP($H4,'Interactions by Gender '!$B:$S,11,0),4)," ",VLOOKUP($H4,'Interactions by Gender '!$B:$S,18,0))</f>
        <v xml:space="preserve">-0.0717 </v>
      </c>
      <c r="F4" s="28" t="str">
        <f>_xlfn.CONCAT(ROUND(VLOOKUP($H4,'Interactions by Gender '!$B:$S,5,0),4)," ",VLOOKUP($H4,'Interactions by Gender '!$B:$S,16,0))</f>
        <v xml:space="preserve">-0.1392 </v>
      </c>
      <c r="H4" s="11" t="s">
        <v>120</v>
      </c>
    </row>
    <row r="5" spans="2:8" x14ac:dyDescent="0.25">
      <c r="B5" s="110" t="s">
        <v>1</v>
      </c>
      <c r="C5" s="29" t="str">
        <f>_xlfn.CONCAT("(",ROUND(VLOOKUP($H4,'Interactions by Gender '!$B:$S,9,0),4),")")</f>
        <v>(0.0623)</v>
      </c>
      <c r="D5" s="29" t="str">
        <f>_xlfn.CONCAT("(",ROUND(VLOOKUP($H4,'Interactions by Gender '!$B:$S,3,0),4),")")</f>
        <v>(0.0817)</v>
      </c>
      <c r="E5" s="29" t="str">
        <f>_xlfn.CONCAT("(",ROUND(VLOOKUP($H4,'Interactions by Gender '!$B:$S,12,0),4),")")</f>
        <v>(0.0786)</v>
      </c>
      <c r="F5" s="29" t="str">
        <f>_xlfn.CONCAT("(",ROUND(VLOOKUP($H4,'Interactions by Gender '!$B:$S,6,0),4),")")</f>
        <v>(0.1046)</v>
      </c>
    </row>
    <row r="6" spans="2:8" x14ac:dyDescent="0.25">
      <c r="B6" s="109" t="s">
        <v>0</v>
      </c>
      <c r="C6" s="28" t="str">
        <f>_xlfn.CONCAT(ROUND(VLOOKUP($H6,'Interactions by Gender '!$B:$S,8,0),4)," ",VLOOKUP($H6,'Interactions by Gender '!$B:$S,17,0))</f>
        <v xml:space="preserve">-0.0112 </v>
      </c>
      <c r="D6" s="28" t="str">
        <f>_xlfn.CONCAT(ROUND(VLOOKUP($H6,'Interactions by Gender '!$B:$S,2,0),4)," ",VLOOKUP($H6,'Interactions by Gender '!$B:$S,15,0))</f>
        <v xml:space="preserve">-0.0661 </v>
      </c>
      <c r="E6" s="28" t="str">
        <f>_xlfn.CONCAT(ROUND(VLOOKUP($H6,'Interactions by Gender '!$B:$S,11,0),4)," ",VLOOKUP($H6,'Interactions by Gender '!$B:$S,18,0))</f>
        <v xml:space="preserve">-0.0155 </v>
      </c>
      <c r="F6" s="28" t="str">
        <f>_xlfn.CONCAT(ROUND(VLOOKUP($H6,'Interactions by Gender '!$B:$S,5,0),4)," ",VLOOKUP($H6,'Interactions by Gender '!$B:$S,16,0))</f>
        <v xml:space="preserve">-0.0563 </v>
      </c>
      <c r="H6" s="11" t="s">
        <v>10</v>
      </c>
    </row>
    <row r="7" spans="2:8" x14ac:dyDescent="0.25">
      <c r="B7" s="110" t="s">
        <v>1</v>
      </c>
      <c r="C7" s="29" t="str">
        <f>_xlfn.CONCAT("(",ROUND(VLOOKUP($H6,'Interactions by Gender '!$B:$S,9,0),4),")")</f>
        <v>(0.0289)</v>
      </c>
      <c r="D7" s="29" t="str">
        <f>_xlfn.CONCAT("(",ROUND(VLOOKUP($H6,'Interactions by Gender '!$B:$S,3,0),4),")")</f>
        <v>(0.0434)</v>
      </c>
      <c r="E7" s="29" t="str">
        <f>_xlfn.CONCAT("(",ROUND(VLOOKUP($H6,'Interactions by Gender '!$B:$S,12,0),4),")")</f>
        <v>(0.0263)</v>
      </c>
      <c r="F7" s="29" t="str">
        <f>_xlfn.CONCAT("(",ROUND(VLOOKUP($H6,'Interactions by Gender '!$B:$S,6,0),4),")")</f>
        <v>(0.0377)</v>
      </c>
    </row>
    <row r="8" spans="2:8" x14ac:dyDescent="0.25">
      <c r="B8" s="109" t="s">
        <v>2</v>
      </c>
      <c r="C8" s="28" t="str">
        <f>_xlfn.CONCAT(ROUND(VLOOKUP($H8,'Interactions by Gender '!$B:$S,8,0),4)," ",VLOOKUP($H8,'Interactions by Gender '!$B:$S,17,0))</f>
        <v>-0.0599 ^</v>
      </c>
      <c r="D8" s="28" t="str">
        <f>_xlfn.CONCAT(ROUND(VLOOKUP($H8,'Interactions by Gender '!$B:$S,2,0),4)," ",VLOOKUP($H8,'Interactions by Gender '!$B:$S,15,0))</f>
        <v xml:space="preserve">-0.0721 </v>
      </c>
      <c r="E8" s="28" t="str">
        <f>_xlfn.CONCAT(ROUND(VLOOKUP($H8,'Interactions by Gender '!$B:$S,11,0),4)," ",VLOOKUP($H8,'Interactions by Gender '!$B:$S,18,0))</f>
        <v xml:space="preserve">-0.0098 </v>
      </c>
      <c r="F8" s="28" t="str">
        <f>_xlfn.CONCAT(ROUND(VLOOKUP($H8,'Interactions by Gender '!$B:$S,5,0),4)," ",VLOOKUP($H8,'Interactions by Gender '!$B:$S,16,0))</f>
        <v xml:space="preserve">0.0336 </v>
      </c>
      <c r="H8" s="11" t="s">
        <v>12</v>
      </c>
    </row>
    <row r="9" spans="2:8" x14ac:dyDescent="0.25">
      <c r="B9" s="110" t="s">
        <v>1</v>
      </c>
      <c r="C9" s="29" t="str">
        <f>_xlfn.CONCAT("(",ROUND(VLOOKUP($H8,'Interactions by Gender '!$B:$S,9,0),4),")")</f>
        <v>(0.0317)</v>
      </c>
      <c r="D9" s="29" t="str">
        <f>_xlfn.CONCAT("(",ROUND(VLOOKUP($H8,'Interactions by Gender '!$B:$S,3,0),4),")")</f>
        <v>(0.0468)</v>
      </c>
      <c r="E9" s="29" t="str">
        <f>_xlfn.CONCAT("(",ROUND(VLOOKUP($H8,'Interactions by Gender '!$B:$S,12,0),4),")")</f>
        <v>(0.0346)</v>
      </c>
      <c r="F9" s="29" t="str">
        <f>_xlfn.CONCAT("(",ROUND(VLOOKUP($H8,'Interactions by Gender '!$B:$S,6,0),4),")")</f>
        <v>(0.0488)</v>
      </c>
    </row>
    <row r="10" spans="2:8" x14ac:dyDescent="0.25">
      <c r="B10" s="109" t="s">
        <v>90</v>
      </c>
      <c r="C10" s="28" t="str">
        <f>_xlfn.CONCAT(ROUND(VLOOKUP($H10,'Interactions by Gender '!$B:$S,8,0),4)," ",VLOOKUP($H10,'Interactions by Gender '!$B:$S,17,0))</f>
        <v>-0.186 ***</v>
      </c>
      <c r="D10" s="28" t="str">
        <f>_xlfn.CONCAT(ROUND(VLOOKUP($H10,'Interactions by Gender '!$B:$S,2,0),4)," ",VLOOKUP($H10,'Interactions by Gender '!$B:$S,15,0))</f>
        <v>-0.2116 ***</v>
      </c>
      <c r="E10" s="28" t="str">
        <f>_xlfn.CONCAT(ROUND(VLOOKUP($H10,'Interactions by Gender '!$B:$S,11,0),4)," ",VLOOKUP($H10,'Interactions by Gender '!$B:$S,18,0))</f>
        <v>-0.1639 ***</v>
      </c>
      <c r="F10" s="28" t="str">
        <f>_xlfn.CONCAT(ROUND(VLOOKUP($H10,'Interactions by Gender '!$B:$S,5,0),4)," ",VLOOKUP($H10,'Interactions by Gender '!$B:$S,16,0))</f>
        <v>-0.185 ***</v>
      </c>
      <c r="H10" s="11" t="s">
        <v>23</v>
      </c>
    </row>
    <row r="11" spans="2:8" x14ac:dyDescent="0.25">
      <c r="B11" s="110"/>
      <c r="C11" s="29" t="str">
        <f>_xlfn.CONCAT("(",ROUND(VLOOKUP($H10,'Interactions by Gender '!$B:$S,9,0),4),")")</f>
        <v>(0.0341)</v>
      </c>
      <c r="D11" s="29" t="str">
        <f>_xlfn.CONCAT("(",ROUND(VLOOKUP($H10,'Interactions by Gender '!$B:$S,3,0),4),")")</f>
        <v>(0.0455)</v>
      </c>
      <c r="E11" s="29" t="str">
        <f>_xlfn.CONCAT("(",ROUND(VLOOKUP($H10,'Interactions by Gender '!$B:$S,12,0),4),")")</f>
        <v>(0.033)</v>
      </c>
      <c r="F11" s="29" t="str">
        <f>_xlfn.CONCAT("(",ROUND(VLOOKUP($H10,'Interactions by Gender '!$B:$S,6,0),4),")")</f>
        <v>(0.0421)</v>
      </c>
    </row>
    <row r="12" spans="2:8" x14ac:dyDescent="0.25">
      <c r="B12" s="109" t="s">
        <v>139</v>
      </c>
      <c r="C12" s="28"/>
      <c r="D12" s="28" t="str">
        <f>_xlfn.CONCAT(ROUND(VLOOKUP($H12,'Interactions by Gender '!$B:$S,2,0),4)," ",VLOOKUP($H12,'Interactions by Gender '!$B:$S,15,0))</f>
        <v xml:space="preserve">-0.0897 </v>
      </c>
      <c r="E12" s="28"/>
      <c r="F12" s="28" t="str">
        <f>_xlfn.CONCAT(ROUND(VLOOKUP($H12,'Interactions by Gender '!$B:$S,5,0),4)," ",VLOOKUP($H12,'Interactions by Gender '!$B:$S,16,0))</f>
        <v xml:space="preserve">0.0102 </v>
      </c>
      <c r="H12" s="11" t="s">
        <v>138</v>
      </c>
    </row>
    <row r="13" spans="2:8" x14ac:dyDescent="0.25">
      <c r="B13" s="110" t="s">
        <v>1</v>
      </c>
      <c r="C13" s="29"/>
      <c r="D13" s="29" t="str">
        <f>_xlfn.CONCAT("(",ROUND(VLOOKUP($H12,'Interactions by Gender '!$B:$S,3,0),4),")")</f>
        <v>(0.1414)</v>
      </c>
      <c r="E13" s="29"/>
      <c r="F13" s="29" t="str">
        <f>_xlfn.CONCAT("(",ROUND(VLOOKUP($H12,'Interactions by Gender '!$B:$S,6,0),4),")")</f>
        <v>(0.1935)</v>
      </c>
    </row>
    <row r="14" spans="2:8" x14ac:dyDescent="0.25">
      <c r="B14" s="109" t="s">
        <v>141</v>
      </c>
      <c r="C14" s="28"/>
      <c r="D14" s="28" t="str">
        <f>_xlfn.CONCAT(ROUND(VLOOKUP($H14,'Interactions by Gender '!$B:$S,2,0),4)," ",VLOOKUP($H14,'Interactions by Gender '!$B:$S,15,0))</f>
        <v xml:space="preserve">0.0814 </v>
      </c>
      <c r="E14" s="28"/>
      <c r="F14" s="28" t="str">
        <f>_xlfn.CONCAT(ROUND(VLOOKUP($H14,'Interactions by Gender '!$B:$S,5,0),4)," ",VLOOKUP($H14,'Interactions by Gender '!$B:$S,16,0))</f>
        <v>0.0965 ^</v>
      </c>
      <c r="H14" s="11" t="s">
        <v>85</v>
      </c>
    </row>
    <row r="15" spans="2:8" x14ac:dyDescent="0.25">
      <c r="B15" s="110" t="s">
        <v>1</v>
      </c>
      <c r="C15" s="29"/>
      <c r="D15" s="29" t="str">
        <f>_xlfn.CONCAT("(",ROUND(VLOOKUP($H14,'Interactions by Gender '!$B:$S,3,0),4),")")</f>
        <v>(0.0618)</v>
      </c>
      <c r="E15" s="29"/>
      <c r="F15" s="29" t="str">
        <f>_xlfn.CONCAT("(",ROUND(VLOOKUP($H14,'Interactions by Gender '!$B:$S,6,0),4),")")</f>
        <v>(0.0547)</v>
      </c>
    </row>
    <row r="16" spans="2:8" x14ac:dyDescent="0.25">
      <c r="B16" s="109" t="s">
        <v>143</v>
      </c>
      <c r="C16" s="28"/>
      <c r="D16" s="28" t="str">
        <f>_xlfn.CONCAT(ROUND(VLOOKUP($H16,'Interactions by Gender '!$B:$S,2,0),4)," ",VLOOKUP($H16,'Interactions by Gender '!$B:$S,15,0))</f>
        <v xml:space="preserve">0.0296 </v>
      </c>
      <c r="E16" s="28"/>
      <c r="F16" s="28" t="str">
        <f>_xlfn.CONCAT(ROUND(VLOOKUP($H16,'Interactions by Gender '!$B:$S,5,0),4)," ",VLOOKUP($H16,'Interactions by Gender '!$B:$S,16,0))</f>
        <v xml:space="preserve">-0.0484 </v>
      </c>
      <c r="H16" s="11" t="s">
        <v>86</v>
      </c>
    </row>
    <row r="17" spans="2:8" x14ac:dyDescent="0.25">
      <c r="B17" s="110" t="s">
        <v>1</v>
      </c>
      <c r="C17" s="29"/>
      <c r="D17" s="29" t="str">
        <f>_xlfn.CONCAT("(",ROUND(VLOOKUP($H16,'Interactions by Gender '!$B:$S,3,0),4),")")</f>
        <v>(0.0644)</v>
      </c>
      <c r="E17" s="29"/>
      <c r="F17" s="29" t="str">
        <f>_xlfn.CONCAT("(",ROUND(VLOOKUP($H16,'Interactions by Gender '!$B:$S,6,0),4),")")</f>
        <v>(0.0678)</v>
      </c>
    </row>
    <row r="18" spans="2:8" x14ac:dyDescent="0.25">
      <c r="B18" s="109" t="s">
        <v>91</v>
      </c>
      <c r="C18" s="28" t="str">
        <f>_xlfn.CONCAT(ROUND(VLOOKUP($H18,'Interactions by Gender '!$B:$S,8,0),4)," ",VLOOKUP($H18,'Interactions by Gender '!$B:$S,17,0))</f>
        <v xml:space="preserve">0.025 </v>
      </c>
      <c r="D18" s="28" t="str">
        <f>_xlfn.CONCAT(ROUND(VLOOKUP($H18,'Interactions by Gender '!$B:$S,2,0),4)," ",VLOOKUP($H18,'Interactions by Gender '!$B:$S,15,0))</f>
        <v xml:space="preserve">-0.0058 </v>
      </c>
      <c r="E18" s="28" t="str">
        <f>_xlfn.CONCAT(ROUND(VLOOKUP($H18,'Interactions by Gender '!$B:$S,11,0),4)," ",VLOOKUP($H18,'Interactions by Gender '!$B:$S,18,0))</f>
        <v xml:space="preserve">-0.0183 </v>
      </c>
      <c r="F18" s="28" t="str">
        <f>_xlfn.CONCAT(ROUND(VLOOKUP($H18,'Interactions by Gender '!$B:$S,5,0),4)," ",VLOOKUP($H18,'Interactions by Gender '!$B:$S,16,0))</f>
        <v xml:space="preserve">-0.0044 </v>
      </c>
      <c r="H18" s="11" t="s">
        <v>24</v>
      </c>
    </row>
    <row r="19" spans="2:8" x14ac:dyDescent="0.25">
      <c r="B19" s="110"/>
      <c r="C19" s="29" t="str">
        <f>_xlfn.CONCAT("(",ROUND(VLOOKUP($H18,'Interactions by Gender '!$B:$S,9,0),4),")")</f>
        <v>(0.0376)</v>
      </c>
      <c r="D19" s="29" t="str">
        <f>_xlfn.CONCAT("(",ROUND(VLOOKUP($H18,'Interactions by Gender '!$B:$S,3,0),4),")")</f>
        <v>(0.05)</v>
      </c>
      <c r="E19" s="29" t="str">
        <f>_xlfn.CONCAT("(",ROUND(VLOOKUP($H18,'Interactions by Gender '!$B:$S,12,0),4),")")</f>
        <v>(0.0353)</v>
      </c>
      <c r="F19" s="29" t="str">
        <f>_xlfn.CONCAT("(",ROUND(VLOOKUP($H18,'Interactions by Gender '!$B:$S,6,0),4),")")</f>
        <v>(0.0506)</v>
      </c>
    </row>
    <row r="20" spans="2:8" x14ac:dyDescent="0.25">
      <c r="B20" s="109" t="s">
        <v>140</v>
      </c>
      <c r="C20" s="28"/>
      <c r="D20" s="28" t="str">
        <f>_xlfn.CONCAT(ROUND(VLOOKUP($H20,'Interactions by Gender '!$B:$S,2,0),4)," ",VLOOKUP($H20,'Interactions by Gender '!$B:$S,15,0))</f>
        <v xml:space="preserve">0.0804 </v>
      </c>
      <c r="E20" s="28"/>
      <c r="F20" s="28" t="str">
        <f>_xlfn.CONCAT(ROUND(VLOOKUP($H20,'Interactions by Gender '!$B:$S,5,0),4)," ",VLOOKUP($H20,'Interactions by Gender '!$B:$S,16,0))</f>
        <v xml:space="preserve">0.3256 </v>
      </c>
      <c r="H20" s="11" t="s">
        <v>137</v>
      </c>
    </row>
    <row r="21" spans="2:8" x14ac:dyDescent="0.25">
      <c r="B21" s="110" t="s">
        <v>1</v>
      </c>
      <c r="C21" s="29"/>
      <c r="D21" s="29" t="str">
        <f>_xlfn.CONCAT("(",ROUND(VLOOKUP($H20,'Interactions by Gender '!$B:$S,3,0),4),")")</f>
        <v>(0.1796)</v>
      </c>
      <c r="E21" s="29"/>
      <c r="F21" s="29" t="str">
        <f>_xlfn.CONCAT("(",ROUND(VLOOKUP($H20,'Interactions by Gender '!$B:$S,6,0),4),")")</f>
        <v>(0.2021)</v>
      </c>
    </row>
    <row r="22" spans="2:8" x14ac:dyDescent="0.25">
      <c r="B22" s="109" t="s">
        <v>142</v>
      </c>
      <c r="C22" s="28"/>
      <c r="D22" s="28" t="str">
        <f>_xlfn.CONCAT(ROUND(VLOOKUP($H22,'Interactions by Gender '!$B:$S,2,0),4)," ",VLOOKUP($H22,'Interactions by Gender '!$B:$S,15,0))</f>
        <v xml:space="preserve">0.1176 </v>
      </c>
      <c r="E22" s="28"/>
      <c r="F22" s="28" t="str">
        <f>_xlfn.CONCAT(ROUND(VLOOKUP($H22,'Interactions by Gender '!$B:$S,5,0),4)," ",VLOOKUP($H22,'Interactions by Gender '!$B:$S,16,0))</f>
        <v xml:space="preserve">0.0262 </v>
      </c>
      <c r="H22" s="11" t="s">
        <v>87</v>
      </c>
    </row>
    <row r="23" spans="2:8" x14ac:dyDescent="0.25">
      <c r="B23" s="110" t="s">
        <v>1</v>
      </c>
      <c r="C23" s="29"/>
      <c r="D23" s="29" t="str">
        <f>_xlfn.CONCAT("(",ROUND(VLOOKUP($H22,'Interactions by Gender '!$B:$S,3,0),4),")")</f>
        <v>(0.0747)</v>
      </c>
      <c r="E23" s="29"/>
      <c r="F23" s="29" t="str">
        <f>_xlfn.CONCAT("(",ROUND(VLOOKUP($H22,'Interactions by Gender '!$B:$S,6,0),4),")")</f>
        <v>(0.0663)</v>
      </c>
    </row>
    <row r="24" spans="2:8" x14ac:dyDescent="0.25">
      <c r="B24" s="109" t="s">
        <v>144</v>
      </c>
      <c r="C24" s="28"/>
      <c r="D24" s="28" t="str">
        <f>_xlfn.CONCAT(ROUND(VLOOKUP($H24,'Interactions by Gender '!$B:$S,2,0),4)," ",VLOOKUP($H24,'Interactions by Gender '!$B:$S,15,0))</f>
        <v xml:space="preserve">0.0102 </v>
      </c>
      <c r="E24" s="28"/>
      <c r="F24" s="28" t="str">
        <f>_xlfn.CONCAT(ROUND(VLOOKUP($H24,'Interactions by Gender '!$B:$S,5,0),4)," ",VLOOKUP($H24,'Interactions by Gender '!$B:$S,16,0))</f>
        <v xml:space="preserve">-0.1144 </v>
      </c>
      <c r="H24" s="11" t="s">
        <v>88</v>
      </c>
    </row>
    <row r="25" spans="2:8" x14ac:dyDescent="0.25">
      <c r="B25" s="110" t="s">
        <v>1</v>
      </c>
      <c r="C25" s="29"/>
      <c r="D25" s="29" t="str">
        <f>_xlfn.CONCAT("(",ROUND(VLOOKUP($H24,'Interactions by Gender '!$B:$S,3,0),4),")")</f>
        <v>(0.0779)</v>
      </c>
      <c r="E25" s="29"/>
      <c r="F25" s="29" t="str">
        <f>_xlfn.CONCAT("(",ROUND(VLOOKUP($H24,'Interactions by Gender '!$B:$S,6,0),4),")")</f>
        <v>(0.0779)</v>
      </c>
    </row>
    <row r="26" spans="2:8" x14ac:dyDescent="0.25">
      <c r="B26" s="109" t="s">
        <v>31</v>
      </c>
      <c r="C26" s="28" t="str">
        <f>_xlfn.CONCAT(ROUND(VLOOKUP($H26,'Interactions by Gender '!$B:$S,8,0),4)," ",VLOOKUP($H26,'Interactions by Gender '!$B:$S,17,0))</f>
        <v>-0.0543 ***</v>
      </c>
      <c r="D26" s="28" t="str">
        <f>_xlfn.CONCAT(ROUND(VLOOKUP($H26,'Interactions by Gender '!$B:$S,2,0),4)," ",VLOOKUP($H26,'Interactions by Gender '!$B:$S,15,0))</f>
        <v>-0.0544 ***</v>
      </c>
      <c r="E26" s="28" t="str">
        <f>_xlfn.CONCAT(ROUND(VLOOKUP($H26,'Interactions by Gender '!$B:$S,11,0),4)," ",VLOOKUP($H26,'Interactions by Gender '!$B:$S,18,0))</f>
        <v>-0.0551 ***</v>
      </c>
      <c r="F26" s="28" t="str">
        <f>_xlfn.CONCAT(ROUND(VLOOKUP($H26,'Interactions by Gender '!$B:$S,5,0),4)," ",VLOOKUP($H26,'Interactions by Gender '!$B:$S,16,0))</f>
        <v>-0.0552 ***</v>
      </c>
      <c r="H26" s="11" t="s">
        <v>31</v>
      </c>
    </row>
    <row r="27" spans="2:8" x14ac:dyDescent="0.25">
      <c r="B27" s="110"/>
      <c r="C27" s="29" t="str">
        <f>_xlfn.CONCAT("(",ROUND(VLOOKUP($H26,'Interactions by Gender '!$B:$S,9,0),4),")")</f>
        <v>(0.0046)</v>
      </c>
      <c r="D27" s="29" t="str">
        <f>_xlfn.CONCAT("(",ROUND(VLOOKUP($H26,'Interactions by Gender '!$B:$S,3,0),4),")")</f>
        <v>(0.0046)</v>
      </c>
      <c r="E27" s="29" t="str">
        <f>_xlfn.CONCAT("(",ROUND(VLOOKUP($H26,'Interactions by Gender '!$B:$S,12,0),4),")")</f>
        <v>(0.0046)</v>
      </c>
      <c r="F27" s="29" t="str">
        <f>_xlfn.CONCAT("(",ROUND(VLOOKUP($H26,'Interactions by Gender '!$B:$S,6,0),4),")")</f>
        <v>(0.0046)</v>
      </c>
    </row>
    <row r="28" spans="2:8" x14ac:dyDescent="0.25">
      <c r="B28" s="109" t="s">
        <v>509</v>
      </c>
      <c r="C28" s="28" t="str">
        <f>_xlfn.CONCAT(ROUND(VLOOKUP($H28,'Interactions by Gender '!$B:$S,8,0),4)," ",VLOOKUP($H28,'Interactions by Gender '!$B:$S,17,0))</f>
        <v xml:space="preserve">-0.0195 </v>
      </c>
      <c r="D28" s="28" t="str">
        <f>_xlfn.CONCAT(ROUND(VLOOKUP($H28,'Interactions by Gender '!$B:$S,2,0),4)," ",VLOOKUP($H28,'Interactions by Gender '!$B:$S,15,0))</f>
        <v xml:space="preserve">-0.0193 </v>
      </c>
      <c r="E28" s="28" t="str">
        <f>_xlfn.CONCAT(ROUND(VLOOKUP($H28,'Interactions by Gender '!$B:$S,11,0),4)," ",VLOOKUP($H28,'Interactions by Gender '!$B:$S,18,0))</f>
        <v>-0.0923 **</v>
      </c>
      <c r="F28" s="28" t="str">
        <f>_xlfn.CONCAT(ROUND(VLOOKUP($H28,'Interactions by Gender '!$B:$S,5,0),4)," ",VLOOKUP($H28,'Interactions by Gender '!$B:$S,16,0))</f>
        <v>-0.0916 **</v>
      </c>
      <c r="H28" s="11" t="s">
        <v>173</v>
      </c>
    </row>
    <row r="29" spans="2:8" x14ac:dyDescent="0.25">
      <c r="B29" s="110"/>
      <c r="C29" s="29" t="str">
        <f>_xlfn.CONCAT("(",ROUND(VLOOKUP($H28,'Interactions by Gender '!$B:$S,9,0),4),")")</f>
        <v>(0.0331)</v>
      </c>
      <c r="D29" s="29" t="str">
        <f>_xlfn.CONCAT("(",ROUND(VLOOKUP($H28,'Interactions by Gender '!$B:$S,3,0),4),")")</f>
        <v>(0.0331)</v>
      </c>
      <c r="E29" s="29" t="str">
        <f>_xlfn.CONCAT("(",ROUND(VLOOKUP($H28,'Interactions by Gender '!$B:$S,12,0),4),")")</f>
        <v>(0.0322)</v>
      </c>
      <c r="F29" s="29" t="str">
        <f>_xlfn.CONCAT("(",ROUND(VLOOKUP($H28,'Interactions by Gender '!$B:$S,6,0),4),")")</f>
        <v>(0.0322)</v>
      </c>
    </row>
    <row r="30" spans="2:8" x14ac:dyDescent="0.25">
      <c r="B30" s="109" t="s">
        <v>92</v>
      </c>
      <c r="C30" s="28" t="str">
        <f>_xlfn.CONCAT(ROUND(VLOOKUP($H30,'Interactions by Gender '!$B:$S,8,0),4)," ",VLOOKUP($H30,'Interactions by Gender '!$B:$S,17,0))</f>
        <v xml:space="preserve">-0.0059 </v>
      </c>
      <c r="D30" s="28" t="str">
        <f>_xlfn.CONCAT(ROUND(VLOOKUP($H30,'Interactions by Gender '!$B:$S,2,0),4)," ",VLOOKUP($H30,'Interactions by Gender '!$B:$S,15,0))</f>
        <v xml:space="preserve">-0.0048 </v>
      </c>
      <c r="E30" s="28" t="str">
        <f>_xlfn.CONCAT(ROUND(VLOOKUP($H30,'Interactions by Gender '!$B:$S,11,0),4)," ",VLOOKUP($H30,'Interactions by Gender '!$B:$S,18,0))</f>
        <v xml:space="preserve">0.0602 </v>
      </c>
      <c r="F30" s="28" t="str">
        <f>_xlfn.CONCAT(ROUND(VLOOKUP($H30,'Interactions by Gender '!$B:$S,5,0),4)," ",VLOOKUP($H30,'Interactions by Gender '!$B:$S,16,0))</f>
        <v xml:space="preserve">0.0582 </v>
      </c>
      <c r="H30" s="11" t="s">
        <v>25</v>
      </c>
    </row>
    <row r="31" spans="2:8" x14ac:dyDescent="0.25">
      <c r="B31" s="110"/>
      <c r="C31" s="29" t="str">
        <f>_xlfn.CONCAT("(",ROUND(VLOOKUP($H30,'Interactions by Gender '!$B:$S,9,0),4),")")</f>
        <v>(0.0328)</v>
      </c>
      <c r="D31" s="29" t="str">
        <f>_xlfn.CONCAT("(",ROUND(VLOOKUP($H30,'Interactions by Gender '!$B:$S,3,0),4),")")</f>
        <v>(0.0328)</v>
      </c>
      <c r="E31" s="29" t="str">
        <f>_xlfn.CONCAT("(",ROUND(VLOOKUP($H30,'Interactions by Gender '!$B:$S,12,0),4),")")</f>
        <v>(0.0372)</v>
      </c>
      <c r="F31" s="29" t="str">
        <f>_xlfn.CONCAT("(",ROUND(VLOOKUP($H30,'Interactions by Gender '!$B:$S,6,0),4),")")</f>
        <v>(0.0372)</v>
      </c>
    </row>
    <row r="32" spans="2:8" x14ac:dyDescent="0.25">
      <c r="B32" s="109" t="s">
        <v>93</v>
      </c>
      <c r="C32" s="28" t="str">
        <f>_xlfn.CONCAT(ROUND(VLOOKUP($H32,'Interactions by Gender '!$B:$S,8,0),4)," ",VLOOKUP($H32,'Interactions by Gender '!$B:$S,17,0))</f>
        <v xml:space="preserve">-0.0434 </v>
      </c>
      <c r="D32" s="28" t="str">
        <f>_xlfn.CONCAT(ROUND(VLOOKUP($H32,'Interactions by Gender '!$B:$S,2,0),4)," ",VLOOKUP($H32,'Interactions by Gender '!$B:$S,15,0))</f>
        <v xml:space="preserve">-0.0396 </v>
      </c>
      <c r="E32" s="28" t="str">
        <f>_xlfn.CONCAT(ROUND(VLOOKUP($H32,'Interactions by Gender '!$B:$S,11,0),4)," ",VLOOKUP($H32,'Interactions by Gender '!$B:$S,18,0))</f>
        <v xml:space="preserve">-0.0529 </v>
      </c>
      <c r="F32" s="28" t="str">
        <f>_xlfn.CONCAT(ROUND(VLOOKUP($H32,'Interactions by Gender '!$B:$S,5,0),4)," ",VLOOKUP($H32,'Interactions by Gender '!$B:$S,16,0))</f>
        <v xml:space="preserve">-0.0523 </v>
      </c>
      <c r="H32" s="11" t="s">
        <v>26</v>
      </c>
    </row>
    <row r="33" spans="2:8" x14ac:dyDescent="0.25">
      <c r="B33" s="110"/>
      <c r="C33" s="29" t="str">
        <f>_xlfn.CONCAT("(",ROUND(VLOOKUP($H32,'Interactions by Gender '!$B:$S,9,0),4),")")</f>
        <v>(0.0492)</v>
      </c>
      <c r="D33" s="29" t="str">
        <f>_xlfn.CONCAT("(",ROUND(VLOOKUP($H32,'Interactions by Gender '!$B:$S,3,0),4),")")</f>
        <v>(0.0493)</v>
      </c>
      <c r="E33" s="29" t="str">
        <f>_xlfn.CONCAT("(",ROUND(VLOOKUP($H32,'Interactions by Gender '!$B:$S,12,0),4),")")</f>
        <v>(0.0588)</v>
      </c>
      <c r="F33" s="29" t="str">
        <f>_xlfn.CONCAT("(",ROUND(VLOOKUP($H32,'Interactions by Gender '!$B:$S,6,0),4),")")</f>
        <v>(0.0588)</v>
      </c>
    </row>
    <row r="34" spans="2:8" x14ac:dyDescent="0.25">
      <c r="B34" s="109" t="s">
        <v>32</v>
      </c>
      <c r="C34" s="28" t="str">
        <f>_xlfn.CONCAT(ROUND(VLOOKUP($H34,'Interactions by Gender '!$B:$S,8,0),4)," ",VLOOKUP($H34,'Interactions by Gender '!$B:$S,17,0))</f>
        <v xml:space="preserve">0.0091 </v>
      </c>
      <c r="D34" s="28" t="str">
        <f>_xlfn.CONCAT(ROUND(VLOOKUP($H34,'Interactions by Gender '!$B:$S,2,0),4)," ",VLOOKUP($H34,'Interactions by Gender '!$B:$S,15,0))</f>
        <v xml:space="preserve">0.0092 </v>
      </c>
      <c r="E34" s="28" t="str">
        <f>_xlfn.CONCAT(ROUND(VLOOKUP($H34,'Interactions by Gender '!$B:$S,11,0),4)," ",VLOOKUP($H34,'Interactions by Gender '!$B:$S,18,0))</f>
        <v>0.0399 *</v>
      </c>
      <c r="F34" s="28" t="str">
        <f>_xlfn.CONCAT(ROUND(VLOOKUP($H34,'Interactions by Gender '!$B:$S,5,0),4)," ",VLOOKUP($H34,'Interactions by Gender '!$B:$S,16,0))</f>
        <v>0.0398 *</v>
      </c>
      <c r="H34" s="11" t="s">
        <v>32</v>
      </c>
    </row>
    <row r="35" spans="2:8" x14ac:dyDescent="0.25">
      <c r="B35" s="110"/>
      <c r="C35" s="29" t="str">
        <f>_xlfn.CONCAT("(",ROUND(VLOOKUP($H34,'Interactions by Gender '!$B:$S,9,0),4),")")</f>
        <v>(0.0151)</v>
      </c>
      <c r="D35" s="29" t="str">
        <f>_xlfn.CONCAT("(",ROUND(VLOOKUP($H34,'Interactions by Gender '!$B:$S,3,0),4),")")</f>
        <v>(0.0151)</v>
      </c>
      <c r="E35" s="29" t="str">
        <f>_xlfn.CONCAT("(",ROUND(VLOOKUP($H34,'Interactions by Gender '!$B:$S,12,0),4),")")</f>
        <v>(0.0188)</v>
      </c>
      <c r="F35" s="29" t="str">
        <f>_xlfn.CONCAT("(",ROUND(VLOOKUP($H34,'Interactions by Gender '!$B:$S,6,0),4),")")</f>
        <v>(0.0188)</v>
      </c>
    </row>
    <row r="36" spans="2:8" x14ac:dyDescent="0.25">
      <c r="B36" s="109" t="s">
        <v>94</v>
      </c>
      <c r="C36" s="28" t="str">
        <f>_xlfn.CONCAT(ROUND(VLOOKUP($H36,'Interactions by Gender '!$B:$S,8,0),4)," ",VLOOKUP($H36,'Interactions by Gender '!$B:$S,17,0))</f>
        <v>0.0284 ***</v>
      </c>
      <c r="D36" s="28" t="str">
        <f>_xlfn.CONCAT(ROUND(VLOOKUP($H36,'Interactions by Gender '!$B:$S,2,0),4)," ",VLOOKUP($H36,'Interactions by Gender '!$B:$S,15,0))</f>
        <v>0.0284 ***</v>
      </c>
      <c r="E36" s="28" t="str">
        <f>_xlfn.CONCAT(ROUND(VLOOKUP($H36,'Interactions by Gender '!$B:$S,11,0),4)," ",VLOOKUP($H36,'Interactions by Gender '!$B:$S,18,0))</f>
        <v>0.0123 **</v>
      </c>
      <c r="F36" s="28" t="str">
        <f>_xlfn.CONCAT(ROUND(VLOOKUP($H36,'Interactions by Gender '!$B:$S,5,0),4)," ",VLOOKUP($H36,'Interactions by Gender '!$B:$S,16,0))</f>
        <v>0.0122 **</v>
      </c>
      <c r="H36" s="11" t="s">
        <v>33</v>
      </c>
    </row>
    <row r="37" spans="2:8" x14ac:dyDescent="0.25">
      <c r="B37" s="110"/>
      <c r="C37" s="29" t="str">
        <f>_xlfn.CONCAT("(",ROUND(VLOOKUP($H36,'Interactions by Gender '!$B:$S,9,0),4),")")</f>
        <v>(0.0047)</v>
      </c>
      <c r="D37" s="29" t="str">
        <f>_xlfn.CONCAT("(",ROUND(VLOOKUP($H36,'Interactions by Gender '!$B:$S,3,0),4),")")</f>
        <v>(0.0047)</v>
      </c>
      <c r="E37" s="29" t="str">
        <f>_xlfn.CONCAT("(",ROUND(VLOOKUP($H36,'Interactions by Gender '!$B:$S,12,0),4),")")</f>
        <v>(0.0038)</v>
      </c>
      <c r="F37" s="29" t="str">
        <f>_xlfn.CONCAT("(",ROUND(VLOOKUP($H36,'Interactions by Gender '!$B:$S,6,0),4),")")</f>
        <v>(0.0038)</v>
      </c>
    </row>
    <row r="38" spans="2:8" x14ac:dyDescent="0.25">
      <c r="B38" s="109" t="s">
        <v>125</v>
      </c>
      <c r="C38" s="28" t="str">
        <f>_xlfn.CONCAT(ROUND(VLOOKUP($H38,'Interactions by Gender '!$B:$S,8,0),4)," ",VLOOKUP($H38,'Interactions by Gender '!$B:$S,17,0))</f>
        <v xml:space="preserve">0.0036 </v>
      </c>
      <c r="D38" s="28" t="str">
        <f>_xlfn.CONCAT(ROUND(VLOOKUP($H38,'Interactions by Gender '!$B:$S,2,0),4)," ",VLOOKUP($H38,'Interactions by Gender '!$B:$S,15,0))</f>
        <v xml:space="preserve">0.0037 </v>
      </c>
      <c r="E38" s="28" t="str">
        <f>_xlfn.CONCAT(ROUND(VLOOKUP($H38,'Interactions by Gender '!$B:$S,11,0),4)," ",VLOOKUP($H38,'Interactions by Gender '!$B:$S,18,0))</f>
        <v>-0.0191 **</v>
      </c>
      <c r="F38" s="28" t="str">
        <f>_xlfn.CONCAT(ROUND(VLOOKUP($H38,'Interactions by Gender '!$B:$S,5,0),4)," ",VLOOKUP($H38,'Interactions by Gender '!$B:$S,16,0))</f>
        <v>-0.0192 **</v>
      </c>
      <c r="H38" s="11" t="s">
        <v>118</v>
      </c>
    </row>
    <row r="39" spans="2:8" x14ac:dyDescent="0.25">
      <c r="B39" s="110"/>
      <c r="C39" s="29" t="str">
        <f>_xlfn.CONCAT("(",ROUND(VLOOKUP($H38,'Interactions by Gender '!$B:$S,9,0),4),")")</f>
        <v>(0.007)</v>
      </c>
      <c r="D39" s="29" t="str">
        <f>_xlfn.CONCAT("(",ROUND(VLOOKUP($H38,'Interactions by Gender '!$B:$S,3,0),4),")")</f>
        <v>(0.007)</v>
      </c>
      <c r="E39" s="29" t="str">
        <f>_xlfn.CONCAT("(",ROUND(VLOOKUP($H38,'Interactions by Gender '!$B:$S,12,0),4),")")</f>
        <v>(0.007)</v>
      </c>
      <c r="F39" s="29" t="str">
        <f>_xlfn.CONCAT("(",ROUND(VLOOKUP($H38,'Interactions by Gender '!$B:$S,6,0),4),")")</f>
        <v>(0.007)</v>
      </c>
    </row>
    <row r="40" spans="2:8" x14ac:dyDescent="0.25">
      <c r="B40" s="109" t="s">
        <v>95</v>
      </c>
      <c r="C40" s="28" t="str">
        <f>_xlfn.CONCAT(ROUND(VLOOKUP($H40,'Interactions by Gender '!$B:$S,8,0),4)," ",VLOOKUP($H40,'Interactions by Gender '!$B:$S,17,0))</f>
        <v xml:space="preserve">0.026 </v>
      </c>
      <c r="D40" s="28" t="str">
        <f>_xlfn.CONCAT(ROUND(VLOOKUP($H40,'Interactions by Gender '!$B:$S,2,0),4)," ",VLOOKUP($H40,'Interactions by Gender '!$B:$S,15,0))</f>
        <v xml:space="preserve">0.0252 </v>
      </c>
      <c r="E40" s="28" t="str">
        <f>_xlfn.CONCAT(ROUND(VLOOKUP($H40,'Interactions by Gender '!$B:$S,11,0),4)," ",VLOOKUP($H40,'Interactions by Gender '!$B:$S,18,0))</f>
        <v>0.0681 *</v>
      </c>
      <c r="F40" s="28" t="str">
        <f>_xlfn.CONCAT(ROUND(VLOOKUP($H40,'Interactions by Gender '!$B:$S,5,0),4)," ",VLOOKUP($H40,'Interactions by Gender '!$B:$S,16,0))</f>
        <v>0.0685 *</v>
      </c>
      <c r="H40" s="11" t="s">
        <v>29</v>
      </c>
    </row>
    <row r="41" spans="2:8" x14ac:dyDescent="0.25">
      <c r="B41" s="110"/>
      <c r="C41" s="29" t="str">
        <f>_xlfn.CONCAT("(",ROUND(VLOOKUP($H40,'Interactions by Gender '!$B:$S,9,0),4),")")</f>
        <v>(0.0332)</v>
      </c>
      <c r="D41" s="29" t="str">
        <f>_xlfn.CONCAT("(",ROUND(VLOOKUP($H40,'Interactions by Gender '!$B:$S,3,0),4),")")</f>
        <v>(0.0333)</v>
      </c>
      <c r="E41" s="29" t="str">
        <f>_xlfn.CONCAT("(",ROUND(VLOOKUP($H40,'Interactions by Gender '!$B:$S,12,0),4),")")</f>
        <v>(0.0298)</v>
      </c>
      <c r="F41" s="29" t="str">
        <f>_xlfn.CONCAT("(",ROUND(VLOOKUP($H40,'Interactions by Gender '!$B:$S,6,0),4),")")</f>
        <v>(0.0298)</v>
      </c>
    </row>
    <row r="42" spans="2:8" x14ac:dyDescent="0.25">
      <c r="B42" s="109" t="s">
        <v>96</v>
      </c>
      <c r="C42" s="28" t="str">
        <f>_xlfn.CONCAT(ROUND(VLOOKUP($H42,'Interactions by Gender '!$B:$S,8,0),4)," ",VLOOKUP($H42,'Interactions by Gender '!$B:$S,17,0))</f>
        <v>0.1552 ***</v>
      </c>
      <c r="D42" s="28" t="str">
        <f>_xlfn.CONCAT(ROUND(VLOOKUP($H42,'Interactions by Gender '!$B:$S,2,0),4)," ",VLOOKUP($H42,'Interactions by Gender '!$B:$S,15,0))</f>
        <v>0.1551 ***</v>
      </c>
      <c r="E42" s="28" t="str">
        <f>_xlfn.CONCAT(ROUND(VLOOKUP($H42,'Interactions by Gender '!$B:$S,11,0),4)," ",VLOOKUP($H42,'Interactions by Gender '!$B:$S,18,0))</f>
        <v>0.1531 ***</v>
      </c>
      <c r="F42" s="28" t="str">
        <f>_xlfn.CONCAT(ROUND(VLOOKUP($H42,'Interactions by Gender '!$B:$S,5,0),4)," ",VLOOKUP($H42,'Interactions by Gender '!$B:$S,16,0))</f>
        <v>0.1514 ***</v>
      </c>
      <c r="H42" s="11" t="s">
        <v>30</v>
      </c>
    </row>
    <row r="43" spans="2:8" x14ac:dyDescent="0.25">
      <c r="B43" s="110"/>
      <c r="C43" s="29" t="str">
        <f>_xlfn.CONCAT("(",ROUND(VLOOKUP($H42,'Interactions by Gender '!$B:$S,9,0),4),")")</f>
        <v>(0.034)</v>
      </c>
      <c r="D43" s="29" t="str">
        <f>_xlfn.CONCAT("(",ROUND(VLOOKUP($H42,'Interactions by Gender '!$B:$S,3,0),4),")")</f>
        <v>(0.0341)</v>
      </c>
      <c r="E43" s="29" t="str">
        <f>_xlfn.CONCAT("(",ROUND(VLOOKUP($H42,'Interactions by Gender '!$B:$S,12,0),4),")")</f>
        <v>(0.034)</v>
      </c>
      <c r="F43" s="29" t="str">
        <f>_xlfn.CONCAT("(",ROUND(VLOOKUP($H42,'Interactions by Gender '!$B:$S,6,0),4),")")</f>
        <v>(0.034)</v>
      </c>
    </row>
    <row r="44" spans="2:8" x14ac:dyDescent="0.25">
      <c r="B44" s="109" t="s">
        <v>97</v>
      </c>
      <c r="C44" s="28" t="str">
        <f>_xlfn.CONCAT(ROUND(VLOOKUP($H44,'Interactions by Gender '!$B:$S,8,0),4)," ",VLOOKUP($H44,'Interactions by Gender '!$B:$S,17,0))</f>
        <v>0.1337 **</v>
      </c>
      <c r="D44" s="28" t="str">
        <f>_xlfn.CONCAT(ROUND(VLOOKUP($H44,'Interactions by Gender '!$B:$S,2,0),4)," ",VLOOKUP($H44,'Interactions by Gender '!$B:$S,15,0))</f>
        <v>0.1308 **</v>
      </c>
      <c r="E44" s="28" t="str">
        <f>_xlfn.CONCAT(ROUND(VLOOKUP($H44,'Interactions by Gender '!$B:$S,11,0),4)," ",VLOOKUP($H44,'Interactions by Gender '!$B:$S,18,0))</f>
        <v>0.1476 **</v>
      </c>
      <c r="F44" s="28" t="str">
        <f>_xlfn.CONCAT(ROUND(VLOOKUP($H44,'Interactions by Gender '!$B:$S,5,0),4)," ",VLOOKUP($H44,'Interactions by Gender '!$B:$S,16,0))</f>
        <v>0.1467 **</v>
      </c>
      <c r="H44" s="11" t="s">
        <v>27</v>
      </c>
    </row>
    <row r="45" spans="2:8" x14ac:dyDescent="0.25">
      <c r="B45" s="110"/>
      <c r="C45" s="29" t="str">
        <f>_xlfn.CONCAT("(",ROUND(VLOOKUP($H44,'Interactions by Gender '!$B:$S,9,0),4),")")</f>
        <v>(0.0505)</v>
      </c>
      <c r="D45" s="29" t="str">
        <f>_xlfn.CONCAT("(",ROUND(VLOOKUP($H44,'Interactions by Gender '!$B:$S,3,0),4),")")</f>
        <v>(0.0506)</v>
      </c>
      <c r="E45" s="29" t="str">
        <f>_xlfn.CONCAT("(",ROUND(VLOOKUP($H44,'Interactions by Gender '!$B:$S,12,0),4),")")</f>
        <v>(0.0542)</v>
      </c>
      <c r="F45" s="29" t="str">
        <f>_xlfn.CONCAT("(",ROUND(VLOOKUP($H44,'Interactions by Gender '!$B:$S,6,0),4),")")</f>
        <v>(0.0543)</v>
      </c>
    </row>
    <row r="46" spans="2:8" x14ac:dyDescent="0.25">
      <c r="B46" s="109" t="s">
        <v>98</v>
      </c>
      <c r="C46" s="28" t="str">
        <f>_xlfn.CONCAT(ROUND(VLOOKUP($H46,'Interactions by Gender '!$B:$S,8,0),4)," ",VLOOKUP($H46,'Interactions by Gender '!$B:$S,17,0))</f>
        <v xml:space="preserve">0.0685 </v>
      </c>
      <c r="D46" s="28" t="str">
        <f>_xlfn.CONCAT(ROUND(VLOOKUP($H46,'Interactions by Gender '!$B:$S,2,0),4)," ",VLOOKUP($H46,'Interactions by Gender '!$B:$S,15,0))</f>
        <v xml:space="preserve">0.065 </v>
      </c>
      <c r="E46" s="28" t="str">
        <f>_xlfn.CONCAT(ROUND(VLOOKUP($H46,'Interactions by Gender '!$B:$S,11,0),4)," ",VLOOKUP($H46,'Interactions by Gender '!$B:$S,18,0))</f>
        <v xml:space="preserve">0.1254 </v>
      </c>
      <c r="F46" s="28" t="str">
        <f>_xlfn.CONCAT(ROUND(VLOOKUP($H46,'Interactions by Gender '!$B:$S,5,0),4)," ",VLOOKUP($H46,'Interactions by Gender '!$B:$S,16,0))</f>
        <v xml:space="preserve">0.1274 </v>
      </c>
      <c r="H46" s="11" t="s">
        <v>28</v>
      </c>
    </row>
    <row r="47" spans="2:8" x14ac:dyDescent="0.25">
      <c r="B47" s="110"/>
      <c r="C47" s="29" t="str">
        <f>_xlfn.CONCAT("(",ROUND(VLOOKUP($H46,'Interactions by Gender '!$B:$S,9,0),4),")")</f>
        <v>(0.0744)</v>
      </c>
      <c r="D47" s="29" t="str">
        <f>_xlfn.CONCAT("(",ROUND(VLOOKUP($H46,'Interactions by Gender '!$B:$S,3,0),4),")")</f>
        <v>(0.0746)</v>
      </c>
      <c r="E47" s="29" t="str">
        <f>_xlfn.CONCAT("(",ROUND(VLOOKUP($H46,'Interactions by Gender '!$B:$S,12,0),4),")")</f>
        <v>(0.085)</v>
      </c>
      <c r="F47" s="29" t="str">
        <f>_xlfn.CONCAT("(",ROUND(VLOOKUP($H46,'Interactions by Gender '!$B:$S,6,0),4),")")</f>
        <v>(0.0851)</v>
      </c>
    </row>
    <row r="48" spans="2:8" x14ac:dyDescent="0.25">
      <c r="B48" s="109" t="s">
        <v>34</v>
      </c>
      <c r="C48" s="28" t="str">
        <f>_xlfn.CONCAT(ROUND(VLOOKUP($H48,'Interactions by Gender '!$B:$S,8,0),4)," ",VLOOKUP($H48,'Interactions by Gender '!$B:$S,17,0))</f>
        <v>0.0048 ***</v>
      </c>
      <c r="D48" s="28" t="str">
        <f>_xlfn.CONCAT(ROUND(VLOOKUP($H48,'Interactions by Gender '!$B:$S,2,0),4)," ",VLOOKUP($H48,'Interactions by Gender '!$B:$S,15,0))</f>
        <v>0.0048 ***</v>
      </c>
      <c r="E48" s="28" t="str">
        <f>_xlfn.CONCAT(ROUND(VLOOKUP($H48,'Interactions by Gender '!$B:$S,11,0),4)," ",VLOOKUP($H48,'Interactions by Gender '!$B:$S,18,0))</f>
        <v>0.0038 ***</v>
      </c>
      <c r="F48" s="28" t="str">
        <f>_xlfn.CONCAT(ROUND(VLOOKUP($H48,'Interactions by Gender '!$B:$S,5,0),4)," ",VLOOKUP($H48,'Interactions by Gender '!$B:$S,16,0))</f>
        <v>0.0038 ***</v>
      </c>
      <c r="H48" s="11" t="s">
        <v>34</v>
      </c>
    </row>
    <row r="49" spans="2:8" x14ac:dyDescent="0.25">
      <c r="B49" s="110"/>
      <c r="C49" s="29" t="str">
        <f>_xlfn.CONCAT("(",ROUND(VLOOKUP($H48,'Interactions by Gender '!$B:$S,9,0),4),")")</f>
        <v>(0.0006)</v>
      </c>
      <c r="D49" s="29" t="str">
        <f>_xlfn.CONCAT("(",ROUND(VLOOKUP($H48,'Interactions by Gender '!$B:$S,3,0),4),")")</f>
        <v>(0.0006)</v>
      </c>
      <c r="E49" s="29" t="str">
        <f>_xlfn.CONCAT("(",ROUND(VLOOKUP($H48,'Interactions by Gender '!$B:$S,12,0),4),")")</f>
        <v>(0.0005)</v>
      </c>
      <c r="F49" s="29" t="str">
        <f>_xlfn.CONCAT("(",ROUND(VLOOKUP($H48,'Interactions by Gender '!$B:$S,6,0),4),")")</f>
        <v>(0.0005)</v>
      </c>
    </row>
    <row r="50" spans="2:8" x14ac:dyDescent="0.25">
      <c r="B50" s="109" t="s">
        <v>99</v>
      </c>
      <c r="C50" s="28" t="str">
        <f>_xlfn.CONCAT(ROUND(VLOOKUP($H50,'Interactions by Gender '!$B:$S,8,0),4)," ",VLOOKUP($H50,'Interactions by Gender '!$B:$S,17,0))</f>
        <v>-0.0007 **</v>
      </c>
      <c r="D50" s="28" t="str">
        <f>_xlfn.CONCAT(ROUND(VLOOKUP($H50,'Interactions by Gender '!$B:$S,2,0),4)," ",VLOOKUP($H50,'Interactions by Gender '!$B:$S,15,0))</f>
        <v>-0.0007 **</v>
      </c>
      <c r="E50" s="28" t="str">
        <f>_xlfn.CONCAT(ROUND(VLOOKUP($H50,'Interactions by Gender '!$B:$S,11,0),4)," ",VLOOKUP($H50,'Interactions by Gender '!$B:$S,18,0))</f>
        <v>-0.0006 **</v>
      </c>
      <c r="F50" s="28" t="str">
        <f>_xlfn.CONCAT(ROUND(VLOOKUP($H50,'Interactions by Gender '!$B:$S,5,0),4)," ",VLOOKUP($H50,'Interactions by Gender '!$B:$S,16,0))</f>
        <v>-0.0006 **</v>
      </c>
      <c r="H50" s="11" t="s">
        <v>35</v>
      </c>
    </row>
    <row r="51" spans="2:8" x14ac:dyDescent="0.25">
      <c r="B51" s="110"/>
      <c r="C51" s="29" t="str">
        <f>_xlfn.CONCAT("(",ROUND(VLOOKUP($H50,'Interactions by Gender '!$B:$S,9,0),4),")")</f>
        <v>(0.0002)</v>
      </c>
      <c r="D51" s="29" t="str">
        <f>_xlfn.CONCAT("(",ROUND(VLOOKUP($H50,'Interactions by Gender '!$B:$S,3,0),4),")")</f>
        <v>(0.0002)</v>
      </c>
      <c r="E51" s="29" t="str">
        <f>_xlfn.CONCAT("(",ROUND(VLOOKUP($H50,'Interactions by Gender '!$B:$S,12,0),4),")")</f>
        <v>(0.0002)</v>
      </c>
      <c r="F51" s="29" t="str">
        <f>_xlfn.CONCAT("(",ROUND(VLOOKUP($H50,'Interactions by Gender '!$B:$S,6,0),4),")")</f>
        <v>(0.0002)</v>
      </c>
    </row>
    <row r="52" spans="2:8" x14ac:dyDescent="0.25">
      <c r="B52" s="109" t="s">
        <v>100</v>
      </c>
      <c r="C52" s="28" t="str">
        <f>_xlfn.CONCAT(ROUND(VLOOKUP($H52,'Interactions by Gender '!$B:$S,8,0),4)," ",VLOOKUP($H52,'Interactions by Gender '!$B:$S,17,0))</f>
        <v>0.0003 **</v>
      </c>
      <c r="D52" s="28" t="str">
        <f>_xlfn.CONCAT(ROUND(VLOOKUP($H52,'Interactions by Gender '!$B:$S,2,0),4)," ",VLOOKUP($H52,'Interactions by Gender '!$B:$S,15,0))</f>
        <v>0.0003 **</v>
      </c>
      <c r="E52" s="28" t="str">
        <f>_xlfn.CONCAT(ROUND(VLOOKUP($H52,'Interactions by Gender '!$B:$S,11,0),4)," ",VLOOKUP($H52,'Interactions by Gender '!$B:$S,18,0))</f>
        <v>0.0004 ***</v>
      </c>
      <c r="F52" s="28" t="str">
        <f>_xlfn.CONCAT(ROUND(VLOOKUP($H52,'Interactions by Gender '!$B:$S,5,0),4)," ",VLOOKUP($H52,'Interactions by Gender '!$B:$S,16,0))</f>
        <v>0.0004 ***</v>
      </c>
      <c r="H52" s="11" t="s">
        <v>36</v>
      </c>
    </row>
    <row r="53" spans="2:8" x14ac:dyDescent="0.25">
      <c r="B53" s="110"/>
      <c r="C53" s="29" t="str">
        <f>_xlfn.CONCAT("(",ROUND(VLOOKUP($H52,'Interactions by Gender '!$B:$S,9,0),4),")")</f>
        <v>(0.0001)</v>
      </c>
      <c r="D53" s="29" t="str">
        <f>_xlfn.CONCAT("(",ROUND(VLOOKUP($H52,'Interactions by Gender '!$B:$S,3,0),4),")")</f>
        <v>(0.0001)</v>
      </c>
      <c r="E53" s="29" t="str">
        <f>_xlfn.CONCAT("(",ROUND(VLOOKUP($H52,'Interactions by Gender '!$B:$S,12,0),4),")")</f>
        <v>(0.0001)</v>
      </c>
      <c r="F53" s="29" t="str">
        <f>_xlfn.CONCAT("(",ROUND(VLOOKUP($H52,'Interactions by Gender '!$B:$S,6,0),4),")")</f>
        <v>(0.0001)</v>
      </c>
    </row>
    <row r="54" spans="2:8" x14ac:dyDescent="0.25">
      <c r="B54" s="109" t="s">
        <v>101</v>
      </c>
      <c r="C54" s="28" t="str">
        <f>_xlfn.CONCAT(ROUND(VLOOKUP($H54,'Interactions by Gender '!$B:$S,8,0),4)," ",VLOOKUP($H54,'Interactions by Gender '!$B:$S,17,0))</f>
        <v xml:space="preserve">-0.0263 </v>
      </c>
      <c r="D54" s="28" t="str">
        <f>_xlfn.CONCAT(ROUND(VLOOKUP($H54,'Interactions by Gender '!$B:$S,2,0),4)," ",VLOOKUP($H54,'Interactions by Gender '!$B:$S,15,0))</f>
        <v xml:space="preserve">-0.0255 </v>
      </c>
      <c r="E54" s="28" t="str">
        <f>_xlfn.CONCAT(ROUND(VLOOKUP($H54,'Interactions by Gender '!$B:$S,11,0),4)," ",VLOOKUP($H54,'Interactions by Gender '!$B:$S,18,0))</f>
        <v xml:space="preserve">-0.0159 </v>
      </c>
      <c r="F54" s="28" t="str">
        <f>_xlfn.CONCAT(ROUND(VLOOKUP($H54,'Interactions by Gender '!$B:$S,5,0),4)," ",VLOOKUP($H54,'Interactions by Gender '!$B:$S,16,0))</f>
        <v xml:space="preserve">-0.0161 </v>
      </c>
      <c r="H54" s="11" t="s">
        <v>37</v>
      </c>
    </row>
    <row r="55" spans="2:8" x14ac:dyDescent="0.25">
      <c r="B55" s="110"/>
      <c r="C55" s="29" t="str">
        <f>_xlfn.CONCAT("(",ROUND(VLOOKUP($H54,'Interactions by Gender '!$B:$S,9,0),4),")")</f>
        <v>(0.0235)</v>
      </c>
      <c r="D55" s="29" t="str">
        <f>_xlfn.CONCAT("(",ROUND(VLOOKUP($H54,'Interactions by Gender '!$B:$S,3,0),4),")")</f>
        <v>(0.0235)</v>
      </c>
      <c r="E55" s="29" t="str">
        <f>_xlfn.CONCAT("(",ROUND(VLOOKUP($H54,'Interactions by Gender '!$B:$S,12,0),4),")")</f>
        <v>(0.0237)</v>
      </c>
      <c r="F55" s="29" t="str">
        <f>_xlfn.CONCAT("(",ROUND(VLOOKUP($H54,'Interactions by Gender '!$B:$S,6,0),4),")")</f>
        <v>(0.0238)</v>
      </c>
    </row>
    <row r="56" spans="2:8" x14ac:dyDescent="0.25">
      <c r="B56" s="109" t="s">
        <v>102</v>
      </c>
      <c r="C56" s="28" t="str">
        <f>_xlfn.CONCAT(ROUND(VLOOKUP($H56,'Interactions by Gender '!$B:$S,8,0),4)," ",VLOOKUP($H56,'Interactions by Gender '!$B:$S,17,0))</f>
        <v xml:space="preserve">0.0261 </v>
      </c>
      <c r="D56" s="28" t="str">
        <f>_xlfn.CONCAT(ROUND(VLOOKUP($H56,'Interactions by Gender '!$B:$S,2,0),4)," ",VLOOKUP($H56,'Interactions by Gender '!$B:$S,15,0))</f>
        <v xml:space="preserve">0.0275 </v>
      </c>
      <c r="E56" s="28" t="str">
        <f>_xlfn.CONCAT(ROUND(VLOOKUP($H56,'Interactions by Gender '!$B:$S,11,0),4)," ",VLOOKUP($H56,'Interactions by Gender '!$B:$S,18,0))</f>
        <v>-0.0905 *</v>
      </c>
      <c r="F56" s="28" t="str">
        <f>_xlfn.CONCAT(ROUND(VLOOKUP($H56,'Interactions by Gender '!$B:$S,5,0),4)," ",VLOOKUP($H56,'Interactions by Gender '!$B:$S,16,0))</f>
        <v>-0.0864 *</v>
      </c>
      <c r="H56" s="11" t="s">
        <v>38</v>
      </c>
    </row>
    <row r="57" spans="2:8" x14ac:dyDescent="0.25">
      <c r="B57" s="110"/>
      <c r="C57" s="29" t="str">
        <f>_xlfn.CONCAT("(",ROUND(VLOOKUP($H56,'Interactions by Gender '!$B:$S,9,0),4),")")</f>
        <v>(0.0339)</v>
      </c>
      <c r="D57" s="29" t="str">
        <f>_xlfn.CONCAT("(",ROUND(VLOOKUP($H56,'Interactions by Gender '!$B:$S,3,0),4),")")</f>
        <v>(0.034)</v>
      </c>
      <c r="E57" s="29" t="str">
        <f>_xlfn.CONCAT("(",ROUND(VLOOKUP($H56,'Interactions by Gender '!$B:$S,12,0),4),")")</f>
        <v>(0.0352)</v>
      </c>
      <c r="F57" s="29" t="str">
        <f>_xlfn.CONCAT("(",ROUND(VLOOKUP($H56,'Interactions by Gender '!$B:$S,6,0),4),")")</f>
        <v>(0.0352)</v>
      </c>
    </row>
    <row r="58" spans="2:8" x14ac:dyDescent="0.25">
      <c r="B58" s="109" t="s">
        <v>127</v>
      </c>
      <c r="C58" s="28" t="str">
        <f>_xlfn.CONCAT(ROUND(VLOOKUP($H58,'Interactions by Gender '!$B:$S,8,0),4)," ",VLOOKUP($H58,'Interactions by Gender '!$B:$S,17,0))</f>
        <v xml:space="preserve">-0.0141 </v>
      </c>
      <c r="D58" s="28" t="str">
        <f>_xlfn.CONCAT(ROUND(VLOOKUP($H58,'Interactions by Gender '!$B:$S,2,0),4)," ",VLOOKUP($H58,'Interactions by Gender '!$B:$S,15,0))</f>
        <v xml:space="preserve">-0.0137 </v>
      </c>
      <c r="E58" s="28" t="str">
        <f>_xlfn.CONCAT(ROUND(VLOOKUP($H58,'Interactions by Gender '!$B:$S,11,0),4)," ",VLOOKUP($H58,'Interactions by Gender '!$B:$S,18,0))</f>
        <v>-0.1718 ***</v>
      </c>
      <c r="F58" s="28" t="str">
        <f>_xlfn.CONCAT(ROUND(VLOOKUP($H58,'Interactions by Gender '!$B:$S,5,0),4)," ",VLOOKUP($H58,'Interactions by Gender '!$B:$S,16,0))</f>
        <v>-0.1712 ***</v>
      </c>
      <c r="H58" s="11" t="s">
        <v>39</v>
      </c>
    </row>
    <row r="59" spans="2:8" x14ac:dyDescent="0.25">
      <c r="B59" s="110"/>
      <c r="C59" s="29" t="str">
        <f>_xlfn.CONCAT("(",ROUND(VLOOKUP($H58,'Interactions by Gender '!$B:$S,9,0),4),")")</f>
        <v>(0.0409)</v>
      </c>
      <c r="D59" s="29" t="str">
        <f>_xlfn.CONCAT("(",ROUND(VLOOKUP($H58,'Interactions by Gender '!$B:$S,3,0),4),")")</f>
        <v>(0.0409)</v>
      </c>
      <c r="E59" s="29" t="str">
        <f>_xlfn.CONCAT("(",ROUND(VLOOKUP($H58,'Interactions by Gender '!$B:$S,12,0),4),")")</f>
        <v>(0.0381)</v>
      </c>
      <c r="F59" s="29" t="str">
        <f>_xlfn.CONCAT("(",ROUND(VLOOKUP($H58,'Interactions by Gender '!$B:$S,6,0),4),")")</f>
        <v>(0.0381)</v>
      </c>
    </row>
    <row r="60" spans="2:8" x14ac:dyDescent="0.25">
      <c r="B60" s="109" t="s">
        <v>126</v>
      </c>
      <c r="C60" s="28" t="str">
        <f>_xlfn.CONCAT(ROUND(VLOOKUP($H60,'Interactions by Gender '!$B:$S,8,0),4)," ",VLOOKUP($H60,'Interactions by Gender '!$B:$S,17,0))</f>
        <v>-0.2039 ***</v>
      </c>
      <c r="D60" s="28" t="str">
        <f>_xlfn.CONCAT(ROUND(VLOOKUP($H60,'Interactions by Gender '!$B:$S,2,0),4)," ",VLOOKUP($H60,'Interactions by Gender '!$B:$S,15,0))</f>
        <v>-0.2032 ***</v>
      </c>
      <c r="E60" s="28" t="str">
        <f>_xlfn.CONCAT(ROUND(VLOOKUP($H60,'Interactions by Gender '!$B:$S,11,0),4)," ",VLOOKUP($H60,'Interactions by Gender '!$B:$S,18,0))</f>
        <v>-0.2571 ***</v>
      </c>
      <c r="F60" s="28" t="str">
        <f>_xlfn.CONCAT(ROUND(VLOOKUP($H60,'Interactions by Gender '!$B:$S,5,0),4)," ",VLOOKUP($H60,'Interactions by Gender '!$B:$S,16,0))</f>
        <v>-0.2587 ***</v>
      </c>
      <c r="H60" s="11" t="s">
        <v>40</v>
      </c>
    </row>
    <row r="61" spans="2:8" x14ac:dyDescent="0.25">
      <c r="B61" s="110"/>
      <c r="C61" s="29" t="str">
        <f>_xlfn.CONCAT("(",ROUND(VLOOKUP($H60,'Interactions by Gender '!$B:$S,9,0),4),")")</f>
        <v>(0.0434)</v>
      </c>
      <c r="D61" s="29" t="str">
        <f>_xlfn.CONCAT("(",ROUND(VLOOKUP($H60,'Interactions by Gender '!$B:$S,3,0),4),")")</f>
        <v>(0.0435)</v>
      </c>
      <c r="E61" s="29" t="str">
        <f>_xlfn.CONCAT("(",ROUND(VLOOKUP($H60,'Interactions by Gender '!$B:$S,12,0),4),")")</f>
        <v>(0.0406)</v>
      </c>
      <c r="F61" s="29" t="str">
        <f>_xlfn.CONCAT("(",ROUND(VLOOKUP($H60,'Interactions by Gender '!$B:$S,6,0),4),")")</f>
        <v>(0.0406)</v>
      </c>
    </row>
    <row r="62" spans="2:8" x14ac:dyDescent="0.25">
      <c r="B62" s="109" t="s">
        <v>103</v>
      </c>
      <c r="C62" s="28" t="str">
        <f>_xlfn.CONCAT(ROUND(VLOOKUP($H62,'Interactions by Gender '!$B:$S,8,0),4)," ",VLOOKUP($H62,'Interactions by Gender '!$B:$S,17,0))</f>
        <v xml:space="preserve">-0.0494 </v>
      </c>
      <c r="D62" s="28" t="str">
        <f>_xlfn.CONCAT(ROUND(VLOOKUP($H62,'Interactions by Gender '!$B:$S,2,0),4)," ",VLOOKUP($H62,'Interactions by Gender '!$B:$S,15,0))</f>
        <v xml:space="preserve">-0.0491 </v>
      </c>
      <c r="E62" s="28" t="str">
        <f>_xlfn.CONCAT(ROUND(VLOOKUP($H62,'Interactions by Gender '!$B:$S,11,0),4)," ",VLOOKUP($H62,'Interactions by Gender '!$B:$S,18,0))</f>
        <v>-0.161 ***</v>
      </c>
      <c r="F62" s="28" t="str">
        <f>_xlfn.CONCAT(ROUND(VLOOKUP($H62,'Interactions by Gender '!$B:$S,5,0),4)," ",VLOOKUP($H62,'Interactions by Gender '!$B:$S,16,0))</f>
        <v>-0.1606 ***</v>
      </c>
      <c r="H62" s="11" t="s">
        <v>41</v>
      </c>
    </row>
    <row r="63" spans="2:8" x14ac:dyDescent="0.25">
      <c r="B63" s="110"/>
      <c r="C63" s="29" t="str">
        <f>_xlfn.CONCAT("(",ROUND(VLOOKUP($H62,'Interactions by Gender '!$B:$S,9,0),4),")")</f>
        <v>(0.0358)</v>
      </c>
      <c r="D63" s="29" t="str">
        <f>_xlfn.CONCAT("(",ROUND(VLOOKUP($H62,'Interactions by Gender '!$B:$S,3,0),4),")")</f>
        <v>(0.0358)</v>
      </c>
      <c r="E63" s="29" t="str">
        <f>_xlfn.CONCAT("(",ROUND(VLOOKUP($H62,'Interactions by Gender '!$B:$S,12,0),4),")")</f>
        <v>(0.0343)</v>
      </c>
      <c r="F63" s="29" t="str">
        <f>_xlfn.CONCAT("(",ROUND(VLOOKUP($H62,'Interactions by Gender '!$B:$S,6,0),4),")")</f>
        <v>(0.0344)</v>
      </c>
    </row>
    <row r="64" spans="2:8" x14ac:dyDescent="0.25">
      <c r="B64" s="109" t="s">
        <v>506</v>
      </c>
      <c r="C64" s="28" t="str">
        <f>_xlfn.CONCAT(ROUND(VLOOKUP($H64,'Interactions by Gender '!$B:$S,8,0),4)," ",VLOOKUP($H64,'Interactions by Gender '!$B:$S,17,0))</f>
        <v>-0.0498 ^</v>
      </c>
      <c r="D64" s="28" t="str">
        <f>_xlfn.CONCAT(ROUND(VLOOKUP($H64,'Interactions by Gender '!$B:$S,2,0),4)," ",VLOOKUP($H64,'Interactions by Gender '!$B:$S,15,0))</f>
        <v>-0.0495 ^</v>
      </c>
      <c r="E64" s="28" t="str">
        <f>_xlfn.CONCAT(ROUND(VLOOKUP($H64,'Interactions by Gender '!$B:$S,11,0),4)," ",VLOOKUP($H64,'Interactions by Gender '!$B:$S,18,0))</f>
        <v xml:space="preserve">-0.0238 </v>
      </c>
      <c r="F64" s="28" t="str">
        <f>_xlfn.CONCAT(ROUND(VLOOKUP($H64,'Interactions by Gender '!$B:$S,5,0),4)," ",VLOOKUP($H64,'Interactions by Gender '!$B:$S,16,0))</f>
        <v xml:space="preserve">-0.0223 </v>
      </c>
      <c r="H64" s="11" t="s">
        <v>503</v>
      </c>
    </row>
    <row r="65" spans="2:8" x14ac:dyDescent="0.25">
      <c r="B65" s="110"/>
      <c r="C65" s="29" t="str">
        <f>_xlfn.CONCAT("(",ROUND(VLOOKUP($H64,'Interactions by Gender '!$B:$S,9,0),4),")")</f>
        <v>(0.0296)</v>
      </c>
      <c r="D65" s="29" t="str">
        <f>_xlfn.CONCAT("(",ROUND(VLOOKUP($H64,'Interactions by Gender '!$B:$S,3,0),4),")")</f>
        <v>(0.0296)</v>
      </c>
      <c r="E65" s="29" t="str">
        <f>_xlfn.CONCAT("(",ROUND(VLOOKUP($H64,'Interactions by Gender '!$B:$S,12,0),4),")")</f>
        <v>(0.0314)</v>
      </c>
      <c r="F65" s="29" t="str">
        <f>_xlfn.CONCAT("(",ROUND(VLOOKUP($H64,'Interactions by Gender '!$B:$S,6,0),4),")")</f>
        <v>(0.0315)</v>
      </c>
    </row>
    <row r="66" spans="2:8" x14ac:dyDescent="0.25">
      <c r="B66" s="109" t="s">
        <v>507</v>
      </c>
      <c r="C66" s="28" t="str">
        <f>_xlfn.CONCAT(ROUND(VLOOKUP($H66,'Interactions by Gender '!$B:$S,8,0),4)," ",VLOOKUP($H66,'Interactions by Gender '!$B:$S,17,0))</f>
        <v xml:space="preserve">-0.0676 </v>
      </c>
      <c r="D66" s="28" t="str">
        <f>_xlfn.CONCAT(ROUND(VLOOKUP($H66,'Interactions by Gender '!$B:$S,2,0),4)," ",VLOOKUP($H66,'Interactions by Gender '!$B:$S,15,0))</f>
        <v xml:space="preserve">-0.0619 </v>
      </c>
      <c r="E66" s="28" t="str">
        <f>_xlfn.CONCAT(ROUND(VLOOKUP($H66,'Interactions by Gender '!$B:$S,11,0),4)," ",VLOOKUP($H66,'Interactions by Gender '!$B:$S,18,0))</f>
        <v xml:space="preserve">0.014 </v>
      </c>
      <c r="F66" s="28" t="str">
        <f>_xlfn.CONCAT(ROUND(VLOOKUP($H66,'Interactions by Gender '!$B:$S,5,0),4)," ",VLOOKUP($H66,'Interactions by Gender '!$B:$S,16,0))</f>
        <v xml:space="preserve">0.0125 </v>
      </c>
      <c r="H66" s="11" t="s">
        <v>504</v>
      </c>
    </row>
    <row r="67" spans="2:8" x14ac:dyDescent="0.25">
      <c r="B67" s="110"/>
      <c r="C67" s="29" t="str">
        <f>_xlfn.CONCAT("(",ROUND(VLOOKUP($H66,'Interactions by Gender '!$B:$S,9,0),4),")")</f>
        <v>(0.0483)</v>
      </c>
      <c r="D67" s="29" t="str">
        <f>_xlfn.CONCAT("(",ROUND(VLOOKUP($H66,'Interactions by Gender '!$B:$S,3,0),4),")")</f>
        <v>(0.0487)</v>
      </c>
      <c r="E67" s="29" t="str">
        <f>_xlfn.CONCAT("(",ROUND(VLOOKUP($H66,'Interactions by Gender '!$B:$S,12,0),4),")")</f>
        <v>(0.0325)</v>
      </c>
      <c r="F67" s="29" t="str">
        <f>_xlfn.CONCAT("(",ROUND(VLOOKUP($H66,'Interactions by Gender '!$B:$S,6,0),4),")")</f>
        <v>(0.0326)</v>
      </c>
    </row>
    <row r="68" spans="2:8" x14ac:dyDescent="0.25">
      <c r="B68" s="109" t="s">
        <v>508</v>
      </c>
      <c r="C68" s="28" t="str">
        <f>_xlfn.CONCAT(ROUND(VLOOKUP($H68,'Interactions by Gender '!$B:$S,8,0),4)," ",VLOOKUP($H68,'Interactions by Gender '!$B:$S,17,0))</f>
        <v xml:space="preserve">0.0237 </v>
      </c>
      <c r="D68" s="28" t="str">
        <f>_xlfn.CONCAT(ROUND(VLOOKUP($H68,'Interactions by Gender '!$B:$S,2,0),4)," ",VLOOKUP($H68,'Interactions by Gender '!$B:$S,15,0))</f>
        <v xml:space="preserve">0.024 </v>
      </c>
      <c r="E68" s="28" t="str">
        <f>_xlfn.CONCAT(ROUND(VLOOKUP($H68,'Interactions by Gender '!$B:$S,11,0),4)," ",VLOOKUP($H68,'Interactions by Gender '!$B:$S,18,0))</f>
        <v xml:space="preserve">-0.0202 </v>
      </c>
      <c r="F68" s="28" t="str">
        <f>_xlfn.CONCAT(ROUND(VLOOKUP($H68,'Interactions by Gender '!$B:$S,5,0),4)," ",VLOOKUP($H68,'Interactions by Gender '!$B:$S,16,0))</f>
        <v xml:space="preserve">-0.0202 </v>
      </c>
      <c r="H68" s="11" t="s">
        <v>505</v>
      </c>
    </row>
    <row r="69" spans="2:8" x14ac:dyDescent="0.25">
      <c r="B69" s="110"/>
      <c r="C69" s="29" t="str">
        <f>_xlfn.CONCAT("(",ROUND(VLOOKUP($H68,'Interactions by Gender '!$B:$S,9,0),4),")")</f>
        <v>(0.035)</v>
      </c>
      <c r="D69" s="29" t="str">
        <f>_xlfn.CONCAT("(",ROUND(VLOOKUP($H68,'Interactions by Gender '!$B:$S,3,0),4),")")</f>
        <v>(0.035)</v>
      </c>
      <c r="E69" s="29" t="str">
        <f>_xlfn.CONCAT("(",ROUND(VLOOKUP($H68,'Interactions by Gender '!$B:$S,12,0),4),")")</f>
        <v>(0.0303)</v>
      </c>
      <c r="F69" s="29" t="str">
        <f>_xlfn.CONCAT("(",ROUND(VLOOKUP($H68,'Interactions by Gender '!$B:$S,6,0),4),")")</f>
        <v>(0.0304)</v>
      </c>
    </row>
    <row r="70" spans="2:8" x14ac:dyDescent="0.25">
      <c r="B70" s="109" t="s">
        <v>104</v>
      </c>
      <c r="C70" s="28" t="str">
        <f>_xlfn.CONCAT(ROUND(VLOOKUP($H70,'Interactions by Gender '!$B:$S,8,0),4)," ",VLOOKUP($H70,'Interactions by Gender '!$B:$S,17,0))</f>
        <v>-0.0805 ***</v>
      </c>
      <c r="D70" s="28" t="str">
        <f>_xlfn.CONCAT(ROUND(VLOOKUP($H70,'Interactions by Gender '!$B:$S,2,0),4)," ",VLOOKUP($H70,'Interactions by Gender '!$B:$S,15,0))</f>
        <v>-0.0803 ***</v>
      </c>
      <c r="E70" s="28" t="str">
        <f>_xlfn.CONCAT(ROUND(VLOOKUP($H70,'Interactions by Gender '!$B:$S,11,0),4)," ",VLOOKUP($H70,'Interactions by Gender '!$B:$S,18,0))</f>
        <v>-0.0757 ***</v>
      </c>
      <c r="F70" s="28" t="str">
        <f>_xlfn.CONCAT(ROUND(VLOOKUP($H70,'Interactions by Gender '!$B:$S,5,0),4)," ",VLOOKUP($H70,'Interactions by Gender '!$B:$S,16,0))</f>
        <v>-0.0755 ***</v>
      </c>
      <c r="H70" s="11" t="s">
        <v>43</v>
      </c>
    </row>
    <row r="71" spans="2:8" x14ac:dyDescent="0.25">
      <c r="B71" s="110"/>
      <c r="C71" s="29" t="str">
        <f>_xlfn.CONCAT("(",ROUND(VLOOKUP($H70,'Interactions by Gender '!$B:$S,9,0),4),")")</f>
        <v>(0.0063)</v>
      </c>
      <c r="D71" s="29" t="str">
        <f>_xlfn.CONCAT("(",ROUND(VLOOKUP($H70,'Interactions by Gender '!$B:$S,3,0),4),")")</f>
        <v>(0.0063)</v>
      </c>
      <c r="E71" s="29" t="str">
        <f>_xlfn.CONCAT("(",ROUND(VLOOKUP($H70,'Interactions by Gender '!$B:$S,12,0),4),")")</f>
        <v>(0.0061)</v>
      </c>
      <c r="F71" s="29" t="str">
        <f>_xlfn.CONCAT("(",ROUND(VLOOKUP($H70,'Interactions by Gender '!$B:$S,6,0),4),")")</f>
        <v>(0.0061)</v>
      </c>
    </row>
    <row r="72" spans="2:8" x14ac:dyDescent="0.25">
      <c r="B72" s="109" t="s">
        <v>105</v>
      </c>
      <c r="C72" s="28" t="str">
        <f>_xlfn.CONCAT(ROUND(VLOOKUP($H72,'Interactions by Gender '!$B:$S,8,0),4)," ",VLOOKUP($H72,'Interactions by Gender '!$B:$S,17,0))</f>
        <v xml:space="preserve">0.0254 </v>
      </c>
      <c r="D72" s="28" t="str">
        <f>_xlfn.CONCAT(ROUND(VLOOKUP($H72,'Interactions by Gender '!$B:$S,2,0),4)," ",VLOOKUP($H72,'Interactions by Gender '!$B:$S,15,0))</f>
        <v xml:space="preserve">0.0252 </v>
      </c>
      <c r="E72" s="28" t="str">
        <f>_xlfn.CONCAT(ROUND(VLOOKUP($H72,'Interactions by Gender '!$B:$S,11,0),4)," ",VLOOKUP($H72,'Interactions by Gender '!$B:$S,18,0))</f>
        <v xml:space="preserve">0.0195 </v>
      </c>
      <c r="F72" s="28" t="str">
        <f>_xlfn.CONCAT(ROUND(VLOOKUP($H72,'Interactions by Gender '!$B:$S,5,0),4)," ",VLOOKUP($H72,'Interactions by Gender '!$B:$S,16,0))</f>
        <v xml:space="preserve">0.0188 </v>
      </c>
      <c r="H72" s="11" t="s">
        <v>44</v>
      </c>
    </row>
    <row r="73" spans="2:8" x14ac:dyDescent="0.25">
      <c r="B73" s="110"/>
      <c r="C73" s="29" t="str">
        <f>_xlfn.CONCAT("(",ROUND(VLOOKUP($H72,'Interactions by Gender '!$B:$S,9,0),4),")")</f>
        <v>(0.0196)</v>
      </c>
      <c r="D73" s="29" t="str">
        <f>_xlfn.CONCAT("(",ROUND(VLOOKUP($H72,'Interactions by Gender '!$B:$S,3,0),4),")")</f>
        <v>(0.0196)</v>
      </c>
      <c r="E73" s="29" t="str">
        <f>_xlfn.CONCAT("(",ROUND(VLOOKUP($H72,'Interactions by Gender '!$B:$S,12,0),4),")")</f>
        <v>(0.0194)</v>
      </c>
      <c r="F73" s="29" t="str">
        <f>_xlfn.CONCAT("(",ROUND(VLOOKUP($H72,'Interactions by Gender '!$B:$S,6,0),4),")")</f>
        <v>(0.0194)</v>
      </c>
    </row>
    <row r="74" spans="2:8" x14ac:dyDescent="0.25">
      <c r="B74" s="109" t="s">
        <v>146</v>
      </c>
      <c r="C74" s="28" t="str">
        <f>_xlfn.CONCAT(ROUND(VLOOKUP($H74,'Interactions by Gender '!$B:$S,8,0),4)," ",VLOOKUP($H74,'Interactions by Gender '!$B:$S,17,0))</f>
        <v xml:space="preserve">-0.3457 </v>
      </c>
      <c r="D74" s="28" t="str">
        <f>_xlfn.CONCAT(ROUND(VLOOKUP($H74,'Interactions by Gender '!$B:$S,2,0),4)," ",VLOOKUP($H74,'Interactions by Gender '!$B:$S,15,0))</f>
        <v xml:space="preserve">-0.3475 </v>
      </c>
      <c r="E74" s="28" t="str">
        <f>_xlfn.CONCAT(ROUND(VLOOKUP($H74,'Interactions by Gender '!$B:$S,11,0),4)," ",VLOOKUP($H74,'Interactions by Gender '!$B:$S,18,0))</f>
        <v xml:space="preserve">-0.3411 </v>
      </c>
      <c r="F74" s="28" t="str">
        <f>_xlfn.CONCAT(ROUND(VLOOKUP($H74,'Interactions by Gender '!$B:$S,5,0),4)," ",VLOOKUP($H74,'Interactions by Gender '!$B:$S,16,0))</f>
        <v xml:space="preserve">-0.3368 </v>
      </c>
      <c r="H74" s="11" t="s">
        <v>145</v>
      </c>
    </row>
    <row r="75" spans="2:8" x14ac:dyDescent="0.25">
      <c r="B75" s="110"/>
      <c r="C75" s="29" t="str">
        <f>_xlfn.CONCAT("(",ROUND(VLOOKUP($H74,'Interactions by Gender '!$B:$S,9,0),4),")")</f>
        <v>(0.2788)</v>
      </c>
      <c r="D75" s="29" t="str">
        <f>_xlfn.CONCAT("(",ROUND(VLOOKUP($H74,'Interactions by Gender '!$B:$S,3,0),4),")")</f>
        <v>(0.2789)</v>
      </c>
      <c r="E75" s="29" t="str">
        <f>_xlfn.CONCAT("(",ROUND(VLOOKUP($H74,'Interactions by Gender '!$B:$S,12,0),4),")")</f>
        <v>(0.2108)</v>
      </c>
      <c r="F75" s="29" t="str">
        <f>_xlfn.CONCAT("(",ROUND(VLOOKUP($H74,'Interactions by Gender '!$B:$S,6,0),4),")")</f>
        <v>(0.2109)</v>
      </c>
    </row>
    <row r="76" spans="2:8" x14ac:dyDescent="0.25">
      <c r="B76" s="109" t="s">
        <v>132</v>
      </c>
      <c r="C76" s="28" t="str">
        <f>_xlfn.CONCAT(ROUND(VLOOKUP($H76,'Interactions by Gender '!$B:$S,8,0),4)," ",VLOOKUP($H76,'Interactions by Gender '!$B:$S,17,0))</f>
        <v xml:space="preserve">0.1129 </v>
      </c>
      <c r="D76" s="28" t="str">
        <f>_xlfn.CONCAT(ROUND(VLOOKUP($H76,'Interactions by Gender '!$B:$S,2,0),4)," ",VLOOKUP($H76,'Interactions by Gender '!$B:$S,15,0))</f>
        <v xml:space="preserve">0.1109 </v>
      </c>
      <c r="E76" s="28" t="str">
        <f>_xlfn.CONCAT(ROUND(VLOOKUP($H76,'Interactions by Gender '!$B:$S,11,0),4)," ",VLOOKUP($H76,'Interactions by Gender '!$B:$S,18,0))</f>
        <v xml:space="preserve">-0.2073 </v>
      </c>
      <c r="F76" s="28" t="str">
        <f>_xlfn.CONCAT(ROUND(VLOOKUP($H76,'Interactions by Gender '!$B:$S,5,0),4)," ",VLOOKUP($H76,'Interactions by Gender '!$B:$S,16,0))</f>
        <v xml:space="preserve">-0.2042 </v>
      </c>
      <c r="H76" s="11" t="s">
        <v>45</v>
      </c>
    </row>
    <row r="77" spans="2:8" x14ac:dyDescent="0.25">
      <c r="B77" s="110"/>
      <c r="C77" s="29" t="str">
        <f>_xlfn.CONCAT("(",ROUND(VLOOKUP($H76,'Interactions by Gender '!$B:$S,9,0),4),")")</f>
        <v>(0.351)</v>
      </c>
      <c r="D77" s="29" t="str">
        <f>_xlfn.CONCAT("(",ROUND(VLOOKUP($H76,'Interactions by Gender '!$B:$S,3,0),4),")")</f>
        <v>(0.3512)</v>
      </c>
      <c r="E77" s="29" t="str">
        <f>_xlfn.CONCAT("(",ROUND(VLOOKUP($H76,'Interactions by Gender '!$B:$S,12,0),4),")")</f>
        <v>(0.2777)</v>
      </c>
      <c r="F77" s="29" t="str">
        <f>_xlfn.CONCAT("(",ROUND(VLOOKUP($H76,'Interactions by Gender '!$B:$S,6,0),4),")")</f>
        <v>(0.2776)</v>
      </c>
    </row>
    <row r="78" spans="2:8" x14ac:dyDescent="0.25">
      <c r="B78" s="109" t="s">
        <v>133</v>
      </c>
      <c r="C78" s="28" t="str">
        <f>_xlfn.CONCAT(ROUND(VLOOKUP($H78,'Interactions by Gender '!$B:$S,8,0),4)," ",VLOOKUP($H78,'Interactions by Gender '!$B:$S,17,0))</f>
        <v xml:space="preserve">-0.3849 </v>
      </c>
      <c r="D78" s="28" t="str">
        <f>_xlfn.CONCAT(ROUND(VLOOKUP($H78,'Interactions by Gender '!$B:$S,2,0),4)," ",VLOOKUP($H78,'Interactions by Gender '!$B:$S,15,0))</f>
        <v xml:space="preserve">-0.3896 </v>
      </c>
      <c r="E78" s="28" t="str">
        <f>_xlfn.CONCAT(ROUND(VLOOKUP($H78,'Interactions by Gender '!$B:$S,11,0),4)," ",VLOOKUP($H78,'Interactions by Gender '!$B:$S,18,0))</f>
        <v xml:space="preserve">-0.1949 </v>
      </c>
      <c r="F78" s="28" t="str">
        <f>_xlfn.CONCAT(ROUND(VLOOKUP($H78,'Interactions by Gender '!$B:$S,5,0),4)," ",VLOOKUP($H78,'Interactions by Gender '!$B:$S,16,0))</f>
        <v xml:space="preserve">-0.1955 </v>
      </c>
      <c r="H78" s="11" t="s">
        <v>129</v>
      </c>
    </row>
    <row r="79" spans="2:8" x14ac:dyDescent="0.25">
      <c r="B79" s="110"/>
      <c r="C79" s="29" t="str">
        <f>_xlfn.CONCAT("(",ROUND(VLOOKUP($H78,'Interactions by Gender '!$B:$S,9,0),4),")")</f>
        <v>(0.2764)</v>
      </c>
      <c r="D79" s="29" t="str">
        <f>_xlfn.CONCAT("(",ROUND(VLOOKUP($H78,'Interactions by Gender '!$B:$S,3,0),4),")")</f>
        <v>(0.2765)</v>
      </c>
      <c r="E79" s="29" t="str">
        <f>_xlfn.CONCAT("(",ROUND(VLOOKUP($H78,'Interactions by Gender '!$B:$S,12,0),4),")")</f>
        <v>(0.1962)</v>
      </c>
      <c r="F79" s="29" t="str">
        <f>_xlfn.CONCAT("(",ROUND(VLOOKUP($H78,'Interactions by Gender '!$B:$S,6,0),4),")")</f>
        <v>(0.1963)</v>
      </c>
    </row>
    <row r="80" spans="2:8" x14ac:dyDescent="0.25">
      <c r="B80" s="109" t="s">
        <v>134</v>
      </c>
      <c r="C80" s="28" t="str">
        <f>_xlfn.CONCAT(ROUND(VLOOKUP($H80,'Interactions by Gender '!$B:$S,8,0),4)," ",VLOOKUP($H80,'Interactions by Gender '!$B:$S,17,0))</f>
        <v xml:space="preserve">-0.1678 </v>
      </c>
      <c r="D80" s="28" t="str">
        <f>_xlfn.CONCAT(ROUND(VLOOKUP($H80,'Interactions by Gender '!$B:$S,2,0),4)," ",VLOOKUP($H80,'Interactions by Gender '!$B:$S,15,0))</f>
        <v xml:space="preserve">-0.1693 </v>
      </c>
      <c r="E80" s="28" t="str">
        <f>_xlfn.CONCAT(ROUND(VLOOKUP($H80,'Interactions by Gender '!$B:$S,11,0),4)," ",VLOOKUP($H80,'Interactions by Gender '!$B:$S,18,0))</f>
        <v xml:space="preserve">-0.1875 </v>
      </c>
      <c r="F80" s="28" t="str">
        <f>_xlfn.CONCAT(ROUND(VLOOKUP($H80,'Interactions by Gender '!$B:$S,5,0),4)," ",VLOOKUP($H80,'Interactions by Gender '!$B:$S,16,0))</f>
        <v xml:space="preserve">-0.186 </v>
      </c>
      <c r="H80" s="11" t="s">
        <v>130</v>
      </c>
    </row>
    <row r="81" spans="2:8" x14ac:dyDescent="0.25">
      <c r="B81" s="110"/>
      <c r="C81" s="29" t="str">
        <f>_xlfn.CONCAT("(",ROUND(VLOOKUP($H80,'Interactions by Gender '!$B:$S,9,0),4),")")</f>
        <v>(0.2765)</v>
      </c>
      <c r="D81" s="29" t="str">
        <f>_xlfn.CONCAT("(",ROUND(VLOOKUP($H80,'Interactions by Gender '!$B:$S,3,0),4),")")</f>
        <v>(0.2766)</v>
      </c>
      <c r="E81" s="29" t="str">
        <f>_xlfn.CONCAT("(",ROUND(VLOOKUP($H80,'Interactions by Gender '!$B:$S,12,0),4),")")</f>
        <v>(0.1918)</v>
      </c>
      <c r="F81" s="29" t="str">
        <f>_xlfn.CONCAT("(",ROUND(VLOOKUP($H80,'Interactions by Gender '!$B:$S,6,0),4),")")</f>
        <v>(0.1918)</v>
      </c>
    </row>
    <row r="82" spans="2:8" x14ac:dyDescent="0.25">
      <c r="B82" s="109" t="s">
        <v>136</v>
      </c>
      <c r="C82" s="28" t="str">
        <f>_xlfn.CONCAT(ROUND(VLOOKUP($H82,'Interactions by Gender '!$B:$S,8,0),4)," ",VLOOKUP($H82,'Interactions by Gender '!$B:$S,17,0))</f>
        <v xml:space="preserve">-0.3068 </v>
      </c>
      <c r="D82" s="28" t="str">
        <f>_xlfn.CONCAT(ROUND(VLOOKUP($H82,'Interactions by Gender '!$B:$S,2,0),4)," ",VLOOKUP($H82,'Interactions by Gender '!$B:$S,15,0))</f>
        <v xml:space="preserve">-0.3102 </v>
      </c>
      <c r="E82" s="28" t="str">
        <f>_xlfn.CONCAT(ROUND(VLOOKUP($H82,'Interactions by Gender '!$B:$S,11,0),4)," ",VLOOKUP($H82,'Interactions by Gender '!$B:$S,18,0))</f>
        <v xml:space="preserve">-0.1188 </v>
      </c>
      <c r="F82" s="28" t="str">
        <f>_xlfn.CONCAT(ROUND(VLOOKUP($H82,'Interactions by Gender '!$B:$S,5,0),4)," ",VLOOKUP($H82,'Interactions by Gender '!$B:$S,16,0))</f>
        <v xml:space="preserve">-0.1141 </v>
      </c>
      <c r="H82" s="11" t="s">
        <v>46</v>
      </c>
    </row>
    <row r="83" spans="2:8" x14ac:dyDescent="0.25">
      <c r="B83" s="110"/>
      <c r="C83" s="29" t="str">
        <f>_xlfn.CONCAT("(",ROUND(VLOOKUP($H82,'Interactions by Gender '!$B:$S,9,0),4),")")</f>
        <v>(0.2691)</v>
      </c>
      <c r="D83" s="29" t="str">
        <f>_xlfn.CONCAT("(",ROUND(VLOOKUP($H82,'Interactions by Gender '!$B:$S,3,0),4),")")</f>
        <v>(0.2692)</v>
      </c>
      <c r="E83" s="29" t="str">
        <f>_xlfn.CONCAT("(",ROUND(VLOOKUP($H82,'Interactions by Gender '!$B:$S,12,0),4),")")</f>
        <v>(0.1898)</v>
      </c>
      <c r="F83" s="29" t="str">
        <f>_xlfn.CONCAT("(",ROUND(VLOOKUP($H82,'Interactions by Gender '!$B:$S,6,0),4),")")</f>
        <v>(0.1898)</v>
      </c>
    </row>
    <row r="84" spans="2:8" x14ac:dyDescent="0.25">
      <c r="B84" s="109" t="s">
        <v>135</v>
      </c>
      <c r="C84" s="28" t="str">
        <f>_xlfn.CONCAT(ROUND(VLOOKUP($H84,'Interactions by Gender '!$B:$S,8,0),4)," ",VLOOKUP($H84,'Interactions by Gender '!$B:$S,17,0))</f>
        <v xml:space="preserve">-0.0115 </v>
      </c>
      <c r="D84" s="28" t="str">
        <f>_xlfn.CONCAT(ROUND(VLOOKUP($H84,'Interactions by Gender '!$B:$S,2,0),4)," ",VLOOKUP($H84,'Interactions by Gender '!$B:$S,15,0))</f>
        <v xml:space="preserve">-0.012 </v>
      </c>
      <c r="E84" s="28" t="str">
        <f>_xlfn.CONCAT(ROUND(VLOOKUP($H84,'Interactions by Gender '!$B:$S,11,0),4)," ",VLOOKUP($H84,'Interactions by Gender '!$B:$S,18,0))</f>
        <v xml:space="preserve">0.1204 </v>
      </c>
      <c r="F84" s="28" t="str">
        <f>_xlfn.CONCAT(ROUND(VLOOKUP($H84,'Interactions by Gender '!$B:$S,5,0),4)," ",VLOOKUP($H84,'Interactions by Gender '!$B:$S,16,0))</f>
        <v xml:space="preserve">0.1223 </v>
      </c>
      <c r="H84" s="11" t="s">
        <v>131</v>
      </c>
    </row>
    <row r="85" spans="2:8" x14ac:dyDescent="0.25">
      <c r="B85" s="110"/>
      <c r="C85" s="29" t="str">
        <f>_xlfn.CONCAT("(",ROUND(VLOOKUP($H84,'Interactions by Gender '!$B:$S,9,0),4),")")</f>
        <v>(0.2586)</v>
      </c>
      <c r="D85" s="29" t="str">
        <f>_xlfn.CONCAT("(",ROUND(VLOOKUP($H84,'Interactions by Gender '!$B:$S,3,0),4),")")</f>
        <v>(0.2587)</v>
      </c>
      <c r="E85" s="29" t="str">
        <f>_xlfn.CONCAT("(",ROUND(VLOOKUP($H84,'Interactions by Gender '!$B:$S,12,0),4),")")</f>
        <v>(0.1764)</v>
      </c>
      <c r="F85" s="29" t="str">
        <f>_xlfn.CONCAT("(",ROUND(VLOOKUP($H84,'Interactions by Gender '!$B:$S,6,0),4),")")</f>
        <v>(0.1764)</v>
      </c>
    </row>
    <row r="86" spans="2:8" x14ac:dyDescent="0.25">
      <c r="B86" s="109" t="s">
        <v>106</v>
      </c>
      <c r="C86" s="28" t="str">
        <f>_xlfn.CONCAT(ROUND(VLOOKUP($H86,'Interactions by Gender '!$B:$S,8,0),4)," ",VLOOKUP($H86,'Interactions by Gender '!$B:$S,17,0))</f>
        <v xml:space="preserve">0.0425 </v>
      </c>
      <c r="D86" s="28" t="str">
        <f>_xlfn.CONCAT(ROUND(VLOOKUP($H86,'Interactions by Gender '!$B:$S,2,0),4)," ",VLOOKUP($H86,'Interactions by Gender '!$B:$S,15,0))</f>
        <v xml:space="preserve">0.0443 </v>
      </c>
      <c r="E86" s="28" t="str">
        <f>_xlfn.CONCAT(ROUND(VLOOKUP($H86,'Interactions by Gender '!$B:$S,11,0),4)," ",VLOOKUP($H86,'Interactions by Gender '!$B:$S,18,0))</f>
        <v xml:space="preserve">0.0464 </v>
      </c>
      <c r="F86" s="28" t="str">
        <f>_xlfn.CONCAT(ROUND(VLOOKUP($H86,'Interactions by Gender '!$B:$S,5,0),4)," ",VLOOKUP($H86,'Interactions by Gender '!$B:$S,16,0))</f>
        <v xml:space="preserve">0.0485 </v>
      </c>
      <c r="H86" s="11" t="s">
        <v>106</v>
      </c>
    </row>
    <row r="87" spans="2:8" x14ac:dyDescent="0.25">
      <c r="B87" s="110"/>
      <c r="C87" s="29" t="str">
        <f>_xlfn.CONCAT("(",ROUND(VLOOKUP($H86,'Interactions by Gender '!$B:$S,9,0),4),")")</f>
        <v>(0.0847)</v>
      </c>
      <c r="D87" s="29" t="str">
        <f>_xlfn.CONCAT("(",ROUND(VLOOKUP($H86,'Interactions by Gender '!$B:$S,3,0),4),")")</f>
        <v>(0.0848)</v>
      </c>
      <c r="E87" s="29" t="str">
        <f>_xlfn.CONCAT("(",ROUND(VLOOKUP($H86,'Interactions by Gender '!$B:$S,12,0),4),")")</f>
        <v>(0.0651)</v>
      </c>
      <c r="F87" s="29" t="str">
        <f>_xlfn.CONCAT("(",ROUND(VLOOKUP($H86,'Interactions by Gender '!$B:$S,6,0),4),")")</f>
        <v>(0.0652)</v>
      </c>
    </row>
    <row r="88" spans="2:8" x14ac:dyDescent="0.25">
      <c r="B88" s="38" t="s">
        <v>171</v>
      </c>
      <c r="C88" s="33">
        <v>7593</v>
      </c>
      <c r="D88" s="77">
        <v>7593</v>
      </c>
      <c r="E88" s="33">
        <v>7635</v>
      </c>
      <c r="F88" s="33">
        <v>7635</v>
      </c>
    </row>
    <row r="89" spans="2:8" x14ac:dyDescent="0.25">
      <c r="B89" s="18" t="s">
        <v>107</v>
      </c>
      <c r="C89" s="28" t="s">
        <v>112</v>
      </c>
      <c r="D89" s="19" t="s">
        <v>112</v>
      </c>
      <c r="E89" s="28" t="s">
        <v>112</v>
      </c>
      <c r="F89" s="28" t="s">
        <v>112</v>
      </c>
    </row>
    <row r="90" spans="2:8" x14ac:dyDescent="0.25">
      <c r="B90" s="18" t="s">
        <v>108</v>
      </c>
      <c r="C90" s="28" t="s">
        <v>112</v>
      </c>
      <c r="D90" s="19" t="s">
        <v>112</v>
      </c>
      <c r="E90" s="28" t="s">
        <v>112</v>
      </c>
      <c r="F90" s="28" t="s">
        <v>112</v>
      </c>
    </row>
    <row r="91" spans="2:8" ht="15.75" thickBot="1" x14ac:dyDescent="0.3">
      <c r="B91" s="53" t="s">
        <v>113</v>
      </c>
      <c r="C91" s="46" t="str">
        <f>FIXED(0.4072163,4)</f>
        <v>0.4072</v>
      </c>
      <c r="D91" s="78" t="str">
        <f>FIXED(0.4070892,4)</f>
        <v>0.4071</v>
      </c>
      <c r="E91" s="46" t="str">
        <f>FIXED(0.4069379,4)</f>
        <v>0.4069</v>
      </c>
      <c r="F91" s="46" t="str">
        <f>FIXED(0.4047244,4)</f>
        <v>0.4047</v>
      </c>
    </row>
    <row r="92" spans="2:8" x14ac:dyDescent="0.25">
      <c r="B92" s="111" t="s">
        <v>609</v>
      </c>
      <c r="C92" s="111"/>
      <c r="D92" s="111"/>
      <c r="E92" s="111"/>
      <c r="F92" s="111"/>
    </row>
    <row r="93" spans="2:8" x14ac:dyDescent="0.25">
      <c r="B93" s="112"/>
      <c r="C93" s="112"/>
      <c r="D93" s="112"/>
      <c r="E93" s="112"/>
      <c r="F93" s="112"/>
    </row>
    <row r="94" spans="2:8" x14ac:dyDescent="0.25">
      <c r="B94" s="112"/>
      <c r="C94" s="112"/>
      <c r="D94" s="112"/>
      <c r="E94" s="112"/>
      <c r="F94" s="112"/>
    </row>
  </sheetData>
  <mergeCells count="47">
    <mergeCell ref="B92:F94"/>
    <mergeCell ref="B2:F2"/>
    <mergeCell ref="B1:F1"/>
    <mergeCell ref="B16:B17"/>
    <mergeCell ref="B42:B43"/>
    <mergeCell ref="C3:D3"/>
    <mergeCell ref="E3:F3"/>
    <mergeCell ref="B4:B5"/>
    <mergeCell ref="B6:B7"/>
    <mergeCell ref="B8:B9"/>
    <mergeCell ref="B24:B25"/>
    <mergeCell ref="B18:B19"/>
    <mergeCell ref="B10:B11"/>
    <mergeCell ref="B30:B31"/>
    <mergeCell ref="B32:B33"/>
    <mergeCell ref="B40:B41"/>
    <mergeCell ref="B12:B13"/>
    <mergeCell ref="B20:B21"/>
    <mergeCell ref="B14:B15"/>
    <mergeCell ref="B22:B23"/>
    <mergeCell ref="B48:B49"/>
    <mergeCell ref="B26:B27"/>
    <mergeCell ref="B36:B37"/>
    <mergeCell ref="B38:B39"/>
    <mergeCell ref="B34:B35"/>
    <mergeCell ref="B28:B29"/>
    <mergeCell ref="B50:B51"/>
    <mergeCell ref="B52:B53"/>
    <mergeCell ref="B54:B55"/>
    <mergeCell ref="B56:B57"/>
    <mergeCell ref="B44:B45"/>
    <mergeCell ref="B46:B47"/>
    <mergeCell ref="B82:B83"/>
    <mergeCell ref="B84:B85"/>
    <mergeCell ref="B74:B75"/>
    <mergeCell ref="B86:B87"/>
    <mergeCell ref="B58:B59"/>
    <mergeCell ref="B70:B71"/>
    <mergeCell ref="B72:B73"/>
    <mergeCell ref="B76:B77"/>
    <mergeCell ref="B78:B79"/>
    <mergeCell ref="B80:B81"/>
    <mergeCell ref="B64:B65"/>
    <mergeCell ref="B66:B67"/>
    <mergeCell ref="B68:B69"/>
    <mergeCell ref="B62:B63"/>
    <mergeCell ref="B60:B61"/>
  </mergeCells>
  <pageMargins left="0.7" right="0.7" top="0.75" bottom="0.75" header="0.3" footer="0.3"/>
  <pageSetup scale="52"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20AE2-1676-4813-8D66-E36575ADB7DD}">
  <dimension ref="A1:S74"/>
  <sheetViews>
    <sheetView workbookViewId="0">
      <selection activeCell="B2" sqref="B2:N74"/>
    </sheetView>
  </sheetViews>
  <sheetFormatPr defaultRowHeight="15" x14ac:dyDescent="0.25"/>
  <cols>
    <col min="1" max="1" width="3" bestFit="1" customWidth="1"/>
    <col min="16" max="19" width="4" bestFit="1" customWidth="1"/>
  </cols>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-0.148961905307749</v>
      </c>
      <c r="D2">
        <v>9.4338885935351294E-2</v>
      </c>
      <c r="E2">
        <v>0.114334101241006</v>
      </c>
      <c r="F2">
        <v>-8.1765072829350305E-2</v>
      </c>
      <c r="G2">
        <v>7.8964336829993001E-2</v>
      </c>
      <c r="H2">
        <v>0.300450232443362</v>
      </c>
      <c r="I2">
        <v>-0.14304004663842201</v>
      </c>
      <c r="J2">
        <v>9.4002058204307404E-2</v>
      </c>
      <c r="K2">
        <v>0.12809196226898301</v>
      </c>
      <c r="L2">
        <v>-7.4990460984122403E-2</v>
      </c>
      <c r="M2">
        <v>7.8696316950430001E-2</v>
      </c>
      <c r="N2">
        <v>0.34063597170592902</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1.2637486798490499E-2</v>
      </c>
      <c r="D3">
        <v>3.2102430973012797E-2</v>
      </c>
      <c r="E3">
        <v>0.69383106900784297</v>
      </c>
      <c r="F3">
        <v>1.5136669006113599E-2</v>
      </c>
      <c r="G3">
        <v>2.7583566790825801E-2</v>
      </c>
      <c r="H3">
        <v>0.58317238141095096</v>
      </c>
      <c r="I3">
        <v>1.56117594455142E-2</v>
      </c>
      <c r="J3">
        <v>3.1969906676595099E-2</v>
      </c>
      <c r="K3">
        <v>0.62531844303473905</v>
      </c>
      <c r="L3">
        <v>1.8562607847867899E-2</v>
      </c>
      <c r="M3">
        <v>2.7488551278467499E-2</v>
      </c>
      <c r="N3">
        <v>0.49949467745505</v>
      </c>
      <c r="P3" t="str">
        <f>IF(E3&lt;0.001,"***",IF(E3&lt;0.01,"**",IF(E3&lt;0.05,"*",IF(E3&lt;0.1,"^",""))))</f>
        <v/>
      </c>
      <c r="Q3" t="str">
        <f t="shared" ref="Q3:Q30" si="0">IF(H3&lt;0.001,"***",IF(H3&lt;0.01,"**",IF(H3&lt;0.05,"*",IF(H3&lt;0.1,"^",""))))</f>
        <v/>
      </c>
      <c r="R3" t="str">
        <f t="shared" ref="R3:R30" si="1">IF(K3&lt;0.001,"***",IF(K3&lt;0.01,"**",IF(K3&lt;0.05,"*",IF(K3&lt;0.1,"^",""))))</f>
        <v/>
      </c>
      <c r="S3" t="str">
        <f t="shared" ref="S3:S30" si="2">IF(N3&lt;0.001,"***",IF(N3&lt;0.01,"**",IF(N3&lt;0.05,"*",IF(N3&lt;0.1,"^",""))))</f>
        <v/>
      </c>
    </row>
    <row r="4" spans="1:19" x14ac:dyDescent="0.25">
      <c r="A4">
        <v>3</v>
      </c>
      <c r="B4" t="s">
        <v>12</v>
      </c>
      <c r="C4">
        <v>-4.8063227563125602E-2</v>
      </c>
      <c r="D4">
        <v>3.87976468944502E-2</v>
      </c>
      <c r="E4">
        <v>0.215412865916945</v>
      </c>
      <c r="F4">
        <v>-2.1294662017205399E-2</v>
      </c>
      <c r="G4">
        <v>3.17120407416209E-2</v>
      </c>
      <c r="H4">
        <v>0.50190152410548095</v>
      </c>
      <c r="I4">
        <v>-4.63846676817119E-2</v>
      </c>
      <c r="J4">
        <v>3.86378923490205E-2</v>
      </c>
      <c r="K4">
        <v>0.229946439037501</v>
      </c>
      <c r="L4">
        <v>-2.1781565245360901E-2</v>
      </c>
      <c r="M4">
        <v>3.1601618583547902E-2</v>
      </c>
      <c r="N4">
        <v>0.490662977586872</v>
      </c>
      <c r="P4" t="str">
        <f t="shared" ref="P4:P30" si="3">IF(E4&lt;0.001,"***",IF(E4&lt;0.01,"**",IF(E4&lt;0.05,"*",IF(E4&lt;0.1,"^",""))))</f>
        <v/>
      </c>
      <c r="Q4" t="str">
        <f t="shared" si="0"/>
        <v/>
      </c>
      <c r="R4" t="str">
        <f t="shared" si="1"/>
        <v/>
      </c>
      <c r="S4" t="str">
        <f t="shared" si="2"/>
        <v/>
      </c>
    </row>
    <row r="5" spans="1:19" x14ac:dyDescent="0.25">
      <c r="A5">
        <v>4</v>
      </c>
      <c r="B5" t="s">
        <v>124</v>
      </c>
      <c r="C5">
        <v>7.7299409540880604E-2</v>
      </c>
      <c r="D5">
        <v>3.3418126321288898E-2</v>
      </c>
      <c r="E5">
        <v>2.0717237869151601E-2</v>
      </c>
      <c r="F5">
        <v>5.7885558595362402E-2</v>
      </c>
      <c r="G5">
        <v>2.4339524272162998E-2</v>
      </c>
      <c r="H5">
        <v>1.73948631678695E-2</v>
      </c>
      <c r="I5">
        <v>7.9152586311702994E-2</v>
      </c>
      <c r="J5">
        <v>3.2716682121582602E-2</v>
      </c>
      <c r="K5">
        <v>1.5548949464053099E-2</v>
      </c>
      <c r="L5">
        <v>5.6526427867826502E-2</v>
      </c>
      <c r="M5">
        <v>2.366379230191E-2</v>
      </c>
      <c r="N5">
        <v>1.6906688564760498E-2</v>
      </c>
      <c r="P5" t="str">
        <f t="shared" si="3"/>
        <v>*</v>
      </c>
      <c r="Q5" t="str">
        <f t="shared" si="0"/>
        <v>*</v>
      </c>
      <c r="R5" t="str">
        <f t="shared" si="1"/>
        <v>*</v>
      </c>
      <c r="S5" t="str">
        <f t="shared" si="2"/>
        <v>*</v>
      </c>
    </row>
    <row r="6" spans="1:19" x14ac:dyDescent="0.25">
      <c r="A6">
        <v>5</v>
      </c>
      <c r="B6" t="s">
        <v>25</v>
      </c>
      <c r="C6">
        <v>-2.7649915747287698E-3</v>
      </c>
      <c r="D6">
        <v>4.56213168553787E-2</v>
      </c>
      <c r="E6">
        <v>0.95167184203386201</v>
      </c>
      <c r="F6">
        <v>-1.8534977743863999E-2</v>
      </c>
      <c r="G6">
        <v>3.8212325869556203E-2</v>
      </c>
      <c r="H6">
        <v>0.62763922475541301</v>
      </c>
      <c r="I6">
        <v>5.0399889547075101E-4</v>
      </c>
      <c r="J6">
        <v>4.5323136708443297E-2</v>
      </c>
      <c r="K6">
        <v>0.99112760768679498</v>
      </c>
      <c r="L6">
        <v>-1.47475134881537E-2</v>
      </c>
      <c r="M6">
        <v>3.7971245480731199E-2</v>
      </c>
      <c r="N6">
        <v>0.69773014311243398</v>
      </c>
      <c r="P6" t="str">
        <f t="shared" si="3"/>
        <v/>
      </c>
      <c r="Q6" t="str">
        <f t="shared" si="0"/>
        <v/>
      </c>
      <c r="R6" t="str">
        <f t="shared" si="1"/>
        <v/>
      </c>
      <c r="S6" t="str">
        <f t="shared" si="2"/>
        <v/>
      </c>
    </row>
    <row r="7" spans="1:19" x14ac:dyDescent="0.25">
      <c r="A7">
        <v>6</v>
      </c>
      <c r="B7" t="s">
        <v>26</v>
      </c>
      <c r="C7">
        <v>2.67517087845765E-2</v>
      </c>
      <c r="D7">
        <v>7.5891112576624398E-2</v>
      </c>
      <c r="E7">
        <v>0.72446241342390205</v>
      </c>
      <c r="F7">
        <v>6.5974129350008695E-2</v>
      </c>
      <c r="G7">
        <v>6.4384002108743996E-2</v>
      </c>
      <c r="H7">
        <v>0.30550591848071101</v>
      </c>
      <c r="I7">
        <v>2.3530339086486399E-2</v>
      </c>
      <c r="J7">
        <v>7.5380243377692696E-2</v>
      </c>
      <c r="K7">
        <v>0.75492253559039302</v>
      </c>
      <c r="L7">
        <v>6.88005372040182E-2</v>
      </c>
      <c r="M7">
        <v>6.3917782672808093E-2</v>
      </c>
      <c r="N7">
        <v>0.28175234744540101</v>
      </c>
      <c r="P7" t="str">
        <f t="shared" si="3"/>
        <v/>
      </c>
      <c r="Q7" t="str">
        <f t="shared" si="0"/>
        <v/>
      </c>
      <c r="R7" t="str">
        <f t="shared" si="1"/>
        <v/>
      </c>
      <c r="S7" t="str">
        <f t="shared" si="2"/>
        <v/>
      </c>
    </row>
    <row r="8" spans="1:19" x14ac:dyDescent="0.25">
      <c r="A8">
        <v>7</v>
      </c>
      <c r="B8" t="s">
        <v>30</v>
      </c>
      <c r="C8">
        <v>0.144434665534623</v>
      </c>
      <c r="D8">
        <v>4.00016199838263E-2</v>
      </c>
      <c r="E8">
        <v>3.0534769175938299E-4</v>
      </c>
      <c r="F8">
        <v>0.12683771989321099</v>
      </c>
      <c r="G8">
        <v>3.17752505141548E-2</v>
      </c>
      <c r="H8" s="1">
        <v>6.5597389701750798E-5</v>
      </c>
      <c r="I8">
        <v>0.135661178498163</v>
      </c>
      <c r="J8">
        <v>3.9751571893082899E-2</v>
      </c>
      <c r="K8">
        <v>6.4316836735112104E-4</v>
      </c>
      <c r="L8">
        <v>0.117467344700131</v>
      </c>
      <c r="M8">
        <v>3.1563469691979103E-2</v>
      </c>
      <c r="N8" s="1">
        <v>1.9794615810083299E-4</v>
      </c>
      <c r="P8" t="str">
        <f t="shared" si="3"/>
        <v>***</v>
      </c>
      <c r="Q8" t="str">
        <f t="shared" si="0"/>
        <v>***</v>
      </c>
      <c r="R8" t="str">
        <f t="shared" si="1"/>
        <v>***</v>
      </c>
      <c r="S8" t="str">
        <f t="shared" si="2"/>
        <v>***</v>
      </c>
    </row>
    <row r="9" spans="1:19" x14ac:dyDescent="0.25">
      <c r="A9">
        <v>8</v>
      </c>
      <c r="B9" t="s">
        <v>27</v>
      </c>
      <c r="C9">
        <v>0.22814013095576</v>
      </c>
      <c r="D9">
        <v>6.9160792887043201E-2</v>
      </c>
      <c r="E9">
        <v>9.7136542659070901E-4</v>
      </c>
      <c r="F9">
        <v>0.18107461229128599</v>
      </c>
      <c r="G9">
        <v>5.7387614352875399E-2</v>
      </c>
      <c r="H9">
        <v>1.6033819960535199E-3</v>
      </c>
      <c r="I9">
        <v>0.202858298476563</v>
      </c>
      <c r="J9">
        <v>6.7809325112864194E-2</v>
      </c>
      <c r="K9">
        <v>2.7752068149821101E-3</v>
      </c>
      <c r="L9">
        <v>0.15512134621443799</v>
      </c>
      <c r="M9">
        <v>5.6052450690870198E-2</v>
      </c>
      <c r="N9">
        <v>5.6499829398948499E-3</v>
      </c>
      <c r="P9" t="str">
        <f t="shared" si="3"/>
        <v>***</v>
      </c>
      <c r="Q9" t="str">
        <f t="shared" si="0"/>
        <v>**</v>
      </c>
      <c r="R9" t="str">
        <f t="shared" si="1"/>
        <v>**</v>
      </c>
      <c r="S9" t="str">
        <f t="shared" si="2"/>
        <v>**</v>
      </c>
    </row>
    <row r="10" spans="1:19" x14ac:dyDescent="0.25">
      <c r="A10">
        <v>9</v>
      </c>
      <c r="B10" t="s">
        <v>29</v>
      </c>
      <c r="C10">
        <v>0.120501066131551</v>
      </c>
      <c r="D10">
        <v>3.5285817149954102E-2</v>
      </c>
      <c r="E10">
        <v>6.3782007799129104E-4</v>
      </c>
      <c r="F10">
        <v>0.103181541058868</v>
      </c>
      <c r="G10">
        <v>2.82456873464207E-2</v>
      </c>
      <c r="H10" s="1">
        <v>2.5919261598302901E-4</v>
      </c>
      <c r="I10">
        <v>0.118848055415002</v>
      </c>
      <c r="J10">
        <v>3.5135149344444103E-2</v>
      </c>
      <c r="K10">
        <v>7.1803880777476803E-4</v>
      </c>
      <c r="L10">
        <v>0.10165988621731201</v>
      </c>
      <c r="M10">
        <v>2.8106400151938601E-2</v>
      </c>
      <c r="N10">
        <v>2.98076747530155E-4</v>
      </c>
      <c r="P10" t="str">
        <f t="shared" si="3"/>
        <v>***</v>
      </c>
      <c r="Q10" t="str">
        <f t="shared" si="0"/>
        <v>***</v>
      </c>
      <c r="R10" t="str">
        <f t="shared" si="1"/>
        <v>***</v>
      </c>
      <c r="S10" t="str">
        <f t="shared" si="2"/>
        <v>***</v>
      </c>
    </row>
    <row r="11" spans="1:19" x14ac:dyDescent="0.25">
      <c r="A11">
        <v>10</v>
      </c>
      <c r="B11" t="s">
        <v>28</v>
      </c>
      <c r="C11">
        <v>0.27273543301699399</v>
      </c>
      <c r="D11">
        <v>0.109647950177791</v>
      </c>
      <c r="E11">
        <v>1.28690121056618E-2</v>
      </c>
      <c r="F11">
        <v>0.21902430531901701</v>
      </c>
      <c r="G11">
        <v>9.3405313330980302E-2</v>
      </c>
      <c r="H11">
        <v>1.9033174673871001E-2</v>
      </c>
      <c r="I11">
        <v>0.25220584438208499</v>
      </c>
      <c r="J11">
        <v>0.107403249126686</v>
      </c>
      <c r="K11">
        <v>1.8863665120699501E-2</v>
      </c>
      <c r="L11">
        <v>0.20482950268675701</v>
      </c>
      <c r="M11">
        <v>9.0389310854554802E-2</v>
      </c>
      <c r="N11">
        <v>2.3446422460022001E-2</v>
      </c>
      <c r="P11" t="str">
        <f t="shared" si="3"/>
        <v>*</v>
      </c>
      <c r="Q11" t="str">
        <f t="shared" si="0"/>
        <v>*</v>
      </c>
      <c r="R11" t="str">
        <f t="shared" si="1"/>
        <v>*</v>
      </c>
      <c r="S11" t="str">
        <f t="shared" si="2"/>
        <v>*</v>
      </c>
    </row>
    <row r="12" spans="1:19" x14ac:dyDescent="0.25">
      <c r="A12">
        <v>11</v>
      </c>
      <c r="B12" t="s">
        <v>31</v>
      </c>
      <c r="C12">
        <v>-5.2772888780673398E-2</v>
      </c>
      <c r="D12">
        <v>4.9427234739203999E-3</v>
      </c>
      <c r="E12" s="1">
        <v>0</v>
      </c>
      <c r="F12">
        <v>-5.8301153505286397E-2</v>
      </c>
      <c r="G12">
        <v>4.3699844535982297E-3</v>
      </c>
      <c r="H12" s="1">
        <v>1.33166789218321E-40</v>
      </c>
      <c r="I12">
        <v>-5.2307327620920802E-2</v>
      </c>
      <c r="J12">
        <v>4.9270388413567897E-3</v>
      </c>
      <c r="K12" s="1">
        <v>0</v>
      </c>
      <c r="L12">
        <v>-5.7953884830367702E-2</v>
      </c>
      <c r="M12">
        <v>4.3535414280924502E-3</v>
      </c>
      <c r="N12" s="1">
        <v>1.9741130416741099E-40</v>
      </c>
      <c r="P12" t="str">
        <f t="shared" si="3"/>
        <v>***</v>
      </c>
      <c r="Q12" t="str">
        <f t="shared" si="0"/>
        <v>***</v>
      </c>
      <c r="R12" t="str">
        <f t="shared" si="1"/>
        <v>***</v>
      </c>
      <c r="S12" t="str">
        <f t="shared" si="2"/>
        <v>***</v>
      </c>
    </row>
    <row r="13" spans="1:19" x14ac:dyDescent="0.25">
      <c r="A13">
        <v>12</v>
      </c>
      <c r="B13" t="s">
        <v>173</v>
      </c>
      <c r="C13">
        <v>-1.5173120746181001E-2</v>
      </c>
      <c r="D13">
        <v>3.7473305824728298E-2</v>
      </c>
      <c r="E13">
        <v>0.68554750278855703</v>
      </c>
      <c r="F13">
        <v>1.20510714507025E-3</v>
      </c>
      <c r="G13">
        <v>3.5232655392435003E-2</v>
      </c>
      <c r="H13">
        <v>0.97271426412008299</v>
      </c>
      <c r="I13">
        <v>-1.58508273217127E-2</v>
      </c>
      <c r="J13">
        <v>3.7318527790214301E-2</v>
      </c>
      <c r="K13">
        <v>0.67102317668794298</v>
      </c>
      <c r="L13">
        <v>2.3689289718381999E-3</v>
      </c>
      <c r="M13">
        <v>3.5068828226228498E-2</v>
      </c>
      <c r="N13">
        <v>0.94614318615251802</v>
      </c>
      <c r="P13" t="str">
        <f t="shared" si="3"/>
        <v/>
      </c>
      <c r="Q13" t="str">
        <f t="shared" si="0"/>
        <v/>
      </c>
      <c r="R13" t="str">
        <f t="shared" si="1"/>
        <v/>
      </c>
      <c r="S13" t="str">
        <f t="shared" si="2"/>
        <v/>
      </c>
    </row>
    <row r="14" spans="1:19" x14ac:dyDescent="0.25">
      <c r="A14">
        <v>13</v>
      </c>
      <c r="B14" t="s">
        <v>32</v>
      </c>
      <c r="C14">
        <v>3.3181832210265799E-2</v>
      </c>
      <c r="D14">
        <v>1.7276318259504101E-2</v>
      </c>
      <c r="E14">
        <v>5.4775324658211402E-2</v>
      </c>
      <c r="F14">
        <v>3.2552713506361297E-2</v>
      </c>
      <c r="G14">
        <v>1.53221451719941E-2</v>
      </c>
      <c r="H14">
        <v>3.3623907292023303E-2</v>
      </c>
      <c r="I14">
        <v>3.3852530232027403E-2</v>
      </c>
      <c r="J14">
        <v>1.7208303705314201E-2</v>
      </c>
      <c r="K14">
        <v>4.9157779481766799E-2</v>
      </c>
      <c r="L14">
        <v>3.32249964680989E-2</v>
      </c>
      <c r="M14">
        <v>1.5274951362367801E-2</v>
      </c>
      <c r="N14">
        <v>2.96204175497017E-2</v>
      </c>
      <c r="P14" t="str">
        <f t="shared" si="3"/>
        <v>^</v>
      </c>
      <c r="Q14" t="str">
        <f t="shared" si="0"/>
        <v>*</v>
      </c>
      <c r="R14" t="str">
        <f t="shared" si="1"/>
        <v>*</v>
      </c>
      <c r="S14" t="str">
        <f t="shared" si="2"/>
        <v>*</v>
      </c>
    </row>
    <row r="15" spans="1:19" x14ac:dyDescent="0.25">
      <c r="A15">
        <v>14</v>
      </c>
      <c r="B15" t="s">
        <v>33</v>
      </c>
      <c r="C15">
        <v>1.9864633236326201E-2</v>
      </c>
      <c r="D15">
        <v>4.2464867286441301E-3</v>
      </c>
      <c r="E15">
        <v>2.8983015970540598E-6</v>
      </c>
      <c r="F15">
        <v>2.0651351569019399E-2</v>
      </c>
      <c r="G15">
        <v>3.79832564118876E-3</v>
      </c>
      <c r="H15">
        <v>5.4196739456536397E-8</v>
      </c>
      <c r="I15">
        <v>1.9859113438424301E-2</v>
      </c>
      <c r="J15">
        <v>4.2356162187749897E-3</v>
      </c>
      <c r="K15">
        <v>2.75079457756622E-6</v>
      </c>
      <c r="L15">
        <v>2.0642811618192501E-2</v>
      </c>
      <c r="M15">
        <v>3.7903957816499802E-3</v>
      </c>
      <c r="N15">
        <v>5.1490995242241003E-8</v>
      </c>
      <c r="P15" t="str">
        <f t="shared" si="3"/>
        <v>***</v>
      </c>
      <c r="Q15" t="str">
        <f t="shared" si="0"/>
        <v>***</v>
      </c>
      <c r="R15" t="str">
        <f t="shared" si="1"/>
        <v>***</v>
      </c>
      <c r="S15" t="str">
        <f t="shared" si="2"/>
        <v>***</v>
      </c>
    </row>
    <row r="16" spans="1:19" x14ac:dyDescent="0.25">
      <c r="A16">
        <v>15</v>
      </c>
      <c r="B16" t="s">
        <v>118</v>
      </c>
      <c r="C16">
        <v>-1.7246939313403299E-2</v>
      </c>
      <c r="D16">
        <v>7.6252820498742798E-3</v>
      </c>
      <c r="E16">
        <v>2.3709143776497198E-2</v>
      </c>
      <c r="F16">
        <v>-1.51388679613902E-2</v>
      </c>
      <c r="G16">
        <v>6.5488284003755197E-3</v>
      </c>
      <c r="H16">
        <v>2.07947152956168E-2</v>
      </c>
      <c r="I16">
        <v>-1.7119047918515599E-2</v>
      </c>
      <c r="J16">
        <v>7.5897847586806899E-3</v>
      </c>
      <c r="K16">
        <v>2.4099580008423199E-2</v>
      </c>
      <c r="L16">
        <v>-1.5040848449365001E-2</v>
      </c>
      <c r="M16">
        <v>6.5205079991475798E-3</v>
      </c>
      <c r="N16">
        <v>2.1071613163853999E-2</v>
      </c>
      <c r="P16" t="str">
        <f t="shared" si="3"/>
        <v>*</v>
      </c>
      <c r="Q16" t="str">
        <f t="shared" si="0"/>
        <v>*</v>
      </c>
      <c r="R16" t="str">
        <f t="shared" si="1"/>
        <v>*</v>
      </c>
      <c r="S16" t="str">
        <f t="shared" si="2"/>
        <v>*</v>
      </c>
    </row>
    <row r="17" spans="1:19" x14ac:dyDescent="0.25">
      <c r="A17">
        <v>16</v>
      </c>
      <c r="B17" t="s">
        <v>34</v>
      </c>
      <c r="C17">
        <v>4.3425879811305997E-3</v>
      </c>
      <c r="D17">
        <v>7.8433438995263401E-4</v>
      </c>
      <c r="E17" s="1">
        <v>3.0830511033030903E-8</v>
      </c>
      <c r="F17">
        <v>3.2868942780180498E-3</v>
      </c>
      <c r="G17">
        <v>5.7605808533309297E-4</v>
      </c>
      <c r="H17" s="1">
        <v>1.1577187687323001E-8</v>
      </c>
      <c r="I17">
        <v>4.3553832262332899E-3</v>
      </c>
      <c r="J17">
        <v>7.7815957506675404E-4</v>
      </c>
      <c r="K17" s="1">
        <v>2.1805379168959899E-8</v>
      </c>
      <c r="L17">
        <v>3.29202811932475E-3</v>
      </c>
      <c r="M17">
        <v>5.7142951523538E-4</v>
      </c>
      <c r="N17" s="1">
        <v>8.3597375516236893E-9</v>
      </c>
      <c r="P17" t="str">
        <f t="shared" si="3"/>
        <v>***</v>
      </c>
      <c r="Q17" t="str">
        <f t="shared" si="0"/>
        <v>***</v>
      </c>
      <c r="R17" t="str">
        <f t="shared" si="1"/>
        <v>***</v>
      </c>
      <c r="S17" t="str">
        <f t="shared" si="2"/>
        <v>***</v>
      </c>
    </row>
    <row r="18" spans="1:19" x14ac:dyDescent="0.25">
      <c r="A18">
        <v>17</v>
      </c>
      <c r="B18" t="s">
        <v>35</v>
      </c>
      <c r="C18">
        <v>-4.4018940086802298E-4</v>
      </c>
      <c r="D18">
        <v>2.54557793825471E-4</v>
      </c>
      <c r="E18">
        <v>8.3767638993066898E-2</v>
      </c>
      <c r="F18">
        <v>-4.3518566466299802E-4</v>
      </c>
      <c r="G18">
        <v>2.35914080547948E-4</v>
      </c>
      <c r="H18">
        <v>6.50843002185333E-2</v>
      </c>
      <c r="I18">
        <v>-4.2238049744775701E-4</v>
      </c>
      <c r="J18">
        <v>2.4609026826576699E-4</v>
      </c>
      <c r="K18">
        <v>8.6095426199596398E-2</v>
      </c>
      <c r="L18">
        <v>-4.2344993047471199E-4</v>
      </c>
      <c r="M18">
        <v>2.2725214227249299E-4</v>
      </c>
      <c r="N18">
        <v>6.2413255590963702E-2</v>
      </c>
      <c r="P18" t="str">
        <f t="shared" si="3"/>
        <v>^</v>
      </c>
      <c r="Q18" t="str">
        <f t="shared" si="0"/>
        <v>^</v>
      </c>
      <c r="R18" t="str">
        <f t="shared" si="1"/>
        <v>^</v>
      </c>
      <c r="S18" t="str">
        <f t="shared" si="2"/>
        <v>^</v>
      </c>
    </row>
    <row r="19" spans="1:19" x14ac:dyDescent="0.25">
      <c r="A19">
        <v>18</v>
      </c>
      <c r="B19" t="s">
        <v>36</v>
      </c>
      <c r="C19">
        <v>3.3778544028588501E-4</v>
      </c>
      <c r="D19">
        <v>1.21890478530015E-4</v>
      </c>
      <c r="E19">
        <v>5.5846527690746103E-3</v>
      </c>
      <c r="F19">
        <v>6.1353375103575505E-4</v>
      </c>
      <c r="G19">
        <v>9.8799424372479093E-5</v>
      </c>
      <c r="H19" s="1">
        <v>5.3021041793951903E-10</v>
      </c>
      <c r="I19">
        <v>3.1621400926619902E-4</v>
      </c>
      <c r="J19">
        <v>1.2099593460075E-4</v>
      </c>
      <c r="K19">
        <v>8.9639302698658607E-3</v>
      </c>
      <c r="L19">
        <v>5.9553862323320403E-4</v>
      </c>
      <c r="M19">
        <v>9.7952395051438299E-5</v>
      </c>
      <c r="N19" s="1">
        <v>1.2027393589929901E-9</v>
      </c>
      <c r="P19" t="str">
        <f t="shared" si="3"/>
        <v>**</v>
      </c>
      <c r="Q19" t="str">
        <f t="shared" si="0"/>
        <v>***</v>
      </c>
      <c r="R19" t="str">
        <f t="shared" si="1"/>
        <v>**</v>
      </c>
      <c r="S19" t="str">
        <f t="shared" si="2"/>
        <v>***</v>
      </c>
    </row>
    <row r="20" spans="1:19" x14ac:dyDescent="0.25">
      <c r="A20">
        <v>19</v>
      </c>
      <c r="B20" t="s">
        <v>37</v>
      </c>
      <c r="C20">
        <v>1.8137476009657202E-2</v>
      </c>
      <c r="D20">
        <v>2.7632141775007099E-2</v>
      </c>
      <c r="E20">
        <v>0.51157288611846297</v>
      </c>
      <c r="F20">
        <v>8.2833481011032606E-3</v>
      </c>
      <c r="G20">
        <v>2.4185508525345199E-2</v>
      </c>
      <c r="H20">
        <v>0.73198051054095004</v>
      </c>
      <c r="I20">
        <v>1.7413563410999301E-2</v>
      </c>
      <c r="J20">
        <v>2.7506090032759101E-2</v>
      </c>
      <c r="K20">
        <v>0.52668121376759602</v>
      </c>
      <c r="L20">
        <v>9.5110666535954402E-3</v>
      </c>
      <c r="M20">
        <v>2.4080255465287598E-2</v>
      </c>
      <c r="N20">
        <v>0.69286232656726099</v>
      </c>
      <c r="P20" t="str">
        <f t="shared" si="3"/>
        <v/>
      </c>
      <c r="Q20" t="str">
        <f t="shared" si="0"/>
        <v/>
      </c>
      <c r="R20" t="str">
        <f t="shared" si="1"/>
        <v/>
      </c>
      <c r="S20" t="str">
        <f t="shared" si="2"/>
        <v/>
      </c>
    </row>
    <row r="21" spans="1:19" x14ac:dyDescent="0.25">
      <c r="A21">
        <v>20</v>
      </c>
      <c r="B21" t="s">
        <v>38</v>
      </c>
      <c r="C21">
        <v>3.3172442587040399E-2</v>
      </c>
      <c r="D21">
        <v>3.8676281958435699E-2</v>
      </c>
      <c r="E21">
        <v>0.39106105973414601</v>
      </c>
      <c r="F21">
        <v>-1.6000856089512301E-2</v>
      </c>
      <c r="G21">
        <v>3.3035510272293803E-2</v>
      </c>
      <c r="H21">
        <v>0.62813520516699095</v>
      </c>
      <c r="I21">
        <v>3.5050843489184497E-2</v>
      </c>
      <c r="J21">
        <v>3.8560629753248803E-2</v>
      </c>
      <c r="K21">
        <v>0.36336065213981</v>
      </c>
      <c r="L21">
        <v>-1.2172718906659099E-2</v>
      </c>
      <c r="M21">
        <v>3.2952288421430297E-2</v>
      </c>
      <c r="N21">
        <v>0.71182635108995795</v>
      </c>
      <c r="P21" t="str">
        <f t="shared" si="3"/>
        <v/>
      </c>
      <c r="Q21" t="str">
        <f t="shared" si="0"/>
        <v/>
      </c>
      <c r="R21" t="str">
        <f t="shared" si="1"/>
        <v/>
      </c>
      <c r="S21" t="str">
        <f t="shared" si="2"/>
        <v/>
      </c>
    </row>
    <row r="22" spans="1:19" x14ac:dyDescent="0.25">
      <c r="A22">
        <v>21</v>
      </c>
      <c r="B22" t="s">
        <v>40</v>
      </c>
      <c r="C22">
        <v>-0.35826106191317098</v>
      </c>
      <c r="D22">
        <v>7.2176917684206504E-2</v>
      </c>
      <c r="E22">
        <v>6.9180049711015101E-7</v>
      </c>
      <c r="F22">
        <v>-0.28405073836790901</v>
      </c>
      <c r="G22">
        <v>5.3155411677019801E-2</v>
      </c>
      <c r="H22">
        <v>9.1028866632405205E-8</v>
      </c>
      <c r="I22">
        <v>-0.34200973454500799</v>
      </c>
      <c r="J22">
        <v>7.1713683282286694E-2</v>
      </c>
      <c r="K22">
        <v>1.85050692025346E-6</v>
      </c>
      <c r="L22">
        <v>-0.27012213225661902</v>
      </c>
      <c r="M22">
        <v>5.2881494656601101E-2</v>
      </c>
      <c r="N22">
        <v>3.2547403551574898E-7</v>
      </c>
      <c r="P22" t="str">
        <f t="shared" si="3"/>
        <v>***</v>
      </c>
      <c r="Q22" t="str">
        <f t="shared" si="0"/>
        <v>***</v>
      </c>
      <c r="R22" t="str">
        <f t="shared" si="1"/>
        <v>***</v>
      </c>
      <c r="S22" t="str">
        <f t="shared" si="2"/>
        <v>***</v>
      </c>
    </row>
    <row r="23" spans="1:19" x14ac:dyDescent="0.25">
      <c r="A23">
        <v>22</v>
      </c>
      <c r="B23" t="s">
        <v>41</v>
      </c>
      <c r="C23">
        <v>-0.16054106968055601</v>
      </c>
      <c r="D23">
        <v>6.2392880043383898E-2</v>
      </c>
      <c r="E23">
        <v>1.0080164965590801E-2</v>
      </c>
      <c r="F23">
        <v>-0.12936543364633399</v>
      </c>
      <c r="G23">
        <v>4.6588901854097801E-2</v>
      </c>
      <c r="H23">
        <v>5.4906478510314003E-3</v>
      </c>
      <c r="I23">
        <v>-0.145394382654079</v>
      </c>
      <c r="J23">
        <v>6.1859031526053203E-2</v>
      </c>
      <c r="K23">
        <v>1.8752500683289399E-2</v>
      </c>
      <c r="L23">
        <v>-0.115071157301201</v>
      </c>
      <c r="M23">
        <v>4.6193066784526601E-2</v>
      </c>
      <c r="N23">
        <v>1.2735130828198099E-2</v>
      </c>
      <c r="P23" t="str">
        <f t="shared" si="3"/>
        <v>*</v>
      </c>
      <c r="Q23" t="str">
        <f t="shared" si="0"/>
        <v>**</v>
      </c>
      <c r="R23" t="str">
        <f t="shared" si="1"/>
        <v>*</v>
      </c>
      <c r="S23" t="str">
        <f t="shared" si="2"/>
        <v>*</v>
      </c>
    </row>
    <row r="24" spans="1:19" x14ac:dyDescent="0.25">
      <c r="A24">
        <v>23</v>
      </c>
      <c r="B24" t="s">
        <v>39</v>
      </c>
      <c r="C24">
        <v>-0.164664050919892</v>
      </c>
      <c r="D24">
        <v>6.8815299866421903E-2</v>
      </c>
      <c r="E24">
        <v>1.6718497660550401E-2</v>
      </c>
      <c r="F24">
        <v>-0.14535361476206901</v>
      </c>
      <c r="G24">
        <v>5.0803656920764599E-2</v>
      </c>
      <c r="H24">
        <v>4.22192950354795E-3</v>
      </c>
      <c r="I24">
        <v>-0.148702219875046</v>
      </c>
      <c r="J24">
        <v>6.8310553897635407E-2</v>
      </c>
      <c r="K24">
        <v>2.94913342536798E-2</v>
      </c>
      <c r="L24">
        <v>-0.12888128786584199</v>
      </c>
      <c r="M24">
        <v>5.0459938812968799E-2</v>
      </c>
      <c r="N24">
        <v>1.0645323408971299E-2</v>
      </c>
      <c r="P24" t="str">
        <f t="shared" si="3"/>
        <v>*</v>
      </c>
      <c r="Q24" t="str">
        <f t="shared" si="0"/>
        <v>**</v>
      </c>
      <c r="R24" t="str">
        <f t="shared" si="1"/>
        <v>*</v>
      </c>
      <c r="S24" t="str">
        <f t="shared" si="2"/>
        <v>*</v>
      </c>
    </row>
    <row r="25" spans="1:19" x14ac:dyDescent="0.25">
      <c r="A25">
        <v>24</v>
      </c>
      <c r="B25" t="s">
        <v>43</v>
      </c>
      <c r="C25">
        <v>-8.1605052974565301E-2</v>
      </c>
      <c r="D25">
        <v>7.1942207066273004E-3</v>
      </c>
      <c r="E25" s="1">
        <v>0</v>
      </c>
      <c r="F25">
        <v>-7.2434768342596198E-2</v>
      </c>
      <c r="G25">
        <v>6.75449860676896E-3</v>
      </c>
      <c r="H25" s="1">
        <v>7.8591630884359696E-27</v>
      </c>
      <c r="I25">
        <v>-8.1229900568515701E-2</v>
      </c>
      <c r="J25">
        <v>7.1575164194191297E-3</v>
      </c>
      <c r="K25" s="1">
        <v>0</v>
      </c>
      <c r="L25">
        <v>-7.2030815241432802E-2</v>
      </c>
      <c r="M25">
        <v>6.7173483711061698E-3</v>
      </c>
      <c r="N25" s="1">
        <v>7.9297892498543703E-27</v>
      </c>
      <c r="P25" t="str">
        <f t="shared" si="3"/>
        <v>***</v>
      </c>
      <c r="Q25" t="str">
        <f t="shared" si="0"/>
        <v>***</v>
      </c>
      <c r="R25" t="str">
        <f t="shared" si="1"/>
        <v>***</v>
      </c>
      <c r="S25" t="str">
        <f t="shared" si="2"/>
        <v>***</v>
      </c>
    </row>
    <row r="26" spans="1:19" x14ac:dyDescent="0.25">
      <c r="A26">
        <v>25</v>
      </c>
      <c r="B26" t="s">
        <v>44</v>
      </c>
      <c r="C26">
        <v>-2.7173080565181601E-4</v>
      </c>
      <c r="D26">
        <v>2.4976527885239502E-2</v>
      </c>
      <c r="E26">
        <v>0.99131962862989198</v>
      </c>
      <c r="F26">
        <v>-3.7548153771913798E-4</v>
      </c>
      <c r="G26">
        <v>2.3128052182400698E-2</v>
      </c>
      <c r="H26">
        <v>0.98704699559880704</v>
      </c>
      <c r="I26">
        <v>1.75328600054255E-4</v>
      </c>
      <c r="J26">
        <v>2.4553604842357302E-2</v>
      </c>
      <c r="K26">
        <v>0.99430263722429402</v>
      </c>
      <c r="L26">
        <v>1.2850369030731599E-3</v>
      </c>
      <c r="M26">
        <v>2.2717435921719199E-2</v>
      </c>
      <c r="N26">
        <v>0.95489083427404897</v>
      </c>
      <c r="P26" t="str">
        <f t="shared" si="3"/>
        <v/>
      </c>
      <c r="Q26" t="str">
        <f t="shared" si="0"/>
        <v/>
      </c>
      <c r="R26" t="str">
        <f t="shared" si="1"/>
        <v/>
      </c>
      <c r="S26" t="str">
        <f t="shared" si="2"/>
        <v/>
      </c>
    </row>
    <row r="27" spans="1:19" x14ac:dyDescent="0.25">
      <c r="A27">
        <v>26</v>
      </c>
      <c r="B27" t="s">
        <v>131</v>
      </c>
      <c r="C27">
        <v>-0.23936382648916699</v>
      </c>
      <c r="D27">
        <v>0.22446465092958201</v>
      </c>
      <c r="E27">
        <v>0.286253485119839</v>
      </c>
      <c r="F27">
        <v>-0.168593808401309</v>
      </c>
      <c r="G27">
        <v>0.20893490869777601</v>
      </c>
      <c r="H27">
        <v>0.41971243226695798</v>
      </c>
      <c r="I27">
        <v>-0.11322159291287</v>
      </c>
      <c r="J27">
        <v>3.1671693758682201E-2</v>
      </c>
      <c r="K27">
        <v>3.5042711816657402E-4</v>
      </c>
      <c r="L27">
        <v>-0.131654958238203</v>
      </c>
      <c r="M27">
        <v>2.9099976637831301E-2</v>
      </c>
      <c r="N27">
        <v>6.0616065350570496E-6</v>
      </c>
      <c r="P27" t="str">
        <f t="shared" si="3"/>
        <v/>
      </c>
      <c r="Q27" t="str">
        <f t="shared" si="0"/>
        <v/>
      </c>
      <c r="R27" t="str">
        <f t="shared" si="1"/>
        <v>***</v>
      </c>
      <c r="S27" t="str">
        <f t="shared" si="2"/>
        <v>***</v>
      </c>
    </row>
    <row r="28" spans="1:19" x14ac:dyDescent="0.25">
      <c r="A28">
        <v>27</v>
      </c>
      <c r="B28" t="s">
        <v>145</v>
      </c>
      <c r="C28">
        <v>-0.69251202015185598</v>
      </c>
      <c r="D28">
        <v>0.270360303236378</v>
      </c>
      <c r="E28">
        <v>1.0423888415266499E-2</v>
      </c>
      <c r="F28">
        <v>-0.53115999552383197</v>
      </c>
      <c r="G28">
        <v>0.25312457020315698</v>
      </c>
      <c r="H28">
        <v>3.5868640652092297E-2</v>
      </c>
      <c r="I28">
        <v>-0.60445474714456005</v>
      </c>
      <c r="J28">
        <v>0.14971580816399699</v>
      </c>
      <c r="K28">
        <v>5.4058958354530299E-5</v>
      </c>
      <c r="L28">
        <v>-0.53534362406074798</v>
      </c>
      <c r="M28">
        <v>0.14148887015030601</v>
      </c>
      <c r="N28">
        <v>1.5454835921607901E-4</v>
      </c>
      <c r="P28" t="str">
        <f t="shared" si="3"/>
        <v>*</v>
      </c>
      <c r="Q28" t="str">
        <f t="shared" si="0"/>
        <v>*</v>
      </c>
      <c r="R28" t="str">
        <f t="shared" si="1"/>
        <v>***</v>
      </c>
      <c r="S28" t="str">
        <f t="shared" si="2"/>
        <v>***</v>
      </c>
    </row>
    <row r="29" spans="1:19" x14ac:dyDescent="0.25">
      <c r="A29">
        <v>28</v>
      </c>
      <c r="B29" t="s">
        <v>46</v>
      </c>
      <c r="C29">
        <v>-0.45807768277837602</v>
      </c>
      <c r="D29">
        <v>0.24032986583218999</v>
      </c>
      <c r="E29">
        <v>5.6645369590827097E-2</v>
      </c>
      <c r="F29">
        <v>-0.37573393373175101</v>
      </c>
      <c r="G29">
        <v>0.22348490769378301</v>
      </c>
      <c r="H29">
        <v>9.2714423797341794E-2</v>
      </c>
      <c r="I29">
        <v>-0.32431954140741298</v>
      </c>
      <c r="J29">
        <v>8.54351507782974E-2</v>
      </c>
      <c r="K29">
        <v>1.4699601386813899E-4</v>
      </c>
      <c r="L29">
        <v>-0.33897778355029201</v>
      </c>
      <c r="M29">
        <v>7.9763142172770196E-2</v>
      </c>
      <c r="N29">
        <v>2.1395689735110499E-5</v>
      </c>
      <c r="P29" t="str">
        <f t="shared" si="3"/>
        <v>^</v>
      </c>
      <c r="Q29" t="str">
        <f t="shared" si="0"/>
        <v>^</v>
      </c>
      <c r="R29" t="str">
        <f t="shared" si="1"/>
        <v>***</v>
      </c>
      <c r="S29" t="str">
        <f t="shared" si="2"/>
        <v>***</v>
      </c>
    </row>
    <row r="30" spans="1:19" x14ac:dyDescent="0.25">
      <c r="A30">
        <v>29</v>
      </c>
      <c r="B30" t="s">
        <v>129</v>
      </c>
      <c r="C30">
        <v>-0.53201233109451695</v>
      </c>
      <c r="D30">
        <v>0.24590886830334099</v>
      </c>
      <c r="E30">
        <v>3.0506338612982201E-2</v>
      </c>
      <c r="F30">
        <v>-0.48824909844921499</v>
      </c>
      <c r="G30">
        <v>0.22951509587956501</v>
      </c>
      <c r="H30">
        <v>3.3394573259157498E-2</v>
      </c>
      <c r="I30">
        <v>-0.40208563664389402</v>
      </c>
      <c r="J30">
        <v>0.10150011974951299</v>
      </c>
      <c r="K30" s="1">
        <v>7.4502171496071399E-5</v>
      </c>
      <c r="L30">
        <v>-0.45370921438517298</v>
      </c>
      <c r="M30">
        <v>9.5385765501308603E-2</v>
      </c>
      <c r="N30" s="1">
        <v>1.96908510042538E-6</v>
      </c>
      <c r="P30" t="str">
        <f t="shared" si="3"/>
        <v>*</v>
      </c>
      <c r="Q30" t="str">
        <f t="shared" si="0"/>
        <v>*</v>
      </c>
      <c r="R30" t="str">
        <f t="shared" si="1"/>
        <v>***</v>
      </c>
      <c r="S30" t="str">
        <f t="shared" si="2"/>
        <v>***</v>
      </c>
    </row>
    <row r="31" spans="1:19" x14ac:dyDescent="0.25">
      <c r="A31">
        <v>30</v>
      </c>
      <c r="B31" t="s">
        <v>130</v>
      </c>
      <c r="C31">
        <v>-0.36430513844392498</v>
      </c>
      <c r="D31">
        <v>0.23998080640948999</v>
      </c>
      <c r="E31">
        <v>0.12899940452353101</v>
      </c>
      <c r="F31">
        <v>-0.28441333989698703</v>
      </c>
      <c r="G31">
        <v>0.22310160745982199</v>
      </c>
      <c r="H31">
        <v>0.20237462833692599</v>
      </c>
      <c r="I31">
        <v>-0.232306896434997</v>
      </c>
      <c r="J31">
        <v>8.8960814279425496E-2</v>
      </c>
      <c r="K31">
        <v>9.0188286730144007E-3</v>
      </c>
      <c r="L31">
        <v>-0.23804504567019799</v>
      </c>
      <c r="M31">
        <v>8.3670002899981E-2</v>
      </c>
      <c r="N31">
        <v>4.4404945556431197E-3</v>
      </c>
      <c r="P31" t="str">
        <f t="shared" ref="P31:P74" si="4">IF(E31&lt;0.001,"***",IF(E31&lt;0.01,"**",IF(E31&lt;0.05,"*",IF(E31&lt;0.1,"^",""))))</f>
        <v/>
      </c>
      <c r="Q31" t="str">
        <f t="shared" ref="Q31:Q74" si="5">IF(H31&lt;0.001,"***",IF(H31&lt;0.01,"**",IF(H31&lt;0.05,"*",IF(H31&lt;0.1,"^",""))))</f>
        <v/>
      </c>
      <c r="R31" t="str">
        <f t="shared" ref="R31:R74" si="6">IF(K31&lt;0.001,"***",IF(K31&lt;0.01,"**",IF(K31&lt;0.05,"*",IF(K31&lt;0.1,"^",""))))</f>
        <v>**</v>
      </c>
      <c r="S31" t="str">
        <f t="shared" ref="S31:S74" si="7">IF(N31&lt;0.001,"***",IF(N31&lt;0.01,"**",IF(N31&lt;0.05,"*",IF(N31&lt;0.1,"^",""))))</f>
        <v>**</v>
      </c>
    </row>
    <row r="32" spans="1:19" x14ac:dyDescent="0.25">
      <c r="A32">
        <v>31</v>
      </c>
      <c r="B32" t="s">
        <v>45</v>
      </c>
      <c r="C32">
        <v>-0.48065089582880199</v>
      </c>
      <c r="D32">
        <v>0.328978886562035</v>
      </c>
      <c r="E32">
        <v>0.14400481197091999</v>
      </c>
      <c r="F32">
        <v>-0.379115871045831</v>
      </c>
      <c r="G32">
        <v>0.30813393291834101</v>
      </c>
      <c r="H32">
        <v>0.21856207575889799</v>
      </c>
      <c r="I32">
        <v>-0.40042976490409499</v>
      </c>
      <c r="J32">
        <v>0.24009665852241899</v>
      </c>
      <c r="K32">
        <v>9.5358282885576101E-2</v>
      </c>
      <c r="L32">
        <v>-0.40072360671018398</v>
      </c>
      <c r="M32">
        <v>0.22516389022009101</v>
      </c>
      <c r="N32">
        <v>7.5125484052702807E-2</v>
      </c>
      <c r="P32" t="str">
        <f t="shared" si="4"/>
        <v/>
      </c>
      <c r="Q32" t="str">
        <f t="shared" si="5"/>
        <v/>
      </c>
      <c r="R32" t="str">
        <f t="shared" si="6"/>
        <v>^</v>
      </c>
      <c r="S32" t="str">
        <f t="shared" si="7"/>
        <v>^</v>
      </c>
    </row>
    <row r="33" spans="1:19" x14ac:dyDescent="0.25">
      <c r="A33">
        <v>32</v>
      </c>
      <c r="B33" t="s">
        <v>106</v>
      </c>
      <c r="C33">
        <v>8.6101534863745693E-2</v>
      </c>
      <c r="D33">
        <v>7.9701281864693399E-2</v>
      </c>
      <c r="E33">
        <v>0.28000726886369598</v>
      </c>
      <c r="F33">
        <v>7.9994600943134098E-2</v>
      </c>
      <c r="G33">
        <v>7.4308588366837403E-2</v>
      </c>
      <c r="H33">
        <v>0.28169524603945201</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62</v>
      </c>
      <c r="C34">
        <v>0.20550710067208899</v>
      </c>
      <c r="D34">
        <v>0.221586736574481</v>
      </c>
      <c r="E34">
        <v>0.35370118073661799</v>
      </c>
      <c r="F34">
        <v>0.15771824192970901</v>
      </c>
      <c r="G34">
        <v>0.20791826464664301</v>
      </c>
      <c r="H34">
        <v>0.44811649009346999</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64</v>
      </c>
      <c r="C35">
        <v>0.31440426885525502</v>
      </c>
      <c r="D35">
        <v>0.27354997997855102</v>
      </c>
      <c r="E35">
        <v>0.25041229215660799</v>
      </c>
      <c r="F35">
        <v>0.25588028346341402</v>
      </c>
      <c r="G35">
        <v>0.25352422133957597</v>
      </c>
      <c r="H35">
        <v>0.31283401986220399</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56</v>
      </c>
      <c r="C36">
        <v>0.32627550057520899</v>
      </c>
      <c r="D36">
        <v>0.249437857234142</v>
      </c>
      <c r="E36">
        <v>0.190858646778892</v>
      </c>
      <c r="F36">
        <v>0.239231728629451</v>
      </c>
      <c r="G36">
        <v>0.234579696562249</v>
      </c>
      <c r="H36">
        <v>0.30780845222889403</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58</v>
      </c>
      <c r="C37">
        <v>0.13320205915594499</v>
      </c>
      <c r="D37">
        <v>0.22917833191256701</v>
      </c>
      <c r="E37">
        <v>0.561095044866321</v>
      </c>
      <c r="F37">
        <v>6.6539157209505706E-2</v>
      </c>
      <c r="G37">
        <v>0.215824318956572</v>
      </c>
      <c r="H37">
        <v>0.75785223401668</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60</v>
      </c>
      <c r="C38">
        <v>0.28302135904234998</v>
      </c>
      <c r="D38">
        <v>0.241385739649394</v>
      </c>
      <c r="E38">
        <v>0.24100205831393401</v>
      </c>
      <c r="F38">
        <v>0.207554026406467</v>
      </c>
      <c r="G38">
        <v>0.22749268017826399</v>
      </c>
      <c r="H38">
        <v>0.361582003849934</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61</v>
      </c>
      <c r="C39">
        <v>0.29655631414361699</v>
      </c>
      <c r="D39">
        <v>0.22479245998491901</v>
      </c>
      <c r="E39">
        <v>0.18708724044508801</v>
      </c>
      <c r="F39">
        <v>0.23321382165708701</v>
      </c>
      <c r="G39">
        <v>0.211578343020947</v>
      </c>
      <c r="H39">
        <v>0.27034972761596099</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48</v>
      </c>
      <c r="C40">
        <v>0.37138303988618199</v>
      </c>
      <c r="D40">
        <v>0.30270046909241899</v>
      </c>
      <c r="E40">
        <v>0.21986038427316101</v>
      </c>
      <c r="F40">
        <v>0.26427721084556599</v>
      </c>
      <c r="G40">
        <v>0.28240932582212303</v>
      </c>
      <c r="H40">
        <v>0.34937879049662601</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55</v>
      </c>
      <c r="C41">
        <v>6.3941022630660899E-2</v>
      </c>
      <c r="D41">
        <v>0.29185523211619102</v>
      </c>
      <c r="E41">
        <v>0.82658405112781197</v>
      </c>
      <c r="F41">
        <v>7.4951695731104995E-2</v>
      </c>
      <c r="G41">
        <v>0.271556470770979</v>
      </c>
      <c r="H41">
        <v>0.78254209891801296</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54</v>
      </c>
      <c r="C42">
        <v>0.33482631317641498</v>
      </c>
      <c r="D42">
        <v>0.26773601550938397</v>
      </c>
      <c r="E42">
        <v>0.211086378378919</v>
      </c>
      <c r="F42">
        <v>0.18516337969897201</v>
      </c>
      <c r="G42">
        <v>0.250625769305935</v>
      </c>
      <c r="H42">
        <v>0.46002587999481298</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51</v>
      </c>
      <c r="C43">
        <v>6.2875106505171197E-2</v>
      </c>
      <c r="D43">
        <v>0.433629847262965</v>
      </c>
      <c r="E43">
        <v>0.88471309558578504</v>
      </c>
      <c r="F43">
        <v>-5.8554225999630297E-3</v>
      </c>
      <c r="G43">
        <v>0.41121383992212202</v>
      </c>
      <c r="H43">
        <v>0.98863901707487201</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52</v>
      </c>
      <c r="C44">
        <v>6.3891456113893602E-2</v>
      </c>
      <c r="D44">
        <v>0.27774074117040798</v>
      </c>
      <c r="E44">
        <v>0.81806075467610995</v>
      </c>
      <c r="F44">
        <v>2.37018285456705E-2</v>
      </c>
      <c r="G44">
        <v>0.25965620630179898</v>
      </c>
      <c r="H44">
        <v>0.92726885458889496</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67</v>
      </c>
      <c r="C45">
        <v>0.32515359418358197</v>
      </c>
      <c r="D45">
        <v>0.228601895708268</v>
      </c>
      <c r="E45">
        <v>0.15492252821583699</v>
      </c>
      <c r="F45">
        <v>0.251092731607514</v>
      </c>
      <c r="G45">
        <v>0.21488432015943601</v>
      </c>
      <c r="H45">
        <v>0.24260438226102499</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57</v>
      </c>
      <c r="C46">
        <v>0.268785845121286</v>
      </c>
      <c r="D46">
        <v>0.24892282022411499</v>
      </c>
      <c r="E46">
        <v>0.28023306943177501</v>
      </c>
      <c r="F46">
        <v>0.240730884913292</v>
      </c>
      <c r="G46">
        <v>0.23290199353219601</v>
      </c>
      <c r="H46">
        <v>0.30131640328499898</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59</v>
      </c>
      <c r="C47">
        <v>0.293064574029753</v>
      </c>
      <c r="D47">
        <v>0.23124730938653101</v>
      </c>
      <c r="E47">
        <v>0.20504053050904</v>
      </c>
      <c r="F47">
        <v>0.25057254564699399</v>
      </c>
      <c r="G47">
        <v>0.217397513139863</v>
      </c>
      <c r="H47">
        <v>0.249074278341023</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66</v>
      </c>
      <c r="C48">
        <v>0.30958470141500499</v>
      </c>
      <c r="D48">
        <v>0.234897272023112</v>
      </c>
      <c r="E48">
        <v>0.18751776139243201</v>
      </c>
      <c r="F48">
        <v>0.25685960477838399</v>
      </c>
      <c r="G48">
        <v>0.221240530256059</v>
      </c>
      <c r="H48">
        <v>0.245643095797382</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65</v>
      </c>
      <c r="C49">
        <v>0.247202140667279</v>
      </c>
      <c r="D49">
        <v>0.26984087014661601</v>
      </c>
      <c r="E49">
        <v>0.359612660672187</v>
      </c>
      <c r="F49">
        <v>0.17985875686050601</v>
      </c>
      <c r="G49">
        <v>0.25189559839771503</v>
      </c>
      <c r="H49">
        <v>0.47521417000602101</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53</v>
      </c>
      <c r="C50">
        <v>0.54699478857614303</v>
      </c>
      <c r="D50">
        <v>0.38330933747986901</v>
      </c>
      <c r="E50">
        <v>0.15357059734289399</v>
      </c>
      <c r="F50">
        <v>0.56110232950886196</v>
      </c>
      <c r="G50">
        <v>0.334495019931902</v>
      </c>
      <c r="H50">
        <v>9.3452381978276697E-2</v>
      </c>
      <c r="I50" t="s">
        <v>170</v>
      </c>
      <c r="J50" t="s">
        <v>170</v>
      </c>
      <c r="K50" t="s">
        <v>170</v>
      </c>
      <c r="L50" t="s">
        <v>170</v>
      </c>
      <c r="M50" t="s">
        <v>170</v>
      </c>
      <c r="N50" t="s">
        <v>170</v>
      </c>
      <c r="P50" t="str">
        <f t="shared" si="4"/>
        <v/>
      </c>
      <c r="Q50" t="str">
        <f t="shared" si="5"/>
        <v>^</v>
      </c>
      <c r="R50" t="str">
        <f t="shared" si="6"/>
        <v/>
      </c>
      <c r="S50" t="str">
        <f t="shared" si="7"/>
        <v/>
      </c>
    </row>
    <row r="51" spans="1:19" x14ac:dyDescent="0.25">
      <c r="A51">
        <v>50</v>
      </c>
      <c r="B51" t="s">
        <v>49</v>
      </c>
      <c r="C51">
        <v>1.38704683619693E-2</v>
      </c>
      <c r="D51">
        <v>0.32108616036934701</v>
      </c>
      <c r="E51">
        <v>0.96554323162641997</v>
      </c>
      <c r="F51">
        <v>1.68081392004709E-2</v>
      </c>
      <c r="G51">
        <v>0.30270117917449402</v>
      </c>
      <c r="H51">
        <v>0.95571848647706903</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47</v>
      </c>
      <c r="C52">
        <v>0.11170703398274601</v>
      </c>
      <c r="D52">
        <v>0.26744618915302698</v>
      </c>
      <c r="E52">
        <v>0.67618079703209999</v>
      </c>
      <c r="F52">
        <v>6.2754141500831806E-2</v>
      </c>
      <c r="G52">
        <v>0.24883123064117099</v>
      </c>
      <c r="H52">
        <v>0.80088987890622398</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50</v>
      </c>
      <c r="C53">
        <v>7.5380407458425197E-2</v>
      </c>
      <c r="D53">
        <v>0.46342524106617899</v>
      </c>
      <c r="E53">
        <v>0.870786724354913</v>
      </c>
      <c r="F53">
        <v>0.11566885831417199</v>
      </c>
      <c r="G53">
        <v>0.43401135564413501</v>
      </c>
      <c r="H53">
        <v>0.78984558614196898</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63</v>
      </c>
      <c r="C54">
        <v>0.79803066738289596</v>
      </c>
      <c r="D54">
        <v>0.45394632227651299</v>
      </c>
      <c r="E54">
        <v>7.8750120825565706E-2</v>
      </c>
      <c r="F54">
        <v>0.60590086219292405</v>
      </c>
      <c r="G54">
        <v>0.42166447723579098</v>
      </c>
      <c r="H54">
        <v>0.15073887869608901</v>
      </c>
      <c r="I54" t="s">
        <v>170</v>
      </c>
      <c r="J54" t="s">
        <v>170</v>
      </c>
      <c r="K54" t="s">
        <v>170</v>
      </c>
      <c r="L54" t="s">
        <v>170</v>
      </c>
      <c r="M54" t="s">
        <v>170</v>
      </c>
      <c r="N54" t="s">
        <v>170</v>
      </c>
      <c r="P54" t="str">
        <f t="shared" si="4"/>
        <v>^</v>
      </c>
      <c r="Q54" t="str">
        <f t="shared" si="5"/>
        <v/>
      </c>
      <c r="R54" t="str">
        <f t="shared" si="6"/>
        <v/>
      </c>
      <c r="S54" t="str">
        <f t="shared" si="7"/>
        <v/>
      </c>
    </row>
    <row r="55" spans="1:19" x14ac:dyDescent="0.25">
      <c r="A55">
        <v>54</v>
      </c>
      <c r="B55" t="s">
        <v>74</v>
      </c>
      <c r="C55">
        <v>-0.16074764935034599</v>
      </c>
      <c r="D55">
        <v>0.28715938107740302</v>
      </c>
      <c r="E55">
        <v>0.575625775001532</v>
      </c>
      <c r="F55">
        <v>-0.215787416374976</v>
      </c>
      <c r="G55">
        <v>0.26659449959838899</v>
      </c>
      <c r="H55">
        <v>0.418272531057439</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76</v>
      </c>
      <c r="C56">
        <v>-0.10808878971343799</v>
      </c>
      <c r="D56">
        <v>0.29477590296655498</v>
      </c>
      <c r="E56">
        <v>0.71385681151368097</v>
      </c>
      <c r="F56">
        <v>-0.15213798276174501</v>
      </c>
      <c r="G56">
        <v>0.27561101313289299</v>
      </c>
      <c r="H56">
        <v>0.58094660443340695</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78</v>
      </c>
      <c r="C57">
        <v>-0.15603960919489701</v>
      </c>
      <c r="D57">
        <v>0.28246419045315602</v>
      </c>
      <c r="E57">
        <v>0.58065883390419204</v>
      </c>
      <c r="F57">
        <v>-0.201570479578214</v>
      </c>
      <c r="G57">
        <v>0.26362879140423501</v>
      </c>
      <c r="H57">
        <v>0.44450998229546901</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70</v>
      </c>
      <c r="C58">
        <v>-0.16208100727534799</v>
      </c>
      <c r="D58">
        <v>0.32195533153240402</v>
      </c>
      <c r="E58">
        <v>0.61466409134100097</v>
      </c>
      <c r="F58">
        <v>-0.12712507930436401</v>
      </c>
      <c r="G58">
        <v>0.29758655050692201</v>
      </c>
      <c r="H58">
        <v>0.66924319399377397</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71</v>
      </c>
      <c r="C59">
        <v>-5.1388966605600099E-2</v>
      </c>
      <c r="D59">
        <v>0.30337896134270198</v>
      </c>
      <c r="E59">
        <v>0.86549091444401804</v>
      </c>
      <c r="F59">
        <v>-9.2088365762731106E-2</v>
      </c>
      <c r="G59">
        <v>0.28339589178392599</v>
      </c>
      <c r="H59">
        <v>0.74522192988039604</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68</v>
      </c>
      <c r="C60">
        <v>-0.26859076518767699</v>
      </c>
      <c r="D60">
        <v>0.32167866549651403</v>
      </c>
      <c r="E60">
        <v>0.40373682302007002</v>
      </c>
      <c r="F60">
        <v>-0.322948574618863</v>
      </c>
      <c r="G60">
        <v>0.30027259165509601</v>
      </c>
      <c r="H60">
        <v>0.28214288168553803</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72</v>
      </c>
      <c r="C61">
        <v>-3.5650025161741497E-2</v>
      </c>
      <c r="D61">
        <v>0.28391179836347002</v>
      </c>
      <c r="E61">
        <v>0.900074484528958</v>
      </c>
      <c r="F61">
        <v>-4.8194923435834501E-2</v>
      </c>
      <c r="G61">
        <v>0.265430096046047</v>
      </c>
      <c r="H61">
        <v>0.85591788498685295</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75</v>
      </c>
      <c r="C62">
        <v>-0.18386307622669701</v>
      </c>
      <c r="D62">
        <v>0.30384238147960102</v>
      </c>
      <c r="E62">
        <v>0.54509494905683198</v>
      </c>
      <c r="F62">
        <v>-0.21803729920259299</v>
      </c>
      <c r="G62">
        <v>0.28304907097670101</v>
      </c>
      <c r="H62">
        <v>0.44111231875453999</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79</v>
      </c>
      <c r="C63">
        <v>-0.14432286485956999</v>
      </c>
      <c r="D63">
        <v>0.28378083362703999</v>
      </c>
      <c r="E63">
        <v>0.61105255902432398</v>
      </c>
      <c r="F63">
        <v>-0.18760721775796599</v>
      </c>
      <c r="G63">
        <v>0.26492288522783902</v>
      </c>
      <c r="H63">
        <v>0.47884724519862099</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80</v>
      </c>
      <c r="C64">
        <v>-0.193972743078799</v>
      </c>
      <c r="D64">
        <v>0.307088074343423</v>
      </c>
      <c r="E64">
        <v>0.52761441296989897</v>
      </c>
      <c r="F64">
        <v>-0.183926360108048</v>
      </c>
      <c r="G64">
        <v>0.28740211240515001</v>
      </c>
      <c r="H64">
        <v>0.52219746401354505</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81</v>
      </c>
      <c r="C65">
        <v>-0.16223295910635999</v>
      </c>
      <c r="D65">
        <v>0.30208470274599503</v>
      </c>
      <c r="E65">
        <v>0.591236805203461</v>
      </c>
      <c r="F65">
        <v>-0.192306191078598</v>
      </c>
      <c r="G65">
        <v>0.28251368073696898</v>
      </c>
      <c r="H65">
        <v>0.49606328844609499</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82</v>
      </c>
      <c r="C66">
        <v>-0.18118518331581701</v>
      </c>
      <c r="D66">
        <v>0.29521926564612599</v>
      </c>
      <c r="E66">
        <v>0.539393170908115</v>
      </c>
      <c r="F66">
        <v>-0.210341540698991</v>
      </c>
      <c r="G66">
        <v>0.275505100036536</v>
      </c>
      <c r="H66">
        <v>0.44517955079103599</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77</v>
      </c>
      <c r="C67">
        <v>-0.19227203477395199</v>
      </c>
      <c r="D67">
        <v>0.29037932217135798</v>
      </c>
      <c r="E67">
        <v>0.50788090596546498</v>
      </c>
      <c r="F67">
        <v>-0.203742936236327</v>
      </c>
      <c r="G67">
        <v>0.27158658206985697</v>
      </c>
      <c r="H67">
        <v>0.45313718038576301</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84</v>
      </c>
      <c r="C68">
        <v>-0.13411736475038899</v>
      </c>
      <c r="D68">
        <v>0.31637712799652701</v>
      </c>
      <c r="E68">
        <v>0.67162698704970003</v>
      </c>
      <c r="F68">
        <v>-0.220640471149918</v>
      </c>
      <c r="G68">
        <v>0.29501105485586698</v>
      </c>
      <c r="H68">
        <v>0.45451699492081099</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83</v>
      </c>
      <c r="C69">
        <v>0.1382563390364</v>
      </c>
      <c r="D69">
        <v>0.60899440549554695</v>
      </c>
      <c r="E69">
        <v>0.82040508883928798</v>
      </c>
      <c r="F69">
        <v>-4.3950677123141503E-3</v>
      </c>
      <c r="G69">
        <v>0.56625403099690097</v>
      </c>
      <c r="H69">
        <v>0.993807158501396</v>
      </c>
      <c r="I69" t="s">
        <v>170</v>
      </c>
      <c r="J69" t="s">
        <v>170</v>
      </c>
      <c r="K69" t="s">
        <v>170</v>
      </c>
      <c r="L69" t="s">
        <v>170</v>
      </c>
      <c r="M69" t="s">
        <v>170</v>
      </c>
      <c r="N69" t="s">
        <v>170</v>
      </c>
      <c r="P69" t="str">
        <f t="shared" si="4"/>
        <v/>
      </c>
      <c r="Q69" t="str">
        <f t="shared" si="5"/>
        <v/>
      </c>
      <c r="R69" t="str">
        <f t="shared" si="6"/>
        <v/>
      </c>
      <c r="S69" t="str">
        <f t="shared" si="7"/>
        <v/>
      </c>
    </row>
    <row r="70" spans="1:19" x14ac:dyDescent="0.25">
      <c r="A70">
        <v>69</v>
      </c>
      <c r="B70" t="s">
        <v>73</v>
      </c>
      <c r="C70">
        <v>-0.204180535910779</v>
      </c>
      <c r="D70">
        <v>0.44876176339613999</v>
      </c>
      <c r="E70">
        <v>0.649118964161571</v>
      </c>
      <c r="F70">
        <v>-0.181781420099873</v>
      </c>
      <c r="G70">
        <v>0.40363733755668602</v>
      </c>
      <c r="H70">
        <v>0.65245211682209503</v>
      </c>
      <c r="I70" t="s">
        <v>170</v>
      </c>
      <c r="J70" t="s">
        <v>170</v>
      </c>
      <c r="K70" t="s">
        <v>170</v>
      </c>
      <c r="L70" t="s">
        <v>170</v>
      </c>
      <c r="M70" t="s">
        <v>170</v>
      </c>
      <c r="N70" t="s">
        <v>170</v>
      </c>
      <c r="P70" t="str">
        <f t="shared" si="4"/>
        <v/>
      </c>
      <c r="Q70" t="str">
        <f t="shared" si="5"/>
        <v/>
      </c>
      <c r="R70" t="str">
        <f t="shared" si="6"/>
        <v/>
      </c>
      <c r="S70" t="str">
        <f t="shared" si="7"/>
        <v/>
      </c>
    </row>
    <row r="71" spans="1:19" x14ac:dyDescent="0.25">
      <c r="B71" t="s">
        <v>69</v>
      </c>
      <c r="C71">
        <v>-0.95728773781958099</v>
      </c>
      <c r="D71">
        <v>0.44071813264301302</v>
      </c>
      <c r="E71">
        <v>2.9847456760910399E-2</v>
      </c>
      <c r="F71">
        <v>-0.82383460406535303</v>
      </c>
      <c r="G71">
        <v>0.407480093079025</v>
      </c>
      <c r="H71">
        <v>4.3199211284193698E-2</v>
      </c>
      <c r="I71" t="s">
        <v>170</v>
      </c>
      <c r="J71" t="s">
        <v>170</v>
      </c>
      <c r="K71" t="s">
        <v>170</v>
      </c>
      <c r="L71" t="s">
        <v>170</v>
      </c>
      <c r="M71" t="s">
        <v>170</v>
      </c>
      <c r="N71" t="s">
        <v>170</v>
      </c>
      <c r="P71" t="str">
        <f t="shared" si="4"/>
        <v>*</v>
      </c>
      <c r="Q71" t="str">
        <f t="shared" si="5"/>
        <v>*</v>
      </c>
      <c r="R71" t="str">
        <f t="shared" si="6"/>
        <v/>
      </c>
      <c r="S71" t="str">
        <f t="shared" si="7"/>
        <v/>
      </c>
    </row>
    <row r="72" spans="1:19" x14ac:dyDescent="0.25">
      <c r="B72" t="s">
        <v>503</v>
      </c>
      <c r="C72">
        <v>-3.1383277443698003E-2</v>
      </c>
      <c r="D72">
        <v>3.90552642374105E-2</v>
      </c>
      <c r="E72">
        <v>0.42165069840143099</v>
      </c>
      <c r="F72">
        <v>-1.98421137964373E-2</v>
      </c>
      <c r="G72">
        <v>3.40790207184372E-2</v>
      </c>
      <c r="H72">
        <v>0.56040612516076305</v>
      </c>
      <c r="I72">
        <v>-3.3999209600009697E-2</v>
      </c>
      <c r="J72">
        <v>3.8848791201963398E-2</v>
      </c>
      <c r="K72">
        <v>0.38148263216034201</v>
      </c>
      <c r="L72">
        <v>-2.3846306170070702E-2</v>
      </c>
      <c r="M72">
        <v>3.39351747839782E-2</v>
      </c>
      <c r="N72">
        <v>0.48224164672679698</v>
      </c>
      <c r="P72" t="str">
        <f t="shared" si="4"/>
        <v/>
      </c>
      <c r="Q72" t="str">
        <f t="shared" si="5"/>
        <v/>
      </c>
      <c r="R72" t="str">
        <f t="shared" si="6"/>
        <v/>
      </c>
      <c r="S72" t="str">
        <f t="shared" si="7"/>
        <v/>
      </c>
    </row>
    <row r="73" spans="1:19" x14ac:dyDescent="0.25">
      <c r="B73" t="s">
        <v>505</v>
      </c>
      <c r="C73">
        <v>3.6878324578178599E-2</v>
      </c>
      <c r="D73">
        <v>3.98673989887414E-2</v>
      </c>
      <c r="E73">
        <v>0.35495311439257099</v>
      </c>
      <c r="F73">
        <v>3.09347839453172E-2</v>
      </c>
      <c r="G73">
        <v>3.5081530034902199E-2</v>
      </c>
      <c r="H73">
        <v>0.377886655862814</v>
      </c>
      <c r="I73">
        <v>3.28538193634903E-2</v>
      </c>
      <c r="J73">
        <v>3.95937681277891E-2</v>
      </c>
      <c r="K73">
        <v>0.40666743036314201</v>
      </c>
      <c r="L73">
        <v>2.6289806729776401E-2</v>
      </c>
      <c r="M73">
        <v>3.4821788986448499E-2</v>
      </c>
      <c r="N73">
        <v>0.45026007826390402</v>
      </c>
      <c r="P73" t="str">
        <f t="shared" si="4"/>
        <v/>
      </c>
      <c r="Q73" t="str">
        <f t="shared" si="5"/>
        <v/>
      </c>
      <c r="R73" t="str">
        <f t="shared" si="6"/>
        <v/>
      </c>
      <c r="S73" t="str">
        <f t="shared" si="7"/>
        <v/>
      </c>
    </row>
    <row r="74" spans="1:19" x14ac:dyDescent="0.25">
      <c r="B74" t="s">
        <v>504</v>
      </c>
      <c r="C74">
        <v>2.41993542827394E-3</v>
      </c>
      <c r="D74">
        <v>4.2934196175097999E-2</v>
      </c>
      <c r="E74">
        <v>0.95505197628691496</v>
      </c>
      <c r="F74">
        <v>1.35773867011568E-2</v>
      </c>
      <c r="G74">
        <v>3.6554828572345002E-2</v>
      </c>
      <c r="H74">
        <v>0.71032081439688</v>
      </c>
      <c r="I74">
        <v>-1.41747816334169E-3</v>
      </c>
      <c r="J74">
        <v>4.2685039288114297E-2</v>
      </c>
      <c r="K74">
        <v>0.97350884226525103</v>
      </c>
      <c r="L74">
        <v>8.1435363488137694E-3</v>
      </c>
      <c r="M74">
        <v>3.6298595847272901E-2</v>
      </c>
      <c r="N74">
        <v>0.82248612277101396</v>
      </c>
      <c r="P74" t="str">
        <f t="shared" si="4"/>
        <v/>
      </c>
      <c r="Q74" t="str">
        <f t="shared" si="5"/>
        <v/>
      </c>
      <c r="R74" t="str">
        <f t="shared" si="6"/>
        <v/>
      </c>
      <c r="S74" t="str">
        <f t="shared" si="7"/>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F4B7F-17C7-4191-86D7-09A0150F588B}">
  <sheetPr>
    <tabColor rgb="FFFF0000"/>
  </sheetPr>
  <dimension ref="A1:S72"/>
  <sheetViews>
    <sheetView topLeftCell="F38" zoomScaleNormal="100" workbookViewId="0">
      <selection activeCell="N60" sqref="N60"/>
    </sheetView>
  </sheetViews>
  <sheetFormatPr defaultRowHeight="15" x14ac:dyDescent="0.25"/>
  <cols>
    <col min="1" max="1" width="14.140625" style="11" bestFit="1" customWidth="1"/>
    <col min="2" max="2" width="43" style="87" customWidth="1"/>
    <col min="3" max="3" width="12" style="11" bestFit="1" customWidth="1"/>
    <col min="4" max="4" width="6.7109375" style="11" customWidth="1"/>
    <col min="5" max="5" width="12" style="11" bestFit="1" customWidth="1"/>
    <col min="6" max="12" width="6.7109375" style="11" customWidth="1"/>
    <col min="13" max="13" width="22.140625" style="11" bestFit="1" customWidth="1"/>
    <col min="14" max="14" width="9.140625" style="11"/>
    <col min="15" max="15" width="12.5703125" style="11" bestFit="1" customWidth="1"/>
    <col min="16" max="18" width="12.7109375" style="11" bestFit="1" customWidth="1"/>
    <col min="19" max="19" width="6.7109375" style="11" bestFit="1" customWidth="1"/>
    <col min="20" max="16384" width="9.140625" style="11"/>
  </cols>
  <sheetData>
    <row r="1" spans="1:19" ht="18.75" x14ac:dyDescent="0.3">
      <c r="A1" s="100" t="s">
        <v>605</v>
      </c>
      <c r="B1" s="100"/>
      <c r="C1" s="100"/>
      <c r="D1" s="100"/>
      <c r="E1" s="100"/>
      <c r="F1" s="100"/>
      <c r="G1" s="100"/>
      <c r="H1" s="100"/>
      <c r="I1" s="100"/>
      <c r="J1" s="100"/>
      <c r="K1" s="100"/>
      <c r="L1" s="100"/>
    </row>
    <row r="2" spans="1:19" ht="18.75" x14ac:dyDescent="0.3">
      <c r="A2" s="101" t="s">
        <v>606</v>
      </c>
      <c r="B2" s="101"/>
      <c r="C2" s="101"/>
      <c r="D2" s="101"/>
      <c r="E2" s="101"/>
      <c r="F2" s="101"/>
      <c r="G2" s="101"/>
      <c r="H2" s="101"/>
      <c r="I2" s="101"/>
      <c r="J2" s="101"/>
      <c r="K2" s="101"/>
      <c r="L2" s="101"/>
    </row>
    <row r="3" spans="1:19" x14ac:dyDescent="0.25">
      <c r="C3" s="102" t="s">
        <v>604</v>
      </c>
      <c r="D3" s="103"/>
      <c r="E3" s="102" t="s">
        <v>123</v>
      </c>
      <c r="F3" s="103"/>
      <c r="G3" s="102" t="s">
        <v>603</v>
      </c>
      <c r="H3" s="103"/>
      <c r="I3" s="102" t="s">
        <v>0</v>
      </c>
      <c r="J3" s="103"/>
      <c r="K3" s="102" t="s">
        <v>2</v>
      </c>
      <c r="L3" s="103"/>
    </row>
    <row r="4" spans="1:19" x14ac:dyDescent="0.25">
      <c r="A4" s="79" t="s">
        <v>17</v>
      </c>
      <c r="B4" s="88" t="s">
        <v>602</v>
      </c>
      <c r="C4" s="80" t="s">
        <v>601</v>
      </c>
      <c r="D4" s="81" t="s">
        <v>600</v>
      </c>
      <c r="E4" s="80" t="s">
        <v>601</v>
      </c>
      <c r="F4" s="81" t="s">
        <v>600</v>
      </c>
      <c r="G4" s="80" t="s">
        <v>601</v>
      </c>
      <c r="H4" s="81" t="s">
        <v>600</v>
      </c>
      <c r="I4" s="80" t="s">
        <v>601</v>
      </c>
      <c r="J4" s="81" t="s">
        <v>600</v>
      </c>
      <c r="K4" s="80" t="s">
        <v>601</v>
      </c>
      <c r="L4" s="81" t="s">
        <v>600</v>
      </c>
      <c r="M4" s="11" t="s">
        <v>19</v>
      </c>
    </row>
    <row r="5" spans="1:19" x14ac:dyDescent="0.25">
      <c r="A5" s="82" t="s">
        <v>599</v>
      </c>
      <c r="B5" s="89" t="s">
        <v>598</v>
      </c>
      <c r="C5" s="83" t="str">
        <f>FIXED(VLOOKUP($M5,'Full Sample by BMI Level'!$A:$AH,3,0),3)</f>
        <v>14.459</v>
      </c>
      <c r="D5" s="84" t="str">
        <f>FIXED(VLOOKUP($M5,'Full Sample by BMI Level'!$A:$AH,4,0),3)</f>
        <v>21.568</v>
      </c>
      <c r="E5" s="83" t="str">
        <f>FIXED(VLOOKUP($M5,'Full Sample by BMI Level'!$A:$AH,31,0),3)</f>
        <v>13.063</v>
      </c>
      <c r="F5" s="84" t="str">
        <f>FIXED(VLOOKUP($M5,'Full Sample by BMI Level'!$A:$AH,32,0),3)</f>
        <v>19.590</v>
      </c>
      <c r="G5" s="83" t="str">
        <f>FIXED(VLOOKUP($M5,'Full Sample by BMI Level'!$A:$AH,10,0),3)</f>
        <v>13.080</v>
      </c>
      <c r="H5" s="84" t="str">
        <f>FIXED(VLOOKUP($M5,'Full Sample by BMI Level'!$A:$AH,11,0),3)</f>
        <v>20.126</v>
      </c>
      <c r="I5" s="83" t="str">
        <f>FIXED(VLOOKUP($M5,'Full Sample by BMI Level'!$A:$AH,17,0),3)</f>
        <v>14.911</v>
      </c>
      <c r="J5" s="84" t="str">
        <f>FIXED(VLOOKUP($M5,'Full Sample by BMI Level'!$A:$AH,18,0),3)</f>
        <v>21.411</v>
      </c>
      <c r="K5" s="83" t="str">
        <f>FIXED(VLOOKUP($M5,'Full Sample by BMI Level'!$A:$AH,24,0),3)</f>
        <v>16.524</v>
      </c>
      <c r="L5" s="84" t="str">
        <f>FIXED(VLOOKUP($M5,'Full Sample by BMI Level'!$A:$AH,25,0),3)</f>
        <v>24.044</v>
      </c>
      <c r="M5" s="11" t="s">
        <v>521</v>
      </c>
    </row>
    <row r="6" spans="1:19" x14ac:dyDescent="0.25">
      <c r="A6" s="82" t="s">
        <v>520</v>
      </c>
      <c r="B6" s="89" t="s">
        <v>597</v>
      </c>
      <c r="C6" s="83" t="str">
        <f>FIXED(VLOOKUP($M6,'Full Sample by BMI Level'!$A:$AH,3,0),3)</f>
        <v>26.987</v>
      </c>
      <c r="D6" s="84" t="str">
        <f>FIXED(VLOOKUP($M6,'Full Sample by BMI Level'!$A:$AH,4,0),3)</f>
        <v>7.006</v>
      </c>
      <c r="E6" s="83" t="str">
        <f>FIXED(VLOOKUP($M6,'Full Sample by BMI Level'!$A:$AH,31,0),3)</f>
        <v>17.509</v>
      </c>
      <c r="F6" s="84" t="str">
        <f>FIXED(VLOOKUP($M6,'Full Sample by BMI Level'!$A:$AH,32,0),3)</f>
        <v>1.107</v>
      </c>
      <c r="G6" s="83" t="str">
        <f>FIXED(VLOOKUP($M6,'Full Sample by BMI Level'!$A:$AH,10,0),3)</f>
        <v>22.115</v>
      </c>
      <c r="H6" s="84" t="str">
        <f>FIXED(VLOOKUP($M6,'Full Sample by BMI Level'!$A:$AH,11,0),3)</f>
        <v>1.701</v>
      </c>
      <c r="I6" s="83" t="str">
        <f>FIXED(VLOOKUP($M6,'Full Sample by BMI Level'!$A:$AH,17,0),3)</f>
        <v>27.221</v>
      </c>
      <c r="J6" s="84" t="str">
        <f>FIXED(VLOOKUP($M6,'Full Sample by BMI Level'!$A:$AH,18,0),3)</f>
        <v>1.464</v>
      </c>
      <c r="K6" s="83" t="str">
        <f>FIXED(VLOOKUP($M6,'Full Sample by BMI Level'!$A:$AH,24,0),3)</f>
        <v>36.213</v>
      </c>
      <c r="L6" s="84" t="str">
        <f>FIXED(VLOOKUP($M6,'Full Sample by BMI Level'!$A:$AH,25,0),3)</f>
        <v>7.056</v>
      </c>
      <c r="M6" s="11" t="s">
        <v>520</v>
      </c>
      <c r="P6" s="11" t="s">
        <v>123</v>
      </c>
      <c r="Q6" s="11" t="s">
        <v>603</v>
      </c>
      <c r="R6" s="11" t="s">
        <v>0</v>
      </c>
      <c r="S6" s="11" t="s">
        <v>2</v>
      </c>
    </row>
    <row r="7" spans="1:19" x14ac:dyDescent="0.25">
      <c r="A7" s="82" t="s">
        <v>596</v>
      </c>
      <c r="B7" s="90" t="s">
        <v>595</v>
      </c>
      <c r="C7" s="83" t="str">
        <f>FIXED(VLOOKUP($M7,'Full Sample by BMI Level'!$A:$AH,3,0),3)</f>
        <v>0.025</v>
      </c>
      <c r="D7" s="84" t="str">
        <f>FIXED(VLOOKUP($M7,'Full Sample by BMI Level'!$A:$AH,4,0),3)</f>
        <v>0.157</v>
      </c>
      <c r="E7" s="83"/>
      <c r="F7" s="84"/>
      <c r="G7" s="83"/>
      <c r="H7" s="84"/>
      <c r="I7" s="83"/>
      <c r="J7" s="84"/>
      <c r="K7" s="83"/>
      <c r="L7" s="84"/>
      <c r="M7" s="11" t="s">
        <v>120</v>
      </c>
      <c r="O7" s="11" t="s">
        <v>123</v>
      </c>
    </row>
    <row r="8" spans="1:19" x14ac:dyDescent="0.25">
      <c r="A8" s="82" t="s">
        <v>594</v>
      </c>
      <c r="B8" s="89" t="s">
        <v>593</v>
      </c>
      <c r="C8" s="83" t="str">
        <f>FIXED(VLOOKUP($M8,'Full Sample by BMI Level'!$A:$AH,3,0),3)</f>
        <v>0.446</v>
      </c>
      <c r="D8" s="84" t="str">
        <f>FIXED(VLOOKUP($M8,'Full Sample by BMI Level'!$A:$AH,4,0),3)</f>
        <v>0.497</v>
      </c>
      <c r="E8" s="83"/>
      <c r="F8" s="84"/>
      <c r="G8" s="83"/>
      <c r="H8" s="84"/>
      <c r="I8" s="83"/>
      <c r="J8" s="84"/>
      <c r="K8" s="83"/>
      <c r="L8" s="84"/>
      <c r="M8" s="11" t="s">
        <v>518</v>
      </c>
      <c r="O8" s="11" t="s">
        <v>603</v>
      </c>
      <c r="P8" s="11">
        <f>((E5-G5)/(SQRT(((F5^2)/E55)+((H5^2)/G55))))</f>
        <v>-2.1225983032034199E-2</v>
      </c>
    </row>
    <row r="9" spans="1:19" x14ac:dyDescent="0.25">
      <c r="A9" s="82" t="s">
        <v>592</v>
      </c>
      <c r="B9" s="89" t="s">
        <v>591</v>
      </c>
      <c r="C9" s="83" t="str">
        <f>FIXED(VLOOKUP($M9,'Full Sample by BMI Level'!$A:$AH,3,0),3)</f>
        <v>0.275</v>
      </c>
      <c r="D9" s="84" t="str">
        <f>FIXED(VLOOKUP($M9,'Full Sample by BMI Level'!$A:$AH,4,0),3)</f>
        <v>0.446</v>
      </c>
      <c r="E9" s="83"/>
      <c r="F9" s="84"/>
      <c r="G9" s="83"/>
      <c r="H9" s="84"/>
      <c r="I9" s="83"/>
      <c r="J9" s="84"/>
      <c r="K9" s="83"/>
      <c r="L9" s="84"/>
      <c r="M9" s="11" t="s">
        <v>10</v>
      </c>
      <c r="O9" s="11" t="s">
        <v>0</v>
      </c>
      <c r="P9" s="11">
        <f>(E5-I5)/(SQRT(((F5^2)/E55)+((J5^2)/I55)))</f>
        <v>-2.2548587355521619</v>
      </c>
      <c r="Q9" s="11">
        <f>((G5-I5)/(SQRT(((H5^2)/G55)+((J5^2)/I55))))</f>
        <v>-5.7188433953773981</v>
      </c>
    </row>
    <row r="10" spans="1:19" x14ac:dyDescent="0.25">
      <c r="A10" s="82" t="s">
        <v>590</v>
      </c>
      <c r="B10" s="89" t="s">
        <v>589</v>
      </c>
      <c r="C10" s="83" t="str">
        <f>FIXED(VLOOKUP($M10,'Full Sample by BMI Level'!$A:$AH,3,0),3)</f>
        <v>0.254</v>
      </c>
      <c r="D10" s="84" t="str">
        <f>FIXED(VLOOKUP($M10,'Full Sample by BMI Level'!$A:$AH,4,0),3)</f>
        <v>0.436</v>
      </c>
      <c r="E10" s="83"/>
      <c r="F10" s="84"/>
      <c r="G10" s="83"/>
      <c r="H10" s="84"/>
      <c r="I10" s="83"/>
      <c r="J10" s="84"/>
      <c r="K10" s="83"/>
      <c r="L10" s="84"/>
      <c r="M10" s="11" t="s">
        <v>12</v>
      </c>
      <c r="O10" s="11" t="s">
        <v>2</v>
      </c>
      <c r="P10" s="11">
        <f>(E5-K5)/(SQRT(((F5^2)/E55)+((L5^2)/K55)))</f>
        <v>-4.1494949509986654</v>
      </c>
      <c r="Q10" s="11">
        <f>(G5-K5)/(SQRT(((H5^2)/G55)+((L5^2)/K55)))</f>
        <v>-9.6828201609722822</v>
      </c>
      <c r="R10" s="11">
        <f>((I5-K5)/(SQRT(((J5^2)/I55)+((L5^2)/K55))))</f>
        <v>-4.0741600012343193</v>
      </c>
    </row>
    <row r="11" spans="1:19" x14ac:dyDescent="0.25">
      <c r="A11" s="82" t="s">
        <v>503</v>
      </c>
      <c r="B11" s="90" t="s">
        <v>588</v>
      </c>
      <c r="C11" s="83" t="str">
        <f>FIXED(VLOOKUP($M11,'Full Sample by BMI Level'!$A:$AH,3,0),3)</f>
        <v>0.420</v>
      </c>
      <c r="D11" s="84" t="str">
        <f>FIXED(VLOOKUP($M11,'Full Sample by BMI Level'!$A:$AH,4,0),3)</f>
        <v>0.494</v>
      </c>
      <c r="E11" s="83" t="str">
        <f>FIXED(VLOOKUP($M11,'Full Sample by BMI Level'!$A:$AH,31,0),3)</f>
        <v>0.093</v>
      </c>
      <c r="F11" s="84" t="str">
        <f>FIXED(VLOOKUP($M11,'Full Sample by BMI Level'!$A:$AH,32,0),3)</f>
        <v>0.291</v>
      </c>
      <c r="G11" s="83" t="str">
        <f>FIXED(VLOOKUP($M11,'Full Sample by BMI Level'!$A:$AH,10,0),3)</f>
        <v>0.218</v>
      </c>
      <c r="H11" s="84" t="str">
        <f>FIXED(VLOOKUP($M11,'Full Sample by BMI Level'!$A:$AH,11,0),3)</f>
        <v>0.413</v>
      </c>
      <c r="I11" s="83" t="str">
        <f>FIXED(VLOOKUP($M11,'Full Sample by BMI Level'!$A:$AH,17,0),3)</f>
        <v>0.479</v>
      </c>
      <c r="J11" s="84" t="str">
        <f>FIXED(VLOOKUP($M11,'Full Sample by BMI Level'!$A:$AH,18,0),3)</f>
        <v>0.500</v>
      </c>
      <c r="K11" s="83" t="str">
        <f>FIXED(VLOOKUP($M11,'Full Sample by BMI Level'!$A:$AH,24,0),3)</f>
        <v>0.742</v>
      </c>
      <c r="L11" s="84" t="str">
        <f>FIXED(VLOOKUP($M11,'Full Sample by BMI Level'!$A:$AH,25,0),3)</f>
        <v>0.438</v>
      </c>
      <c r="M11" s="11" t="s">
        <v>503</v>
      </c>
    </row>
    <row r="12" spans="1:19" x14ac:dyDescent="0.25">
      <c r="A12" s="82" t="s">
        <v>504</v>
      </c>
      <c r="B12" s="90" t="s">
        <v>587</v>
      </c>
      <c r="C12" s="83" t="str">
        <f>FIXED(VLOOKUP($M12,'Full Sample by BMI Level'!$A:$AH,3,0),3)</f>
        <v>0.170</v>
      </c>
      <c r="D12" s="84" t="str">
        <f>FIXED(VLOOKUP($M12,'Full Sample by BMI Level'!$A:$AH,4,0),3)</f>
        <v>0.375</v>
      </c>
      <c r="E12" s="83" t="str">
        <f>FIXED(VLOOKUP($M12,'Full Sample by BMI Level'!$A:$AH,31,0),3)</f>
        <v>0.479</v>
      </c>
      <c r="F12" s="84" t="str">
        <f>FIXED(VLOOKUP($M12,'Full Sample by BMI Level'!$A:$AH,32,0),3)</f>
        <v>0.500</v>
      </c>
      <c r="G12" s="83" t="str">
        <f>FIXED(VLOOKUP($M12,'Full Sample by BMI Level'!$A:$AH,10,0),3)</f>
        <v>0.288</v>
      </c>
      <c r="H12" s="84" t="str">
        <f>FIXED(VLOOKUP($M12,'Full Sample by BMI Level'!$A:$AH,11,0),3)</f>
        <v>0.453</v>
      </c>
      <c r="I12" s="83" t="str">
        <f>FIXED(VLOOKUP($M12,'Full Sample by BMI Level'!$A:$AH,17,0),3)</f>
        <v>0.095</v>
      </c>
      <c r="J12" s="84" t="str">
        <f>FIXED(VLOOKUP($M12,'Full Sample by BMI Level'!$A:$AH,18,0),3)</f>
        <v>0.293</v>
      </c>
      <c r="K12" s="83" t="str">
        <f>FIXED(VLOOKUP($M12,'Full Sample by BMI Level'!$A:$AH,24,0),3)</f>
        <v>0.012</v>
      </c>
      <c r="L12" s="84" t="str">
        <f>FIXED(VLOOKUP($M12,'Full Sample by BMI Level'!$A:$AH,25,0),3)</f>
        <v>0.109</v>
      </c>
      <c r="M12" s="11" t="s">
        <v>504</v>
      </c>
    </row>
    <row r="13" spans="1:19" x14ac:dyDescent="0.25">
      <c r="A13" s="82" t="s">
        <v>505</v>
      </c>
      <c r="B13" s="90" t="s">
        <v>586</v>
      </c>
      <c r="C13" s="83" t="str">
        <f>FIXED(VLOOKUP($M13,'Full Sample by BMI Level'!$A:$AH,3,0),3)</f>
        <v>0.216</v>
      </c>
      <c r="D13" s="84" t="str">
        <f>FIXED(VLOOKUP($M13,'Full Sample by BMI Level'!$A:$AH,4,0),3)</f>
        <v>0.412</v>
      </c>
      <c r="E13" s="83" t="str">
        <f>FIXED(VLOOKUP($M13,'Full Sample by BMI Level'!$A:$AH,31,0),3)</f>
        <v>0.155</v>
      </c>
      <c r="F13" s="84" t="str">
        <f>FIXED(VLOOKUP($M13,'Full Sample by BMI Level'!$A:$AH,32,0),3)</f>
        <v>0.362</v>
      </c>
      <c r="G13" s="83" t="str">
        <f>FIXED(VLOOKUP($M13,'Full Sample by BMI Level'!$A:$AH,10,0),3)</f>
        <v>0.275</v>
      </c>
      <c r="H13" s="84" t="str">
        <f>FIXED(VLOOKUP($M13,'Full Sample by BMI Level'!$A:$AH,11,0),3)</f>
        <v>0.447</v>
      </c>
      <c r="I13" s="83" t="str">
        <f>FIXED(VLOOKUP($M13,'Full Sample by BMI Level'!$A:$AH,17,0),3)</f>
        <v>0.233</v>
      </c>
      <c r="J13" s="84" t="str">
        <f>FIXED(VLOOKUP($M13,'Full Sample by BMI Level'!$A:$AH,18,0),3)</f>
        <v>0.422</v>
      </c>
      <c r="K13" s="83" t="str">
        <f>FIXED(VLOOKUP($M13,'Full Sample by BMI Level'!$A:$AH,24,0),3)</f>
        <v>0.101</v>
      </c>
      <c r="L13" s="84" t="str">
        <f>FIXED(VLOOKUP($M13,'Full Sample by BMI Level'!$A:$AH,25,0),3)</f>
        <v>0.302</v>
      </c>
      <c r="M13" s="11" t="s">
        <v>505</v>
      </c>
    </row>
    <row r="14" spans="1:19" x14ac:dyDescent="0.25">
      <c r="A14" s="82" t="s">
        <v>511</v>
      </c>
      <c r="B14" s="90" t="s">
        <v>585</v>
      </c>
      <c r="C14" s="83" t="str">
        <f>FIXED(VLOOKUP($M14,'Full Sample by BMI Level'!$A:$AH,3,0),3)</f>
        <v>0.194</v>
      </c>
      <c r="D14" s="84" t="str">
        <f>FIXED(VLOOKUP($M14,'Full Sample by BMI Level'!$A:$AH,4,0),3)</f>
        <v>0.396</v>
      </c>
      <c r="E14" s="83" t="str">
        <f>FIXED(VLOOKUP($M14,'Full Sample by BMI Level'!$A:$AH,31,0),3)</f>
        <v>0.273</v>
      </c>
      <c r="F14" s="84" t="str">
        <f>FIXED(VLOOKUP($M14,'Full Sample by BMI Level'!$A:$AH,32,0),3)</f>
        <v>0.446</v>
      </c>
      <c r="G14" s="83" t="str">
        <f>FIXED(VLOOKUP($M14,'Full Sample by BMI Level'!$A:$AH,10,0),3)</f>
        <v>0.219</v>
      </c>
      <c r="H14" s="84" t="str">
        <f>FIXED(VLOOKUP($M14,'Full Sample by BMI Level'!$A:$AH,11,0),3)</f>
        <v>0.414</v>
      </c>
      <c r="I14" s="83" t="str">
        <f>FIXED(VLOOKUP($M14,'Full Sample by BMI Level'!$A:$AH,17,0),3)</f>
        <v>0.193</v>
      </c>
      <c r="J14" s="84" t="str">
        <f>FIXED(VLOOKUP($M14,'Full Sample by BMI Level'!$A:$AH,18,0),3)</f>
        <v>0.395</v>
      </c>
      <c r="K14" s="83" t="str">
        <f>FIXED(VLOOKUP($M14,'Full Sample by BMI Level'!$A:$AH,24,0),3)</f>
        <v>0.145</v>
      </c>
      <c r="L14" s="84" t="str">
        <f>FIXED(VLOOKUP($M14,'Full Sample by BMI Level'!$A:$AH,25,0),3)</f>
        <v>0.352</v>
      </c>
      <c r="M14" s="11" t="s">
        <v>511</v>
      </c>
    </row>
    <row r="15" spans="1:19" x14ac:dyDescent="0.25">
      <c r="A15" s="82" t="s">
        <v>31</v>
      </c>
      <c r="B15" s="89" t="s">
        <v>584</v>
      </c>
      <c r="C15" s="83" t="str">
        <f>FIXED(VLOOKUP($M15,'Full Sample by BMI Level'!$A:$AH,3,0),3)</f>
        <v>24.121</v>
      </c>
      <c r="D15" s="84" t="str">
        <f>FIXED(VLOOKUP($M15,'Full Sample by BMI Level'!$A:$AH,4,0),3)</f>
        <v>5.245</v>
      </c>
      <c r="E15" s="83" t="str">
        <f>FIXED(VLOOKUP($M15,'Full Sample by BMI Level'!$A:$AH,31,0),3)</f>
        <v>21.905</v>
      </c>
      <c r="F15" s="84" t="str">
        <f>FIXED(VLOOKUP($M15,'Full Sample by BMI Level'!$A:$AH,32,0),3)</f>
        <v>4.740</v>
      </c>
      <c r="G15" s="83" t="str">
        <f>FIXED(VLOOKUP($M15,'Full Sample by BMI Level'!$A:$AH,10,0),3)</f>
        <v>22.867</v>
      </c>
      <c r="H15" s="84" t="str">
        <f>FIXED(VLOOKUP($M15,'Full Sample by BMI Level'!$A:$AH,11,0),3)</f>
        <v>4.807</v>
      </c>
      <c r="I15" s="83" t="str">
        <f>FIXED(VLOOKUP($M15,'Full Sample by BMI Level'!$A:$AH,17,0),3)</f>
        <v>24.772</v>
      </c>
      <c r="J15" s="84" t="str">
        <f>FIXED(VLOOKUP($M15,'Full Sample by BMI Level'!$A:$AH,18,0),3)</f>
        <v>5.258</v>
      </c>
      <c r="K15" s="83" t="str">
        <f>FIXED(VLOOKUP($M15,'Full Sample by BMI Level'!$A:$AH,24,0),3)</f>
        <v>25.835</v>
      </c>
      <c r="L15" s="84" t="str">
        <f>FIXED(VLOOKUP($M15,'Full Sample by BMI Level'!$A:$AH,25,0),3)</f>
        <v>5.382</v>
      </c>
      <c r="M15" s="11" t="s">
        <v>31</v>
      </c>
    </row>
    <row r="16" spans="1:19" x14ac:dyDescent="0.25">
      <c r="A16" s="82" t="s">
        <v>173</v>
      </c>
      <c r="B16" s="90" t="s">
        <v>583</v>
      </c>
      <c r="C16" s="83" t="str">
        <f>FIXED(VLOOKUP($M16,'Full Sample by BMI Level'!$A:$AH,3,0),3)</f>
        <v>0.612</v>
      </c>
      <c r="D16" s="84" t="str">
        <f>FIXED(VLOOKUP($M16,'Full Sample by BMI Level'!$A:$AH,4,0),3)</f>
        <v>0.487</v>
      </c>
      <c r="E16" s="83" t="str">
        <f>FIXED(VLOOKUP($M16,'Full Sample by BMI Level'!$A:$AH,31,0),3)</f>
        <v>0.404</v>
      </c>
      <c r="F16" s="84" t="str">
        <f>FIXED(VLOOKUP($M16,'Full Sample by BMI Level'!$A:$AH,32,0),3)</f>
        <v>0.491</v>
      </c>
      <c r="G16" s="83" t="str">
        <f>FIXED(VLOOKUP($M16,'Full Sample by BMI Level'!$A:$AH,10,0),3)</f>
        <v>0.512</v>
      </c>
      <c r="H16" s="84" t="str">
        <f>FIXED(VLOOKUP($M16,'Full Sample by BMI Level'!$A:$AH,11,0),3)</f>
        <v>0.500</v>
      </c>
      <c r="I16" s="83" t="str">
        <f>FIXED(VLOOKUP($M16,'Full Sample by BMI Level'!$A:$AH,17,0),3)</f>
        <v>0.674</v>
      </c>
      <c r="J16" s="84" t="str">
        <f>FIXED(VLOOKUP($M16,'Full Sample by BMI Level'!$A:$AH,18,0),3)</f>
        <v>0.469</v>
      </c>
      <c r="K16" s="83" t="str">
        <f>FIXED(VLOOKUP($M16,'Full Sample by BMI Level'!$A:$AH,24,0),3)</f>
        <v>0.742</v>
      </c>
      <c r="L16" s="84" t="str">
        <f>FIXED(VLOOKUP($M16,'Full Sample by BMI Level'!$A:$AH,25,0),3)</f>
        <v>0.438</v>
      </c>
      <c r="M16" s="11" t="s">
        <v>173</v>
      </c>
    </row>
    <row r="17" spans="1:13" x14ac:dyDescent="0.25">
      <c r="A17" s="82" t="s">
        <v>89</v>
      </c>
      <c r="B17" s="89" t="s">
        <v>582</v>
      </c>
      <c r="C17" s="83" t="str">
        <f>FIXED(VLOOKUP($M17,'Full Sample by BMI Level'!$A:$AH,3,0),3)</f>
        <v>0.490</v>
      </c>
      <c r="D17" s="84" t="str">
        <f>FIXED(VLOOKUP($M17,'Full Sample by BMI Level'!$A:$AH,4,0),3)</f>
        <v>0.500</v>
      </c>
      <c r="E17" s="83" t="str">
        <f>FIXED(VLOOKUP($M17,'Full Sample by BMI Level'!$A:$AH,31,0),3)</f>
        <v>0.644</v>
      </c>
      <c r="F17" s="84" t="str">
        <f>FIXED(VLOOKUP($M17,'Full Sample by BMI Level'!$A:$AH,32,0),3)</f>
        <v>0.479</v>
      </c>
      <c r="G17" s="83" t="str">
        <f>FIXED(VLOOKUP($M17,'Full Sample by BMI Level'!$A:$AH,10,0),3)</f>
        <v>0.480</v>
      </c>
      <c r="H17" s="84" t="str">
        <f>FIXED(VLOOKUP($M17,'Full Sample by BMI Level'!$A:$AH,11,0),3)</f>
        <v>0.500</v>
      </c>
      <c r="I17" s="83" t="str">
        <f>FIXED(VLOOKUP($M17,'Full Sample by BMI Level'!$A:$AH,17,0),3)</f>
        <v>0.421</v>
      </c>
      <c r="J17" s="84" t="str">
        <f>FIXED(VLOOKUP($M17,'Full Sample by BMI Level'!$A:$AH,18,0),3)</f>
        <v>0.494</v>
      </c>
      <c r="K17" s="83" t="str">
        <f>FIXED(VLOOKUP($M17,'Full Sample by BMI Level'!$A:$AH,24,0),3)</f>
        <v>0.569</v>
      </c>
      <c r="L17" s="84" t="str">
        <f>FIXED(VLOOKUP($M17,'Full Sample by BMI Level'!$A:$AH,25,0),3)</f>
        <v>0.495</v>
      </c>
      <c r="M17" s="11" t="s">
        <v>124</v>
      </c>
    </row>
    <row r="18" spans="1:13" x14ac:dyDescent="0.25">
      <c r="A18" s="82" t="s">
        <v>581</v>
      </c>
      <c r="B18" s="89" t="s">
        <v>580</v>
      </c>
      <c r="C18" s="83" t="str">
        <f>FIXED(VLOOKUP($M18,'Full Sample by BMI Level'!$A:$AH,3,0),3)</f>
        <v>0.510</v>
      </c>
      <c r="D18" s="84" t="str">
        <f>FIXED(VLOOKUP($M18,'Full Sample by BMI Level'!$A:$AH,4,0),3)</f>
        <v>0.500</v>
      </c>
      <c r="E18" s="83" t="str">
        <f>FIXED(VLOOKUP($M18,'Full Sample by BMI Level'!$A:$AH,31,0),3)</f>
        <v>0.356</v>
      </c>
      <c r="F18" s="84" t="str">
        <f>FIXED(VLOOKUP($M18,'Full Sample by BMI Level'!$A:$AH,32,0),3)</f>
        <v>0.479</v>
      </c>
      <c r="G18" s="83" t="str">
        <f>FIXED(VLOOKUP($M18,'Full Sample by BMI Level'!$A:$AH,10,0),3)</f>
        <v>0.520</v>
      </c>
      <c r="H18" s="84" t="str">
        <f>FIXED(VLOOKUP($M18,'Full Sample by BMI Level'!$A:$AH,11,0),3)</f>
        <v>0.500</v>
      </c>
      <c r="I18" s="83" t="str">
        <f>FIXED(VLOOKUP($M18,'Full Sample by BMI Level'!$A:$AH,17,0),3)</f>
        <v>0.579</v>
      </c>
      <c r="J18" s="84" t="str">
        <f>FIXED(VLOOKUP($M18,'Full Sample by BMI Level'!$A:$AH,18,0),3)</f>
        <v>0.494</v>
      </c>
      <c r="K18" s="83" t="str">
        <f>FIXED(VLOOKUP($M18,'Full Sample by BMI Level'!$A:$AH,24,0),3)</f>
        <v>0.431</v>
      </c>
      <c r="L18" s="84" t="str">
        <f>FIXED(VLOOKUP($M18,'Full Sample by BMI Level'!$A:$AH,25,0),3)</f>
        <v>0.495</v>
      </c>
      <c r="M18" s="11" t="s">
        <v>519</v>
      </c>
    </row>
    <row r="19" spans="1:13" x14ac:dyDescent="0.25">
      <c r="A19" s="82" t="s">
        <v>579</v>
      </c>
      <c r="B19" s="89" t="s">
        <v>578</v>
      </c>
      <c r="C19" s="83" t="str">
        <f>FIXED(VLOOKUP($M19,'Full Sample by BMI Level'!$A:$AH,3,0),3)</f>
        <v>0.434</v>
      </c>
      <c r="D19" s="84" t="str">
        <f>FIXED(VLOOKUP($M19,'Full Sample by BMI Level'!$A:$AH,4,0),3)</f>
        <v>0.496</v>
      </c>
      <c r="E19" s="83" t="str">
        <f>FIXED(VLOOKUP($M19,'Full Sample by BMI Level'!$A:$AH,31,0),3)</f>
        <v>0.576</v>
      </c>
      <c r="F19" s="84" t="str">
        <f>FIXED(VLOOKUP($M19,'Full Sample by BMI Level'!$A:$AH,32,0),3)</f>
        <v>0.495</v>
      </c>
      <c r="G19" s="83" t="str">
        <f>FIXED(VLOOKUP($M19,'Full Sample by BMI Level'!$A:$AH,10,0),3)</f>
        <v>0.485</v>
      </c>
      <c r="H19" s="84" t="str">
        <f>FIXED(VLOOKUP($M19,'Full Sample by BMI Level'!$A:$AH,11,0),3)</f>
        <v>0.500</v>
      </c>
      <c r="I19" s="83" t="str">
        <f>FIXED(VLOOKUP($M19,'Full Sample by BMI Level'!$A:$AH,17,0),3)</f>
        <v>0.414</v>
      </c>
      <c r="J19" s="84" t="str">
        <f>FIXED(VLOOKUP($M19,'Full Sample by BMI Level'!$A:$AH,18,0),3)</f>
        <v>0.493</v>
      </c>
      <c r="K19" s="83" t="str">
        <f>FIXED(VLOOKUP($M19,'Full Sample by BMI Level'!$A:$AH,24,0),3)</f>
        <v>0.351</v>
      </c>
      <c r="L19" s="84" t="str">
        <f>FIXED(VLOOKUP($M19,'Full Sample by BMI Level'!$A:$AH,25,0),3)</f>
        <v>0.477</v>
      </c>
      <c r="M19" s="11" t="s">
        <v>517</v>
      </c>
    </row>
    <row r="20" spans="1:13" x14ac:dyDescent="0.25">
      <c r="A20" s="82" t="s">
        <v>90</v>
      </c>
      <c r="B20" s="89" t="s">
        <v>577</v>
      </c>
      <c r="C20" s="83" t="str">
        <f>FIXED(VLOOKUP($M20,'Full Sample by BMI Level'!$A:$AH,3,0),3)</f>
        <v>0.375</v>
      </c>
      <c r="D20" s="84" t="str">
        <f>FIXED(VLOOKUP($M20,'Full Sample by BMI Level'!$A:$AH,4,0),3)</f>
        <v>0.484</v>
      </c>
      <c r="E20" s="83" t="str">
        <f>FIXED(VLOOKUP($M20,'Full Sample by BMI Level'!$A:$AH,31,0),3)</f>
        <v>0.271</v>
      </c>
      <c r="F20" s="84" t="str">
        <f>FIXED(VLOOKUP($M20,'Full Sample by BMI Level'!$A:$AH,32,0),3)</f>
        <v>0.445</v>
      </c>
      <c r="G20" s="83" t="str">
        <f>FIXED(VLOOKUP($M20,'Full Sample by BMI Level'!$A:$AH,10,0),3)</f>
        <v>0.346</v>
      </c>
      <c r="H20" s="84" t="str">
        <f>FIXED(VLOOKUP($M20,'Full Sample by BMI Level'!$A:$AH,11,0),3)</f>
        <v>0.476</v>
      </c>
      <c r="I20" s="83" t="str">
        <f>FIXED(VLOOKUP($M20,'Full Sample by BMI Level'!$A:$AH,17,0),3)</f>
        <v>0.379</v>
      </c>
      <c r="J20" s="84" t="str">
        <f>FIXED(VLOOKUP($M20,'Full Sample by BMI Level'!$A:$AH,18,0),3)</f>
        <v>0.485</v>
      </c>
      <c r="K20" s="83" t="str">
        <f>FIXED(VLOOKUP($M20,'Full Sample by BMI Level'!$A:$AH,24,0),3)</f>
        <v>0.430</v>
      </c>
      <c r="L20" s="84" t="str">
        <f>FIXED(VLOOKUP($M20,'Full Sample by BMI Level'!$A:$AH,25,0),3)</f>
        <v>0.495</v>
      </c>
      <c r="M20" s="11" t="s">
        <v>23</v>
      </c>
    </row>
    <row r="21" spans="1:13" x14ac:dyDescent="0.25">
      <c r="A21" s="82" t="s">
        <v>91</v>
      </c>
      <c r="B21" s="89" t="s">
        <v>576</v>
      </c>
      <c r="C21" s="83" t="str">
        <f>FIXED(VLOOKUP($M21,'Full Sample by BMI Level'!$A:$AH,3,0),3)</f>
        <v>0.192</v>
      </c>
      <c r="D21" s="84" t="str">
        <f>FIXED(VLOOKUP($M21,'Full Sample by BMI Level'!$A:$AH,4,0),3)</f>
        <v>0.394</v>
      </c>
      <c r="E21" s="83" t="str">
        <f>FIXED(VLOOKUP($M21,'Full Sample by BMI Level'!$A:$AH,31,0),3)</f>
        <v>0.153</v>
      </c>
      <c r="F21" s="84" t="str">
        <f>FIXED(VLOOKUP($M21,'Full Sample by BMI Level'!$A:$AH,32,0),3)</f>
        <v>0.360</v>
      </c>
      <c r="G21" s="83" t="str">
        <f>FIXED(VLOOKUP($M21,'Full Sample by BMI Level'!$A:$AH,10,0),3)</f>
        <v>0.169</v>
      </c>
      <c r="H21" s="84" t="str">
        <f>FIXED(VLOOKUP($M21,'Full Sample by BMI Level'!$A:$AH,11,0),3)</f>
        <v>0.375</v>
      </c>
      <c r="I21" s="83" t="str">
        <f>FIXED(VLOOKUP($M21,'Full Sample by BMI Level'!$A:$AH,17,0),3)</f>
        <v>0.207</v>
      </c>
      <c r="J21" s="84" t="str">
        <f>FIXED(VLOOKUP($M21,'Full Sample by BMI Level'!$A:$AH,18,0),3)</f>
        <v>0.405</v>
      </c>
      <c r="K21" s="83" t="str">
        <f>FIXED(VLOOKUP($M21,'Full Sample by BMI Level'!$A:$AH,24,0),3)</f>
        <v>0.219</v>
      </c>
      <c r="L21" s="84" t="str">
        <f>FIXED(VLOOKUP($M21,'Full Sample by BMI Level'!$A:$AH,25,0),3)</f>
        <v>0.414</v>
      </c>
      <c r="M21" s="11" t="s">
        <v>24</v>
      </c>
    </row>
    <row r="22" spans="1:13" x14ac:dyDescent="0.25">
      <c r="A22" s="82" t="s">
        <v>575</v>
      </c>
      <c r="B22" s="89" t="s">
        <v>574</v>
      </c>
      <c r="C22" s="83" t="str">
        <f>FIXED(VLOOKUP($M22,'Full Sample by BMI Level'!$A:$AH,3,0),3)</f>
        <v>0.814</v>
      </c>
      <c r="D22" s="84" t="str">
        <f>FIXED(VLOOKUP($M22,'Full Sample by BMI Level'!$A:$AH,4,0),3)</f>
        <v>0.389</v>
      </c>
      <c r="E22" s="83" t="str">
        <f>FIXED(VLOOKUP($M22,'Full Sample by BMI Level'!$A:$AH,31,0),3)</f>
        <v>0.879</v>
      </c>
      <c r="F22" s="84" t="str">
        <f>FIXED(VLOOKUP($M22,'Full Sample by BMI Level'!$A:$AH,32,0),3)</f>
        <v>0.327</v>
      </c>
      <c r="G22" s="83" t="str">
        <f>FIXED(VLOOKUP($M22,'Full Sample by BMI Level'!$A:$AH,10,0),3)</f>
        <v>0.866</v>
      </c>
      <c r="H22" s="84" t="str">
        <f>FIXED(VLOOKUP($M22,'Full Sample by BMI Level'!$A:$AH,11,0),3)</f>
        <v>0.341</v>
      </c>
      <c r="I22" s="83" t="str">
        <f>FIXED(VLOOKUP($M22,'Full Sample by BMI Level'!$A:$AH,17,0),3)</f>
        <v>0.788</v>
      </c>
      <c r="J22" s="84" t="str">
        <f>FIXED(VLOOKUP($M22,'Full Sample by BMI Level'!$A:$AH,18,0),3)</f>
        <v>0.409</v>
      </c>
      <c r="K22" s="83" t="str">
        <f>FIXED(VLOOKUP($M22,'Full Sample by BMI Level'!$A:$AH,24,0),3)</f>
        <v>0.743</v>
      </c>
      <c r="L22" s="84" t="str">
        <f>FIXED(VLOOKUP($M22,'Full Sample by BMI Level'!$A:$AH,25,0),3)</f>
        <v>0.437</v>
      </c>
      <c r="M22" s="11" t="s">
        <v>515</v>
      </c>
    </row>
    <row r="23" spans="1:13" x14ac:dyDescent="0.25">
      <c r="A23" s="82" t="s">
        <v>92</v>
      </c>
      <c r="B23" s="89" t="s">
        <v>573</v>
      </c>
      <c r="C23" s="83" t="str">
        <f>FIXED(VLOOKUP($M23,'Full Sample by BMI Level'!$A:$AH,3,0),3)</f>
        <v>0.137</v>
      </c>
      <c r="D23" s="84" t="str">
        <f>FIXED(VLOOKUP($M23,'Full Sample by BMI Level'!$A:$AH,4,0),3)</f>
        <v>0.344</v>
      </c>
      <c r="E23" s="83" t="str">
        <f>FIXED(VLOOKUP($M23,'Full Sample by BMI Level'!$A:$AH,31,0),3)</f>
        <v>0.069</v>
      </c>
      <c r="F23" s="84" t="str">
        <f>FIXED(VLOOKUP($M23,'Full Sample by BMI Level'!$A:$AH,32,0),3)</f>
        <v>0.254</v>
      </c>
      <c r="G23" s="83" t="str">
        <f>FIXED(VLOOKUP($M23,'Full Sample by BMI Level'!$A:$AH,10,0),3)</f>
        <v>0.098</v>
      </c>
      <c r="H23" s="84" t="str">
        <f>FIXED(VLOOKUP($M23,'Full Sample by BMI Level'!$A:$AH,11,0),3)</f>
        <v>0.298</v>
      </c>
      <c r="I23" s="83" t="str">
        <f>FIXED(VLOOKUP($M23,'Full Sample by BMI Level'!$A:$AH,17,0),3)</f>
        <v>0.151</v>
      </c>
      <c r="J23" s="84" t="str">
        <f>FIXED(VLOOKUP($M23,'Full Sample by BMI Level'!$A:$AH,18,0),3)</f>
        <v>0.358</v>
      </c>
      <c r="K23" s="83" t="str">
        <f>FIXED(VLOOKUP($M23,'Full Sample by BMI Level'!$A:$AH,24,0),3)</f>
        <v>0.197</v>
      </c>
      <c r="L23" s="84" t="str">
        <f>FIXED(VLOOKUP($M23,'Full Sample by BMI Level'!$A:$AH,25,0),3)</f>
        <v>0.398</v>
      </c>
      <c r="M23" s="11" t="s">
        <v>25</v>
      </c>
    </row>
    <row r="24" spans="1:13" x14ac:dyDescent="0.25">
      <c r="A24" s="82" t="s">
        <v>93</v>
      </c>
      <c r="B24" s="89" t="s">
        <v>572</v>
      </c>
      <c r="C24" s="83" t="str">
        <f>FIXED(VLOOKUP($M24,'Full Sample by BMI Level'!$A:$AH,3,0),3)</f>
        <v>0.049</v>
      </c>
      <c r="D24" s="84" t="str">
        <f>FIXED(VLOOKUP($M24,'Full Sample by BMI Level'!$A:$AH,4,0),3)</f>
        <v>0.216</v>
      </c>
      <c r="E24" s="83" t="str">
        <f>FIXED(VLOOKUP($M24,'Full Sample by BMI Level'!$A:$AH,31,0),3)</f>
        <v>0.052</v>
      </c>
      <c r="F24" s="84" t="str">
        <f>FIXED(VLOOKUP($M24,'Full Sample by BMI Level'!$A:$AH,32,0),3)</f>
        <v>0.222</v>
      </c>
      <c r="G24" s="83" t="str">
        <f>FIXED(VLOOKUP($M24,'Full Sample by BMI Level'!$A:$AH,10,0),3)</f>
        <v>0.036</v>
      </c>
      <c r="H24" s="84" t="str">
        <f>FIXED(VLOOKUP($M24,'Full Sample by BMI Level'!$A:$AH,11,0),3)</f>
        <v>0.185</v>
      </c>
      <c r="I24" s="83" t="str">
        <f>FIXED(VLOOKUP($M24,'Full Sample by BMI Level'!$A:$AH,17,0),3)</f>
        <v>0.061</v>
      </c>
      <c r="J24" s="84" t="str">
        <f>FIXED(VLOOKUP($M24,'Full Sample by BMI Level'!$A:$AH,18,0),3)</f>
        <v>0.239</v>
      </c>
      <c r="K24" s="83" t="str">
        <f>FIXED(VLOOKUP($M24,'Full Sample by BMI Level'!$A:$AH,24,0),3)</f>
        <v>0.060</v>
      </c>
      <c r="L24" s="84" t="str">
        <f>FIXED(VLOOKUP($M24,'Full Sample by BMI Level'!$A:$AH,25,0),3)</f>
        <v>0.237</v>
      </c>
      <c r="M24" s="11" t="s">
        <v>26</v>
      </c>
    </row>
    <row r="25" spans="1:13" x14ac:dyDescent="0.25">
      <c r="A25" s="82" t="s">
        <v>32</v>
      </c>
      <c r="B25" s="89" t="s">
        <v>571</v>
      </c>
      <c r="C25" s="83" t="str">
        <f>FIXED(VLOOKUP($M25,'Full Sample by BMI Level'!$A:$AH,3,0),3)</f>
        <v>0.424</v>
      </c>
      <c r="D25" s="84" t="str">
        <f>FIXED(VLOOKUP($M25,'Full Sample by BMI Level'!$A:$AH,4,0),3)</f>
        <v>0.758</v>
      </c>
      <c r="E25" s="83" t="str">
        <f>FIXED(VLOOKUP($M25,'Full Sample by BMI Level'!$A:$AH,31,0),3)</f>
        <v>0.334</v>
      </c>
      <c r="F25" s="84" t="str">
        <f>FIXED(VLOOKUP($M25,'Full Sample by BMI Level'!$A:$AH,32,0),3)</f>
        <v>0.719</v>
      </c>
      <c r="G25" s="83" t="str">
        <f>FIXED(VLOOKUP($M25,'Full Sample by BMI Level'!$A:$AH,10,0),3)</f>
        <v>0.349</v>
      </c>
      <c r="H25" s="84" t="str">
        <f>FIXED(VLOOKUP($M25,'Full Sample by BMI Level'!$A:$AH,11,0),3)</f>
        <v>0.703</v>
      </c>
      <c r="I25" s="83" t="str">
        <f>FIXED(VLOOKUP($M25,'Full Sample by BMI Level'!$A:$AH,17,0),3)</f>
        <v>0.448</v>
      </c>
      <c r="J25" s="84" t="str">
        <f>FIXED(VLOOKUP($M25,'Full Sample by BMI Level'!$A:$AH,18,0),3)</f>
        <v>0.772</v>
      </c>
      <c r="K25" s="83" t="str">
        <f>FIXED(VLOOKUP($M25,'Full Sample by BMI Level'!$A:$AH,24,0),3)</f>
        <v>0.540</v>
      </c>
      <c r="L25" s="84" t="str">
        <f>FIXED(VLOOKUP($M25,'Full Sample by BMI Level'!$A:$AH,25,0),3)</f>
        <v>0.820</v>
      </c>
      <c r="M25" s="11" t="s">
        <v>32</v>
      </c>
    </row>
    <row r="26" spans="1:13" x14ac:dyDescent="0.25">
      <c r="A26" s="82" t="s">
        <v>33</v>
      </c>
      <c r="B26" s="89" t="s">
        <v>570</v>
      </c>
      <c r="C26" s="83" t="str">
        <f>FIXED(VLOOKUP($M26,'Full Sample by BMI Level'!$A:$AH,3,0),3)</f>
        <v>10.399</v>
      </c>
      <c r="D26" s="84" t="str">
        <f>FIXED(VLOOKUP($M26,'Full Sample by BMI Level'!$A:$AH,4,0),3)</f>
        <v>2.592</v>
      </c>
      <c r="E26" s="83" t="str">
        <f>FIXED(VLOOKUP($M26,'Full Sample by BMI Level'!$A:$AH,31,0),3)</f>
        <v>10.456</v>
      </c>
      <c r="F26" s="84" t="str">
        <f>FIXED(VLOOKUP($M26,'Full Sample by BMI Level'!$A:$AH,32,0),3)</f>
        <v>2.228</v>
      </c>
      <c r="G26" s="83" t="str">
        <f>FIXED(VLOOKUP($M26,'Full Sample by BMI Level'!$A:$AH,10,0),3)</f>
        <v>10.455</v>
      </c>
      <c r="H26" s="84" t="str">
        <f>FIXED(VLOOKUP($M26,'Full Sample by BMI Level'!$A:$AH,11,0),3)</f>
        <v>2.551</v>
      </c>
      <c r="I26" s="83" t="str">
        <f>FIXED(VLOOKUP($M26,'Full Sample by BMI Level'!$A:$AH,17,0),3)</f>
        <v>10.386</v>
      </c>
      <c r="J26" s="84" t="str">
        <f>FIXED(VLOOKUP($M26,'Full Sample by BMI Level'!$A:$AH,18,0),3)</f>
        <v>2.630</v>
      </c>
      <c r="K26" s="83" t="str">
        <f>FIXED(VLOOKUP($M26,'Full Sample by BMI Level'!$A:$AH,24,0),3)</f>
        <v>10.310</v>
      </c>
      <c r="L26" s="84" t="str">
        <f>FIXED(VLOOKUP($M26,'Full Sample by BMI Level'!$A:$AH,25,0),3)</f>
        <v>2.652</v>
      </c>
      <c r="M26" s="11" t="s">
        <v>33</v>
      </c>
    </row>
    <row r="27" spans="1:13" x14ac:dyDescent="0.25">
      <c r="A27" s="82" t="s">
        <v>118</v>
      </c>
      <c r="B27" s="89" t="s">
        <v>569</v>
      </c>
      <c r="C27" s="83" t="str">
        <f>FIXED(VLOOKUP($M27,'Full Sample by BMI Level'!$A:$AH,3,0),3)</f>
        <v>3.670</v>
      </c>
      <c r="D27" s="84" t="str">
        <f>FIXED(VLOOKUP($M27,'Full Sample by BMI Level'!$A:$AH,4,0),3)</f>
        <v>1.802</v>
      </c>
      <c r="E27" s="83" t="str">
        <f>FIXED(VLOOKUP($M27,'Full Sample by BMI Level'!$A:$AH,31,0),3)</f>
        <v>3.645</v>
      </c>
      <c r="F27" s="84" t="str">
        <f>FIXED(VLOOKUP($M27,'Full Sample by BMI Level'!$A:$AH,32,0),3)</f>
        <v>1.783</v>
      </c>
      <c r="G27" s="83" t="str">
        <f>FIXED(VLOOKUP($M27,'Full Sample by BMI Level'!$A:$AH,10,0),3)</f>
        <v>3.666</v>
      </c>
      <c r="H27" s="84" t="str">
        <f>FIXED(VLOOKUP($M27,'Full Sample by BMI Level'!$A:$AH,11,0),3)</f>
        <v>1.770</v>
      </c>
      <c r="I27" s="83" t="str">
        <f>FIXED(VLOOKUP($M27,'Full Sample by BMI Level'!$A:$AH,17,0),3)</f>
        <v>3.637</v>
      </c>
      <c r="J27" s="84" t="str">
        <f>FIXED(VLOOKUP($M27,'Full Sample by BMI Level'!$A:$AH,18,0),3)</f>
        <v>1.831</v>
      </c>
      <c r="K27" s="83" t="str">
        <f>FIXED(VLOOKUP($M27,'Full Sample by BMI Level'!$A:$AH,24,0),3)</f>
        <v>3.718</v>
      </c>
      <c r="L27" s="84" t="str">
        <f>FIXED(VLOOKUP($M27,'Full Sample by BMI Level'!$A:$AH,25,0),3)</f>
        <v>1.828</v>
      </c>
      <c r="M27" s="11" t="s">
        <v>118</v>
      </c>
    </row>
    <row r="28" spans="1:13" x14ac:dyDescent="0.25">
      <c r="A28" s="82" t="s">
        <v>568</v>
      </c>
      <c r="B28" s="89" t="s">
        <v>567</v>
      </c>
      <c r="C28" s="83" t="str">
        <f>FIXED(VLOOKUP($M28,'Full Sample by BMI Level'!$A:$AH,3,0),3)</f>
        <v>0.261</v>
      </c>
      <c r="D28" s="84" t="str">
        <f>FIXED(VLOOKUP($M28,'Full Sample by BMI Level'!$A:$AH,4,0),3)</f>
        <v>0.439</v>
      </c>
      <c r="E28" s="83" t="str">
        <f>FIXED(VLOOKUP($M28,'Full Sample by BMI Level'!$A:$AH,31,0),3)</f>
        <v>0.379</v>
      </c>
      <c r="F28" s="84" t="str">
        <f>FIXED(VLOOKUP($M28,'Full Sample by BMI Level'!$A:$AH,32,0),3)</f>
        <v>0.485</v>
      </c>
      <c r="G28" s="83" t="str">
        <f>FIXED(VLOOKUP($M28,'Full Sample by BMI Level'!$A:$AH,10,0),3)</f>
        <v>0.285</v>
      </c>
      <c r="H28" s="84" t="str">
        <f>FIXED(VLOOKUP($M28,'Full Sample by BMI Level'!$A:$AH,11,0),3)</f>
        <v>0.451</v>
      </c>
      <c r="I28" s="83" t="str">
        <f>FIXED(VLOOKUP($M28,'Full Sample by BMI Level'!$A:$AH,17,0),3)</f>
        <v>0.239</v>
      </c>
      <c r="J28" s="84" t="str">
        <f>FIXED(VLOOKUP($M28,'Full Sample by BMI Level'!$A:$AH,18,0),3)</f>
        <v>0.427</v>
      </c>
      <c r="K28" s="83" t="str">
        <f>FIXED(VLOOKUP($M28,'Full Sample by BMI Level'!$A:$AH,24,0),3)</f>
        <v>0.232</v>
      </c>
      <c r="L28" s="84" t="str">
        <f>FIXED(VLOOKUP($M28,'Full Sample by BMI Level'!$A:$AH,25,0),3)</f>
        <v>0.422</v>
      </c>
      <c r="M28" s="11" t="s">
        <v>513</v>
      </c>
    </row>
    <row r="29" spans="1:13" x14ac:dyDescent="0.25">
      <c r="A29" s="82" t="s">
        <v>95</v>
      </c>
      <c r="B29" s="89" t="s">
        <v>566</v>
      </c>
      <c r="C29" s="83" t="str">
        <f>FIXED(VLOOKUP($M29,'Full Sample by BMI Level'!$A:$AH,3,0),3)</f>
        <v>0.295</v>
      </c>
      <c r="D29" s="84" t="str">
        <f>FIXED(VLOOKUP($M29,'Full Sample by BMI Level'!$A:$AH,4,0),3)</f>
        <v>0.456</v>
      </c>
      <c r="E29" s="83" t="str">
        <f>FIXED(VLOOKUP($M29,'Full Sample by BMI Level'!$A:$AH,31,0),3)</f>
        <v>0.257</v>
      </c>
      <c r="F29" s="84" t="str">
        <f>FIXED(VLOOKUP($M29,'Full Sample by BMI Level'!$A:$AH,32,0),3)</f>
        <v>0.437</v>
      </c>
      <c r="G29" s="83" t="str">
        <f>FIXED(VLOOKUP($M29,'Full Sample by BMI Level'!$A:$AH,10,0),3)</f>
        <v>0.278</v>
      </c>
      <c r="H29" s="84" t="str">
        <f>FIXED(VLOOKUP($M29,'Full Sample by BMI Level'!$A:$AH,11,0),3)</f>
        <v>0.448</v>
      </c>
      <c r="I29" s="83" t="str">
        <f>FIXED(VLOOKUP($M29,'Full Sample by BMI Level'!$A:$AH,17,0),3)</f>
        <v>0.312</v>
      </c>
      <c r="J29" s="84" t="str">
        <f>FIXED(VLOOKUP($M29,'Full Sample by BMI Level'!$A:$AH,18,0),3)</f>
        <v>0.463</v>
      </c>
      <c r="K29" s="83" t="str">
        <f>FIXED(VLOOKUP($M29,'Full Sample by BMI Level'!$A:$AH,24,0),3)</f>
        <v>0.311</v>
      </c>
      <c r="L29" s="84" t="str">
        <f>FIXED(VLOOKUP($M29,'Full Sample by BMI Level'!$A:$AH,25,0),3)</f>
        <v>0.463</v>
      </c>
      <c r="M29" s="11" t="s">
        <v>29</v>
      </c>
    </row>
    <row r="30" spans="1:13" x14ac:dyDescent="0.25">
      <c r="A30" s="82" t="s">
        <v>96</v>
      </c>
      <c r="B30" s="89" t="s">
        <v>565</v>
      </c>
      <c r="C30" s="83" t="str">
        <f>FIXED(VLOOKUP($M30,'Full Sample by BMI Level'!$A:$AH,3,0),3)</f>
        <v>0.333</v>
      </c>
      <c r="D30" s="84" t="str">
        <f>FIXED(VLOOKUP($M30,'Full Sample by BMI Level'!$A:$AH,4,0),3)</f>
        <v>0.471</v>
      </c>
      <c r="E30" s="83" t="str">
        <f>FIXED(VLOOKUP($M30,'Full Sample by BMI Level'!$A:$AH,31,0),3)</f>
        <v>0.276</v>
      </c>
      <c r="F30" s="84" t="str">
        <f>FIXED(VLOOKUP($M30,'Full Sample by BMI Level'!$A:$AH,32,0),3)</f>
        <v>0.447</v>
      </c>
      <c r="G30" s="83" t="str">
        <f>FIXED(VLOOKUP($M30,'Full Sample by BMI Level'!$A:$AH,10,0),3)</f>
        <v>0.326</v>
      </c>
      <c r="H30" s="84" t="str">
        <f>FIXED(VLOOKUP($M30,'Full Sample by BMI Level'!$A:$AH,11,0),3)</f>
        <v>0.469</v>
      </c>
      <c r="I30" s="83" t="str">
        <f>FIXED(VLOOKUP($M30,'Full Sample by BMI Level'!$A:$AH,17,0),3)</f>
        <v>0.332</v>
      </c>
      <c r="J30" s="84" t="str">
        <f>FIXED(VLOOKUP($M30,'Full Sample by BMI Level'!$A:$AH,18,0),3)</f>
        <v>0.471</v>
      </c>
      <c r="K30" s="83" t="str">
        <f>FIXED(VLOOKUP($M30,'Full Sample by BMI Level'!$A:$AH,24,0),3)</f>
        <v>0.353</v>
      </c>
      <c r="L30" s="84" t="str">
        <f>FIXED(VLOOKUP($M30,'Full Sample by BMI Level'!$A:$AH,25,0),3)</f>
        <v>0.478</v>
      </c>
      <c r="M30" s="11" t="s">
        <v>30</v>
      </c>
    </row>
    <row r="31" spans="1:13" x14ac:dyDescent="0.25">
      <c r="A31" s="82" t="s">
        <v>97</v>
      </c>
      <c r="B31" s="89" t="s">
        <v>564</v>
      </c>
      <c r="C31" s="83" t="str">
        <f>FIXED(VLOOKUP($M31,'Full Sample by BMI Level'!$A:$AH,3,0),3)</f>
        <v>0.086</v>
      </c>
      <c r="D31" s="84" t="str">
        <f>FIXED(VLOOKUP($M31,'Full Sample by BMI Level'!$A:$AH,4,0),3)</f>
        <v>0.280</v>
      </c>
      <c r="E31" s="83" t="str">
        <f>FIXED(VLOOKUP($M31,'Full Sample by BMI Level'!$A:$AH,31,0),3)</f>
        <v>0.063</v>
      </c>
      <c r="F31" s="84" t="str">
        <f>FIXED(VLOOKUP($M31,'Full Sample by BMI Level'!$A:$AH,32,0),3)</f>
        <v>0.243</v>
      </c>
      <c r="G31" s="83" t="str">
        <f>FIXED(VLOOKUP($M31,'Full Sample by BMI Level'!$A:$AH,10,0),3)</f>
        <v>0.086</v>
      </c>
      <c r="H31" s="84" t="str">
        <f>FIXED(VLOOKUP($M31,'Full Sample by BMI Level'!$A:$AH,11,0),3)</f>
        <v>0.280</v>
      </c>
      <c r="I31" s="83" t="str">
        <f>FIXED(VLOOKUP($M31,'Full Sample by BMI Level'!$A:$AH,17,0),3)</f>
        <v>0.092</v>
      </c>
      <c r="J31" s="84" t="str">
        <f>FIXED(VLOOKUP($M31,'Full Sample by BMI Level'!$A:$AH,18,0),3)</f>
        <v>0.288</v>
      </c>
      <c r="K31" s="83" t="str">
        <f>FIXED(VLOOKUP($M31,'Full Sample by BMI Level'!$A:$AH,24,0),3)</f>
        <v>0.081</v>
      </c>
      <c r="L31" s="84" t="str">
        <f>FIXED(VLOOKUP($M31,'Full Sample by BMI Level'!$A:$AH,25,0),3)</f>
        <v>0.272</v>
      </c>
      <c r="M31" s="11" t="s">
        <v>27</v>
      </c>
    </row>
    <row r="32" spans="1:13" x14ac:dyDescent="0.25">
      <c r="A32" s="82" t="s">
        <v>98</v>
      </c>
      <c r="B32" s="89" t="s">
        <v>563</v>
      </c>
      <c r="C32" s="83" t="str">
        <f>FIXED(VLOOKUP($M32,'Full Sample by BMI Level'!$A:$AH,3,0),3)</f>
        <v>0.025</v>
      </c>
      <c r="D32" s="84" t="str">
        <f>FIXED(VLOOKUP($M32,'Full Sample by BMI Level'!$A:$AH,4,0),3)</f>
        <v>0.156</v>
      </c>
      <c r="E32" s="83" t="str">
        <f>FIXED(VLOOKUP($M32,'Full Sample by BMI Level'!$A:$AH,31,0),3)</f>
        <v>0.025</v>
      </c>
      <c r="F32" s="84" t="str">
        <f>FIXED(VLOOKUP($M32,'Full Sample by BMI Level'!$A:$AH,32,0),3)</f>
        <v>0.157</v>
      </c>
      <c r="G32" s="83" t="str">
        <f>FIXED(VLOOKUP($M32,'Full Sample by BMI Level'!$A:$AH,10,0),3)</f>
        <v>0.026</v>
      </c>
      <c r="H32" s="84" t="str">
        <f>FIXED(VLOOKUP($M32,'Full Sample by BMI Level'!$A:$AH,11,0),3)</f>
        <v>0.159</v>
      </c>
      <c r="I32" s="83" t="str">
        <f>FIXED(VLOOKUP($M32,'Full Sample by BMI Level'!$A:$AH,17,0),3)</f>
        <v>0.025</v>
      </c>
      <c r="J32" s="84" t="str">
        <f>FIXED(VLOOKUP($M32,'Full Sample by BMI Level'!$A:$AH,18,0),3)</f>
        <v>0.155</v>
      </c>
      <c r="K32" s="83" t="str">
        <f>FIXED(VLOOKUP($M32,'Full Sample by BMI Level'!$A:$AH,24,0),3)</f>
        <v>0.024</v>
      </c>
      <c r="L32" s="84" t="str">
        <f>FIXED(VLOOKUP($M32,'Full Sample by BMI Level'!$A:$AH,25,0),3)</f>
        <v>0.152</v>
      </c>
      <c r="M32" s="11" t="s">
        <v>28</v>
      </c>
    </row>
    <row r="33" spans="1:13" x14ac:dyDescent="0.25">
      <c r="A33" s="82" t="s">
        <v>34</v>
      </c>
      <c r="B33" s="89" t="s">
        <v>562</v>
      </c>
      <c r="C33" s="83" t="str">
        <f>FIXED(VLOOKUP($M33,'Full Sample by BMI Level'!$A:$AH,3,0),3)</f>
        <v>37.743</v>
      </c>
      <c r="D33" s="84" t="str">
        <f>FIXED(VLOOKUP($M33,'Full Sample by BMI Level'!$A:$AH,4,0),3)</f>
        <v>28.332</v>
      </c>
      <c r="E33" s="83" t="str">
        <f>FIXED(VLOOKUP($M33,'Full Sample by BMI Level'!$A:$AH,31,0),3)</f>
        <v>37.451</v>
      </c>
      <c r="F33" s="84" t="str">
        <f>FIXED(VLOOKUP($M33,'Full Sample by BMI Level'!$A:$AH,32,0),3)</f>
        <v>28.795</v>
      </c>
      <c r="G33" s="83" t="str">
        <f>FIXED(VLOOKUP($M33,'Full Sample by BMI Level'!$A:$AH,10,0),3)</f>
        <v>39.961</v>
      </c>
      <c r="H33" s="84" t="str">
        <f>FIXED(VLOOKUP($M33,'Full Sample by BMI Level'!$A:$AH,11,0),3)</f>
        <v>29.181</v>
      </c>
      <c r="I33" s="83" t="str">
        <f>FIXED(VLOOKUP($M33,'Full Sample by BMI Level'!$A:$AH,17,0),3)</f>
        <v>36.803</v>
      </c>
      <c r="J33" s="84" t="str">
        <f>FIXED(VLOOKUP($M33,'Full Sample by BMI Level'!$A:$AH,18,0),3)</f>
        <v>27.907</v>
      </c>
      <c r="K33" s="83" t="str">
        <f>FIXED(VLOOKUP($M33,'Full Sample by BMI Level'!$A:$AH,24,0),3)</f>
        <v>34.900</v>
      </c>
      <c r="L33" s="84" t="str">
        <f>FIXED(VLOOKUP($M33,'Full Sample by BMI Level'!$A:$AH,25,0),3)</f>
        <v>26.892</v>
      </c>
      <c r="M33" s="11" t="s">
        <v>34</v>
      </c>
    </row>
    <row r="34" spans="1:13" x14ac:dyDescent="0.25">
      <c r="A34" s="82" t="s">
        <v>35</v>
      </c>
      <c r="B34" s="89" t="s">
        <v>561</v>
      </c>
      <c r="C34" s="83" t="str">
        <f>FIXED(VLOOKUP($M34,'Full Sample by BMI Level'!$A:$AH,3,0),3)</f>
        <v>26.187</v>
      </c>
      <c r="D34" s="84" t="str">
        <f>FIXED(VLOOKUP($M34,'Full Sample by BMI Level'!$A:$AH,4,0),3)</f>
        <v>66.241</v>
      </c>
      <c r="E34" s="83" t="str">
        <f>FIXED(VLOOKUP($M34,'Full Sample by BMI Level'!$A:$AH,31,0),3)</f>
        <v>16.213</v>
      </c>
      <c r="F34" s="84" t="str">
        <f>FIXED(VLOOKUP($M34,'Full Sample by BMI Level'!$A:$AH,32,0),3)</f>
        <v>39.895</v>
      </c>
      <c r="G34" s="83" t="str">
        <f>FIXED(VLOOKUP($M34,'Full Sample by BMI Level'!$A:$AH,10,0),3)</f>
        <v>21.950</v>
      </c>
      <c r="H34" s="84" t="str">
        <f>FIXED(VLOOKUP($M34,'Full Sample by BMI Level'!$A:$AH,11,0),3)</f>
        <v>58.264</v>
      </c>
      <c r="I34" s="83" t="str">
        <f>FIXED(VLOOKUP($M34,'Full Sample by BMI Level'!$A:$AH,17,0),3)</f>
        <v>27.786</v>
      </c>
      <c r="J34" s="84" t="str">
        <f>FIXED(VLOOKUP($M34,'Full Sample by BMI Level'!$A:$AH,18,0),3)</f>
        <v>68.269</v>
      </c>
      <c r="K34" s="83" t="str">
        <f>FIXED(VLOOKUP($M34,'Full Sample by BMI Level'!$A:$AH,24,0),3)</f>
        <v>32.874</v>
      </c>
      <c r="L34" s="84" t="str">
        <f>FIXED(VLOOKUP($M34,'Full Sample by BMI Level'!$A:$AH,25,0),3)</f>
        <v>77.612</v>
      </c>
      <c r="M34" s="11" t="s">
        <v>35</v>
      </c>
    </row>
    <row r="35" spans="1:13" ht="30" x14ac:dyDescent="0.25">
      <c r="A35" s="82" t="s">
        <v>36</v>
      </c>
      <c r="B35" s="89" t="s">
        <v>560</v>
      </c>
      <c r="C35" s="83" t="str">
        <f>FIXED(VLOOKUP($M35,'Full Sample by BMI Level'!$A:$AH,3,0),3)</f>
        <v>225.819</v>
      </c>
      <c r="D35" s="84" t="str">
        <f>FIXED(VLOOKUP($M35,'Full Sample by BMI Level'!$A:$AH,4,0),3)</f>
        <v>206.618</v>
      </c>
      <c r="E35" s="83" t="str">
        <f>FIXED(VLOOKUP($M35,'Full Sample by BMI Level'!$A:$AH,31,0),3)</f>
        <v>145.800</v>
      </c>
      <c r="F35" s="84" t="str">
        <f>FIXED(VLOOKUP($M35,'Full Sample by BMI Level'!$A:$AH,32,0),3)</f>
        <v>159.380</v>
      </c>
      <c r="G35" s="83" t="str">
        <f>FIXED(VLOOKUP($M35,'Full Sample by BMI Level'!$A:$AH,10,0),3)</f>
        <v>184.666</v>
      </c>
      <c r="H35" s="84" t="str">
        <f>FIXED(VLOOKUP($M35,'Full Sample by BMI Level'!$A:$AH,11,0),3)</f>
        <v>181.690</v>
      </c>
      <c r="I35" s="83" t="str">
        <f>FIXED(VLOOKUP($M35,'Full Sample by BMI Level'!$A:$AH,17,0),3)</f>
        <v>246.413</v>
      </c>
      <c r="J35" s="84" t="str">
        <f>FIXED(VLOOKUP($M35,'Full Sample by BMI Level'!$A:$AH,18,0),3)</f>
        <v>213.127</v>
      </c>
      <c r="K35" s="83" t="str">
        <f>FIXED(VLOOKUP($M35,'Full Sample by BMI Level'!$A:$AH,24,0),3)</f>
        <v>283.623</v>
      </c>
      <c r="L35" s="84" t="str">
        <f>FIXED(VLOOKUP($M35,'Full Sample by BMI Level'!$A:$AH,25,0),3)</f>
        <v>225.904</v>
      </c>
      <c r="M35" s="11" t="s">
        <v>36</v>
      </c>
    </row>
    <row r="36" spans="1:13" x14ac:dyDescent="0.25">
      <c r="A36" s="82" t="s">
        <v>559</v>
      </c>
      <c r="B36" s="89" t="s">
        <v>558</v>
      </c>
      <c r="C36" s="83" t="str">
        <f>FIXED(VLOOKUP($M36,'Full Sample by BMI Level'!$A:$AH,3,0),3)</f>
        <v>0.582</v>
      </c>
      <c r="D36" s="84" t="str">
        <f>FIXED(VLOOKUP($M36,'Full Sample by BMI Level'!$A:$AH,4,0),3)</f>
        <v>0.493</v>
      </c>
      <c r="E36" s="83" t="str">
        <f>FIXED(VLOOKUP($M36,'Full Sample by BMI Level'!$A:$AH,31,0),3)</f>
        <v>0.632</v>
      </c>
      <c r="F36" s="84" t="str">
        <f>FIXED(VLOOKUP($M36,'Full Sample by BMI Level'!$A:$AH,32,0),3)</f>
        <v>0.483</v>
      </c>
      <c r="G36" s="83" t="str">
        <f>FIXED(VLOOKUP($M36,'Full Sample by BMI Level'!$A:$AH,10,0),3)</f>
        <v>0.652</v>
      </c>
      <c r="H36" s="84" t="str">
        <f>FIXED(VLOOKUP($M36,'Full Sample by BMI Level'!$A:$AH,11,0),3)</f>
        <v>0.476</v>
      </c>
      <c r="I36" s="83" t="str">
        <f>FIXED(VLOOKUP($M36,'Full Sample by BMI Level'!$A:$AH,17,0),3)</f>
        <v>0.607</v>
      </c>
      <c r="J36" s="84" t="str">
        <f>FIXED(VLOOKUP($M36,'Full Sample by BMI Level'!$A:$AH,18,0),3)</f>
        <v>0.489</v>
      </c>
      <c r="K36" s="83" t="str">
        <f>FIXED(VLOOKUP($M36,'Full Sample by BMI Level'!$A:$AH,24,0),3)</f>
        <v>0.428</v>
      </c>
      <c r="L36" s="84" t="str">
        <f>FIXED(VLOOKUP($M36,'Full Sample by BMI Level'!$A:$AH,25,0),3)</f>
        <v>0.495</v>
      </c>
      <c r="M36" s="11" t="s">
        <v>514</v>
      </c>
    </row>
    <row r="37" spans="1:13" x14ac:dyDescent="0.25">
      <c r="A37" s="82" t="s">
        <v>557</v>
      </c>
      <c r="B37" s="89" t="s">
        <v>556</v>
      </c>
      <c r="C37" s="83" t="str">
        <f>FIXED(VLOOKUP($M37,'Full Sample by BMI Level'!$A:$AH,3,0),3)</f>
        <v>0.300</v>
      </c>
      <c r="D37" s="84" t="str">
        <f>FIXED(VLOOKUP($M37,'Full Sample by BMI Level'!$A:$AH,4,0),3)</f>
        <v>0.458</v>
      </c>
      <c r="E37" s="83" t="str">
        <f>FIXED(VLOOKUP($M37,'Full Sample by BMI Level'!$A:$AH,31,0),3)</f>
        <v>0.244</v>
      </c>
      <c r="F37" s="84" t="str">
        <f>FIXED(VLOOKUP($M37,'Full Sample by BMI Level'!$A:$AH,32,0),3)</f>
        <v>0.430</v>
      </c>
      <c r="G37" s="83" t="str">
        <f>FIXED(VLOOKUP($M37,'Full Sample by BMI Level'!$A:$AH,10,0),3)</f>
        <v>0.262</v>
      </c>
      <c r="H37" s="84" t="str">
        <f>FIXED(VLOOKUP($M37,'Full Sample by BMI Level'!$A:$AH,11,0),3)</f>
        <v>0.440</v>
      </c>
      <c r="I37" s="83" t="str">
        <f>FIXED(VLOOKUP($M37,'Full Sample by BMI Level'!$A:$AH,17,0),3)</f>
        <v>0.294</v>
      </c>
      <c r="J37" s="84" t="str">
        <f>FIXED(VLOOKUP($M37,'Full Sample by BMI Level'!$A:$AH,18,0),3)</f>
        <v>0.456</v>
      </c>
      <c r="K37" s="83" t="str">
        <f>FIXED(VLOOKUP($M37,'Full Sample by BMI Level'!$A:$AH,24,0),3)</f>
        <v>0.378</v>
      </c>
      <c r="L37" s="84" t="str">
        <f>FIXED(VLOOKUP($M37,'Full Sample by BMI Level'!$A:$AH,25,0),3)</f>
        <v>0.485</v>
      </c>
      <c r="M37" s="11" t="s">
        <v>37</v>
      </c>
    </row>
    <row r="38" spans="1:13" x14ac:dyDescent="0.25">
      <c r="A38" s="82" t="s">
        <v>555</v>
      </c>
      <c r="B38" s="89" t="s">
        <v>554</v>
      </c>
      <c r="C38" s="83" t="str">
        <f>FIXED(VLOOKUP($M38,'Full Sample by BMI Level'!$A:$AH,3,0),3)</f>
        <v>0.118</v>
      </c>
      <c r="D38" s="84" t="str">
        <f>FIXED(VLOOKUP($M38,'Full Sample by BMI Level'!$A:$AH,4,0),3)</f>
        <v>0.323</v>
      </c>
      <c r="E38" s="83" t="str">
        <f>FIXED(VLOOKUP($M38,'Full Sample by BMI Level'!$A:$AH,31,0),3)</f>
        <v>0.123</v>
      </c>
      <c r="F38" s="84" t="str">
        <f>FIXED(VLOOKUP($M38,'Full Sample by BMI Level'!$A:$AH,32,0),3)</f>
        <v>0.329</v>
      </c>
      <c r="G38" s="83" t="str">
        <f>FIXED(VLOOKUP($M38,'Full Sample by BMI Level'!$A:$AH,10,0),3)</f>
        <v>0.086</v>
      </c>
      <c r="H38" s="84" t="str">
        <f>FIXED(VLOOKUP($M38,'Full Sample by BMI Level'!$A:$AH,11,0),3)</f>
        <v>0.280</v>
      </c>
      <c r="I38" s="83" t="str">
        <f>FIXED(VLOOKUP($M38,'Full Sample by BMI Level'!$A:$AH,17,0),3)</f>
        <v>0.099</v>
      </c>
      <c r="J38" s="84" t="str">
        <f>FIXED(VLOOKUP($M38,'Full Sample by BMI Level'!$A:$AH,18,0),3)</f>
        <v>0.299</v>
      </c>
      <c r="K38" s="83" t="str">
        <f>FIXED(VLOOKUP($M38,'Full Sample by BMI Level'!$A:$AH,24,0),3)</f>
        <v>0.194</v>
      </c>
      <c r="L38" s="84" t="str">
        <f>FIXED(VLOOKUP($M38,'Full Sample by BMI Level'!$A:$AH,25,0),3)</f>
        <v>0.395</v>
      </c>
      <c r="M38" s="11" t="s">
        <v>38</v>
      </c>
    </row>
    <row r="39" spans="1:13" x14ac:dyDescent="0.25">
      <c r="A39" s="82" t="s">
        <v>553</v>
      </c>
      <c r="B39" s="89" t="s">
        <v>552</v>
      </c>
      <c r="C39" s="83" t="str">
        <f>FIXED(VLOOKUP($M39,'Full Sample by BMI Level'!$A:$AH,3,0),3)</f>
        <v>0.208</v>
      </c>
      <c r="D39" s="84" t="str">
        <f>FIXED(VLOOKUP($M39,'Full Sample by BMI Level'!$A:$AH,4,0),3)</f>
        <v>0.406</v>
      </c>
      <c r="E39" s="83" t="str">
        <f>FIXED(VLOOKUP($M39,'Full Sample by BMI Level'!$A:$AH,31,0),3)</f>
        <v>0.240</v>
      </c>
      <c r="F39" s="84" t="str">
        <f>FIXED(VLOOKUP($M39,'Full Sample by BMI Level'!$A:$AH,32,0),3)</f>
        <v>0.427</v>
      </c>
      <c r="G39" s="83" t="str">
        <f>FIXED(VLOOKUP($M39,'Full Sample by BMI Level'!$A:$AH,10,0),3)</f>
        <v>0.213</v>
      </c>
      <c r="H39" s="84" t="str">
        <f>FIXED(VLOOKUP($M39,'Full Sample by BMI Level'!$A:$AH,11,0),3)</f>
        <v>0.410</v>
      </c>
      <c r="I39" s="83" t="str">
        <f>FIXED(VLOOKUP($M39,'Full Sample by BMI Level'!$A:$AH,17,0),3)</f>
        <v>0.218</v>
      </c>
      <c r="J39" s="84" t="str">
        <f>FIXED(VLOOKUP($M39,'Full Sample by BMI Level'!$A:$AH,18,0),3)</f>
        <v>0.413</v>
      </c>
      <c r="K39" s="83" t="str">
        <f>FIXED(VLOOKUP($M39,'Full Sample by BMI Level'!$A:$AH,24,0),3)</f>
        <v>0.186</v>
      </c>
      <c r="L39" s="84" t="str">
        <f>FIXED(VLOOKUP($M39,'Full Sample by BMI Level'!$A:$AH,25,0),3)</f>
        <v>0.389</v>
      </c>
      <c r="M39" s="11" t="s">
        <v>516</v>
      </c>
    </row>
    <row r="40" spans="1:13" x14ac:dyDescent="0.25">
      <c r="A40" s="82" t="s">
        <v>551</v>
      </c>
      <c r="B40" s="89" t="s">
        <v>550</v>
      </c>
      <c r="C40" s="83" t="str">
        <f>FIXED(VLOOKUP($M40,'Full Sample by BMI Level'!$A:$AH,3,0),3)</f>
        <v>0.151</v>
      </c>
      <c r="D40" s="84" t="str">
        <f>FIXED(VLOOKUP($M40,'Full Sample by BMI Level'!$A:$AH,4,0),3)</f>
        <v>0.358</v>
      </c>
      <c r="E40" s="83" t="str">
        <f>FIXED(VLOOKUP($M40,'Full Sample by BMI Level'!$A:$AH,31,0),3)</f>
        <v>0.162</v>
      </c>
      <c r="F40" s="84" t="str">
        <f>FIXED(VLOOKUP($M40,'Full Sample by BMI Level'!$A:$AH,32,0),3)</f>
        <v>0.369</v>
      </c>
      <c r="G40" s="83" t="str">
        <f>FIXED(VLOOKUP($M40,'Full Sample by BMI Level'!$A:$AH,10,0),3)</f>
        <v>0.160</v>
      </c>
      <c r="H40" s="84" t="str">
        <f>FIXED(VLOOKUP($M40,'Full Sample by BMI Level'!$A:$AH,11,0),3)</f>
        <v>0.367</v>
      </c>
      <c r="I40" s="83" t="str">
        <f>FIXED(VLOOKUP($M40,'Full Sample by BMI Level'!$A:$AH,17,0),3)</f>
        <v>0.145</v>
      </c>
      <c r="J40" s="84" t="str">
        <f>FIXED(VLOOKUP($M40,'Full Sample by BMI Level'!$A:$AH,18,0),3)</f>
        <v>0.352</v>
      </c>
      <c r="K40" s="83" t="str">
        <f>FIXED(VLOOKUP($M40,'Full Sample by BMI Level'!$A:$AH,24,0),3)</f>
        <v>0.140</v>
      </c>
      <c r="L40" s="84" t="str">
        <f>FIXED(VLOOKUP($M40,'Full Sample by BMI Level'!$A:$AH,25,0),3)</f>
        <v>0.347</v>
      </c>
      <c r="M40" s="11" t="s">
        <v>40</v>
      </c>
    </row>
    <row r="41" spans="1:13" x14ac:dyDescent="0.25">
      <c r="A41" s="82" t="s">
        <v>549</v>
      </c>
      <c r="B41" s="89" t="s">
        <v>548</v>
      </c>
      <c r="C41" s="83" t="str">
        <f>FIXED(VLOOKUP($M41,'Full Sample by BMI Level'!$A:$AH,3,0),3)</f>
        <v>0.434</v>
      </c>
      <c r="D41" s="84" t="str">
        <f>FIXED(VLOOKUP($M41,'Full Sample by BMI Level'!$A:$AH,4,0),3)</f>
        <v>0.496</v>
      </c>
      <c r="E41" s="83" t="str">
        <f>FIXED(VLOOKUP($M41,'Full Sample by BMI Level'!$A:$AH,31,0),3)</f>
        <v>0.429</v>
      </c>
      <c r="F41" s="84" t="str">
        <f>FIXED(VLOOKUP($M41,'Full Sample by BMI Level'!$A:$AH,32,0),3)</f>
        <v>0.495</v>
      </c>
      <c r="G41" s="83" t="str">
        <f>FIXED(VLOOKUP($M41,'Full Sample by BMI Level'!$A:$AH,10,0),3)</f>
        <v>0.419</v>
      </c>
      <c r="H41" s="84" t="str">
        <f>FIXED(VLOOKUP($M41,'Full Sample by BMI Level'!$A:$AH,11,0),3)</f>
        <v>0.493</v>
      </c>
      <c r="I41" s="83" t="str">
        <f>FIXED(VLOOKUP($M41,'Full Sample by BMI Level'!$A:$AH,17,0),3)</f>
        <v>0.414</v>
      </c>
      <c r="J41" s="84" t="str">
        <f>FIXED(VLOOKUP($M41,'Full Sample by BMI Level'!$A:$AH,18,0),3)</f>
        <v>0.493</v>
      </c>
      <c r="K41" s="83" t="str">
        <f>FIXED(VLOOKUP($M41,'Full Sample by BMI Level'!$A:$AH,24,0),3)</f>
        <v>0.482</v>
      </c>
      <c r="L41" s="84" t="str">
        <f>FIXED(VLOOKUP($M41,'Full Sample by BMI Level'!$A:$AH,25,0),3)</f>
        <v>0.500</v>
      </c>
      <c r="M41" s="11" t="s">
        <v>41</v>
      </c>
    </row>
    <row r="42" spans="1:13" x14ac:dyDescent="0.25">
      <c r="A42" s="82" t="s">
        <v>103</v>
      </c>
      <c r="B42" s="89" t="s">
        <v>547</v>
      </c>
      <c r="C42" s="83" t="str">
        <f>FIXED(VLOOKUP($M42,'Full Sample by BMI Level'!$A:$AH,3,0),3)</f>
        <v>0.207</v>
      </c>
      <c r="D42" s="84" t="str">
        <f>FIXED(VLOOKUP($M42,'Full Sample by BMI Level'!$A:$AH,4,0),3)</f>
        <v>0.405</v>
      </c>
      <c r="E42" s="83" t="str">
        <f>FIXED(VLOOKUP($M42,'Full Sample by BMI Level'!$A:$AH,31,0),3)</f>
        <v>0.169</v>
      </c>
      <c r="F42" s="84" t="str">
        <f>FIXED(VLOOKUP($M42,'Full Sample by BMI Level'!$A:$AH,32,0),3)</f>
        <v>0.375</v>
      </c>
      <c r="G42" s="83" t="str">
        <f>FIXED(VLOOKUP($M42,'Full Sample by BMI Level'!$A:$AH,10,0),3)</f>
        <v>0.208</v>
      </c>
      <c r="H42" s="84" t="str">
        <f>FIXED(VLOOKUP($M42,'Full Sample by BMI Level'!$A:$AH,11,0),3)</f>
        <v>0.406</v>
      </c>
      <c r="I42" s="83" t="str">
        <f>FIXED(VLOOKUP($M42,'Full Sample by BMI Level'!$A:$AH,17,0),3)</f>
        <v>0.224</v>
      </c>
      <c r="J42" s="84" t="str">
        <f>FIXED(VLOOKUP($M42,'Full Sample by BMI Level'!$A:$AH,18,0),3)</f>
        <v>0.417</v>
      </c>
      <c r="K42" s="83" t="str">
        <f>FIXED(VLOOKUP($M42,'Full Sample by BMI Level'!$A:$AH,24,0),3)</f>
        <v>0.193</v>
      </c>
      <c r="L42" s="84" t="str">
        <f>FIXED(VLOOKUP($M42,'Full Sample by BMI Level'!$A:$AH,25,0),3)</f>
        <v>0.394</v>
      </c>
      <c r="M42" s="11" t="s">
        <v>39</v>
      </c>
    </row>
    <row r="43" spans="1:13" x14ac:dyDescent="0.25">
      <c r="A43" s="82" t="s">
        <v>546</v>
      </c>
      <c r="B43" s="89" t="s">
        <v>545</v>
      </c>
      <c r="C43" s="83" t="str">
        <f>FIXED(VLOOKUP($M43,'Full Sample by BMI Level'!$A:$AH,3,0),3)</f>
        <v>5.836</v>
      </c>
      <c r="D43" s="84" t="str">
        <f>FIXED(VLOOKUP($M43,'Full Sample by BMI Level'!$A:$AH,4,0),3)</f>
        <v>1.779</v>
      </c>
      <c r="E43" s="83" t="str">
        <f>FIXED(VLOOKUP($M43,'Full Sample by BMI Level'!$A:$AH,31,0),3)</f>
        <v>5.544</v>
      </c>
      <c r="F43" s="84" t="str">
        <f>FIXED(VLOOKUP($M43,'Full Sample by BMI Level'!$A:$AH,32,0),3)</f>
        <v>1.717</v>
      </c>
      <c r="G43" s="83" t="str">
        <f>FIXED(VLOOKUP($M43,'Full Sample by BMI Level'!$A:$AH,10,0),3)</f>
        <v>5.640</v>
      </c>
      <c r="H43" s="84" t="str">
        <f>FIXED(VLOOKUP($M43,'Full Sample by BMI Level'!$A:$AH,11,0),3)</f>
        <v>1.651</v>
      </c>
      <c r="I43" s="83" t="str">
        <f>FIXED(VLOOKUP($M43,'Full Sample by BMI Level'!$A:$AH,17,0),3)</f>
        <v>5.940</v>
      </c>
      <c r="J43" s="84" t="str">
        <f>FIXED(VLOOKUP($M43,'Full Sample by BMI Level'!$A:$AH,18,0),3)</f>
        <v>1.815</v>
      </c>
      <c r="K43" s="83" t="str">
        <f>FIXED(VLOOKUP($M43,'Full Sample by BMI Level'!$A:$AH,24,0),3)</f>
        <v>6.096</v>
      </c>
      <c r="L43" s="84" t="str">
        <f>FIXED(VLOOKUP($M43,'Full Sample by BMI Level'!$A:$AH,25,0),3)</f>
        <v>1.913</v>
      </c>
      <c r="M43" s="11" t="s">
        <v>43</v>
      </c>
    </row>
    <row r="44" spans="1:13" ht="30" x14ac:dyDescent="0.25">
      <c r="A44" s="82" t="s">
        <v>44</v>
      </c>
      <c r="B44" s="89" t="s">
        <v>544</v>
      </c>
      <c r="C44" s="83" t="str">
        <f>FIXED(VLOOKUP($M44,'Full Sample by BMI Level'!$A:$AH,3,0),3)</f>
        <v>0.070</v>
      </c>
      <c r="D44" s="84" t="str">
        <f>FIXED(VLOOKUP($M44,'Full Sample by BMI Level'!$A:$AH,4,0),3)</f>
        <v>0.511</v>
      </c>
      <c r="E44" s="83" t="str">
        <f>FIXED(VLOOKUP($M44,'Full Sample by BMI Level'!$A:$AH,31,0),3)</f>
        <v>0.055</v>
      </c>
      <c r="F44" s="84" t="str">
        <f>FIXED(VLOOKUP($M44,'Full Sample by BMI Level'!$A:$AH,32,0),3)</f>
        <v>0.411</v>
      </c>
      <c r="G44" s="83" t="str">
        <f>FIXED(VLOOKUP($M44,'Full Sample by BMI Level'!$A:$AH,10,0),3)</f>
        <v>0.084</v>
      </c>
      <c r="H44" s="84" t="str">
        <f>FIXED(VLOOKUP($M44,'Full Sample by BMI Level'!$A:$AH,11,0),3)</f>
        <v>0.556</v>
      </c>
      <c r="I44" s="83" t="str">
        <f>FIXED(VLOOKUP($M44,'Full Sample by BMI Level'!$A:$AH,17,0),3)</f>
        <v>0.062</v>
      </c>
      <c r="J44" s="84" t="str">
        <f>FIXED(VLOOKUP($M44,'Full Sample by BMI Level'!$A:$AH,18,0),3)</f>
        <v>0.474</v>
      </c>
      <c r="K44" s="83" t="str">
        <f>FIXED(VLOOKUP($M44,'Full Sample by BMI Level'!$A:$AH,24,0),3)</f>
        <v>0.057</v>
      </c>
      <c r="L44" s="84" t="str">
        <f>FIXED(VLOOKUP($M44,'Full Sample by BMI Level'!$A:$AH,25,0),3)</f>
        <v>0.473</v>
      </c>
      <c r="M44" s="11" t="s">
        <v>44</v>
      </c>
    </row>
    <row r="45" spans="1:13" x14ac:dyDescent="0.25">
      <c r="A45" s="82" t="s">
        <v>543</v>
      </c>
      <c r="B45" s="89" t="s">
        <v>542</v>
      </c>
      <c r="C45" s="83" t="str">
        <f>FIXED(VLOOKUP($M45,'Full Sample by BMI Level'!$A:$AH,3,0),3)</f>
        <v>0.640</v>
      </c>
      <c r="D45" s="84" t="str">
        <f>FIXED(VLOOKUP($M45,'Full Sample by BMI Level'!$A:$AH,4,0),3)</f>
        <v>0.480</v>
      </c>
      <c r="E45" s="83" t="str">
        <f>FIXED(VLOOKUP($M45,'Full Sample by BMI Level'!$A:$AH,31,0),3)</f>
        <v>0.691</v>
      </c>
      <c r="F45" s="84" t="str">
        <f>FIXED(VLOOKUP($M45,'Full Sample by BMI Level'!$A:$AH,32,0),3)</f>
        <v>0.463</v>
      </c>
      <c r="G45" s="83" t="str">
        <f>FIXED(VLOOKUP($M45,'Full Sample by BMI Level'!$A:$AH,10,0),3)</f>
        <v>0.664</v>
      </c>
      <c r="H45" s="84" t="str">
        <f>FIXED(VLOOKUP($M45,'Full Sample by BMI Level'!$A:$AH,11,0),3)</f>
        <v>0.473</v>
      </c>
      <c r="I45" s="83" t="str">
        <f>FIXED(VLOOKUP($M45,'Full Sample by BMI Level'!$A:$AH,17,0),3)</f>
        <v>0.627</v>
      </c>
      <c r="J45" s="84" t="str">
        <f>FIXED(VLOOKUP($M45,'Full Sample by BMI Level'!$A:$AH,18,0),3)</f>
        <v>0.484</v>
      </c>
      <c r="K45" s="83" t="str">
        <f>FIXED(VLOOKUP($M45,'Full Sample by BMI Level'!$A:$AH,24,0),3)</f>
        <v>0.606</v>
      </c>
      <c r="L45" s="84" t="str">
        <f>FIXED(VLOOKUP($M45,'Full Sample by BMI Level'!$A:$AH,25,0),3)</f>
        <v>0.489</v>
      </c>
      <c r="M45" s="11" t="s">
        <v>512</v>
      </c>
    </row>
    <row r="46" spans="1:13" x14ac:dyDescent="0.25">
      <c r="A46" s="82" t="s">
        <v>541</v>
      </c>
      <c r="B46" s="89" t="s">
        <v>540</v>
      </c>
      <c r="C46" s="83" t="str">
        <f>FIXED(VLOOKUP($M46,'Full Sample by BMI Level'!$A:$AH,3,0),3)</f>
        <v>0.011</v>
      </c>
      <c r="D46" s="84" t="str">
        <f>FIXED(VLOOKUP($M46,'Full Sample by BMI Level'!$A:$AH,4,0),3)</f>
        <v>0.102</v>
      </c>
      <c r="E46" s="83" t="str">
        <f>FIXED(VLOOKUP($M46,'Full Sample by BMI Level'!$A:$AH,31,0),3)</f>
        <v>0.005</v>
      </c>
      <c r="F46" s="84" t="str">
        <f>FIXED(VLOOKUP($M46,'Full Sample by BMI Level'!$A:$AH,32,0),3)</f>
        <v>0.069</v>
      </c>
      <c r="G46" s="83" t="str">
        <f>FIXED(VLOOKUP($M46,'Full Sample by BMI Level'!$A:$AH,10,0),3)</f>
        <v>0.010</v>
      </c>
      <c r="H46" s="84" t="str">
        <f>FIXED(VLOOKUP($M46,'Full Sample by BMI Level'!$A:$AH,11,0),3)</f>
        <v>0.098</v>
      </c>
      <c r="I46" s="83" t="str">
        <f>FIXED(VLOOKUP($M46,'Full Sample by BMI Level'!$A:$AH,17,0),3)</f>
        <v>0.013</v>
      </c>
      <c r="J46" s="84" t="str">
        <f>FIXED(VLOOKUP($M46,'Full Sample by BMI Level'!$A:$AH,18,0),3)</f>
        <v>0.112</v>
      </c>
      <c r="K46" s="83" t="str">
        <f>FIXED(VLOOKUP($M46,'Full Sample by BMI Level'!$A:$AH,24,0),3)</f>
        <v>0.010</v>
      </c>
      <c r="L46" s="84" t="str">
        <f>FIXED(VLOOKUP($M46,'Full Sample by BMI Level'!$A:$AH,25,0),3)</f>
        <v>0.101</v>
      </c>
      <c r="M46" s="11" t="s">
        <v>129</v>
      </c>
    </row>
    <row r="47" spans="1:13" x14ac:dyDescent="0.25">
      <c r="A47" s="82" t="s">
        <v>539</v>
      </c>
      <c r="B47" s="89" t="s">
        <v>538</v>
      </c>
      <c r="C47" s="83" t="str">
        <f>FIXED(VLOOKUP($M47,'Full Sample by BMI Level'!$A:$AH,3,0),3)</f>
        <v>0.007</v>
      </c>
      <c r="D47" s="84" t="str">
        <f>FIXED(VLOOKUP($M47,'Full Sample by BMI Level'!$A:$AH,4,0),3)</f>
        <v>0.083</v>
      </c>
      <c r="E47" s="83" t="str">
        <f>FIXED(VLOOKUP($M47,'Full Sample by BMI Level'!$A:$AH,31,0),3)</f>
        <v>0.006</v>
      </c>
      <c r="F47" s="84" t="str">
        <f>FIXED(VLOOKUP($M47,'Full Sample by BMI Level'!$A:$AH,32,0),3)</f>
        <v>0.079</v>
      </c>
      <c r="G47" s="83" t="str">
        <f>FIXED(VLOOKUP($M47,'Full Sample by BMI Level'!$A:$AH,10,0),3)</f>
        <v>0.006</v>
      </c>
      <c r="H47" s="84" t="str">
        <f>FIXED(VLOOKUP($M47,'Full Sample by BMI Level'!$A:$AH,11,0),3)</f>
        <v>0.080</v>
      </c>
      <c r="I47" s="83" t="str">
        <f>FIXED(VLOOKUP($M47,'Full Sample by BMI Level'!$A:$AH,17,0),3)</f>
        <v>0.007</v>
      </c>
      <c r="J47" s="84" t="str">
        <f>FIXED(VLOOKUP($M47,'Full Sample by BMI Level'!$A:$AH,18,0),3)</f>
        <v>0.081</v>
      </c>
      <c r="K47" s="83" t="str">
        <f>FIXED(VLOOKUP($M47,'Full Sample by BMI Level'!$A:$AH,24,0),3)</f>
        <v>0.008</v>
      </c>
      <c r="L47" s="84" t="str">
        <f>FIXED(VLOOKUP($M47,'Full Sample by BMI Level'!$A:$AH,25,0),3)</f>
        <v>0.090</v>
      </c>
      <c r="M47" s="11" t="s">
        <v>145</v>
      </c>
    </row>
    <row r="48" spans="1:13" x14ac:dyDescent="0.25">
      <c r="A48" s="82" t="s">
        <v>537</v>
      </c>
      <c r="B48" s="89" t="s">
        <v>536</v>
      </c>
      <c r="C48" s="83" t="str">
        <f>FIXED(VLOOKUP($M48,'Full Sample by BMI Level'!$A:$AH,3,0),3)</f>
        <v>0.002</v>
      </c>
      <c r="D48" s="84" t="str">
        <f>FIXED(VLOOKUP($M48,'Full Sample by BMI Level'!$A:$AH,4,0),3)</f>
        <v>0.043</v>
      </c>
      <c r="E48" s="83" t="s">
        <v>535</v>
      </c>
      <c r="F48" s="84" t="s">
        <v>535</v>
      </c>
      <c r="G48" s="83" t="str">
        <f>FIXED(VLOOKUP($M48,'Full Sample by BMI Level'!$A:$AH,10,0),3)</f>
        <v>0.002</v>
      </c>
      <c r="H48" s="84" t="str">
        <f>FIXED(VLOOKUP($M48,'Full Sample by BMI Level'!$A:$AH,11,0),3)</f>
        <v>0.040</v>
      </c>
      <c r="I48" s="83" t="str">
        <f>FIXED(VLOOKUP($M48,'Full Sample by BMI Level'!$A:$AH,17,0),3)</f>
        <v>0.002</v>
      </c>
      <c r="J48" s="84" t="str">
        <f>FIXED(VLOOKUP($M48,'Full Sample by BMI Level'!$A:$AH,18,0),3)</f>
        <v>0.045</v>
      </c>
      <c r="K48" s="83" t="str">
        <f>FIXED(VLOOKUP($M48,'Full Sample by BMI Level'!$A:$AH,24,0),3)</f>
        <v>0.002</v>
      </c>
      <c r="L48" s="84" t="str">
        <f>FIXED(VLOOKUP($M48,'Full Sample by BMI Level'!$A:$AH,25,0),3)</f>
        <v>0.047</v>
      </c>
      <c r="M48" s="11" t="s">
        <v>45</v>
      </c>
    </row>
    <row r="49" spans="1:13" x14ac:dyDescent="0.25">
      <c r="A49" s="82" t="s">
        <v>534</v>
      </c>
      <c r="B49" s="89" t="s">
        <v>533</v>
      </c>
      <c r="C49" s="83" t="str">
        <f>FIXED(VLOOKUP($M49,'Full Sample by BMI Level'!$A:$AH,3,0),3)</f>
        <v>0.018</v>
      </c>
      <c r="D49" s="84" t="str">
        <f>FIXED(VLOOKUP($M49,'Full Sample by BMI Level'!$A:$AH,4,0),3)</f>
        <v>0.133</v>
      </c>
      <c r="E49" s="83" t="str">
        <f>FIXED(VLOOKUP($M49,'Full Sample by BMI Level'!$A:$AH,31,0),3)</f>
        <v>0.014</v>
      </c>
      <c r="F49" s="84" t="str">
        <f>FIXED(VLOOKUP($M49,'Full Sample by BMI Level'!$A:$AH,32,0),3)</f>
        <v>0.118</v>
      </c>
      <c r="G49" s="83" t="str">
        <f>FIXED(VLOOKUP($M49,'Full Sample by BMI Level'!$A:$AH,10,0),3)</f>
        <v>0.019</v>
      </c>
      <c r="H49" s="84" t="str">
        <f>FIXED(VLOOKUP($M49,'Full Sample by BMI Level'!$A:$AH,11,0),3)</f>
        <v>0.136</v>
      </c>
      <c r="I49" s="83" t="str">
        <f>FIXED(VLOOKUP($M49,'Full Sample by BMI Level'!$A:$AH,17,0),3)</f>
        <v>0.018</v>
      </c>
      <c r="J49" s="84" t="str">
        <f>FIXED(VLOOKUP($M49,'Full Sample by BMI Level'!$A:$AH,18,0),3)</f>
        <v>0.134</v>
      </c>
      <c r="K49" s="83" t="str">
        <f>FIXED(VLOOKUP($M49,'Full Sample by BMI Level'!$A:$AH,24,0),3)</f>
        <v>0.017</v>
      </c>
      <c r="L49" s="84" t="str">
        <f>FIXED(VLOOKUP($M49,'Full Sample by BMI Level'!$A:$AH,25,0),3)</f>
        <v>0.129</v>
      </c>
      <c r="M49" s="11" t="s">
        <v>46</v>
      </c>
    </row>
    <row r="50" spans="1:13" x14ac:dyDescent="0.25">
      <c r="A50" s="82" t="s">
        <v>532</v>
      </c>
      <c r="B50" s="90" t="s">
        <v>531</v>
      </c>
      <c r="C50" s="83" t="str">
        <f>FIXED(VLOOKUP($M50,'Full Sample by BMI Level'!$A:$AH,3,0),3)</f>
        <v>0.310</v>
      </c>
      <c r="D50" s="84" t="str">
        <f>FIXED(VLOOKUP($M50,'Full Sample by BMI Level'!$A:$AH,4,0),3)</f>
        <v>0.463</v>
      </c>
      <c r="E50" s="83" t="str">
        <f>FIXED(VLOOKUP($M50,'Full Sample by BMI Level'!$A:$AH,31,0),3)</f>
        <v>0.271</v>
      </c>
      <c r="F50" s="84" t="str">
        <f>FIXED(VLOOKUP($M50,'Full Sample by BMI Level'!$A:$AH,32,0),3)</f>
        <v>0.445</v>
      </c>
      <c r="G50" s="83" t="str">
        <f>FIXED(VLOOKUP($M50,'Full Sample by BMI Level'!$A:$AH,10,0),3)</f>
        <v>0.288</v>
      </c>
      <c r="H50" s="84" t="str">
        <f>FIXED(VLOOKUP($M50,'Full Sample by BMI Level'!$A:$AH,11,0),3)</f>
        <v>0.453</v>
      </c>
      <c r="I50" s="83" t="str">
        <f>FIXED(VLOOKUP($M50,'Full Sample by BMI Level'!$A:$AH,17,0),3)</f>
        <v>0.319</v>
      </c>
      <c r="J50" s="84" t="str">
        <f>FIXED(VLOOKUP($M50,'Full Sample by BMI Level'!$A:$AH,18,0),3)</f>
        <v>0.466</v>
      </c>
      <c r="K50" s="83" t="str">
        <f>FIXED(VLOOKUP($M50,'Full Sample by BMI Level'!$A:$AH,24,0),3)</f>
        <v>0.342</v>
      </c>
      <c r="L50" s="84" t="str">
        <f>FIXED(VLOOKUP($M50,'Full Sample by BMI Level'!$A:$AH,25,0),3)</f>
        <v>0.474</v>
      </c>
      <c r="M50" s="11" t="s">
        <v>131</v>
      </c>
    </row>
    <row r="51" spans="1:13" x14ac:dyDescent="0.25">
      <c r="A51" s="82" t="s">
        <v>530</v>
      </c>
      <c r="B51" s="90" t="s">
        <v>529</v>
      </c>
      <c r="C51" s="83" t="str">
        <f>FIXED(VLOOKUP($M51,'Full Sample by BMI Level'!$A:$AH,3,0),3)</f>
        <v>0.013</v>
      </c>
      <c r="D51" s="84" t="str">
        <f>FIXED(VLOOKUP($M51,'Full Sample by BMI Level'!$A:$AH,4,0),3)</f>
        <v>0.112</v>
      </c>
      <c r="E51" s="83" t="str">
        <f>FIXED(VLOOKUP($M51,'Full Sample by BMI Level'!$A:$AH,31,0),3)</f>
        <v>0.013</v>
      </c>
      <c r="F51" s="84" t="str">
        <f>FIXED(VLOOKUP($M51,'Full Sample by BMI Level'!$A:$AH,32,0),3)</f>
        <v>0.112</v>
      </c>
      <c r="G51" s="83" t="str">
        <f>FIXED(VLOOKUP($M51,'Full Sample by BMI Level'!$A:$AH,10,0),3)</f>
        <v>0.011</v>
      </c>
      <c r="H51" s="84" t="str">
        <f>FIXED(VLOOKUP($M51,'Full Sample by BMI Level'!$A:$AH,11,0),3)</f>
        <v>0.106</v>
      </c>
      <c r="I51" s="83" t="str">
        <f>FIXED(VLOOKUP($M51,'Full Sample by BMI Level'!$A:$AH,17,0),3)</f>
        <v>0.013</v>
      </c>
      <c r="J51" s="84" t="str">
        <f>FIXED(VLOOKUP($M51,'Full Sample by BMI Level'!$A:$AH,18,0),3)</f>
        <v>0.115</v>
      </c>
      <c r="K51" s="83" t="str">
        <f>FIXED(VLOOKUP($M51,'Full Sample by BMI Level'!$A:$AH,24,0),3)</f>
        <v>0.015</v>
      </c>
      <c r="L51" s="84" t="str">
        <f>FIXED(VLOOKUP($M51,'Full Sample by BMI Level'!$A:$AH,25,0),3)</f>
        <v>0.120</v>
      </c>
      <c r="M51" s="11" t="s">
        <v>130</v>
      </c>
    </row>
    <row r="52" spans="1:13" x14ac:dyDescent="0.25">
      <c r="A52" s="79" t="s">
        <v>106</v>
      </c>
      <c r="B52" s="88" t="s">
        <v>528</v>
      </c>
      <c r="C52" s="80" t="str">
        <f>FIXED(VLOOKUP($M52,'Full Sample by BMI Level'!$A:$AH,3,0),3)</f>
        <v>0.019</v>
      </c>
      <c r="D52" s="81" t="str">
        <f>FIXED(VLOOKUP($M52,'Full Sample by BMI Level'!$A:$AH,4,0),3)</f>
        <v>0.137</v>
      </c>
      <c r="E52" s="80" t="str">
        <f>FIXED(VLOOKUP($M52,'Full Sample by BMI Level'!$A:$AH,31,0),3)</f>
        <v>0.009</v>
      </c>
      <c r="F52" s="81" t="str">
        <f>FIXED(VLOOKUP($M52,'Full Sample by BMI Level'!$A:$AH,32,0),3)</f>
        <v>0.097</v>
      </c>
      <c r="G52" s="80" t="str">
        <f>FIXED(VLOOKUP($M52,'Full Sample by BMI Level'!$A:$AH,10,0),3)</f>
        <v>0.016</v>
      </c>
      <c r="H52" s="81" t="str">
        <f>FIXED(VLOOKUP($M52,'Full Sample by BMI Level'!$A:$AH,11,0),3)</f>
        <v>0.126</v>
      </c>
      <c r="I52" s="80" t="str">
        <f>FIXED(VLOOKUP($M52,'Full Sample by BMI Level'!$A:$AH,17,0),3)</f>
        <v>0.023</v>
      </c>
      <c r="J52" s="81" t="str">
        <f>FIXED(VLOOKUP($M52,'Full Sample by BMI Level'!$A:$AH,18,0),3)</f>
        <v>0.151</v>
      </c>
      <c r="K52" s="80" t="str">
        <f>FIXED(VLOOKUP($M52,'Full Sample by BMI Level'!$A:$AH,24,0),3)</f>
        <v>0.021</v>
      </c>
      <c r="L52" s="81" t="str">
        <f>FIXED(VLOOKUP($M52,'Full Sample by BMI Level'!$A:$AH,25,0),3)</f>
        <v>0.145</v>
      </c>
      <c r="M52" s="11" t="s">
        <v>106</v>
      </c>
    </row>
    <row r="53" spans="1:13" x14ac:dyDescent="0.25">
      <c r="A53" s="85" t="s">
        <v>527</v>
      </c>
      <c r="B53" s="104" t="s">
        <v>526</v>
      </c>
      <c r="C53" s="105"/>
      <c r="D53" s="105"/>
      <c r="E53" s="105"/>
      <c r="F53" s="105"/>
      <c r="G53" s="105"/>
      <c r="H53" s="105"/>
      <c r="I53" s="105"/>
      <c r="J53" s="105"/>
      <c r="K53" s="86"/>
      <c r="L53" s="86"/>
    </row>
    <row r="54" spans="1:13" x14ac:dyDescent="0.25">
      <c r="A54" s="79" t="s">
        <v>525</v>
      </c>
      <c r="B54" s="106" t="s">
        <v>524</v>
      </c>
      <c r="C54" s="107"/>
      <c r="D54" s="107"/>
      <c r="E54" s="107"/>
      <c r="F54" s="107"/>
      <c r="G54" s="107"/>
      <c r="H54" s="107"/>
      <c r="I54" s="107"/>
      <c r="J54" s="107"/>
      <c r="K54" s="12"/>
      <c r="L54" s="12"/>
    </row>
    <row r="55" spans="1:13" x14ac:dyDescent="0.25">
      <c r="A55" s="98" t="s">
        <v>523</v>
      </c>
      <c r="B55" s="99"/>
      <c r="C55" s="96">
        <f>'Full Sample by BMI Level'!B1</f>
        <v>25147</v>
      </c>
      <c r="D55" s="97"/>
      <c r="E55" s="108">
        <f>'Full Sample by BMI Level'!AD1</f>
        <v>634</v>
      </c>
      <c r="F55" s="97"/>
      <c r="G55" s="96">
        <f>'Full Sample by BMI Level'!I1</f>
        <v>11209</v>
      </c>
      <c r="H55" s="97"/>
      <c r="I55" s="96">
        <f>'Full Sample by BMI Level'!P1</f>
        <v>6907</v>
      </c>
      <c r="J55" s="97"/>
      <c r="K55" s="96">
        <f>'Full Sample by BMI Level'!W1</f>
        <v>6397</v>
      </c>
      <c r="L55" s="97"/>
    </row>
    <row r="56" spans="1:13" ht="15.75" thickBot="1" x14ac:dyDescent="0.3">
      <c r="A56" s="93" t="s">
        <v>522</v>
      </c>
      <c r="B56" s="94"/>
      <c r="C56" s="91">
        <v>4691</v>
      </c>
      <c r="D56" s="92"/>
      <c r="E56" s="95">
        <v>224</v>
      </c>
      <c r="F56" s="92"/>
      <c r="G56" s="91">
        <v>2746</v>
      </c>
      <c r="H56" s="92"/>
      <c r="I56" s="91">
        <v>1941</v>
      </c>
      <c r="J56" s="92"/>
      <c r="K56" s="91">
        <v>1351</v>
      </c>
      <c r="L56" s="92"/>
    </row>
    <row r="57" spans="1:13" x14ac:dyDescent="0.25">
      <c r="C57" s="11">
        <f>C55/C56</f>
        <v>5.3606906842890645</v>
      </c>
      <c r="E57" s="11">
        <f>E55/E56</f>
        <v>2.8303571428571428</v>
      </c>
      <c r="G57" s="11">
        <f>G55/G56</f>
        <v>4.0819373634377278</v>
      </c>
      <c r="I57" s="11">
        <f>I55/I56</f>
        <v>3.5584750128799589</v>
      </c>
      <c r="K57" s="11">
        <f>K55/K56</f>
        <v>4.7350111028867508</v>
      </c>
    </row>
    <row r="71" spans="2:5" x14ac:dyDescent="0.25">
      <c r="B71" s="87">
        <v>17750</v>
      </c>
      <c r="C71" s="11" t="e">
        <f>LOG(B71+(SQRT((B71^2)+1)),1)</f>
        <v>#DIV/0!</v>
      </c>
      <c r="E71" s="11">
        <f>ASINH(B71)</f>
        <v>10.477287976257001</v>
      </c>
    </row>
    <row r="72" spans="2:5" x14ac:dyDescent="0.25">
      <c r="B72" s="87">
        <v>57356</v>
      </c>
      <c r="C72" s="11">
        <f>LOG(B72+(SQRT((B72^2)+1)))</f>
        <v>5.0596088517719746</v>
      </c>
    </row>
  </sheetData>
  <mergeCells count="21">
    <mergeCell ref="G55:H55"/>
    <mergeCell ref="I55:J55"/>
    <mergeCell ref="A55:B55"/>
    <mergeCell ref="A1:L1"/>
    <mergeCell ref="A2:L2"/>
    <mergeCell ref="K55:L55"/>
    <mergeCell ref="C3:D3"/>
    <mergeCell ref="E3:F3"/>
    <mergeCell ref="G3:H3"/>
    <mergeCell ref="I3:J3"/>
    <mergeCell ref="K3:L3"/>
    <mergeCell ref="B53:J53"/>
    <mergeCell ref="B54:J54"/>
    <mergeCell ref="C55:D55"/>
    <mergeCell ref="E55:F55"/>
    <mergeCell ref="K56:L56"/>
    <mergeCell ref="A56:B56"/>
    <mergeCell ref="C56:D56"/>
    <mergeCell ref="E56:F56"/>
    <mergeCell ref="G56:H56"/>
    <mergeCell ref="I56:J56"/>
  </mergeCells>
  <pageMargins left="0.7" right="0.7" top="0.75" bottom="0.75" header="0.3" footer="0.3"/>
  <pageSetup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68079-BD85-48A9-BABF-85701D50A0D3}">
  <dimension ref="A1:S73"/>
  <sheetViews>
    <sheetView workbookViewId="0">
      <selection activeCell="B2" sqref="B2:N73"/>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-0.141348379350792</v>
      </c>
      <c r="D2">
        <v>0.116277580123696</v>
      </c>
      <c r="E2">
        <v>0.22413289962135799</v>
      </c>
      <c r="F2">
        <v>-7.9552941058618099E-2</v>
      </c>
      <c r="G2">
        <v>9.6870359657856106E-2</v>
      </c>
      <c r="H2">
        <v>0.41151470938725598</v>
      </c>
      <c r="I2">
        <v>-0.1348118708771</v>
      </c>
      <c r="J2">
        <v>0.115373792487449</v>
      </c>
      <c r="K2">
        <v>0.24261354503695301</v>
      </c>
      <c r="L2">
        <v>-6.8532721622060602E-2</v>
      </c>
      <c r="M2">
        <v>9.6395466162968194E-2</v>
      </c>
      <c r="N2">
        <v>0.477112874170662</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-1.2351857504791199E-2</v>
      </c>
      <c r="D3">
        <v>4.7630458795619397E-2</v>
      </c>
      <c r="E3">
        <v>0.79538305380777397</v>
      </c>
      <c r="F3">
        <v>-1.30751302640066E-2</v>
      </c>
      <c r="G3">
        <v>4.1352972315439301E-2</v>
      </c>
      <c r="H3">
        <v>0.75186318059179602</v>
      </c>
      <c r="I3">
        <v>-1.46344650762878E-2</v>
      </c>
      <c r="J3">
        <v>4.7244707600426199E-2</v>
      </c>
      <c r="K3">
        <v>0.75674436599599804</v>
      </c>
      <c r="L3">
        <v>-1.25934595200968E-2</v>
      </c>
      <c r="M3">
        <v>4.1098470515527598E-2</v>
      </c>
      <c r="N3">
        <v>0.75928365648598595</v>
      </c>
      <c r="P3" t="str">
        <f>IF(E3&lt;0.001,"***",IF(E3&lt;0.01,"**",IF(E3&lt;0.05,"*",IF(E3&lt;0.1,"^",""))))</f>
        <v/>
      </c>
      <c r="Q3" t="str">
        <f t="shared" ref="Q3:Q29" si="0">IF(H3&lt;0.001,"***",IF(H3&lt;0.01,"**",IF(H3&lt;0.05,"*",IF(H3&lt;0.1,"^",""))))</f>
        <v/>
      </c>
      <c r="R3" t="str">
        <f t="shared" ref="R3:R29" si="1">IF(K3&lt;0.001,"***",IF(K3&lt;0.01,"**",IF(K3&lt;0.05,"*",IF(K3&lt;0.1,"^",""))))</f>
        <v/>
      </c>
      <c r="S3" t="str">
        <f t="shared" ref="S3:S29" si="2">IF(N3&lt;0.001,"***",IF(N3&lt;0.01,"**",IF(N3&lt;0.05,"*",IF(N3&lt;0.1,"^",""))))</f>
        <v/>
      </c>
    </row>
    <row r="4" spans="1:19" x14ac:dyDescent="0.25">
      <c r="A4">
        <v>3</v>
      </c>
      <c r="B4" t="s">
        <v>12</v>
      </c>
      <c r="C4">
        <v>-9.8394025518436595E-2</v>
      </c>
      <c r="D4">
        <v>5.2672828421406498E-2</v>
      </c>
      <c r="E4">
        <v>6.1758943027573697E-2</v>
      </c>
      <c r="F4">
        <v>-7.4027407743332593E-2</v>
      </c>
      <c r="G4">
        <v>4.3475300954882397E-2</v>
      </c>
      <c r="H4">
        <v>8.8615556620594393E-2</v>
      </c>
      <c r="I4">
        <v>-9.7777685960365304E-2</v>
      </c>
      <c r="J4">
        <v>5.2268659195249298E-2</v>
      </c>
      <c r="K4">
        <v>6.1390110399361798E-2</v>
      </c>
      <c r="L4">
        <v>-7.7610053212265703E-2</v>
      </c>
      <c r="M4">
        <v>4.3184831241767099E-2</v>
      </c>
      <c r="N4">
        <v>7.2310215705549699E-2</v>
      </c>
      <c r="P4" t="str">
        <f t="shared" ref="P4:P29" si="3">IF(E4&lt;0.001,"***",IF(E4&lt;0.01,"**",IF(E4&lt;0.05,"*",IF(E4&lt;0.1,"^",""))))</f>
        <v>^</v>
      </c>
      <c r="Q4" t="str">
        <f t="shared" si="0"/>
        <v>^</v>
      </c>
      <c r="R4" t="str">
        <f t="shared" si="1"/>
        <v>^</v>
      </c>
      <c r="S4" t="str">
        <f t="shared" si="2"/>
        <v>^</v>
      </c>
    </row>
    <row r="5" spans="1:19" x14ac:dyDescent="0.25">
      <c r="A5">
        <v>4</v>
      </c>
      <c r="B5" t="s">
        <v>25</v>
      </c>
      <c r="C5">
        <v>-5.7528482130024899E-2</v>
      </c>
      <c r="D5">
        <v>6.2580126239110495E-2</v>
      </c>
      <c r="E5">
        <v>0.357950609434045</v>
      </c>
      <c r="F5">
        <v>-8.4898341653429202E-2</v>
      </c>
      <c r="G5">
        <v>5.2758577843422402E-2</v>
      </c>
      <c r="H5">
        <v>0.107575772822862</v>
      </c>
      <c r="I5">
        <v>-4.2895027816730602E-2</v>
      </c>
      <c r="J5">
        <v>6.1800478780862103E-2</v>
      </c>
      <c r="K5">
        <v>0.48762644420540302</v>
      </c>
      <c r="L5">
        <v>-7.2636109872152493E-2</v>
      </c>
      <c r="M5">
        <v>5.2050290353547503E-2</v>
      </c>
      <c r="N5">
        <v>0.162865521885632</v>
      </c>
      <c r="P5" t="str">
        <f t="shared" si="3"/>
        <v/>
      </c>
      <c r="Q5" t="str">
        <f t="shared" si="0"/>
        <v/>
      </c>
      <c r="R5" t="str">
        <f t="shared" si="1"/>
        <v/>
      </c>
      <c r="S5" t="str">
        <f t="shared" si="2"/>
        <v/>
      </c>
    </row>
    <row r="6" spans="1:19" x14ac:dyDescent="0.25">
      <c r="A6">
        <v>5</v>
      </c>
      <c r="B6" t="s">
        <v>26</v>
      </c>
      <c r="C6">
        <v>0.11285617629952301</v>
      </c>
      <c r="D6">
        <v>9.9771421829368503E-2</v>
      </c>
      <c r="E6">
        <v>0.25799309083070798</v>
      </c>
      <c r="F6">
        <v>0.152876940678358</v>
      </c>
      <c r="G6">
        <v>8.39037346463231E-2</v>
      </c>
      <c r="H6">
        <v>6.8447144447969399E-2</v>
      </c>
      <c r="I6">
        <v>9.8263925372736594E-2</v>
      </c>
      <c r="J6">
        <v>9.9114695555563001E-2</v>
      </c>
      <c r="K6">
        <v>0.321482341140299</v>
      </c>
      <c r="L6">
        <v>0.13814484344764799</v>
      </c>
      <c r="M6">
        <v>8.3238936407403499E-2</v>
      </c>
      <c r="N6">
        <v>9.6991309688182203E-2</v>
      </c>
      <c r="P6" t="str">
        <f t="shared" si="3"/>
        <v/>
      </c>
      <c r="Q6" t="str">
        <f t="shared" si="0"/>
        <v>^</v>
      </c>
      <c r="R6" t="str">
        <f t="shared" si="1"/>
        <v/>
      </c>
      <c r="S6" t="str">
        <f t="shared" si="2"/>
        <v>^</v>
      </c>
    </row>
    <row r="7" spans="1:19" x14ac:dyDescent="0.25">
      <c r="A7">
        <v>6</v>
      </c>
      <c r="B7" t="s">
        <v>30</v>
      </c>
      <c r="C7">
        <v>0.118649509792986</v>
      </c>
      <c r="D7">
        <v>5.4736674449831699E-2</v>
      </c>
      <c r="E7">
        <v>3.01859420792077E-2</v>
      </c>
      <c r="F7">
        <v>9.28768479331646E-2</v>
      </c>
      <c r="G7">
        <v>4.4195557854770098E-2</v>
      </c>
      <c r="H7">
        <v>3.5597329936091202E-2</v>
      </c>
      <c r="I7">
        <v>9.4375111989667901E-2</v>
      </c>
      <c r="J7">
        <v>5.4210973429329498E-2</v>
      </c>
      <c r="K7">
        <v>8.1703604271274197E-2</v>
      </c>
      <c r="L7">
        <v>6.9095885752061104E-2</v>
      </c>
      <c r="M7">
        <v>4.3805608621048098E-2</v>
      </c>
      <c r="N7">
        <v>0.114719691132601</v>
      </c>
      <c r="P7" t="str">
        <f t="shared" si="3"/>
        <v>*</v>
      </c>
      <c r="Q7" t="str">
        <f t="shared" si="0"/>
        <v>*</v>
      </c>
      <c r="R7" t="str">
        <f t="shared" si="1"/>
        <v>^</v>
      </c>
      <c r="S7" t="str">
        <f t="shared" si="2"/>
        <v/>
      </c>
    </row>
    <row r="8" spans="1:19" x14ac:dyDescent="0.25">
      <c r="A8">
        <v>7</v>
      </c>
      <c r="B8" t="s">
        <v>27</v>
      </c>
      <c r="C8">
        <v>0.21798536946547301</v>
      </c>
      <c r="D8">
        <v>9.13233680424302E-2</v>
      </c>
      <c r="E8">
        <v>1.69882672515612E-2</v>
      </c>
      <c r="F8">
        <v>0.165088538739908</v>
      </c>
      <c r="G8">
        <v>7.6751160231658302E-2</v>
      </c>
      <c r="H8">
        <v>3.1479497796341398E-2</v>
      </c>
      <c r="I8">
        <v>0.17699858188110301</v>
      </c>
      <c r="J8">
        <v>8.9454964735235495E-2</v>
      </c>
      <c r="K8">
        <v>4.7857295258941099E-2</v>
      </c>
      <c r="L8">
        <v>0.120646093586014</v>
      </c>
      <c r="M8">
        <v>7.4984653353273895E-2</v>
      </c>
      <c r="N8">
        <v>0.107628629544937</v>
      </c>
      <c r="P8" t="str">
        <f t="shared" si="3"/>
        <v>*</v>
      </c>
      <c r="Q8" t="str">
        <f t="shared" si="0"/>
        <v>*</v>
      </c>
      <c r="R8" t="str">
        <f t="shared" si="1"/>
        <v>*</v>
      </c>
      <c r="S8" t="str">
        <f t="shared" si="2"/>
        <v/>
      </c>
    </row>
    <row r="9" spans="1:19" x14ac:dyDescent="0.25">
      <c r="A9">
        <v>8</v>
      </c>
      <c r="B9" t="s">
        <v>29</v>
      </c>
      <c r="C9">
        <v>6.6773381292524206E-2</v>
      </c>
      <c r="D9">
        <v>5.27164338647454E-2</v>
      </c>
      <c r="E9">
        <v>0.205279716943018</v>
      </c>
      <c r="F9">
        <v>5.2893710069057798E-2</v>
      </c>
      <c r="G9">
        <v>4.2551916386358697E-2</v>
      </c>
      <c r="H9">
        <v>0.213853302338222</v>
      </c>
      <c r="I9">
        <v>5.9729111174008698E-2</v>
      </c>
      <c r="J9">
        <v>5.2319898117147198E-2</v>
      </c>
      <c r="K9">
        <v>0.25361463718286198</v>
      </c>
      <c r="L9">
        <v>4.4741029691346197E-2</v>
      </c>
      <c r="M9">
        <v>4.225211863561E-2</v>
      </c>
      <c r="N9">
        <v>0.289642507873281</v>
      </c>
      <c r="P9" t="str">
        <f t="shared" si="3"/>
        <v/>
      </c>
      <c r="Q9" t="str">
        <f t="shared" si="0"/>
        <v/>
      </c>
      <c r="R9" t="str">
        <f t="shared" si="1"/>
        <v/>
      </c>
      <c r="S9" t="str">
        <f t="shared" si="2"/>
        <v/>
      </c>
    </row>
    <row r="10" spans="1:19" x14ac:dyDescent="0.25">
      <c r="A10">
        <v>9</v>
      </c>
      <c r="B10" t="s">
        <v>28</v>
      </c>
      <c r="C10">
        <v>0.15653856812190101</v>
      </c>
      <c r="D10">
        <v>0.12688318356654499</v>
      </c>
      <c r="E10">
        <v>0.217306533342775</v>
      </c>
      <c r="F10">
        <v>0.102527675767539</v>
      </c>
      <c r="G10">
        <v>0.10831125130571299</v>
      </c>
      <c r="H10">
        <v>0.34384148954876598</v>
      </c>
      <c r="I10">
        <v>0.10994692077797399</v>
      </c>
      <c r="J10">
        <v>0.12387655589732401</v>
      </c>
      <c r="K10">
        <v>0.37478162740259302</v>
      </c>
      <c r="L10">
        <v>6.5984433963599307E-2</v>
      </c>
      <c r="M10">
        <v>0.104206628749964</v>
      </c>
      <c r="N10">
        <v>0.52659805410580796</v>
      </c>
      <c r="P10" t="str">
        <f t="shared" si="3"/>
        <v/>
      </c>
      <c r="Q10" t="str">
        <f t="shared" si="0"/>
        <v/>
      </c>
      <c r="R10" t="str">
        <f t="shared" si="1"/>
        <v/>
      </c>
      <c r="S10" t="str">
        <f t="shared" si="2"/>
        <v/>
      </c>
    </row>
    <row r="11" spans="1:19" x14ac:dyDescent="0.25">
      <c r="A11">
        <v>10</v>
      </c>
      <c r="B11" t="s">
        <v>31</v>
      </c>
      <c r="C11">
        <v>-5.52913109130444E-2</v>
      </c>
      <c r="D11">
        <v>7.0583661034826902E-3</v>
      </c>
      <c r="E11" s="1">
        <v>4.77395900588817E-15</v>
      </c>
      <c r="F11">
        <v>-5.9354222100664399E-2</v>
      </c>
      <c r="G11">
        <v>6.2523893706735801E-3</v>
      </c>
      <c r="H11" s="1">
        <v>2.2437916788774598E-21</v>
      </c>
      <c r="I11">
        <v>-5.4001638613748799E-2</v>
      </c>
      <c r="J11">
        <v>7.0034029969882703E-3</v>
      </c>
      <c r="K11" s="1">
        <v>1.25455201782643E-14</v>
      </c>
      <c r="L11">
        <v>-5.8483150172889797E-2</v>
      </c>
      <c r="M11">
        <v>6.1965282642212098E-3</v>
      </c>
      <c r="N11" s="1">
        <v>3.7977727953207703E-21</v>
      </c>
      <c r="P11" t="str">
        <f t="shared" si="3"/>
        <v>***</v>
      </c>
      <c r="Q11" t="str">
        <f t="shared" si="0"/>
        <v>***</v>
      </c>
      <c r="R11" t="str">
        <f t="shared" si="1"/>
        <v>***</v>
      </c>
      <c r="S11" t="str">
        <f t="shared" si="2"/>
        <v>***</v>
      </c>
    </row>
    <row r="12" spans="1:19" x14ac:dyDescent="0.25">
      <c r="A12">
        <v>11</v>
      </c>
      <c r="B12" t="s">
        <v>173</v>
      </c>
      <c r="C12">
        <v>4.3899038687406702E-2</v>
      </c>
      <c r="D12">
        <v>5.3037333509618902E-2</v>
      </c>
      <c r="E12">
        <v>0.40784001604254599</v>
      </c>
      <c r="F12">
        <v>4.3822346350910202E-2</v>
      </c>
      <c r="G12">
        <v>4.9865820231183897E-2</v>
      </c>
      <c r="H12">
        <v>0.379506860339973</v>
      </c>
      <c r="I12">
        <v>3.91416364506511E-2</v>
      </c>
      <c r="J12">
        <v>5.2646077491346498E-2</v>
      </c>
      <c r="K12">
        <v>0.45718732337179202</v>
      </c>
      <c r="L12">
        <v>4.3695439002346001E-2</v>
      </c>
      <c r="M12">
        <v>4.9487192407548598E-2</v>
      </c>
      <c r="N12">
        <v>0.37725539884493597</v>
      </c>
      <c r="P12" t="str">
        <f t="shared" si="3"/>
        <v/>
      </c>
      <c r="Q12" t="str">
        <f t="shared" si="0"/>
        <v/>
      </c>
      <c r="R12" t="str">
        <f t="shared" si="1"/>
        <v/>
      </c>
      <c r="S12" t="str">
        <f t="shared" si="2"/>
        <v/>
      </c>
    </row>
    <row r="13" spans="1:19" x14ac:dyDescent="0.25">
      <c r="A13">
        <v>12</v>
      </c>
      <c r="B13" t="s">
        <v>32</v>
      </c>
      <c r="C13">
        <v>1.1195231957246201E-2</v>
      </c>
      <c r="D13">
        <v>2.20029975114929E-2</v>
      </c>
      <c r="E13">
        <v>0.61088901603567303</v>
      </c>
      <c r="F13">
        <v>1.5992151684124101E-2</v>
      </c>
      <c r="G13">
        <v>1.9508923778158601E-2</v>
      </c>
      <c r="H13">
        <v>0.41236707445904502</v>
      </c>
      <c r="I13">
        <v>1.10692574143297E-2</v>
      </c>
      <c r="J13">
        <v>2.1836012702936201E-2</v>
      </c>
      <c r="K13">
        <v>0.61220626505618903</v>
      </c>
      <c r="L13">
        <v>1.40104484002022E-2</v>
      </c>
      <c r="M13">
        <v>1.9419452530892799E-2</v>
      </c>
      <c r="N13">
        <v>0.47062368640768398</v>
      </c>
      <c r="P13" t="str">
        <f t="shared" si="3"/>
        <v/>
      </c>
      <c r="Q13" t="str">
        <f t="shared" si="0"/>
        <v/>
      </c>
      <c r="R13" t="str">
        <f t="shared" si="1"/>
        <v/>
      </c>
      <c r="S13" t="str">
        <f t="shared" si="2"/>
        <v/>
      </c>
    </row>
    <row r="14" spans="1:19" x14ac:dyDescent="0.25">
      <c r="A14">
        <v>13</v>
      </c>
      <c r="B14" t="s">
        <v>33</v>
      </c>
      <c r="C14">
        <v>3.0374956337823399E-2</v>
      </c>
      <c r="D14">
        <v>6.7621174323636802E-3</v>
      </c>
      <c r="E14" s="1">
        <v>7.0580713250612001E-6</v>
      </c>
      <c r="F14">
        <v>2.7985164366219999E-2</v>
      </c>
      <c r="G14">
        <v>6.1347506606890803E-3</v>
      </c>
      <c r="H14" s="1">
        <v>5.07303847534133E-6</v>
      </c>
      <c r="I14">
        <v>3.0306269773157299E-2</v>
      </c>
      <c r="J14">
        <v>6.7317743457692E-3</v>
      </c>
      <c r="K14" s="1">
        <v>6.7325374852877903E-6</v>
      </c>
      <c r="L14">
        <v>2.8243614431873801E-2</v>
      </c>
      <c r="M14">
        <v>6.1158259132576996E-3</v>
      </c>
      <c r="N14" s="1">
        <v>3.8723338977465501E-6</v>
      </c>
      <c r="P14" t="str">
        <f t="shared" si="3"/>
        <v>***</v>
      </c>
      <c r="Q14" t="str">
        <f t="shared" si="0"/>
        <v>***</v>
      </c>
      <c r="R14" t="str">
        <f t="shared" si="1"/>
        <v>***</v>
      </c>
      <c r="S14" t="str">
        <f t="shared" si="2"/>
        <v>***</v>
      </c>
    </row>
    <row r="15" spans="1:19" x14ac:dyDescent="0.25">
      <c r="A15">
        <v>14</v>
      </c>
      <c r="B15" t="s">
        <v>118</v>
      </c>
      <c r="C15">
        <v>-1.6968376223499001E-2</v>
      </c>
      <c r="D15">
        <v>1.058781461205E-2</v>
      </c>
      <c r="E15">
        <v>0.109015805242105</v>
      </c>
      <c r="F15">
        <v>-1.76110214054295E-2</v>
      </c>
      <c r="G15">
        <v>9.2422869428750495E-3</v>
      </c>
      <c r="H15">
        <v>5.6717304590555601E-2</v>
      </c>
      <c r="I15">
        <v>-1.8836215263522499E-2</v>
      </c>
      <c r="J15">
        <v>1.05303940891073E-2</v>
      </c>
      <c r="K15">
        <v>7.3655502212376697E-2</v>
      </c>
      <c r="L15">
        <v>-1.9227210410423998E-2</v>
      </c>
      <c r="M15">
        <v>9.2115536493349096E-3</v>
      </c>
      <c r="N15">
        <v>3.6861667369282002E-2</v>
      </c>
      <c r="P15" t="str">
        <f t="shared" si="3"/>
        <v/>
      </c>
      <c r="Q15" t="str">
        <f t="shared" si="0"/>
        <v>^</v>
      </c>
      <c r="R15" t="str">
        <f t="shared" si="1"/>
        <v>^</v>
      </c>
      <c r="S15" t="str">
        <f t="shared" si="2"/>
        <v>*</v>
      </c>
    </row>
    <row r="16" spans="1:19" x14ac:dyDescent="0.25">
      <c r="A16">
        <v>15</v>
      </c>
      <c r="B16" t="s">
        <v>34</v>
      </c>
      <c r="C16">
        <v>4.0812578332440697E-3</v>
      </c>
      <c r="D16">
        <v>1.06938328836797E-3</v>
      </c>
      <c r="E16">
        <v>1.3538037516780399E-4</v>
      </c>
      <c r="F16">
        <v>3.42514168371448E-3</v>
      </c>
      <c r="G16">
        <v>7.9604831432744704E-4</v>
      </c>
      <c r="H16" s="1">
        <v>1.6874398088871402E-5</v>
      </c>
      <c r="I16">
        <v>4.2381995728508898E-3</v>
      </c>
      <c r="J16">
        <v>1.05628790135301E-3</v>
      </c>
      <c r="K16" s="1">
        <v>6.0116600392512398E-5</v>
      </c>
      <c r="L16">
        <v>3.5963178619406498E-3</v>
      </c>
      <c r="M16">
        <v>7.8575842401832296E-4</v>
      </c>
      <c r="N16" s="1">
        <v>4.7197392601642401E-6</v>
      </c>
      <c r="P16" t="str">
        <f t="shared" si="3"/>
        <v>***</v>
      </c>
      <c r="Q16" t="str">
        <f t="shared" si="0"/>
        <v>***</v>
      </c>
      <c r="R16" t="str">
        <f t="shared" si="1"/>
        <v>***</v>
      </c>
      <c r="S16" t="str">
        <f t="shared" si="2"/>
        <v>***</v>
      </c>
    </row>
    <row r="17" spans="1:19" x14ac:dyDescent="0.25">
      <c r="A17">
        <v>16</v>
      </c>
      <c r="B17" t="s">
        <v>35</v>
      </c>
      <c r="C17">
        <v>-5.7301899592398901E-4</v>
      </c>
      <c r="D17">
        <v>3.7756955546370603E-4</v>
      </c>
      <c r="E17">
        <v>0.12910228085054501</v>
      </c>
      <c r="F17">
        <v>-3.3614502520941099E-4</v>
      </c>
      <c r="G17">
        <v>3.5072961135273703E-4</v>
      </c>
      <c r="H17">
        <v>0.33785280896990899</v>
      </c>
      <c r="I17">
        <v>-4.69352290725418E-4</v>
      </c>
      <c r="J17">
        <v>3.6422511942251802E-4</v>
      </c>
      <c r="K17">
        <v>0.197525913017112</v>
      </c>
      <c r="L17">
        <v>-3.0828578672607599E-4</v>
      </c>
      <c r="M17">
        <v>3.3654785953919202E-4</v>
      </c>
      <c r="N17">
        <v>0.35965450938537302</v>
      </c>
      <c r="P17" t="str">
        <f t="shared" si="3"/>
        <v/>
      </c>
      <c r="Q17" t="str">
        <f t="shared" si="0"/>
        <v/>
      </c>
      <c r="R17" t="str">
        <f t="shared" si="1"/>
        <v/>
      </c>
      <c r="S17" t="str">
        <f t="shared" si="2"/>
        <v/>
      </c>
    </row>
    <row r="18" spans="1:19" x14ac:dyDescent="0.25">
      <c r="A18">
        <v>17</v>
      </c>
      <c r="B18" t="s">
        <v>36</v>
      </c>
      <c r="C18">
        <v>3.73939870466853E-4</v>
      </c>
      <c r="D18">
        <v>1.7626773263663099E-4</v>
      </c>
      <c r="E18">
        <v>3.3885530609271103E-2</v>
      </c>
      <c r="F18">
        <v>6.3610774904958995E-4</v>
      </c>
      <c r="G18">
        <v>1.4481236872825E-4</v>
      </c>
      <c r="H18" s="1">
        <v>1.11985512158972E-5</v>
      </c>
      <c r="I18">
        <v>3.60202273975545E-4</v>
      </c>
      <c r="J18">
        <v>1.7425669976289701E-4</v>
      </c>
      <c r="K18">
        <v>3.87267595828438E-2</v>
      </c>
      <c r="L18">
        <v>6.2565171853890705E-4</v>
      </c>
      <c r="M18">
        <v>1.4296301457603999E-4</v>
      </c>
      <c r="N18" s="1">
        <v>1.2070047996957499E-5</v>
      </c>
      <c r="P18" t="str">
        <f t="shared" si="3"/>
        <v>*</v>
      </c>
      <c r="Q18" t="str">
        <f t="shared" si="0"/>
        <v>***</v>
      </c>
      <c r="R18" t="str">
        <f t="shared" si="1"/>
        <v>*</v>
      </c>
      <c r="S18" t="str">
        <f t="shared" si="2"/>
        <v>***</v>
      </c>
    </row>
    <row r="19" spans="1:19" x14ac:dyDescent="0.25">
      <c r="A19">
        <v>18</v>
      </c>
      <c r="B19" t="s">
        <v>37</v>
      </c>
      <c r="C19">
        <v>2.31074169725804E-2</v>
      </c>
      <c r="D19">
        <v>3.7992615864361298E-2</v>
      </c>
      <c r="E19">
        <v>0.54304945846939601</v>
      </c>
      <c r="F19">
        <v>1.40099261144946E-2</v>
      </c>
      <c r="G19">
        <v>3.3221682682868098E-2</v>
      </c>
      <c r="H19">
        <v>0.673236477889958</v>
      </c>
      <c r="I19">
        <v>2.58033724779307E-2</v>
      </c>
      <c r="J19">
        <v>3.7684982689199703E-2</v>
      </c>
      <c r="K19">
        <v>0.49352546397012298</v>
      </c>
      <c r="L19">
        <v>1.7036776379676599E-2</v>
      </c>
      <c r="M19">
        <v>3.2940769721739503E-2</v>
      </c>
      <c r="N19">
        <v>0.60502057211971105</v>
      </c>
      <c r="P19" t="str">
        <f t="shared" si="3"/>
        <v/>
      </c>
      <c r="Q19" t="str">
        <f t="shared" si="0"/>
        <v/>
      </c>
      <c r="R19" t="str">
        <f t="shared" si="1"/>
        <v/>
      </c>
      <c r="S19" t="str">
        <f t="shared" si="2"/>
        <v/>
      </c>
    </row>
    <row r="20" spans="1:19" x14ac:dyDescent="0.25">
      <c r="A20">
        <v>19</v>
      </c>
      <c r="B20" t="s">
        <v>38</v>
      </c>
      <c r="C20">
        <v>0.13181230169811201</v>
      </c>
      <c r="D20">
        <v>5.2901886242201497E-2</v>
      </c>
      <c r="E20">
        <v>1.27155887282314E-2</v>
      </c>
      <c r="F20">
        <v>7.1621071772410894E-2</v>
      </c>
      <c r="G20">
        <v>4.5265326030846299E-2</v>
      </c>
      <c r="H20">
        <v>0.11359246141931501</v>
      </c>
      <c r="I20">
        <v>0.134333646267909</v>
      </c>
      <c r="J20">
        <v>5.2514984966217301E-2</v>
      </c>
      <c r="K20">
        <v>1.05274277955761E-2</v>
      </c>
      <c r="L20">
        <v>7.3652413205874595E-2</v>
      </c>
      <c r="M20">
        <v>4.4974871848930197E-2</v>
      </c>
      <c r="N20">
        <v>0.101497908631081</v>
      </c>
      <c r="P20" t="str">
        <f t="shared" si="3"/>
        <v>*</v>
      </c>
      <c r="Q20" t="str">
        <f t="shared" si="0"/>
        <v/>
      </c>
      <c r="R20" t="str">
        <f t="shared" si="1"/>
        <v>*</v>
      </c>
      <c r="S20" t="str">
        <f t="shared" si="2"/>
        <v/>
      </c>
    </row>
    <row r="21" spans="1:19" x14ac:dyDescent="0.25">
      <c r="A21">
        <v>20</v>
      </c>
      <c r="B21" t="s">
        <v>40</v>
      </c>
      <c r="C21">
        <v>-0.22655832586285199</v>
      </c>
      <c r="D21">
        <v>0.10565386840355399</v>
      </c>
      <c r="E21">
        <v>3.2005267739463703E-2</v>
      </c>
      <c r="F21">
        <v>-0.168627996186997</v>
      </c>
      <c r="G21">
        <v>7.8094246571142806E-2</v>
      </c>
      <c r="H21">
        <v>3.0827804027091E-2</v>
      </c>
      <c r="I21">
        <v>-0.19577195938006201</v>
      </c>
      <c r="J21">
        <v>0.104538957818044</v>
      </c>
      <c r="K21">
        <v>6.1107374250007201E-2</v>
      </c>
      <c r="L21">
        <v>-0.136899272148329</v>
      </c>
      <c r="M21">
        <v>7.7442369346706993E-2</v>
      </c>
      <c r="N21">
        <v>7.7101576002082201E-2</v>
      </c>
      <c r="P21" t="str">
        <f t="shared" si="3"/>
        <v>*</v>
      </c>
      <c r="Q21" t="str">
        <f t="shared" si="0"/>
        <v>*</v>
      </c>
      <c r="R21" t="str">
        <f t="shared" si="1"/>
        <v>^</v>
      </c>
      <c r="S21" t="str">
        <f t="shared" si="2"/>
        <v>^</v>
      </c>
    </row>
    <row r="22" spans="1:19" x14ac:dyDescent="0.25">
      <c r="A22">
        <v>21</v>
      </c>
      <c r="B22" t="s">
        <v>41</v>
      </c>
      <c r="C22">
        <v>-6.8846792123308201E-2</v>
      </c>
      <c r="D22">
        <v>9.3246138064597403E-2</v>
      </c>
      <c r="E22">
        <v>0.46031152323624103</v>
      </c>
      <c r="F22">
        <v>-5.1470420254287802E-2</v>
      </c>
      <c r="G22">
        <v>6.9899239358283696E-2</v>
      </c>
      <c r="H22">
        <v>0.46151672082568701</v>
      </c>
      <c r="I22">
        <v>-3.9655836827351999E-2</v>
      </c>
      <c r="J22">
        <v>9.1963572564083995E-2</v>
      </c>
      <c r="K22">
        <v>0.66631390697900605</v>
      </c>
      <c r="L22">
        <v>-1.9168321622681402E-2</v>
      </c>
      <c r="M22">
        <v>6.89105352510231E-2</v>
      </c>
      <c r="N22">
        <v>0.78088767718474095</v>
      </c>
      <c r="P22" t="str">
        <f t="shared" si="3"/>
        <v/>
      </c>
      <c r="Q22" t="str">
        <f t="shared" si="0"/>
        <v/>
      </c>
      <c r="R22" t="str">
        <f t="shared" si="1"/>
        <v/>
      </c>
      <c r="S22" t="str">
        <f t="shared" si="2"/>
        <v/>
      </c>
    </row>
    <row r="23" spans="1:19" x14ac:dyDescent="0.25">
      <c r="A23">
        <v>22</v>
      </c>
      <c r="B23" t="s">
        <v>39</v>
      </c>
      <c r="C23">
        <v>-8.4074226394459495E-2</v>
      </c>
      <c r="D23">
        <v>0.102415439539424</v>
      </c>
      <c r="E23">
        <v>0.41169548814909401</v>
      </c>
      <c r="F23">
        <v>-6.0540152521191597E-2</v>
      </c>
      <c r="G23">
        <v>7.6292650999510603E-2</v>
      </c>
      <c r="H23">
        <v>0.427471806325388</v>
      </c>
      <c r="I23">
        <v>-4.6228816443566197E-2</v>
      </c>
      <c r="J23">
        <v>0.101215327376252</v>
      </c>
      <c r="K23">
        <v>0.64785986953241304</v>
      </c>
      <c r="L23">
        <v>-2.4818089152822499E-2</v>
      </c>
      <c r="M23">
        <v>7.5389699487573306E-2</v>
      </c>
      <c r="N23">
        <v>0.742006527168943</v>
      </c>
      <c r="P23" t="str">
        <f t="shared" si="3"/>
        <v/>
      </c>
      <c r="Q23" t="str">
        <f t="shared" si="0"/>
        <v/>
      </c>
      <c r="R23" t="str">
        <f t="shared" si="1"/>
        <v/>
      </c>
      <c r="S23" t="str">
        <f t="shared" si="2"/>
        <v/>
      </c>
    </row>
    <row r="24" spans="1:19" x14ac:dyDescent="0.25">
      <c r="A24">
        <v>23</v>
      </c>
      <c r="B24" t="s">
        <v>43</v>
      </c>
      <c r="C24">
        <v>-9.5934078558967406E-2</v>
      </c>
      <c r="D24">
        <v>1.02280694011387E-2</v>
      </c>
      <c r="E24">
        <v>0</v>
      </c>
      <c r="F24">
        <v>-8.5323716315514997E-2</v>
      </c>
      <c r="G24">
        <v>9.5897035901642107E-3</v>
      </c>
      <c r="H24" s="1">
        <v>5.7154717736688001E-19</v>
      </c>
      <c r="I24">
        <v>-9.4186155126209398E-2</v>
      </c>
      <c r="J24">
        <v>1.01131758360022E-2</v>
      </c>
      <c r="K24">
        <v>0</v>
      </c>
      <c r="L24">
        <v>-8.3374860778703097E-2</v>
      </c>
      <c r="M24">
        <v>9.4778265043114693E-3</v>
      </c>
      <c r="N24" s="1">
        <v>1.4073100175524399E-18</v>
      </c>
      <c r="P24" t="str">
        <f t="shared" si="3"/>
        <v>***</v>
      </c>
      <c r="Q24" t="str">
        <f t="shared" si="0"/>
        <v>***</v>
      </c>
      <c r="R24" t="str">
        <f t="shared" si="1"/>
        <v>***</v>
      </c>
      <c r="S24" t="str">
        <f t="shared" si="2"/>
        <v>***</v>
      </c>
    </row>
    <row r="25" spans="1:19" x14ac:dyDescent="0.25">
      <c r="A25">
        <v>24</v>
      </c>
      <c r="B25" t="s">
        <v>44</v>
      </c>
      <c r="C25">
        <v>4.0306386357582602E-2</v>
      </c>
      <c r="D25">
        <v>3.6242985068208902E-2</v>
      </c>
      <c r="E25">
        <v>0.26608848252096101</v>
      </c>
      <c r="F25">
        <v>4.0238102152470902E-2</v>
      </c>
      <c r="G25">
        <v>3.3903782337070601E-2</v>
      </c>
      <c r="H25">
        <v>0.23529379664627101</v>
      </c>
      <c r="I25">
        <v>3.1904236471964303E-2</v>
      </c>
      <c r="J25">
        <v>3.4831101080874997E-2</v>
      </c>
      <c r="K25">
        <v>0.35968273817025298</v>
      </c>
      <c r="L25">
        <v>3.37249774696044E-2</v>
      </c>
      <c r="M25">
        <v>3.2571721496667802E-2</v>
      </c>
      <c r="N25">
        <v>0.30047903523885899</v>
      </c>
      <c r="P25" t="str">
        <f t="shared" si="3"/>
        <v/>
      </c>
      <c r="Q25" t="str">
        <f t="shared" si="0"/>
        <v/>
      </c>
      <c r="R25" t="str">
        <f t="shared" si="1"/>
        <v/>
      </c>
      <c r="S25" t="str">
        <f t="shared" si="2"/>
        <v/>
      </c>
    </row>
    <row r="26" spans="1:19" x14ac:dyDescent="0.25">
      <c r="A26">
        <v>25</v>
      </c>
      <c r="B26" t="s">
        <v>131</v>
      </c>
      <c r="C26">
        <v>0.23156720481802301</v>
      </c>
      <c r="D26">
        <v>0.39762588166465401</v>
      </c>
      <c r="E26">
        <v>0.56031440172411695</v>
      </c>
      <c r="F26">
        <v>0.25971561247832498</v>
      </c>
      <c r="G26">
        <v>0.36745462053248801</v>
      </c>
      <c r="H26">
        <v>0.47969299597728798</v>
      </c>
      <c r="I26">
        <v>-9.8006153759850098E-2</v>
      </c>
      <c r="J26">
        <v>4.3850997087738597E-2</v>
      </c>
      <c r="K26">
        <v>2.54185835055055E-2</v>
      </c>
      <c r="L26">
        <v>-0.139910809178455</v>
      </c>
      <c r="M26">
        <v>4.0609584946029599E-2</v>
      </c>
      <c r="N26">
        <v>5.7049836092180396E-4</v>
      </c>
      <c r="P26" t="str">
        <f t="shared" si="3"/>
        <v/>
      </c>
      <c r="Q26" t="str">
        <f t="shared" si="0"/>
        <v/>
      </c>
      <c r="R26" t="str">
        <f t="shared" si="1"/>
        <v>*</v>
      </c>
      <c r="S26" t="str">
        <f t="shared" si="2"/>
        <v>***</v>
      </c>
    </row>
    <row r="27" spans="1:19" x14ac:dyDescent="0.25">
      <c r="A27">
        <v>26</v>
      </c>
      <c r="B27" t="s">
        <v>145</v>
      </c>
      <c r="C27">
        <v>-0.335214817069866</v>
      </c>
      <c r="D27">
        <v>0.45585175217858498</v>
      </c>
      <c r="E27">
        <v>0.46212071316875097</v>
      </c>
      <c r="F27">
        <v>-0.18443046087038001</v>
      </c>
      <c r="G27">
        <v>0.42424181139887801</v>
      </c>
      <c r="H27">
        <v>0.66375873110699601</v>
      </c>
      <c r="I27">
        <v>-0.72280541948242005</v>
      </c>
      <c r="J27">
        <v>0.217409497584336</v>
      </c>
      <c r="K27">
        <v>8.8536995812471498E-4</v>
      </c>
      <c r="L27">
        <v>-0.65644460810708705</v>
      </c>
      <c r="M27">
        <v>0.20659789332837999</v>
      </c>
      <c r="N27">
        <v>1.4860078101066E-3</v>
      </c>
      <c r="P27" t="str">
        <f t="shared" si="3"/>
        <v/>
      </c>
      <c r="Q27" t="str">
        <f t="shared" si="0"/>
        <v/>
      </c>
      <c r="R27" t="str">
        <f t="shared" si="1"/>
        <v>***</v>
      </c>
      <c r="S27" t="str">
        <f t="shared" si="2"/>
        <v>**</v>
      </c>
    </row>
    <row r="28" spans="1:19" x14ac:dyDescent="0.25">
      <c r="A28">
        <v>27</v>
      </c>
      <c r="B28" t="s">
        <v>46</v>
      </c>
      <c r="C28">
        <v>-4.1431767924810001E-2</v>
      </c>
      <c r="D28">
        <v>0.416492741862239</v>
      </c>
      <c r="E28">
        <v>0.92075893970673395</v>
      </c>
      <c r="F28">
        <v>2.90145969526228E-2</v>
      </c>
      <c r="G28">
        <v>0.38524336296743</v>
      </c>
      <c r="H28">
        <v>0.93996410141565001</v>
      </c>
      <c r="I28">
        <v>-0.34293175618043498</v>
      </c>
      <c r="J28">
        <v>0.122677731647149</v>
      </c>
      <c r="K28">
        <v>5.1837594147789998E-3</v>
      </c>
      <c r="L28">
        <v>-0.35068550786393299</v>
      </c>
      <c r="M28">
        <v>0.11436135985568099</v>
      </c>
      <c r="N28">
        <v>2.1660362826302101E-3</v>
      </c>
      <c r="P28" t="str">
        <f t="shared" si="3"/>
        <v/>
      </c>
      <c r="Q28" t="str">
        <f t="shared" si="0"/>
        <v/>
      </c>
      <c r="R28" t="str">
        <f t="shared" si="1"/>
        <v>**</v>
      </c>
      <c r="S28" t="str">
        <f t="shared" si="2"/>
        <v>**</v>
      </c>
    </row>
    <row r="29" spans="1:19" x14ac:dyDescent="0.25">
      <c r="A29">
        <v>28</v>
      </c>
      <c r="B29" t="s">
        <v>129</v>
      </c>
      <c r="C29">
        <v>-0.112780160171409</v>
      </c>
      <c r="D29">
        <v>0.42129710888788302</v>
      </c>
      <c r="E29">
        <v>0.78893221567541305</v>
      </c>
      <c r="F29">
        <v>-8.3405806424426202E-2</v>
      </c>
      <c r="G29">
        <v>0.39069461806807498</v>
      </c>
      <c r="H29">
        <v>0.830951949753163</v>
      </c>
      <c r="I29">
        <v>-0.397282359183596</v>
      </c>
      <c r="J29">
        <v>0.14341598323903201</v>
      </c>
      <c r="K29">
        <v>5.6032193919520702E-3</v>
      </c>
      <c r="L29">
        <v>-0.44412022915171101</v>
      </c>
      <c r="M29">
        <v>0.13602153729154701</v>
      </c>
      <c r="N29">
        <v>1.0943592440711501E-3</v>
      </c>
      <c r="P29" t="str">
        <f t="shared" si="3"/>
        <v/>
      </c>
      <c r="Q29" t="str">
        <f t="shared" si="0"/>
        <v/>
      </c>
      <c r="R29" t="str">
        <f t="shared" si="1"/>
        <v>**</v>
      </c>
      <c r="S29" t="str">
        <f t="shared" si="2"/>
        <v>**</v>
      </c>
    </row>
    <row r="30" spans="1:19" x14ac:dyDescent="0.25">
      <c r="A30">
        <v>29</v>
      </c>
      <c r="B30" t="s">
        <v>130</v>
      </c>
      <c r="C30">
        <v>0.133855383208551</v>
      </c>
      <c r="D30">
        <v>0.41882370981804301</v>
      </c>
      <c r="E30">
        <v>0.74927279526720902</v>
      </c>
      <c r="F30">
        <v>0.18943788929365499</v>
      </c>
      <c r="G30">
        <v>0.38794329985488002</v>
      </c>
      <c r="H30">
        <v>0.62532791247102004</v>
      </c>
      <c r="I30">
        <v>-0.18253245557687001</v>
      </c>
      <c r="J30">
        <v>0.13001438425886</v>
      </c>
      <c r="K30">
        <v>0.160336577548856</v>
      </c>
      <c r="L30">
        <v>-0.20843606518555599</v>
      </c>
      <c r="M30">
        <v>0.122552297174986</v>
      </c>
      <c r="N30">
        <v>8.8981900954712104E-2</v>
      </c>
      <c r="P30" t="str">
        <f t="shared" ref="P30:P69" si="4">IF(E30&lt;0.001,"***",IF(E30&lt;0.01,"**",IF(E30&lt;0.05,"*",IF(E30&lt;0.1,"^",""))))</f>
        <v/>
      </c>
      <c r="Q30" t="str">
        <f t="shared" ref="Q30:Q69" si="5">IF(H30&lt;0.001,"***",IF(H30&lt;0.01,"**",IF(H30&lt;0.05,"*",IF(H30&lt;0.1,"^",""))))</f>
        <v/>
      </c>
      <c r="R30" t="str">
        <f t="shared" ref="R30:R69" si="6">IF(K30&lt;0.001,"***",IF(K30&lt;0.01,"**",IF(K30&lt;0.05,"*",IF(K30&lt;0.1,"^",""))))</f>
        <v/>
      </c>
      <c r="S30" t="str">
        <f t="shared" ref="S30:S69" si="7">IF(N30&lt;0.001,"***",IF(N30&lt;0.01,"**",IF(N30&lt;0.05,"*",IF(N30&lt;0.1,"^",""))))</f>
        <v>^</v>
      </c>
    </row>
    <row r="31" spans="1:19" x14ac:dyDescent="0.25">
      <c r="A31">
        <v>30</v>
      </c>
      <c r="B31" t="s">
        <v>45</v>
      </c>
      <c r="C31">
        <v>8.5969655367259007E-2</v>
      </c>
      <c r="D31">
        <v>0.53490665339746901</v>
      </c>
      <c r="E31">
        <v>0.87231473453506303</v>
      </c>
      <c r="F31">
        <v>0.11597625364658699</v>
      </c>
      <c r="G31">
        <v>0.494821853082343</v>
      </c>
      <c r="H31">
        <v>0.81469012872076296</v>
      </c>
      <c r="I31">
        <v>-0.348436691196847</v>
      </c>
      <c r="J31">
        <v>0.34850949778729901</v>
      </c>
      <c r="K31">
        <v>0.31741161789710498</v>
      </c>
      <c r="L31">
        <v>-0.39669392250369001</v>
      </c>
      <c r="M31">
        <v>0.319214318286067</v>
      </c>
      <c r="N31">
        <v>0.213971141130465</v>
      </c>
      <c r="P31" t="str">
        <f t="shared" si="4"/>
        <v/>
      </c>
      <c r="Q31" t="str">
        <f t="shared" si="5"/>
        <v/>
      </c>
      <c r="R31" t="str">
        <f t="shared" si="6"/>
        <v/>
      </c>
      <c r="S31" t="str">
        <f t="shared" si="7"/>
        <v/>
      </c>
    </row>
    <row r="32" spans="1:19" x14ac:dyDescent="0.25">
      <c r="A32">
        <v>31</v>
      </c>
      <c r="B32" t="s">
        <v>106</v>
      </c>
      <c r="C32">
        <v>0.15575784058657399</v>
      </c>
      <c r="D32">
        <v>0.121617040907171</v>
      </c>
      <c r="E32">
        <v>0.200290691840638</v>
      </c>
      <c r="F32">
        <v>0.14396302491457</v>
      </c>
      <c r="G32">
        <v>0.114636510350366</v>
      </c>
      <c r="H32">
        <v>0.20918059810080999</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60</v>
      </c>
      <c r="C33">
        <v>0.34518456277494203</v>
      </c>
      <c r="D33">
        <v>0.29408352507866298</v>
      </c>
      <c r="E33">
        <v>0.24048969260234601</v>
      </c>
      <c r="F33">
        <v>0.194083712667944</v>
      </c>
      <c r="G33">
        <v>0.27370031523873101</v>
      </c>
      <c r="H33">
        <v>0.47825603162938202</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64</v>
      </c>
      <c r="C34">
        <v>0.90497442481521395</v>
      </c>
      <c r="D34">
        <v>0.51733578757042598</v>
      </c>
      <c r="E34">
        <v>8.0239532767616098E-2</v>
      </c>
      <c r="F34">
        <v>0.82975602096263801</v>
      </c>
      <c r="G34">
        <v>0.48775827735340899</v>
      </c>
      <c r="H34">
        <v>8.8912504149176799E-2</v>
      </c>
      <c r="I34" t="s">
        <v>170</v>
      </c>
      <c r="J34" t="s">
        <v>170</v>
      </c>
      <c r="K34" t="s">
        <v>170</v>
      </c>
      <c r="L34" t="s">
        <v>170</v>
      </c>
      <c r="M34" t="s">
        <v>170</v>
      </c>
      <c r="N34" t="s">
        <v>170</v>
      </c>
      <c r="P34" t="str">
        <f t="shared" si="4"/>
        <v>^</v>
      </c>
      <c r="Q34" t="str">
        <f t="shared" si="5"/>
        <v>^</v>
      </c>
      <c r="R34" t="str">
        <f t="shared" si="6"/>
        <v/>
      </c>
      <c r="S34" t="str">
        <f t="shared" si="7"/>
        <v/>
      </c>
    </row>
    <row r="35" spans="1:19" x14ac:dyDescent="0.25">
      <c r="A35">
        <v>34</v>
      </c>
      <c r="B35" t="s">
        <v>62</v>
      </c>
      <c r="C35">
        <v>0.26600935068364501</v>
      </c>
      <c r="D35">
        <v>0.268366172216224</v>
      </c>
      <c r="E35">
        <v>0.32157919728782097</v>
      </c>
      <c r="F35">
        <v>0.17632853433547499</v>
      </c>
      <c r="G35">
        <v>0.24719276157144299</v>
      </c>
      <c r="H35">
        <v>0.47564527742169199</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61</v>
      </c>
      <c r="C36">
        <v>0.31340340278406698</v>
      </c>
      <c r="D36">
        <v>0.27230931250142698</v>
      </c>
      <c r="E36">
        <v>0.249769426646857</v>
      </c>
      <c r="F36">
        <v>0.207218284931905</v>
      </c>
      <c r="G36">
        <v>0.25225083742427601</v>
      </c>
      <c r="H36">
        <v>0.411374566132377</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54</v>
      </c>
      <c r="C37">
        <v>0.50075885199700998</v>
      </c>
      <c r="D37">
        <v>0.31758796990091598</v>
      </c>
      <c r="E37">
        <v>0.114851596162465</v>
      </c>
      <c r="F37">
        <v>0.24737746577269301</v>
      </c>
      <c r="G37">
        <v>0.293741977736105</v>
      </c>
      <c r="H37">
        <v>0.39969893028404502</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51</v>
      </c>
      <c r="C38">
        <v>-3.9674711151726202E-2</v>
      </c>
      <c r="D38">
        <v>0.54111205668052798</v>
      </c>
      <c r="E38">
        <v>0.94155092514127703</v>
      </c>
      <c r="F38">
        <v>-0.184287012178387</v>
      </c>
      <c r="G38">
        <v>0.51501528766348703</v>
      </c>
      <c r="H38">
        <v>0.72047185811376002</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56</v>
      </c>
      <c r="C39">
        <v>0.42381547725715801</v>
      </c>
      <c r="D39">
        <v>0.29379711452355201</v>
      </c>
      <c r="E39">
        <v>0.14914876441183</v>
      </c>
      <c r="F39">
        <v>0.31828729432628</v>
      </c>
      <c r="G39">
        <v>0.27253980637669201</v>
      </c>
      <c r="H39">
        <v>0.24286478651469101</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52</v>
      </c>
      <c r="C40">
        <v>-8.6508245241393791E-3</v>
      </c>
      <c r="D40">
        <v>0.33373993364521398</v>
      </c>
      <c r="E40">
        <v>0.97932046551940499</v>
      </c>
      <c r="F40">
        <v>-9.9647690699449107E-2</v>
      </c>
      <c r="G40">
        <v>0.30841565041777602</v>
      </c>
      <c r="H40">
        <v>0.74662296253543603</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58</v>
      </c>
      <c r="C41">
        <v>0.27180697477349702</v>
      </c>
      <c r="D41">
        <v>0.28020888136344402</v>
      </c>
      <c r="E41">
        <v>0.33203873657545802</v>
      </c>
      <c r="F41">
        <v>0.19782015821291099</v>
      </c>
      <c r="G41">
        <v>0.26031768409551798</v>
      </c>
      <c r="H41">
        <v>0.44730345370559399</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67</v>
      </c>
      <c r="C42">
        <v>0.29499821312036201</v>
      </c>
      <c r="D42">
        <v>0.29743173879775497</v>
      </c>
      <c r="E42">
        <v>0.32128621562749698</v>
      </c>
      <c r="F42">
        <v>0.19352000159716501</v>
      </c>
      <c r="G42">
        <v>0.27564822619065898</v>
      </c>
      <c r="H42">
        <v>0.48264534807972398</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57</v>
      </c>
      <c r="C43">
        <v>-6.0128785317497798E-3</v>
      </c>
      <c r="D43">
        <v>0.334041097268516</v>
      </c>
      <c r="E43">
        <v>0.98563852197574697</v>
      </c>
      <c r="F43">
        <v>-3.5228938383217903E-2</v>
      </c>
      <c r="G43">
        <v>0.30873693583151701</v>
      </c>
      <c r="H43">
        <v>0.90915324839932099</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59</v>
      </c>
      <c r="C44">
        <v>0.35793435852170402</v>
      </c>
      <c r="D44">
        <v>0.28767553431839898</v>
      </c>
      <c r="E44">
        <v>0.21341514487817201</v>
      </c>
      <c r="F44">
        <v>0.25648737501413199</v>
      </c>
      <c r="G44">
        <v>0.26685793723673801</v>
      </c>
      <c r="H44">
        <v>0.33648265164337399</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55</v>
      </c>
      <c r="C45">
        <v>0.32709605413367199</v>
      </c>
      <c r="D45">
        <v>0.390128076278553</v>
      </c>
      <c r="E45">
        <v>0.401787848887313</v>
      </c>
      <c r="F45">
        <v>0.28552041466566902</v>
      </c>
      <c r="G45">
        <v>0.35826503378915298</v>
      </c>
      <c r="H45">
        <v>0.42547829379203</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53</v>
      </c>
      <c r="C46">
        <v>0.77009634300021901</v>
      </c>
      <c r="D46">
        <v>0.47934614218284299</v>
      </c>
      <c r="E46">
        <v>0.108151836785116</v>
      </c>
      <c r="F46">
        <v>0.773368231780028</v>
      </c>
      <c r="G46">
        <v>0.39863377646104498</v>
      </c>
      <c r="H46">
        <v>5.2373987464827798E-2</v>
      </c>
      <c r="I46" t="s">
        <v>170</v>
      </c>
      <c r="J46" t="s">
        <v>170</v>
      </c>
      <c r="K46" t="s">
        <v>170</v>
      </c>
      <c r="L46" t="s">
        <v>170</v>
      </c>
      <c r="M46" t="s">
        <v>170</v>
      </c>
      <c r="N46" t="s">
        <v>170</v>
      </c>
      <c r="P46" t="str">
        <f t="shared" si="4"/>
        <v/>
      </c>
      <c r="Q46" t="str">
        <f t="shared" si="5"/>
        <v>^</v>
      </c>
      <c r="R46" t="str">
        <f t="shared" si="6"/>
        <v/>
      </c>
      <c r="S46" t="str">
        <f t="shared" si="7"/>
        <v/>
      </c>
    </row>
    <row r="47" spans="1:19" x14ac:dyDescent="0.25">
      <c r="A47">
        <v>46</v>
      </c>
      <c r="B47" t="s">
        <v>47</v>
      </c>
      <c r="C47">
        <v>3.1839961214513102E-2</v>
      </c>
      <c r="D47">
        <v>0.358491913151259</v>
      </c>
      <c r="E47">
        <v>0.92922782375371205</v>
      </c>
      <c r="F47">
        <v>-2.57224813915365E-2</v>
      </c>
      <c r="G47">
        <v>0.33304514829419202</v>
      </c>
      <c r="H47">
        <v>0.93843722137447205</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65</v>
      </c>
      <c r="C48">
        <v>0.81385492676343896</v>
      </c>
      <c r="D48">
        <v>0.53085644457737902</v>
      </c>
      <c r="E48">
        <v>0.12525172280556601</v>
      </c>
      <c r="F48">
        <v>0.74917774141753202</v>
      </c>
      <c r="G48">
        <v>0.49665461513229298</v>
      </c>
      <c r="H48">
        <v>0.13143986442619801</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66</v>
      </c>
      <c r="C49">
        <v>0.190212846480354</v>
      </c>
      <c r="D49">
        <v>0.309225550427912</v>
      </c>
      <c r="E49">
        <v>0.53847114856873302</v>
      </c>
      <c r="F49">
        <v>8.8385906136258005E-2</v>
      </c>
      <c r="G49">
        <v>0.28836293061214002</v>
      </c>
      <c r="H49">
        <v>0.759216936619168</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48</v>
      </c>
      <c r="C50">
        <v>0.63311552552274297</v>
      </c>
      <c r="D50">
        <v>0.398244091992141</v>
      </c>
      <c r="E50">
        <v>0.111887215950465</v>
      </c>
      <c r="F50">
        <v>0.45973643991662899</v>
      </c>
      <c r="G50">
        <v>0.370249833155192</v>
      </c>
      <c r="H50">
        <v>0.21435003923382701</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49</v>
      </c>
      <c r="C51">
        <v>-8.4462968707636699E-2</v>
      </c>
      <c r="D51">
        <v>0.43378457984077201</v>
      </c>
      <c r="E51">
        <v>0.845618587454953</v>
      </c>
      <c r="F51">
        <v>-8.3517166766656006E-2</v>
      </c>
      <c r="G51">
        <v>0.40839863411462901</v>
      </c>
      <c r="H51">
        <v>0.83796346911627595</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63</v>
      </c>
      <c r="C52">
        <v>0.77105635665950201</v>
      </c>
      <c r="D52">
        <v>1.1534268279272999</v>
      </c>
      <c r="E52">
        <v>0.50381972536227704</v>
      </c>
      <c r="F52">
        <v>0.51021268969368505</v>
      </c>
      <c r="G52">
        <v>1.1033669374453201</v>
      </c>
      <c r="H52">
        <v>0.64378422066938801</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50</v>
      </c>
      <c r="C53">
        <v>1.1358887514610401</v>
      </c>
      <c r="D53">
        <v>1.0954945692191</v>
      </c>
      <c r="E53">
        <v>0.29979504392996897</v>
      </c>
      <c r="F53">
        <v>1.14610792290022</v>
      </c>
      <c r="G53">
        <v>1.03771645147268</v>
      </c>
      <c r="H53">
        <v>0.269397150935689</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71</v>
      </c>
      <c r="C54">
        <v>-0.66323381332113795</v>
      </c>
      <c r="D54">
        <v>0.44789832052199902</v>
      </c>
      <c r="E54">
        <v>0.138668220191563</v>
      </c>
      <c r="F54">
        <v>-0.60532742690874497</v>
      </c>
      <c r="G54">
        <v>0.40745607312758803</v>
      </c>
      <c r="H54">
        <v>0.13737801494671401</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78</v>
      </c>
      <c r="C55">
        <v>-0.65269310040998996</v>
      </c>
      <c r="D55">
        <v>0.42855627422310699</v>
      </c>
      <c r="E55">
        <v>0.12775759929304401</v>
      </c>
      <c r="F55">
        <v>-0.64433216349510103</v>
      </c>
      <c r="G55">
        <v>0.38815480894316901</v>
      </c>
      <c r="H55">
        <v>9.6916950330487195E-2</v>
      </c>
      <c r="I55" t="s">
        <v>170</v>
      </c>
      <c r="J55" t="s">
        <v>170</v>
      </c>
      <c r="K55" t="s">
        <v>170</v>
      </c>
      <c r="L55" t="s">
        <v>170</v>
      </c>
      <c r="M55" t="s">
        <v>170</v>
      </c>
      <c r="N55" t="s">
        <v>170</v>
      </c>
      <c r="P55" t="str">
        <f t="shared" si="4"/>
        <v/>
      </c>
      <c r="Q55" t="str">
        <f t="shared" si="5"/>
        <v>^</v>
      </c>
      <c r="R55" t="str">
        <f t="shared" si="6"/>
        <v/>
      </c>
      <c r="S55" t="str">
        <f t="shared" si="7"/>
        <v/>
      </c>
    </row>
    <row r="56" spans="1:19" x14ac:dyDescent="0.25">
      <c r="A56">
        <v>55</v>
      </c>
      <c r="B56" t="s">
        <v>68</v>
      </c>
      <c r="C56">
        <v>-0.62895421640071303</v>
      </c>
      <c r="D56">
        <v>0.472050534378949</v>
      </c>
      <c r="E56">
        <v>0.18273289792872299</v>
      </c>
      <c r="F56">
        <v>-0.63690761844135302</v>
      </c>
      <c r="G56">
        <v>0.43119566685252197</v>
      </c>
      <c r="H56">
        <v>0.13965598239617499</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72</v>
      </c>
      <c r="C57">
        <v>-0.51229703135121096</v>
      </c>
      <c r="D57">
        <v>0.428829154860356</v>
      </c>
      <c r="E57">
        <v>0.23222719462357799</v>
      </c>
      <c r="F57">
        <v>-0.48655513783806098</v>
      </c>
      <c r="G57">
        <v>0.38943455724878301</v>
      </c>
      <c r="H57">
        <v>0.21152293696916299</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79</v>
      </c>
      <c r="C58">
        <v>-0.65305908228468101</v>
      </c>
      <c r="D58">
        <v>0.43078342305554101</v>
      </c>
      <c r="E58">
        <v>0.12952439289412199</v>
      </c>
      <c r="F58">
        <v>-0.61301723345635395</v>
      </c>
      <c r="G58">
        <v>0.39042920368834799</v>
      </c>
      <c r="H58">
        <v>0.116389262506413</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80</v>
      </c>
      <c r="C59">
        <v>-0.72691682193838603</v>
      </c>
      <c r="D59">
        <v>0.44911416513936098</v>
      </c>
      <c r="E59">
        <v>0.10554263913824501</v>
      </c>
      <c r="F59">
        <v>-0.63574690023171199</v>
      </c>
      <c r="G59">
        <v>0.40889798569327301</v>
      </c>
      <c r="H59">
        <v>0.119998188428457</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81</v>
      </c>
      <c r="C60">
        <v>-0.63304961611426702</v>
      </c>
      <c r="D60">
        <v>0.45441603345237902</v>
      </c>
      <c r="E60">
        <v>0.163587796617049</v>
      </c>
      <c r="F60">
        <v>-0.61042528758459302</v>
      </c>
      <c r="G60">
        <v>0.41484432309368902</v>
      </c>
      <c r="H60">
        <v>0.14116776070895101</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76</v>
      </c>
      <c r="C61">
        <v>-0.63544559368495901</v>
      </c>
      <c r="D61">
        <v>0.436568275636183</v>
      </c>
      <c r="E61">
        <v>0.14551792031538899</v>
      </c>
      <c r="F61">
        <v>-0.62243394850214795</v>
      </c>
      <c r="G61">
        <v>0.39729235798781598</v>
      </c>
      <c r="H61">
        <v>0.117187178663527</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82</v>
      </c>
      <c r="C62">
        <v>-0.69456374085065697</v>
      </c>
      <c r="D62">
        <v>0.456205121849794</v>
      </c>
      <c r="E62">
        <v>0.127888541834805</v>
      </c>
      <c r="F62">
        <v>-0.67174309670041699</v>
      </c>
      <c r="G62">
        <v>0.41468944483776199</v>
      </c>
      <c r="H62">
        <v>0.105260150668462</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74</v>
      </c>
      <c r="C63">
        <v>-0.77714614063595899</v>
      </c>
      <c r="D63">
        <v>0.43554396936379802</v>
      </c>
      <c r="E63">
        <v>7.4373052405569406E-2</v>
      </c>
      <c r="F63">
        <v>-0.77109576300489802</v>
      </c>
      <c r="G63">
        <v>0.39459930613064698</v>
      </c>
      <c r="H63">
        <v>5.0686617795108399E-2</v>
      </c>
      <c r="I63" t="s">
        <v>170</v>
      </c>
      <c r="J63" t="s">
        <v>170</v>
      </c>
      <c r="K63" t="s">
        <v>170</v>
      </c>
      <c r="L63" t="s">
        <v>170</v>
      </c>
      <c r="M63" t="s">
        <v>170</v>
      </c>
      <c r="N63" t="s">
        <v>170</v>
      </c>
      <c r="P63" t="str">
        <f t="shared" si="4"/>
        <v>^</v>
      </c>
      <c r="Q63" t="str">
        <f t="shared" si="5"/>
        <v>^</v>
      </c>
      <c r="R63" t="str">
        <f t="shared" si="6"/>
        <v/>
      </c>
      <c r="S63" t="str">
        <f t="shared" si="7"/>
        <v/>
      </c>
    </row>
    <row r="64" spans="1:19" x14ac:dyDescent="0.25">
      <c r="A64">
        <v>63</v>
      </c>
      <c r="B64" t="s">
        <v>77</v>
      </c>
      <c r="C64">
        <v>-0.56861386756113697</v>
      </c>
      <c r="D64">
        <v>0.45851069945690498</v>
      </c>
      <c r="E64">
        <v>0.21492651274128599</v>
      </c>
      <c r="F64">
        <v>-0.51308503469352296</v>
      </c>
      <c r="G64">
        <v>0.41821709846361599</v>
      </c>
      <c r="H64">
        <v>0.21988312024633799</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84</v>
      </c>
      <c r="C65">
        <v>-0.923725212850112</v>
      </c>
      <c r="D65">
        <v>0.50113118062539697</v>
      </c>
      <c r="E65">
        <v>6.5288101767694007E-2</v>
      </c>
      <c r="F65">
        <v>-0.91672116488837796</v>
      </c>
      <c r="G65">
        <v>0.45911728537583801</v>
      </c>
      <c r="H65">
        <v>4.5857384121069697E-2</v>
      </c>
      <c r="I65" t="s">
        <v>170</v>
      </c>
      <c r="J65" t="s">
        <v>170</v>
      </c>
      <c r="K65" t="s">
        <v>170</v>
      </c>
      <c r="L65" t="s">
        <v>170</v>
      </c>
      <c r="M65" t="s">
        <v>170</v>
      </c>
      <c r="N65" t="s">
        <v>170</v>
      </c>
      <c r="P65" t="str">
        <f t="shared" si="4"/>
        <v>^</v>
      </c>
      <c r="Q65" t="str">
        <f t="shared" si="5"/>
        <v>*</v>
      </c>
      <c r="R65" t="str">
        <f t="shared" si="6"/>
        <v/>
      </c>
      <c r="S65" t="str">
        <f t="shared" si="7"/>
        <v/>
      </c>
    </row>
    <row r="66" spans="1:19" x14ac:dyDescent="0.25">
      <c r="B66" t="s">
        <v>75</v>
      </c>
      <c r="C66">
        <v>-0.52321223039765596</v>
      </c>
      <c r="D66">
        <v>0.456280439747622</v>
      </c>
      <c r="E66">
        <v>0.25150975314097102</v>
      </c>
      <c r="F66">
        <v>-0.55053030315148699</v>
      </c>
      <c r="G66">
        <v>0.41297297360892499</v>
      </c>
      <c r="H66">
        <v>0.182502142108522</v>
      </c>
      <c r="I66" t="s">
        <v>170</v>
      </c>
      <c r="J66" t="s">
        <v>170</v>
      </c>
      <c r="K66" t="s">
        <v>170</v>
      </c>
      <c r="L66" t="s">
        <v>170</v>
      </c>
      <c r="M66" t="s">
        <v>170</v>
      </c>
      <c r="N66" t="s">
        <v>170</v>
      </c>
      <c r="P66" t="str">
        <f t="shared" si="4"/>
        <v/>
      </c>
      <c r="Q66" t="str">
        <f t="shared" si="5"/>
        <v/>
      </c>
      <c r="R66" t="str">
        <f t="shared" si="6"/>
        <v/>
      </c>
      <c r="S66" t="str">
        <f t="shared" si="7"/>
        <v/>
      </c>
    </row>
    <row r="67" spans="1:19" x14ac:dyDescent="0.25">
      <c r="B67" t="s">
        <v>70</v>
      </c>
      <c r="C67">
        <v>-0.76631303348351498</v>
      </c>
      <c r="D67">
        <v>0.59073370059151797</v>
      </c>
      <c r="E67">
        <v>0.19455464957801799</v>
      </c>
      <c r="F67">
        <v>-0.71085094175395103</v>
      </c>
      <c r="G67">
        <v>0.53789821685972505</v>
      </c>
      <c r="H67">
        <v>0.18632327464304799</v>
      </c>
      <c r="I67" t="s">
        <v>170</v>
      </c>
      <c r="J67" t="s">
        <v>170</v>
      </c>
      <c r="K67" t="s">
        <v>170</v>
      </c>
      <c r="L67" t="s">
        <v>170</v>
      </c>
      <c r="M67" t="s">
        <v>170</v>
      </c>
      <c r="N67" t="s">
        <v>170</v>
      </c>
      <c r="P67" t="str">
        <f t="shared" si="4"/>
        <v/>
      </c>
      <c r="Q67" t="str">
        <f t="shared" si="5"/>
        <v/>
      </c>
      <c r="R67" t="str">
        <f t="shared" si="6"/>
        <v/>
      </c>
      <c r="S67" t="str">
        <f t="shared" si="7"/>
        <v/>
      </c>
    </row>
    <row r="68" spans="1:19" x14ac:dyDescent="0.25">
      <c r="B68" t="s">
        <v>69</v>
      </c>
      <c r="C68">
        <v>-2.58786592571037</v>
      </c>
      <c r="D68">
        <v>0.87449876303173202</v>
      </c>
      <c r="E68">
        <v>3.0838255920263599E-3</v>
      </c>
      <c r="F68">
        <v>-2.0793066112752601</v>
      </c>
      <c r="G68">
        <v>0.81899803247334302</v>
      </c>
      <c r="H68">
        <v>1.1122003571067801E-2</v>
      </c>
      <c r="I68" t="s">
        <v>170</v>
      </c>
      <c r="J68" t="s">
        <v>170</v>
      </c>
      <c r="K68" t="s">
        <v>170</v>
      </c>
      <c r="L68" t="s">
        <v>170</v>
      </c>
      <c r="M68" t="s">
        <v>170</v>
      </c>
      <c r="N68" t="s">
        <v>170</v>
      </c>
      <c r="P68" t="str">
        <f t="shared" si="4"/>
        <v>**</v>
      </c>
      <c r="Q68" t="str">
        <f t="shared" si="5"/>
        <v>*</v>
      </c>
      <c r="R68" t="str">
        <f t="shared" si="6"/>
        <v/>
      </c>
      <c r="S68" t="str">
        <f t="shared" si="7"/>
        <v/>
      </c>
    </row>
    <row r="69" spans="1:19" x14ac:dyDescent="0.25">
      <c r="B69" t="s">
        <v>83</v>
      </c>
      <c r="C69">
        <v>-1.03365858187188</v>
      </c>
      <c r="D69">
        <v>1.14775059083563</v>
      </c>
      <c r="E69">
        <v>0.36780362983891102</v>
      </c>
      <c r="F69">
        <v>-0.92934581215019296</v>
      </c>
      <c r="G69">
        <v>1.0754020163411</v>
      </c>
      <c r="H69">
        <v>0.38748651576033599</v>
      </c>
      <c r="I69" t="s">
        <v>170</v>
      </c>
      <c r="J69" t="s">
        <v>170</v>
      </c>
      <c r="K69" t="s">
        <v>170</v>
      </c>
      <c r="L69" t="s">
        <v>170</v>
      </c>
      <c r="M69" t="s">
        <v>170</v>
      </c>
      <c r="N69" t="s">
        <v>170</v>
      </c>
      <c r="P69" t="str">
        <f t="shared" si="4"/>
        <v/>
      </c>
      <c r="Q69" t="str">
        <f t="shared" si="5"/>
        <v/>
      </c>
      <c r="R69" t="str">
        <f t="shared" si="6"/>
        <v/>
      </c>
      <c r="S69" t="str">
        <f t="shared" si="7"/>
        <v/>
      </c>
    </row>
    <row r="70" spans="1:19" x14ac:dyDescent="0.25">
      <c r="B70" t="s">
        <v>73</v>
      </c>
      <c r="C70">
        <v>1.2013005781472601</v>
      </c>
      <c r="D70">
        <v>0.88196324351533695</v>
      </c>
      <c r="E70">
        <v>0.17317404064780501</v>
      </c>
      <c r="F70">
        <v>0.85999352826054498</v>
      </c>
      <c r="G70">
        <v>0.828017607845</v>
      </c>
      <c r="H70">
        <v>0.29898269149210099</v>
      </c>
      <c r="I70" t="s">
        <v>170</v>
      </c>
      <c r="J70" t="s">
        <v>170</v>
      </c>
      <c r="K70" t="s">
        <v>170</v>
      </c>
      <c r="L70" t="s">
        <v>170</v>
      </c>
      <c r="M70" t="s">
        <v>170</v>
      </c>
      <c r="N70" t="s">
        <v>170</v>
      </c>
    </row>
    <row r="71" spans="1:19" x14ac:dyDescent="0.25">
      <c r="B71" t="s">
        <v>503</v>
      </c>
      <c r="C71">
        <v>-1.28952072038121E-2</v>
      </c>
      <c r="D71">
        <v>5.1033470926642101E-2</v>
      </c>
      <c r="E71">
        <v>0.80051444760469503</v>
      </c>
      <c r="F71">
        <v>-6.0701268446233803E-3</v>
      </c>
      <c r="G71">
        <v>4.5123421080634302E-2</v>
      </c>
      <c r="H71">
        <v>0.89298922003511205</v>
      </c>
      <c r="I71">
        <v>-2.0409248832346599E-2</v>
      </c>
      <c r="J71">
        <v>5.0441921731580297E-2</v>
      </c>
      <c r="K71">
        <v>0.68576503927690702</v>
      </c>
      <c r="L71">
        <v>-1.40564036266583E-2</v>
      </c>
      <c r="M71">
        <v>4.46345368329535E-2</v>
      </c>
      <c r="N71">
        <v>0.75282077492056099</v>
      </c>
    </row>
    <row r="72" spans="1:19" x14ac:dyDescent="0.25">
      <c r="B72" t="s">
        <v>505</v>
      </c>
      <c r="C72">
        <v>5.1571776196289401E-2</v>
      </c>
      <c r="D72">
        <v>5.8182236993834201E-2</v>
      </c>
      <c r="E72">
        <v>0.37541089508029701</v>
      </c>
      <c r="F72">
        <v>4.4025806261330999E-2</v>
      </c>
      <c r="G72">
        <v>5.2034675411225299E-2</v>
      </c>
      <c r="H72">
        <v>0.39750481431062601</v>
      </c>
      <c r="I72">
        <v>3.3558172547520998E-2</v>
      </c>
      <c r="J72">
        <v>5.7420411882860498E-2</v>
      </c>
      <c r="K72">
        <v>0.55893150203583897</v>
      </c>
      <c r="L72">
        <v>2.3781969016877898E-2</v>
      </c>
      <c r="M72">
        <v>5.1309318652218598E-2</v>
      </c>
      <c r="N72">
        <v>0.64300462067165498</v>
      </c>
    </row>
    <row r="73" spans="1:19" x14ac:dyDescent="0.25">
      <c r="B73" t="s">
        <v>504</v>
      </c>
      <c r="C73">
        <v>-4.7480120729320299E-2</v>
      </c>
      <c r="D73">
        <v>6.7930734697536493E-2</v>
      </c>
      <c r="E73">
        <v>0.48458388847595102</v>
      </c>
      <c r="F73">
        <v>-3.8652821587830399E-2</v>
      </c>
      <c r="G73">
        <v>5.7948454002503098E-2</v>
      </c>
      <c r="H73">
        <v>0.50475887564496702</v>
      </c>
      <c r="I73">
        <v>-5.2446434419507797E-2</v>
      </c>
      <c r="J73">
        <v>6.7077994416429199E-2</v>
      </c>
      <c r="K73">
        <v>0.43428954976980899</v>
      </c>
      <c r="L73">
        <v>-4.4967501057532902E-2</v>
      </c>
      <c r="M73">
        <v>5.7215000323069601E-2</v>
      </c>
      <c r="N73">
        <v>0.43190321551458699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B6CFC-3750-4F00-9FFA-EE1FC93BD1CB}">
  <dimension ref="A1:S73"/>
  <sheetViews>
    <sheetView workbookViewId="0">
      <selection activeCell="X12" sqref="X12"/>
    </sheetView>
  </sheetViews>
  <sheetFormatPr defaultRowHeight="15" x14ac:dyDescent="0.25"/>
  <cols>
    <col min="16" max="19" width="4" bestFit="1" customWidth="1"/>
  </cols>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-0.15407985253505899</v>
      </c>
      <c r="D2">
        <v>0.165016801867818</v>
      </c>
      <c r="E2">
        <v>0.35044720646771399</v>
      </c>
      <c r="F2">
        <v>-5.3599282465426099E-2</v>
      </c>
      <c r="G2">
        <v>0.14126013013838801</v>
      </c>
      <c r="H2">
        <v>0.70436357638477398</v>
      </c>
      <c r="I2">
        <v>-0.16018685370299701</v>
      </c>
      <c r="J2">
        <v>0.16431509172129199</v>
      </c>
      <c r="K2">
        <v>0.32962172900897402</v>
      </c>
      <c r="L2">
        <v>-6.8170684470192894E-2</v>
      </c>
      <c r="M2">
        <v>0.140516030656268</v>
      </c>
      <c r="N2">
        <v>0.62757331758627999</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3.2934821590501699E-2</v>
      </c>
      <c r="D3">
        <v>4.40247829195754E-2</v>
      </c>
      <c r="E3">
        <v>0.45440146561614198</v>
      </c>
      <c r="F3">
        <v>3.15515775275911E-2</v>
      </c>
      <c r="G3">
        <v>3.7673145587749902E-2</v>
      </c>
      <c r="H3">
        <v>0.40230683279266899</v>
      </c>
      <c r="I3">
        <v>4.0754831407142998E-2</v>
      </c>
      <c r="J3">
        <v>4.3755115911536101E-2</v>
      </c>
      <c r="K3">
        <v>0.35163113365739701</v>
      </c>
      <c r="L3">
        <v>4.01616977716052E-2</v>
      </c>
      <c r="M3">
        <v>3.7439488467672803E-2</v>
      </c>
      <c r="N3">
        <v>0.28340144284305901</v>
      </c>
      <c r="P3" t="str">
        <f t="shared" ref="P3:P29"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-1.16465077274765E-2</v>
      </c>
      <c r="D4">
        <v>5.95323244136374E-2</v>
      </c>
      <c r="E4">
        <v>0.84489715945710597</v>
      </c>
      <c r="F4">
        <v>1.6179968797748301E-2</v>
      </c>
      <c r="G4">
        <v>4.8492941703141799E-2</v>
      </c>
      <c r="H4">
        <v>0.73863903346256099</v>
      </c>
      <c r="I4">
        <v>-3.6468577934720501E-3</v>
      </c>
      <c r="J4">
        <v>5.9074158843171E-2</v>
      </c>
      <c r="K4">
        <v>0.95077501844145895</v>
      </c>
      <c r="L4">
        <v>2.15026961930617E-2</v>
      </c>
      <c r="M4">
        <v>4.8119159084964599E-2</v>
      </c>
      <c r="N4">
        <v>0.65497361406824695</v>
      </c>
      <c r="P4" t="str">
        <f t="shared" si="0"/>
        <v/>
      </c>
      <c r="Q4" t="str">
        <f t="shared" si="1"/>
        <v/>
      </c>
      <c r="R4" t="str">
        <f t="shared" si="2"/>
        <v/>
      </c>
      <c r="S4" t="str">
        <f t="shared" si="3"/>
        <v/>
      </c>
    </row>
    <row r="5" spans="1:19" x14ac:dyDescent="0.25">
      <c r="A5">
        <v>4</v>
      </c>
      <c r="B5" t="s">
        <v>25</v>
      </c>
      <c r="C5">
        <v>4.2537297894985102E-2</v>
      </c>
      <c r="D5">
        <v>6.8479517401255394E-2</v>
      </c>
      <c r="E5">
        <v>0.53448896656354195</v>
      </c>
      <c r="F5">
        <v>5.7623199477968498E-2</v>
      </c>
      <c r="G5">
        <v>5.7429089161115998E-2</v>
      </c>
      <c r="H5">
        <v>0.31567755016814403</v>
      </c>
      <c r="I5">
        <v>4.4583416861473997E-2</v>
      </c>
      <c r="J5">
        <v>6.7706967367098705E-2</v>
      </c>
      <c r="K5">
        <v>0.51023227763655599</v>
      </c>
      <c r="L5">
        <v>5.5247893442661698E-2</v>
      </c>
      <c r="M5">
        <v>5.6842253686710101E-2</v>
      </c>
      <c r="N5">
        <v>0.33107485490908101</v>
      </c>
      <c r="P5" t="str">
        <f t="shared" si="0"/>
        <v/>
      </c>
      <c r="Q5" t="str">
        <f t="shared" si="1"/>
        <v/>
      </c>
      <c r="R5" t="str">
        <f t="shared" si="2"/>
        <v/>
      </c>
      <c r="S5" t="str">
        <f t="shared" si="3"/>
        <v/>
      </c>
    </row>
    <row r="6" spans="1:19" x14ac:dyDescent="0.25">
      <c r="A6">
        <v>5</v>
      </c>
      <c r="B6" t="s">
        <v>26</v>
      </c>
      <c r="C6">
        <v>-6.1680409849301503E-2</v>
      </c>
      <c r="D6">
        <v>0.11910302343392599</v>
      </c>
      <c r="E6">
        <v>0.604545886545786</v>
      </c>
      <c r="F6">
        <v>-1.7732467532703099E-2</v>
      </c>
      <c r="G6">
        <v>0.103246894127834</v>
      </c>
      <c r="H6">
        <v>0.86363549591500799</v>
      </c>
      <c r="I6">
        <v>-5.8792495155937499E-2</v>
      </c>
      <c r="J6">
        <v>0.117131612657336</v>
      </c>
      <c r="K6">
        <v>0.61571300921955197</v>
      </c>
      <c r="L6">
        <v>-7.1879735930311002E-3</v>
      </c>
      <c r="M6">
        <v>0.101732974261837</v>
      </c>
      <c r="N6">
        <v>0.94367209905694105</v>
      </c>
      <c r="P6" t="str">
        <f t="shared" si="0"/>
        <v/>
      </c>
      <c r="Q6" t="str">
        <f t="shared" si="1"/>
        <v/>
      </c>
      <c r="R6" t="str">
        <f t="shared" si="2"/>
        <v/>
      </c>
      <c r="S6" t="str">
        <f t="shared" si="3"/>
        <v/>
      </c>
    </row>
    <row r="7" spans="1:19" x14ac:dyDescent="0.25">
      <c r="A7">
        <v>6</v>
      </c>
      <c r="B7" t="s">
        <v>30</v>
      </c>
      <c r="C7">
        <v>0.17185984361251799</v>
      </c>
      <c r="D7">
        <v>5.9647736164953002E-2</v>
      </c>
      <c r="E7" s="1">
        <v>3.9610545874713098E-3</v>
      </c>
      <c r="F7">
        <v>0.16587039849738899</v>
      </c>
      <c r="G7">
        <v>4.6866991283581197E-2</v>
      </c>
      <c r="H7" s="1">
        <v>4.0138244107738597E-4</v>
      </c>
      <c r="I7">
        <v>0.17062899331048001</v>
      </c>
      <c r="J7">
        <v>5.9114810901165597E-2</v>
      </c>
      <c r="K7" s="1">
        <v>3.8967649225109002E-3</v>
      </c>
      <c r="L7">
        <v>0.1662393569417</v>
      </c>
      <c r="M7">
        <v>4.6394380239177899E-2</v>
      </c>
      <c r="N7" s="1">
        <v>3.3943816756913301E-4</v>
      </c>
      <c r="P7" t="str">
        <f t="shared" si="0"/>
        <v>**</v>
      </c>
      <c r="Q7" t="str">
        <f t="shared" si="1"/>
        <v>***</v>
      </c>
      <c r="R7" t="str">
        <f t="shared" si="2"/>
        <v>**</v>
      </c>
      <c r="S7" t="str">
        <f t="shared" si="3"/>
        <v>***</v>
      </c>
    </row>
    <row r="8" spans="1:19" x14ac:dyDescent="0.25">
      <c r="A8">
        <v>7</v>
      </c>
      <c r="B8" t="s">
        <v>27</v>
      </c>
      <c r="C8">
        <v>0.20909159246794201</v>
      </c>
      <c r="D8">
        <v>0.11091211988932</v>
      </c>
      <c r="E8">
        <v>5.9402762896404199E-2</v>
      </c>
      <c r="F8">
        <v>0.173225006171176</v>
      </c>
      <c r="G8">
        <v>9.12496537658634E-2</v>
      </c>
      <c r="H8">
        <v>5.7648222875332902E-2</v>
      </c>
      <c r="I8">
        <v>0.197025549930822</v>
      </c>
      <c r="J8">
        <v>0.106939572241031</v>
      </c>
      <c r="K8">
        <v>6.5416549680979999E-2</v>
      </c>
      <c r="L8">
        <v>0.166354152906458</v>
      </c>
      <c r="M8">
        <v>8.7650092111655004E-2</v>
      </c>
      <c r="N8">
        <v>5.7704682145746998E-2</v>
      </c>
      <c r="P8" t="str">
        <f t="shared" si="0"/>
        <v>^</v>
      </c>
      <c r="Q8" t="str">
        <f t="shared" si="1"/>
        <v>^</v>
      </c>
      <c r="R8" t="str">
        <f t="shared" si="2"/>
        <v>^</v>
      </c>
      <c r="S8" t="str">
        <f t="shared" si="3"/>
        <v>^</v>
      </c>
    </row>
    <row r="9" spans="1:19" x14ac:dyDescent="0.25">
      <c r="A9">
        <v>8</v>
      </c>
      <c r="B9" t="s">
        <v>29</v>
      </c>
      <c r="C9">
        <v>0.15808671355406001</v>
      </c>
      <c r="D9">
        <v>4.8170173246812303E-2</v>
      </c>
      <c r="E9" s="1">
        <v>1.03132773385939E-3</v>
      </c>
      <c r="F9">
        <v>0.13948939732521401</v>
      </c>
      <c r="G9">
        <v>3.84975371753144E-2</v>
      </c>
      <c r="H9" s="1">
        <v>2.9083099164538799E-4</v>
      </c>
      <c r="I9">
        <v>0.16166142343322301</v>
      </c>
      <c r="J9">
        <v>4.7820394442958297E-2</v>
      </c>
      <c r="K9" s="1">
        <v>7.2328862761095202E-4</v>
      </c>
      <c r="L9">
        <v>0.14584698061020901</v>
      </c>
      <c r="M9">
        <v>3.8150805887589401E-2</v>
      </c>
      <c r="N9" s="1">
        <v>1.3188756475257201E-4</v>
      </c>
      <c r="P9" t="str">
        <f t="shared" si="0"/>
        <v>**</v>
      </c>
      <c r="Q9" t="str">
        <f t="shared" si="1"/>
        <v>***</v>
      </c>
      <c r="R9" t="str">
        <f t="shared" si="2"/>
        <v>***</v>
      </c>
      <c r="S9" t="str">
        <f t="shared" si="3"/>
        <v>***</v>
      </c>
    </row>
    <row r="10" spans="1:19" x14ac:dyDescent="0.25">
      <c r="A10">
        <v>9</v>
      </c>
      <c r="B10" t="s">
        <v>28</v>
      </c>
      <c r="C10">
        <v>0.87910852012497198</v>
      </c>
      <c r="D10">
        <v>0.25869231433453499</v>
      </c>
      <c r="E10">
        <v>6.7811359392733195E-4</v>
      </c>
      <c r="F10">
        <v>0.83525513151680297</v>
      </c>
      <c r="G10">
        <v>0.22515523680690999</v>
      </c>
      <c r="H10">
        <v>2.0751681426729301E-4</v>
      </c>
      <c r="I10">
        <v>0.86027527314909202</v>
      </c>
      <c r="J10">
        <v>0.244933066805327</v>
      </c>
      <c r="K10">
        <v>4.4426763964100502E-4</v>
      </c>
      <c r="L10">
        <v>0.81695901726817099</v>
      </c>
      <c r="M10">
        <v>0.21329421026647499</v>
      </c>
      <c r="N10">
        <v>1.2804028798547599E-4</v>
      </c>
      <c r="P10" t="str">
        <f t="shared" si="0"/>
        <v>***</v>
      </c>
      <c r="Q10" t="str">
        <f t="shared" si="1"/>
        <v>***</v>
      </c>
      <c r="R10" t="str">
        <f t="shared" si="2"/>
        <v>***</v>
      </c>
      <c r="S10" t="str">
        <f t="shared" si="3"/>
        <v>***</v>
      </c>
    </row>
    <row r="11" spans="1:19" x14ac:dyDescent="0.25">
      <c r="A11">
        <v>10</v>
      </c>
      <c r="B11" t="s">
        <v>31</v>
      </c>
      <c r="C11">
        <v>-5.1273323382451802E-2</v>
      </c>
      <c r="D11">
        <v>7.1034527475041798E-3</v>
      </c>
      <c r="E11">
        <v>5.2724491439448704E-13</v>
      </c>
      <c r="F11">
        <v>-5.72048994652214E-2</v>
      </c>
      <c r="G11">
        <v>6.3021063152155299E-3</v>
      </c>
      <c r="H11">
        <v>1.11497984980293E-19</v>
      </c>
      <c r="I11">
        <v>-5.1209881491636099E-2</v>
      </c>
      <c r="J11">
        <v>7.05087240341853E-3</v>
      </c>
      <c r="K11">
        <v>3.7880809600210301E-13</v>
      </c>
      <c r="L11">
        <v>-5.7069707724490597E-2</v>
      </c>
      <c r="M11">
        <v>6.2607587467408002E-3</v>
      </c>
      <c r="N11" s="1">
        <v>7.8336073024798805E-20</v>
      </c>
      <c r="P11" t="str">
        <f t="shared" si="0"/>
        <v>***</v>
      </c>
      <c r="Q11" t="str">
        <f t="shared" si="1"/>
        <v>***</v>
      </c>
      <c r="R11" t="str">
        <f t="shared" si="2"/>
        <v>***</v>
      </c>
      <c r="S11" t="str">
        <f t="shared" si="3"/>
        <v>***</v>
      </c>
    </row>
    <row r="12" spans="1:19" x14ac:dyDescent="0.25">
      <c r="A12">
        <v>11</v>
      </c>
      <c r="B12" t="s">
        <v>173</v>
      </c>
      <c r="C12">
        <v>-7.9860151033171303E-2</v>
      </c>
      <c r="D12">
        <v>5.3927333078900103E-2</v>
      </c>
      <c r="E12">
        <v>0.13863735728821899</v>
      </c>
      <c r="F12">
        <v>-4.4936313677095101E-2</v>
      </c>
      <c r="G12">
        <v>5.0754489041155197E-2</v>
      </c>
      <c r="H12">
        <v>0.37595910734827598</v>
      </c>
      <c r="I12">
        <v>-7.5306246585998299E-2</v>
      </c>
      <c r="J12">
        <v>5.3545049447351001E-2</v>
      </c>
      <c r="K12">
        <v>0.15960266974489001</v>
      </c>
      <c r="L12">
        <v>-4.02290891485017E-2</v>
      </c>
      <c r="M12">
        <v>5.0357493830258303E-2</v>
      </c>
      <c r="N12">
        <v>0.42436581838056803</v>
      </c>
      <c r="P12" t="str">
        <f t="shared" si="0"/>
        <v/>
      </c>
      <c r="Q12" t="str">
        <f t="shared" si="1"/>
        <v/>
      </c>
      <c r="R12" t="str">
        <f t="shared" si="2"/>
        <v/>
      </c>
      <c r="S12" t="str">
        <f t="shared" si="3"/>
        <v/>
      </c>
    </row>
    <row r="13" spans="1:19" x14ac:dyDescent="0.25">
      <c r="A13">
        <v>12</v>
      </c>
      <c r="B13" t="s">
        <v>32</v>
      </c>
      <c r="C13">
        <v>8.0963709952708796E-2</v>
      </c>
      <c r="D13">
        <v>2.9248466475631799E-2</v>
      </c>
      <c r="E13">
        <v>5.6378060264020702E-3</v>
      </c>
      <c r="F13">
        <v>7.5407865115126593E-2</v>
      </c>
      <c r="G13">
        <v>2.6144193266316899E-2</v>
      </c>
      <c r="H13">
        <v>3.9227682059726401E-3</v>
      </c>
      <c r="I13">
        <v>8.3018724926176193E-2</v>
      </c>
      <c r="J13">
        <v>2.9037543510473302E-2</v>
      </c>
      <c r="K13">
        <v>4.2496088272963002E-3</v>
      </c>
      <c r="L13">
        <v>7.7952089216688905E-2</v>
      </c>
      <c r="M13">
        <v>2.5951122536164401E-2</v>
      </c>
      <c r="N13">
        <v>2.6662691087428101E-3</v>
      </c>
      <c r="P13" t="str">
        <f t="shared" si="0"/>
        <v>**</v>
      </c>
      <c r="Q13" t="str">
        <f t="shared" si="1"/>
        <v>**</v>
      </c>
      <c r="R13" t="str">
        <f t="shared" si="2"/>
        <v>**</v>
      </c>
      <c r="S13" t="str">
        <f t="shared" si="3"/>
        <v>**</v>
      </c>
    </row>
    <row r="14" spans="1:19" x14ac:dyDescent="0.25">
      <c r="A14">
        <v>13</v>
      </c>
      <c r="B14" t="s">
        <v>33</v>
      </c>
      <c r="C14">
        <v>1.1686533506304501E-2</v>
      </c>
      <c r="D14">
        <v>5.5204777634718901E-3</v>
      </c>
      <c r="E14">
        <v>3.4264735666281097E-2</v>
      </c>
      <c r="F14">
        <v>1.4411151034405901E-2</v>
      </c>
      <c r="G14">
        <v>4.9012388960162903E-3</v>
      </c>
      <c r="H14">
        <v>3.2788633437504299E-3</v>
      </c>
      <c r="I14">
        <v>1.20187883517393E-2</v>
      </c>
      <c r="J14">
        <v>5.4880764288367202E-3</v>
      </c>
      <c r="K14">
        <v>2.8525545472946601E-2</v>
      </c>
      <c r="L14">
        <v>1.47300664075338E-2</v>
      </c>
      <c r="M14">
        <v>4.8749056109001297E-3</v>
      </c>
      <c r="N14">
        <v>2.5143377821021202E-3</v>
      </c>
      <c r="P14" t="str">
        <f t="shared" si="0"/>
        <v>*</v>
      </c>
      <c r="Q14" t="str">
        <f t="shared" si="1"/>
        <v>**</v>
      </c>
      <c r="R14" t="str">
        <f t="shared" si="2"/>
        <v>*</v>
      </c>
      <c r="S14" t="str">
        <f t="shared" si="3"/>
        <v>**</v>
      </c>
    </row>
    <row r="15" spans="1:19" x14ac:dyDescent="0.25">
      <c r="A15">
        <v>14</v>
      </c>
      <c r="B15" t="s">
        <v>118</v>
      </c>
      <c r="C15">
        <v>-1.6924584115406201E-2</v>
      </c>
      <c r="D15">
        <v>1.12683779791576E-2</v>
      </c>
      <c r="E15">
        <v>0.13310901811009199</v>
      </c>
      <c r="F15">
        <v>-1.0893756525389001E-2</v>
      </c>
      <c r="G15">
        <v>9.4957106640317403E-3</v>
      </c>
      <c r="H15">
        <v>0.25128690737431097</v>
      </c>
      <c r="I15">
        <v>-1.7736003829165101E-2</v>
      </c>
      <c r="J15">
        <v>1.11948147007131E-2</v>
      </c>
      <c r="K15">
        <v>0.113124269111106</v>
      </c>
      <c r="L15">
        <v>-1.20746813074562E-2</v>
      </c>
      <c r="M15">
        <v>9.4345891369244997E-3</v>
      </c>
      <c r="N15">
        <v>0.200604516959285</v>
      </c>
      <c r="P15" t="str">
        <f t="shared" si="0"/>
        <v/>
      </c>
      <c r="Q15" t="str">
        <f t="shared" si="1"/>
        <v/>
      </c>
      <c r="R15" t="str">
        <f t="shared" si="2"/>
        <v/>
      </c>
      <c r="S15" t="str">
        <f t="shared" si="3"/>
        <v/>
      </c>
    </row>
    <row r="16" spans="1:19" x14ac:dyDescent="0.25">
      <c r="A16">
        <v>15</v>
      </c>
      <c r="B16" t="s">
        <v>34</v>
      </c>
      <c r="C16">
        <v>4.21919573432601E-3</v>
      </c>
      <c r="D16">
        <v>1.1688558879687999E-3</v>
      </c>
      <c r="E16">
        <v>3.0657496150754399E-4</v>
      </c>
      <c r="F16">
        <v>2.8519497524499798E-3</v>
      </c>
      <c r="G16">
        <v>8.4857672803688303E-4</v>
      </c>
      <c r="H16">
        <v>7.7699479717149899E-4</v>
      </c>
      <c r="I16">
        <v>4.1152646568424602E-3</v>
      </c>
      <c r="J16">
        <v>1.15648040424484E-3</v>
      </c>
      <c r="K16">
        <v>3.7306579572327103E-4</v>
      </c>
      <c r="L16">
        <v>2.70484487696323E-3</v>
      </c>
      <c r="M16">
        <v>8.3967712708749595E-4</v>
      </c>
      <c r="N16">
        <v>1.2761423380591699E-3</v>
      </c>
      <c r="P16" t="str">
        <f t="shared" si="0"/>
        <v>***</v>
      </c>
      <c r="Q16" t="str">
        <f t="shared" si="1"/>
        <v>***</v>
      </c>
      <c r="R16" t="str">
        <f t="shared" si="2"/>
        <v>***</v>
      </c>
      <c r="S16" t="str">
        <f t="shared" si="3"/>
        <v>**</v>
      </c>
    </row>
    <row r="17" spans="1:19" x14ac:dyDescent="0.25">
      <c r="A17">
        <v>16</v>
      </c>
      <c r="B17" t="s">
        <v>35</v>
      </c>
      <c r="C17">
        <v>-9.2381942140292006E-5</v>
      </c>
      <c r="D17">
        <v>3.5710478876524801E-4</v>
      </c>
      <c r="E17">
        <v>0.79586902450170705</v>
      </c>
      <c r="F17">
        <v>-2.6582690752708298E-4</v>
      </c>
      <c r="G17">
        <v>3.3015993705710602E-4</v>
      </c>
      <c r="H17">
        <v>0.42073551245531199</v>
      </c>
      <c r="I17">
        <v>-2.71499849141591E-4</v>
      </c>
      <c r="J17">
        <v>3.3719293650961502E-4</v>
      </c>
      <c r="K17">
        <v>0.42071779998841402</v>
      </c>
      <c r="L17">
        <v>-4.16362250185008E-4</v>
      </c>
      <c r="M17">
        <v>3.11105103653265E-4</v>
      </c>
      <c r="N17">
        <v>0.180787884380567</v>
      </c>
      <c r="P17" t="str">
        <f t="shared" si="0"/>
        <v/>
      </c>
      <c r="Q17" t="str">
        <f t="shared" si="1"/>
        <v/>
      </c>
      <c r="R17" t="str">
        <f t="shared" si="2"/>
        <v/>
      </c>
      <c r="S17" t="str">
        <f t="shared" si="3"/>
        <v/>
      </c>
    </row>
    <row r="18" spans="1:19" x14ac:dyDescent="0.25">
      <c r="A18">
        <v>17</v>
      </c>
      <c r="B18" t="s">
        <v>36</v>
      </c>
      <c r="C18">
        <v>3.24163656271109E-4</v>
      </c>
      <c r="D18">
        <v>1.7091713586965399E-4</v>
      </c>
      <c r="E18">
        <v>5.7879037848846598E-2</v>
      </c>
      <c r="F18">
        <v>5.8513032152010698E-4</v>
      </c>
      <c r="G18">
        <v>1.3822387857028001E-4</v>
      </c>
      <c r="H18">
        <v>2.3038204072323702E-5</v>
      </c>
      <c r="I18">
        <v>3.0537976878700302E-4</v>
      </c>
      <c r="J18">
        <v>1.6876622563029501E-4</v>
      </c>
      <c r="K18">
        <v>7.03758585766531E-2</v>
      </c>
      <c r="L18">
        <v>5.5965396079493603E-4</v>
      </c>
      <c r="M18">
        <v>1.36548236913697E-4</v>
      </c>
      <c r="N18">
        <v>4.15691405769085E-5</v>
      </c>
      <c r="P18" t="str">
        <f t="shared" si="0"/>
        <v>^</v>
      </c>
      <c r="Q18" t="str">
        <f t="shared" si="1"/>
        <v>***</v>
      </c>
      <c r="R18" t="str">
        <f t="shared" si="2"/>
        <v>^</v>
      </c>
      <c r="S18" t="str">
        <f t="shared" si="3"/>
        <v>***</v>
      </c>
    </row>
    <row r="19" spans="1:19" x14ac:dyDescent="0.25">
      <c r="A19">
        <v>18</v>
      </c>
      <c r="B19" t="s">
        <v>37</v>
      </c>
      <c r="C19">
        <v>1.489738655685E-2</v>
      </c>
      <c r="D19">
        <v>4.0978992726790502E-2</v>
      </c>
      <c r="E19">
        <v>0.71620366066647201</v>
      </c>
      <c r="F19">
        <v>9.4406644740486507E-3</v>
      </c>
      <c r="G19">
        <v>3.60508073243304E-2</v>
      </c>
      <c r="H19">
        <v>0.79342082320101903</v>
      </c>
      <c r="I19">
        <v>1.96336914387314E-2</v>
      </c>
      <c r="J19">
        <v>4.06561686288009E-2</v>
      </c>
      <c r="K19">
        <v>0.62915228743775298</v>
      </c>
      <c r="L19">
        <v>1.49630582356521E-2</v>
      </c>
      <c r="M19">
        <v>3.5819493522650799E-2</v>
      </c>
      <c r="N19">
        <v>0.67614083641434797</v>
      </c>
      <c r="P19" t="str">
        <f t="shared" si="0"/>
        <v/>
      </c>
      <c r="Q19" t="str">
        <f t="shared" si="1"/>
        <v/>
      </c>
      <c r="R19" t="str">
        <f t="shared" si="2"/>
        <v/>
      </c>
      <c r="S19" t="str">
        <f t="shared" si="3"/>
        <v/>
      </c>
    </row>
    <row r="20" spans="1:19" x14ac:dyDescent="0.25">
      <c r="A20">
        <v>19</v>
      </c>
      <c r="B20" t="s">
        <v>38</v>
      </c>
      <c r="C20">
        <v>-8.8572301142929993E-2</v>
      </c>
      <c r="D20">
        <v>5.8392258704317697E-2</v>
      </c>
      <c r="E20">
        <v>0.12930454460861801</v>
      </c>
      <c r="F20">
        <v>-0.117696775208391</v>
      </c>
      <c r="G20">
        <v>5.0253106784890901E-2</v>
      </c>
      <c r="H20">
        <v>1.9176625556819701E-2</v>
      </c>
      <c r="I20">
        <v>-8.0957837509822106E-2</v>
      </c>
      <c r="J20">
        <v>5.80340636891599E-2</v>
      </c>
      <c r="K20">
        <v>0.16301418374069901</v>
      </c>
      <c r="L20">
        <v>-0.10475020573109101</v>
      </c>
      <c r="M20">
        <v>4.9964762807417698E-2</v>
      </c>
      <c r="N20">
        <v>3.6039490732629402E-2</v>
      </c>
      <c r="P20" t="str">
        <f t="shared" si="0"/>
        <v/>
      </c>
      <c r="Q20" t="str">
        <f t="shared" si="1"/>
        <v>*</v>
      </c>
      <c r="R20" t="str">
        <f t="shared" si="2"/>
        <v/>
      </c>
      <c r="S20" t="str">
        <f t="shared" si="3"/>
        <v>*</v>
      </c>
    </row>
    <row r="21" spans="1:19" x14ac:dyDescent="0.25">
      <c r="A21">
        <v>20</v>
      </c>
      <c r="B21" t="s">
        <v>40</v>
      </c>
      <c r="C21">
        <v>-0.46148865418678803</v>
      </c>
      <c r="D21">
        <v>0.10051509385242</v>
      </c>
      <c r="E21">
        <v>4.4062587442050801E-6</v>
      </c>
      <c r="F21">
        <v>-0.38106920795397298</v>
      </c>
      <c r="G21">
        <v>7.4253290015784304E-2</v>
      </c>
      <c r="H21">
        <v>2.8665234371116999E-7</v>
      </c>
      <c r="I21">
        <v>-0.44546638601476701</v>
      </c>
      <c r="J21">
        <v>9.9305761772627898E-2</v>
      </c>
      <c r="K21">
        <v>7.26387992111555E-6</v>
      </c>
      <c r="L21">
        <v>-0.37472882363670801</v>
      </c>
      <c r="M21">
        <v>7.3500807216922606E-2</v>
      </c>
      <c r="N21">
        <v>3.4272578824958601E-7</v>
      </c>
      <c r="P21" t="str">
        <f t="shared" si="0"/>
        <v>***</v>
      </c>
      <c r="Q21" t="str">
        <f t="shared" si="1"/>
        <v>***</v>
      </c>
      <c r="R21" t="str">
        <f t="shared" si="2"/>
        <v>***</v>
      </c>
      <c r="S21" t="str">
        <f t="shared" si="3"/>
        <v>***</v>
      </c>
    </row>
    <row r="22" spans="1:19" x14ac:dyDescent="0.25">
      <c r="A22">
        <v>21</v>
      </c>
      <c r="B22" t="s">
        <v>41</v>
      </c>
      <c r="C22">
        <v>-0.22753788814769699</v>
      </c>
      <c r="D22">
        <v>8.5230891604299502E-2</v>
      </c>
      <c r="E22">
        <v>7.5927064150762601E-3</v>
      </c>
      <c r="F22">
        <v>-0.18768532214366501</v>
      </c>
      <c r="G22">
        <v>6.3805490090512104E-2</v>
      </c>
      <c r="H22">
        <v>3.2660249635638201E-3</v>
      </c>
      <c r="I22">
        <v>-0.209844098333336</v>
      </c>
      <c r="J22">
        <v>8.4221492869001505E-2</v>
      </c>
      <c r="K22">
        <v>1.27178401474879E-2</v>
      </c>
      <c r="L22">
        <v>-0.179257985782872</v>
      </c>
      <c r="M22">
        <v>6.3172924182436599E-2</v>
      </c>
      <c r="N22">
        <v>4.5457495675728403E-3</v>
      </c>
      <c r="P22" t="str">
        <f t="shared" si="0"/>
        <v>**</v>
      </c>
      <c r="Q22" t="str">
        <f t="shared" si="1"/>
        <v>**</v>
      </c>
      <c r="R22" t="str">
        <f t="shared" si="2"/>
        <v>*</v>
      </c>
      <c r="S22" t="str">
        <f t="shared" si="3"/>
        <v>**</v>
      </c>
    </row>
    <row r="23" spans="1:19" x14ac:dyDescent="0.25">
      <c r="A23">
        <v>22</v>
      </c>
      <c r="B23" t="s">
        <v>39</v>
      </c>
      <c r="C23">
        <v>-0.22015201144282701</v>
      </c>
      <c r="D23">
        <v>9.4351267487837398E-2</v>
      </c>
      <c r="E23">
        <v>1.9631183099771899E-2</v>
      </c>
      <c r="F23">
        <v>-0.211547706165189</v>
      </c>
      <c r="G23">
        <v>6.9437782613527302E-2</v>
      </c>
      <c r="H23">
        <v>2.31461470902232E-3</v>
      </c>
      <c r="I23">
        <v>-0.21255093632093899</v>
      </c>
      <c r="J23">
        <v>9.3376942107935706E-2</v>
      </c>
      <c r="K23">
        <v>2.2829979877317899E-2</v>
      </c>
      <c r="L23">
        <v>-0.205585632856402</v>
      </c>
      <c r="M23">
        <v>6.8891186148369796E-2</v>
      </c>
      <c r="N23">
        <v>2.8431337202808301E-3</v>
      </c>
      <c r="P23" t="str">
        <f t="shared" si="0"/>
        <v>*</v>
      </c>
      <c r="Q23" t="str">
        <f t="shared" si="1"/>
        <v>**</v>
      </c>
      <c r="R23" t="str">
        <f t="shared" si="2"/>
        <v>*</v>
      </c>
      <c r="S23" t="str">
        <f t="shared" si="3"/>
        <v>**</v>
      </c>
    </row>
    <row r="24" spans="1:19" x14ac:dyDescent="0.25">
      <c r="A24">
        <v>23</v>
      </c>
      <c r="B24" t="s">
        <v>43</v>
      </c>
      <c r="C24">
        <v>-7.27366127320173E-2</v>
      </c>
      <c r="D24">
        <v>1.03397373893715E-2</v>
      </c>
      <c r="E24" s="1">
        <v>1.9974022436031199E-12</v>
      </c>
      <c r="F24">
        <v>-6.6052336390744107E-2</v>
      </c>
      <c r="G24">
        <v>9.7572545129850901E-3</v>
      </c>
      <c r="H24" s="1">
        <v>1.2917312332437999E-11</v>
      </c>
      <c r="I24">
        <v>-7.3239751693731106E-2</v>
      </c>
      <c r="J24">
        <v>1.0240673454634801E-2</v>
      </c>
      <c r="K24" s="1">
        <v>8.5620399659092103E-13</v>
      </c>
      <c r="L24">
        <v>-6.6556720671290995E-2</v>
      </c>
      <c r="M24">
        <v>9.6584029847005207E-3</v>
      </c>
      <c r="N24" s="1">
        <v>5.5374698685836401E-12</v>
      </c>
      <c r="P24" t="str">
        <f t="shared" si="0"/>
        <v>***</v>
      </c>
      <c r="Q24" t="str">
        <f t="shared" si="1"/>
        <v>***</v>
      </c>
      <c r="R24" t="str">
        <f t="shared" si="2"/>
        <v>***</v>
      </c>
      <c r="S24" t="str">
        <f t="shared" si="3"/>
        <v>***</v>
      </c>
    </row>
    <row r="25" spans="1:19" x14ac:dyDescent="0.25">
      <c r="A25">
        <v>24</v>
      </c>
      <c r="B25" t="s">
        <v>44</v>
      </c>
      <c r="C25">
        <v>-3.5301789098523197E-2</v>
      </c>
      <c r="D25">
        <v>3.6224345637259701E-2</v>
      </c>
      <c r="E25">
        <v>0.32979238863725602</v>
      </c>
      <c r="F25">
        <v>-3.4474422239805499E-2</v>
      </c>
      <c r="G25">
        <v>3.34981296601497E-2</v>
      </c>
      <c r="H25">
        <v>0.30341168884451197</v>
      </c>
      <c r="I25">
        <v>-2.39145876891044E-2</v>
      </c>
      <c r="J25">
        <v>3.53207238867074E-2</v>
      </c>
      <c r="K25">
        <v>0.49836180853481199</v>
      </c>
      <c r="L25">
        <v>-2.1820285515837801E-2</v>
      </c>
      <c r="M25">
        <v>3.2573811905403198E-2</v>
      </c>
      <c r="N25">
        <v>0.50293937107665199</v>
      </c>
      <c r="P25" t="str">
        <f t="shared" si="0"/>
        <v/>
      </c>
      <c r="Q25" t="str">
        <f t="shared" si="1"/>
        <v/>
      </c>
      <c r="R25" t="str">
        <f t="shared" si="2"/>
        <v/>
      </c>
      <c r="S25" t="str">
        <f t="shared" si="3"/>
        <v/>
      </c>
    </row>
    <row r="26" spans="1:19" x14ac:dyDescent="0.25">
      <c r="A26">
        <v>25</v>
      </c>
      <c r="B26" t="s">
        <v>131</v>
      </c>
      <c r="C26">
        <v>-0.45210222664490202</v>
      </c>
      <c r="D26">
        <v>0.28027358158389198</v>
      </c>
      <c r="E26">
        <v>0.10672827728076401</v>
      </c>
      <c r="F26">
        <v>-0.33340755850082798</v>
      </c>
      <c r="G26">
        <v>0.262568990342883</v>
      </c>
      <c r="H26">
        <v>0.204159334834738</v>
      </c>
      <c r="I26">
        <v>-0.14050329762071001</v>
      </c>
      <c r="J26">
        <v>4.6263411677170602E-2</v>
      </c>
      <c r="K26">
        <v>2.3892290152528499E-3</v>
      </c>
      <c r="L26">
        <v>-0.13445969119186199</v>
      </c>
      <c r="M26">
        <v>4.2297244594670803E-2</v>
      </c>
      <c r="N26">
        <v>1.47823263727654E-3</v>
      </c>
      <c r="P26" t="str">
        <f t="shared" si="0"/>
        <v/>
      </c>
      <c r="Q26" t="str">
        <f t="shared" si="1"/>
        <v/>
      </c>
      <c r="R26" t="str">
        <f t="shared" si="2"/>
        <v>**</v>
      </c>
      <c r="S26" t="str">
        <f t="shared" si="3"/>
        <v>**</v>
      </c>
    </row>
    <row r="27" spans="1:19" x14ac:dyDescent="0.25">
      <c r="A27">
        <v>26</v>
      </c>
      <c r="B27" t="s">
        <v>145</v>
      </c>
      <c r="C27">
        <v>-0.76336146867169297</v>
      </c>
      <c r="D27">
        <v>0.351352637694821</v>
      </c>
      <c r="E27">
        <v>2.9807707144129499E-2</v>
      </c>
      <c r="F27">
        <v>-0.57642134286507296</v>
      </c>
      <c r="G27">
        <v>0.32993278427283301</v>
      </c>
      <c r="H27">
        <v>8.0622214097534298E-2</v>
      </c>
      <c r="I27">
        <v>-0.50199588544656504</v>
      </c>
      <c r="J27">
        <v>0.20702670256207401</v>
      </c>
      <c r="K27">
        <v>1.5317324217770699E-2</v>
      </c>
      <c r="L27">
        <v>-0.43912753470972998</v>
      </c>
      <c r="M27">
        <v>0.194993252665176</v>
      </c>
      <c r="N27">
        <v>2.43213873757363E-2</v>
      </c>
      <c r="P27" t="str">
        <f t="shared" si="0"/>
        <v>*</v>
      </c>
      <c r="Q27" t="str">
        <f t="shared" si="1"/>
        <v>^</v>
      </c>
      <c r="R27" t="str">
        <f t="shared" si="2"/>
        <v>*</v>
      </c>
      <c r="S27" t="str">
        <f t="shared" si="3"/>
        <v>*</v>
      </c>
    </row>
    <row r="28" spans="1:19" x14ac:dyDescent="0.25">
      <c r="A28">
        <v>27</v>
      </c>
      <c r="B28" t="s">
        <v>46</v>
      </c>
      <c r="C28">
        <v>-0.66609651147105198</v>
      </c>
      <c r="D28">
        <v>0.30538039799040401</v>
      </c>
      <c r="E28">
        <v>2.9168436213642301E-2</v>
      </c>
      <c r="F28">
        <v>-0.55707963274177197</v>
      </c>
      <c r="G28">
        <v>0.285427210209586</v>
      </c>
      <c r="H28">
        <v>5.0969110354458398E-2</v>
      </c>
      <c r="I28">
        <v>-0.32037461026082498</v>
      </c>
      <c r="J28">
        <v>0.12006373882775501</v>
      </c>
      <c r="K28">
        <v>7.6220020177304396E-3</v>
      </c>
      <c r="L28">
        <v>-0.34453833242849302</v>
      </c>
      <c r="M28">
        <v>0.11278895992477</v>
      </c>
      <c r="N28">
        <v>2.2527311933273298E-3</v>
      </c>
      <c r="P28" t="str">
        <f t="shared" si="0"/>
        <v>*</v>
      </c>
      <c r="Q28" t="str">
        <f t="shared" si="1"/>
        <v>^</v>
      </c>
      <c r="R28" t="str">
        <f t="shared" si="2"/>
        <v>**</v>
      </c>
      <c r="S28" t="str">
        <f t="shared" si="3"/>
        <v>**</v>
      </c>
    </row>
    <row r="29" spans="1:19" x14ac:dyDescent="0.25">
      <c r="A29">
        <v>28</v>
      </c>
      <c r="B29" t="s">
        <v>129</v>
      </c>
      <c r="C29">
        <v>-0.709117691162926</v>
      </c>
      <c r="D29">
        <v>0.31510542189370699</v>
      </c>
      <c r="E29">
        <v>2.4422669415491201E-2</v>
      </c>
      <c r="F29">
        <v>-0.65758016272762398</v>
      </c>
      <c r="G29">
        <v>0.29581953856034399</v>
      </c>
      <c r="H29">
        <v>2.62218802198507E-2</v>
      </c>
      <c r="I29">
        <v>-0.41610124349750899</v>
      </c>
      <c r="J29">
        <v>0.144034114666894</v>
      </c>
      <c r="K29">
        <v>3.86582693748705E-3</v>
      </c>
      <c r="L29">
        <v>-0.481938193643068</v>
      </c>
      <c r="M29">
        <v>0.134601318660868</v>
      </c>
      <c r="N29" s="1">
        <v>3.42955167688621E-4</v>
      </c>
      <c r="P29" t="str">
        <f t="shared" si="0"/>
        <v>*</v>
      </c>
      <c r="Q29" t="str">
        <f t="shared" si="1"/>
        <v>*</v>
      </c>
      <c r="R29" t="str">
        <f t="shared" si="2"/>
        <v>**</v>
      </c>
      <c r="S29" t="str">
        <f t="shared" si="3"/>
        <v>***</v>
      </c>
    </row>
    <row r="30" spans="1:19" x14ac:dyDescent="0.25">
      <c r="A30">
        <v>29</v>
      </c>
      <c r="B30" t="s">
        <v>130</v>
      </c>
      <c r="C30">
        <v>-0.59535988686899199</v>
      </c>
      <c r="D30">
        <v>0.30167634848059899</v>
      </c>
      <c r="E30">
        <v>4.8438015944729698E-2</v>
      </c>
      <c r="F30">
        <v>-0.46782072120872797</v>
      </c>
      <c r="G30">
        <v>0.28155092146539001</v>
      </c>
      <c r="H30">
        <v>9.6596060471971806E-2</v>
      </c>
      <c r="I30">
        <v>-0.26987911756548</v>
      </c>
      <c r="J30">
        <v>0.122384987948412</v>
      </c>
      <c r="K30">
        <v>2.7442503552667301E-2</v>
      </c>
      <c r="L30">
        <v>-0.25329306803650298</v>
      </c>
      <c r="M30">
        <v>0.115122744645028</v>
      </c>
      <c r="N30">
        <v>2.77927050657478E-2</v>
      </c>
      <c r="P30" t="str">
        <f>IF(E30&lt;0.001,"***",IF(E30&lt;0.01,"**",IF(E30&lt;0.05,"*",IF(E30&lt;0.1,"^",""))))</f>
        <v>*</v>
      </c>
      <c r="Q30" t="str">
        <f t="shared" si="1"/>
        <v>^</v>
      </c>
      <c r="R30" t="str">
        <f t="shared" si="2"/>
        <v>*</v>
      </c>
      <c r="S30" t="str">
        <f t="shared" si="3"/>
        <v>*</v>
      </c>
    </row>
    <row r="31" spans="1:19" x14ac:dyDescent="0.25">
      <c r="A31">
        <v>30</v>
      </c>
      <c r="B31" t="s">
        <v>45</v>
      </c>
      <c r="C31">
        <v>-0.78158483840679804</v>
      </c>
      <c r="D31">
        <v>0.437153511678323</v>
      </c>
      <c r="E31">
        <v>7.3792853533204E-2</v>
      </c>
      <c r="F31">
        <v>-0.62311159768088697</v>
      </c>
      <c r="G31">
        <v>0.41477010385541702</v>
      </c>
      <c r="H31">
        <v>0.13301811099437799</v>
      </c>
      <c r="I31">
        <v>-0.49082626190631601</v>
      </c>
      <c r="J31">
        <v>0.33698122504135702</v>
      </c>
      <c r="K31">
        <v>0.14524370498165601</v>
      </c>
      <c r="L31">
        <v>-0.45551549143094899</v>
      </c>
      <c r="M31">
        <v>0.321573506723284</v>
      </c>
      <c r="N31">
        <v>0.15662314194819801</v>
      </c>
      <c r="P31" t="str">
        <f t="shared" ref="P31:P73" si="4">IF(E31&lt;0.001,"***",IF(E31&lt;0.01,"**",IF(E31&lt;0.05,"*",IF(E31&lt;0.1,"^",""))))</f>
        <v>^</v>
      </c>
      <c r="Q31" t="str">
        <f t="shared" ref="Q31:Q73" si="5">IF(H31&lt;0.001,"***",IF(H31&lt;0.01,"**",IF(H31&lt;0.05,"*",IF(H31&lt;0.1,"^",""))))</f>
        <v/>
      </c>
      <c r="R31" t="str">
        <f t="shared" ref="R31:R73" si="6">IF(K31&lt;0.001,"***",IF(K31&lt;0.01,"**",IF(K31&lt;0.05,"*",IF(K31&lt;0.1,"^",""))))</f>
        <v/>
      </c>
      <c r="S31" t="str">
        <f t="shared" ref="S31:S73" si="7">IF(N31&lt;0.001,"***",IF(N31&lt;0.01,"**",IF(N31&lt;0.05,"*",IF(N31&lt;0.1,"^",""))))</f>
        <v/>
      </c>
    </row>
    <row r="32" spans="1:19" x14ac:dyDescent="0.25">
      <c r="A32">
        <v>31</v>
      </c>
      <c r="B32" t="s">
        <v>106</v>
      </c>
      <c r="C32">
        <v>3.5951760509986101E-2</v>
      </c>
      <c r="D32">
        <v>0.108581936823159</v>
      </c>
      <c r="E32">
        <v>0.74056699533591197</v>
      </c>
      <c r="F32">
        <v>3.9745776176221999E-2</v>
      </c>
      <c r="G32">
        <v>0.100696019175465</v>
      </c>
      <c r="H32">
        <v>0.69305655208098205</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62</v>
      </c>
      <c r="C33">
        <v>0.22340711758953399</v>
      </c>
      <c r="D33">
        <v>0.40069684716934401</v>
      </c>
      <c r="E33">
        <v>0.57715411001891503</v>
      </c>
      <c r="F33">
        <v>0.19737473205100001</v>
      </c>
      <c r="G33">
        <v>0.386153094057959</v>
      </c>
      <c r="H33">
        <v>0.60925948445787603</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64</v>
      </c>
      <c r="C34">
        <v>0.273001163077774</v>
      </c>
      <c r="D34">
        <v>0.43376217308788301</v>
      </c>
      <c r="E34">
        <v>0.52910041911648098</v>
      </c>
      <c r="F34">
        <v>0.25121218352575297</v>
      </c>
      <c r="G34">
        <v>0.41392140788888998</v>
      </c>
      <c r="H34">
        <v>0.54391201727217597</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56</v>
      </c>
      <c r="C35">
        <v>-1.2048539014402899E-2</v>
      </c>
      <c r="D35">
        <v>0.51259012068417598</v>
      </c>
      <c r="E35">
        <v>0.981247281746772</v>
      </c>
      <c r="F35">
        <v>-0.13119704618816999</v>
      </c>
      <c r="G35">
        <v>0.48804241948500898</v>
      </c>
      <c r="H35">
        <v>0.78806586346209795</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58</v>
      </c>
      <c r="C36">
        <v>0.103600617351555</v>
      </c>
      <c r="D36">
        <v>0.41409137783583</v>
      </c>
      <c r="E36">
        <v>0.802442107301653</v>
      </c>
      <c r="F36">
        <v>3.9110398349173701E-2</v>
      </c>
      <c r="G36">
        <v>0.399307714249312</v>
      </c>
      <c r="H36">
        <v>0.92197556068619002</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48</v>
      </c>
      <c r="C37">
        <v>0.2326039990116</v>
      </c>
      <c r="D37">
        <v>0.49314812150058901</v>
      </c>
      <c r="E37">
        <v>0.637161160033758</v>
      </c>
      <c r="F37">
        <v>0.16051733890070199</v>
      </c>
      <c r="G37">
        <v>0.46942317867369199</v>
      </c>
      <c r="H37">
        <v>0.73239159401467702</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55</v>
      </c>
      <c r="C38">
        <v>8.7439826063891706E-3</v>
      </c>
      <c r="D38">
        <v>0.47908119549251998</v>
      </c>
      <c r="E38">
        <v>0.98543816484315105</v>
      </c>
      <c r="F38">
        <v>4.24799085304602E-2</v>
      </c>
      <c r="G38">
        <v>0.45739743281630102</v>
      </c>
      <c r="H38">
        <v>0.92600439206195595</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52</v>
      </c>
      <c r="C39">
        <v>0.36570266056107698</v>
      </c>
      <c r="D39">
        <v>0.518501670240196</v>
      </c>
      <c r="E39">
        <v>0.48061944153181202</v>
      </c>
      <c r="F39">
        <v>0.30626691444598603</v>
      </c>
      <c r="G39">
        <v>0.49313929243453303</v>
      </c>
      <c r="H39">
        <v>0.53456304753096795</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61</v>
      </c>
      <c r="C40">
        <v>0.39707013956556603</v>
      </c>
      <c r="D40">
        <v>0.40737571454223198</v>
      </c>
      <c r="E40">
        <v>0.32970783769087603</v>
      </c>
      <c r="F40">
        <v>0.351196903591036</v>
      </c>
      <c r="G40">
        <v>0.39352711443709998</v>
      </c>
      <c r="H40">
        <v>0.37216045368053102</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67</v>
      </c>
      <c r="C41">
        <v>0.37641604610242302</v>
      </c>
      <c r="D41">
        <v>0.40177401332542201</v>
      </c>
      <c r="E41">
        <v>0.34881771629577002</v>
      </c>
      <c r="F41">
        <v>0.31867723885989602</v>
      </c>
      <c r="G41">
        <v>0.38835669459287803</v>
      </c>
      <c r="H41">
        <v>0.41188627369762398</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59</v>
      </c>
      <c r="C42">
        <v>0.29044957996203402</v>
      </c>
      <c r="D42">
        <v>0.40942244210920897</v>
      </c>
      <c r="E42">
        <v>0.47806825759162103</v>
      </c>
      <c r="F42">
        <v>0.29580040748701097</v>
      </c>
      <c r="G42">
        <v>0.39532612951646001</v>
      </c>
      <c r="H42">
        <v>0.45431299097635103</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54</v>
      </c>
      <c r="C43">
        <v>6.7377796942063306E-2</v>
      </c>
      <c r="D43">
        <v>0.59686913898701599</v>
      </c>
      <c r="E43">
        <v>0.91012143078979102</v>
      </c>
      <c r="F43">
        <v>0.18693599269104999</v>
      </c>
      <c r="G43">
        <v>0.55566615596971902</v>
      </c>
      <c r="H43">
        <v>0.736555819017925</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51</v>
      </c>
      <c r="C44">
        <v>-0.131251139565394</v>
      </c>
      <c r="D44">
        <v>0.778632926273778</v>
      </c>
      <c r="E44">
        <v>0.86613792311050797</v>
      </c>
      <c r="F44">
        <v>1.5452260150710399E-3</v>
      </c>
      <c r="G44">
        <v>0.72786435476474898</v>
      </c>
      <c r="H44">
        <v>0.99830612524683604</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66</v>
      </c>
      <c r="C45">
        <v>0.50132783466702402</v>
      </c>
      <c r="D45">
        <v>0.404741492761092</v>
      </c>
      <c r="E45">
        <v>0.215479916907584</v>
      </c>
      <c r="F45">
        <v>0.46222570742269498</v>
      </c>
      <c r="G45">
        <v>0.39155316571183002</v>
      </c>
      <c r="H45">
        <v>0.23780425770161501</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57</v>
      </c>
      <c r="C46">
        <v>0.448967364903327</v>
      </c>
      <c r="D46">
        <v>0.423350088151347</v>
      </c>
      <c r="E46">
        <v>0.28891225322936798</v>
      </c>
      <c r="F46">
        <v>0.41163116097283697</v>
      </c>
      <c r="G46">
        <v>0.40686039049926598</v>
      </c>
      <c r="H46">
        <v>0.31166916795647398</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65</v>
      </c>
      <c r="C47">
        <v>0.270448289570759</v>
      </c>
      <c r="D47">
        <v>0.43043860178128701</v>
      </c>
      <c r="E47">
        <v>0.52980177718897903</v>
      </c>
      <c r="F47">
        <v>0.22419400337759801</v>
      </c>
      <c r="G47">
        <v>0.41397853576055899</v>
      </c>
      <c r="H47">
        <v>0.58812200733093201</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53</v>
      </c>
      <c r="C48">
        <v>0.23499492095670901</v>
      </c>
      <c r="D48">
        <v>0.67442207347402805</v>
      </c>
      <c r="E48">
        <v>0.72751055313847601</v>
      </c>
      <c r="F48">
        <v>7.4824218688561706E-2</v>
      </c>
      <c r="G48">
        <v>0.65416646827158897</v>
      </c>
      <c r="H48">
        <v>0.90893577023927596</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49</v>
      </c>
      <c r="C49">
        <v>0.237150869458158</v>
      </c>
      <c r="D49">
        <v>0.51599253493808594</v>
      </c>
      <c r="E49">
        <v>0.64580238465818796</v>
      </c>
      <c r="F49">
        <v>0.22340844676923299</v>
      </c>
      <c r="G49">
        <v>0.49370173451111199</v>
      </c>
      <c r="H49">
        <v>0.65089654951328102</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50</v>
      </c>
      <c r="C50">
        <v>6.0818868625507103E-2</v>
      </c>
      <c r="D50">
        <v>0.59023184010414598</v>
      </c>
      <c r="E50">
        <v>0.91792936909660106</v>
      </c>
      <c r="F50">
        <v>0.1255936395203</v>
      </c>
      <c r="G50">
        <v>0.56175871422554802</v>
      </c>
      <c r="H50">
        <v>0.82309018634275</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47</v>
      </c>
      <c r="C51">
        <v>0.152703168586936</v>
      </c>
      <c r="D51">
        <v>0.45531070723560002</v>
      </c>
      <c r="E51">
        <v>0.73733669100099497</v>
      </c>
      <c r="F51">
        <v>0.13721740370139199</v>
      </c>
      <c r="G51">
        <v>0.43581006264522398</v>
      </c>
      <c r="H51">
        <v>0.75287100691381903</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60</v>
      </c>
      <c r="C52">
        <v>0.27758406604032998</v>
      </c>
      <c r="D52">
        <v>0.45134621283986698</v>
      </c>
      <c r="E52">
        <v>0.53854572897068498</v>
      </c>
      <c r="F52">
        <v>0.32038186473041902</v>
      </c>
      <c r="G52">
        <v>0.433564056698097</v>
      </c>
      <c r="H52">
        <v>0.45993777242302097</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63</v>
      </c>
      <c r="C53">
        <v>0.58886447366148398</v>
      </c>
      <c r="D53">
        <v>0.60100912094813397</v>
      </c>
      <c r="E53">
        <v>0.32718835413484498</v>
      </c>
      <c r="F53">
        <v>0.53907556947944302</v>
      </c>
      <c r="G53">
        <v>0.56542278810455504</v>
      </c>
      <c r="H53">
        <v>0.34038611276584302</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74</v>
      </c>
      <c r="C54">
        <v>0.204517790919655</v>
      </c>
      <c r="D54">
        <v>0.43263546399161601</v>
      </c>
      <c r="E54">
        <v>0.636409072801984</v>
      </c>
      <c r="F54">
        <v>9.9676129633556806E-2</v>
      </c>
      <c r="G54">
        <v>0.41322673840085999</v>
      </c>
      <c r="H54">
        <v>0.80938915733813499</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76</v>
      </c>
      <c r="C55">
        <v>0.13566663906811599</v>
      </c>
      <c r="D55">
        <v>0.48848511896962299</v>
      </c>
      <c r="E55">
        <v>0.781220152923637</v>
      </c>
      <c r="F55">
        <v>4.5417782570617703E-2</v>
      </c>
      <c r="G55">
        <v>0.469281392965546</v>
      </c>
      <c r="H55">
        <v>0.922899872771481</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78</v>
      </c>
      <c r="C56">
        <v>5.9657838250893004E-3</v>
      </c>
      <c r="D56">
        <v>0.439474522740817</v>
      </c>
      <c r="E56">
        <v>0.98916920009522002</v>
      </c>
      <c r="F56">
        <v>-8.0726839053061994E-2</v>
      </c>
      <c r="G56">
        <v>0.42520139335344498</v>
      </c>
      <c r="H56">
        <v>0.84942233467508199</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70</v>
      </c>
      <c r="C57">
        <v>7.1273943534036099E-2</v>
      </c>
      <c r="D57">
        <v>0.47026766615887999</v>
      </c>
      <c r="E57">
        <v>0.87953368894793704</v>
      </c>
      <c r="F57">
        <v>3.8953893672372099E-2</v>
      </c>
      <c r="G57">
        <v>0.44993581504996499</v>
      </c>
      <c r="H57">
        <v>0.93100810083684804</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75</v>
      </c>
      <c r="C58">
        <v>-0.25729845868429901</v>
      </c>
      <c r="D58">
        <v>0.470713654838115</v>
      </c>
      <c r="E58">
        <v>0.58464426270351599</v>
      </c>
      <c r="F58">
        <v>-0.29372448008159902</v>
      </c>
      <c r="G58">
        <v>0.45350564699225998</v>
      </c>
      <c r="H58">
        <v>0.51719487731648095</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79</v>
      </c>
      <c r="C59">
        <v>1.32110955343317E-2</v>
      </c>
      <c r="D59">
        <v>0.440968110293184</v>
      </c>
      <c r="E59">
        <v>0.97609951315670895</v>
      </c>
      <c r="F59">
        <v>-0.108289688923776</v>
      </c>
      <c r="G59">
        <v>0.42661454078594002</v>
      </c>
      <c r="H59">
        <v>0.79962305630121899</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81</v>
      </c>
      <c r="C60">
        <v>-0.101447291260232</v>
      </c>
      <c r="D60">
        <v>0.46957437256172502</v>
      </c>
      <c r="E60">
        <v>0.82895583150692398</v>
      </c>
      <c r="F60">
        <v>-0.15675774126004599</v>
      </c>
      <c r="G60">
        <v>0.45200726199364299</v>
      </c>
      <c r="H60">
        <v>0.72873887974395801</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82</v>
      </c>
      <c r="C61">
        <v>-4.6353584796304498E-2</v>
      </c>
      <c r="D61">
        <v>0.44991774558944098</v>
      </c>
      <c r="E61">
        <v>0.91794170220735705</v>
      </c>
      <c r="F61">
        <v>-0.131989009551645</v>
      </c>
      <c r="G61">
        <v>0.43479871006666698</v>
      </c>
      <c r="H61">
        <v>0.76146047800801098</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72</v>
      </c>
      <c r="C62">
        <v>0.103828542297717</v>
      </c>
      <c r="D62">
        <v>0.44793455122961701</v>
      </c>
      <c r="E62">
        <v>0.81669801585171697</v>
      </c>
      <c r="F62">
        <v>5.76219596831343E-2</v>
      </c>
      <c r="G62">
        <v>0.43271535017325502</v>
      </c>
      <c r="H62">
        <v>0.89406395011384499</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71</v>
      </c>
      <c r="C63">
        <v>0.208427140092556</v>
      </c>
      <c r="D63">
        <v>0.488997027075181</v>
      </c>
      <c r="E63">
        <v>0.66993737281271903</v>
      </c>
      <c r="F63">
        <v>2.0011730664257901E-2</v>
      </c>
      <c r="G63">
        <v>0.47188800294420402</v>
      </c>
      <c r="H63">
        <v>0.96617361278693603</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84</v>
      </c>
      <c r="C64">
        <v>0.22476768139641701</v>
      </c>
      <c r="D64">
        <v>0.47049151136564699</v>
      </c>
      <c r="E64">
        <v>0.63284273446864003</v>
      </c>
      <c r="F64">
        <v>9.4558747715640504E-2</v>
      </c>
      <c r="G64">
        <v>0.452903531030734</v>
      </c>
      <c r="H64">
        <v>0.83461731575985398</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68</v>
      </c>
      <c r="C65">
        <v>-0.31841139399852098</v>
      </c>
      <c r="D65">
        <v>0.50930076052698403</v>
      </c>
      <c r="E65">
        <v>0.53184423631427602</v>
      </c>
      <c r="F65">
        <v>-0.388990549903176</v>
      </c>
      <c r="G65">
        <v>0.49001115497997799</v>
      </c>
      <c r="H65">
        <v>0.42728847047678198</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80</v>
      </c>
      <c r="C66">
        <v>5.2468455802807601E-3</v>
      </c>
      <c r="D66">
        <v>0.53938785900881003</v>
      </c>
      <c r="E66">
        <v>0.99223877402585603</v>
      </c>
      <c r="F66">
        <v>8.3986041418327703E-2</v>
      </c>
      <c r="G66">
        <v>0.519754371657558</v>
      </c>
      <c r="H66">
        <v>0.87163035013986301</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77</v>
      </c>
      <c r="C67">
        <v>-0.123235811075543</v>
      </c>
      <c r="D67">
        <v>0.44083264134002398</v>
      </c>
      <c r="E67">
        <v>0.77982095130498097</v>
      </c>
      <c r="F67">
        <v>-0.187618502330123</v>
      </c>
      <c r="G67">
        <v>0.42736929941017499</v>
      </c>
      <c r="H67">
        <v>0.66065580586649497</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83</v>
      </c>
      <c r="C68">
        <v>0.68197859731649002</v>
      </c>
      <c r="D68">
        <v>0.76861993807259699</v>
      </c>
      <c r="E68">
        <v>0.37492992222818</v>
      </c>
      <c r="F68">
        <v>0.42593320084220498</v>
      </c>
      <c r="G68">
        <v>0.73223434617318495</v>
      </c>
      <c r="H68">
        <v>0.56077568881408901</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73</v>
      </c>
      <c r="C69">
        <v>-0.30162576908220901</v>
      </c>
      <c r="D69">
        <v>0.57987343105925404</v>
      </c>
      <c r="E69">
        <v>0.60295349813426302</v>
      </c>
      <c r="F69">
        <v>-0.26678464463469598</v>
      </c>
      <c r="G69">
        <v>0.54008005505949497</v>
      </c>
      <c r="H69">
        <v>0.62132566689669899</v>
      </c>
      <c r="I69" t="s">
        <v>170</v>
      </c>
      <c r="J69" t="s">
        <v>170</v>
      </c>
      <c r="K69" t="s">
        <v>170</v>
      </c>
      <c r="L69" t="s">
        <v>170</v>
      </c>
      <c r="M69" t="s">
        <v>170</v>
      </c>
      <c r="N69" t="s">
        <v>170</v>
      </c>
      <c r="P69" t="str">
        <f t="shared" si="4"/>
        <v/>
      </c>
      <c r="Q69" t="str">
        <f t="shared" si="5"/>
        <v/>
      </c>
      <c r="R69" t="str">
        <f t="shared" si="6"/>
        <v/>
      </c>
      <c r="S69" t="str">
        <f t="shared" si="7"/>
        <v/>
      </c>
    </row>
    <row r="70" spans="1:19" x14ac:dyDescent="0.25">
      <c r="B70" t="s">
        <v>69</v>
      </c>
      <c r="C70">
        <v>-0.25505365794365498</v>
      </c>
      <c r="D70">
        <v>0.59100682551883499</v>
      </c>
      <c r="E70">
        <v>0.66606277038405504</v>
      </c>
      <c r="F70">
        <v>-0.35751745730476803</v>
      </c>
      <c r="G70">
        <v>0.56078079504172995</v>
      </c>
      <c r="H70">
        <v>0.52377633456097605</v>
      </c>
      <c r="I70" t="s">
        <v>170</v>
      </c>
      <c r="J70" t="s">
        <v>170</v>
      </c>
      <c r="K70" t="s">
        <v>170</v>
      </c>
      <c r="L70" t="s">
        <v>170</v>
      </c>
      <c r="M70" t="s">
        <v>170</v>
      </c>
      <c r="N70" t="s">
        <v>170</v>
      </c>
      <c r="P70" t="str">
        <f t="shared" si="4"/>
        <v/>
      </c>
      <c r="Q70" t="str">
        <f t="shared" si="5"/>
        <v/>
      </c>
      <c r="R70" t="str">
        <f t="shared" si="6"/>
        <v/>
      </c>
      <c r="S70" t="str">
        <f t="shared" si="7"/>
        <v/>
      </c>
    </row>
    <row r="71" spans="1:19" x14ac:dyDescent="0.25">
      <c r="B71" t="s">
        <v>503</v>
      </c>
      <c r="C71">
        <v>-5.4752549877968702E-2</v>
      </c>
      <c r="D71">
        <v>6.2867761863590194E-2</v>
      </c>
      <c r="E71">
        <v>0.38379993140989699</v>
      </c>
      <c r="F71">
        <v>-3.89072166575141E-2</v>
      </c>
      <c r="G71">
        <v>5.4159959619119097E-2</v>
      </c>
      <c r="H71">
        <v>0.47252546368009202</v>
      </c>
      <c r="I71">
        <v>-5.0636263132979899E-2</v>
      </c>
      <c r="J71">
        <v>6.2292728781743002E-2</v>
      </c>
      <c r="K71">
        <v>0.41628916577929098</v>
      </c>
      <c r="L71">
        <v>-3.5640324696735802E-2</v>
      </c>
      <c r="M71">
        <v>5.3670041701771899E-2</v>
      </c>
      <c r="N71">
        <v>0.50664956316682996</v>
      </c>
      <c r="P71" t="str">
        <f t="shared" si="4"/>
        <v/>
      </c>
      <c r="Q71" t="str">
        <f t="shared" si="5"/>
        <v/>
      </c>
      <c r="R71" t="str">
        <f t="shared" si="6"/>
        <v/>
      </c>
      <c r="S71" t="str">
        <f t="shared" si="7"/>
        <v/>
      </c>
    </row>
    <row r="72" spans="1:19" x14ac:dyDescent="0.25">
      <c r="B72" t="s">
        <v>505</v>
      </c>
      <c r="C72">
        <v>3.38175683598139E-2</v>
      </c>
      <c r="D72">
        <v>5.5887469778245498E-2</v>
      </c>
      <c r="E72">
        <v>0.54511183623939297</v>
      </c>
      <c r="F72">
        <v>3.1846608923197399E-2</v>
      </c>
      <c r="G72">
        <v>4.8651354657781198E-2</v>
      </c>
      <c r="H72">
        <v>0.51273284070047997</v>
      </c>
      <c r="I72">
        <v>3.6233111411334701E-2</v>
      </c>
      <c r="J72">
        <v>5.5470457754887299E-2</v>
      </c>
      <c r="K72">
        <v>0.51362957668539599</v>
      </c>
      <c r="L72">
        <v>3.3658984119201402E-2</v>
      </c>
      <c r="M72">
        <v>4.8273503025358003E-2</v>
      </c>
      <c r="N72">
        <v>0.48564267009246098</v>
      </c>
      <c r="P72" t="str">
        <f t="shared" si="4"/>
        <v/>
      </c>
      <c r="Q72" t="str">
        <f t="shared" si="5"/>
        <v/>
      </c>
      <c r="R72" t="str">
        <f t="shared" si="6"/>
        <v/>
      </c>
      <c r="S72" t="str">
        <f t="shared" si="7"/>
        <v/>
      </c>
    </row>
    <row r="73" spans="1:19" x14ac:dyDescent="0.25">
      <c r="B73" t="s">
        <v>504</v>
      </c>
      <c r="C73">
        <v>3.0433973776252499E-2</v>
      </c>
      <c r="D73">
        <v>5.76844235763831E-2</v>
      </c>
      <c r="E73">
        <v>0.59778094163893003</v>
      </c>
      <c r="F73">
        <v>4.49793258200488E-2</v>
      </c>
      <c r="G73">
        <v>4.9130639338548603E-2</v>
      </c>
      <c r="H73">
        <v>0.359926793980412</v>
      </c>
      <c r="I73">
        <v>3.40192191815697E-2</v>
      </c>
      <c r="J73">
        <v>5.7342501254992698E-2</v>
      </c>
      <c r="K73">
        <v>0.55300474966695801</v>
      </c>
      <c r="L73">
        <v>4.6339025757117902E-2</v>
      </c>
      <c r="M73">
        <v>4.8798947877393702E-2</v>
      </c>
      <c r="N73">
        <v>0.34232027951254801</v>
      </c>
      <c r="P73" t="str">
        <f t="shared" si="4"/>
        <v/>
      </c>
      <c r="Q73" t="str">
        <f t="shared" si="5"/>
        <v/>
      </c>
      <c r="R73" t="str">
        <f t="shared" si="6"/>
        <v/>
      </c>
      <c r="S73" t="str">
        <f t="shared" si="7"/>
        <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0E63F-D322-45E4-B3EF-710A9D03410C}">
  <dimension ref="A1:S74"/>
  <sheetViews>
    <sheetView workbookViewId="0">
      <selection activeCell="U7" sqref="U7"/>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-0.102510917013101</v>
      </c>
      <c r="D2">
        <v>6.4210260366708294E-2</v>
      </c>
      <c r="E2">
        <v>0.1103798589842</v>
      </c>
      <c r="F2">
        <v>-9.4004619523071598E-2</v>
      </c>
      <c r="G2">
        <v>5.5149287845056301E-2</v>
      </c>
      <c r="H2">
        <v>8.8278718621147098E-2</v>
      </c>
      <c r="I2">
        <v>-0.105827121374496</v>
      </c>
      <c r="J2">
        <v>6.4116148803299605E-2</v>
      </c>
      <c r="K2">
        <v>9.8829820125583098E-2</v>
      </c>
      <c r="L2">
        <v>-9.9234550293493304E-2</v>
      </c>
      <c r="M2">
        <v>5.4998520119546701E-2</v>
      </c>
      <c r="N2">
        <v>7.1182237405736204E-2</v>
      </c>
      <c r="P2" t="str">
        <f>IF(E2&lt;0.001,"***",IF(E2&lt;0.01,"**",IF(E2&lt;0.05,"*",IF(E2&lt;0.1,"^",""))))</f>
        <v/>
      </c>
      <c r="Q2" t="str">
        <f>IF(H2&lt;0.001,"***",IF(H2&lt;0.01,"**",IF(H2&lt;0.05,"*",IF(H2&lt;0.1,"^",""))))</f>
        <v>^</v>
      </c>
      <c r="R2" t="str">
        <f>IF(K2&lt;0.001,"***",IF(K2&lt;0.01,"**",IF(K2&lt;0.05,"*",IF(K2&lt;0.1,"^",""))))</f>
        <v>^</v>
      </c>
      <c r="S2" t="str">
        <f>IF(N2&lt;0.001,"***",IF(N2&lt;0.01,"**",IF(N2&lt;0.05,"*",IF(N2&lt;0.1,"^",""))))</f>
        <v>^</v>
      </c>
    </row>
    <row r="3" spans="1:19" x14ac:dyDescent="0.25">
      <c r="A3">
        <v>2</v>
      </c>
      <c r="B3" t="s">
        <v>10</v>
      </c>
      <c r="C3">
        <v>-3.9047184958942403E-2</v>
      </c>
      <c r="D3">
        <v>2.92957041523794E-2</v>
      </c>
      <c r="E3">
        <v>0.18257648838965801</v>
      </c>
      <c r="F3">
        <v>-2.8855582906744202E-2</v>
      </c>
      <c r="G3">
        <v>2.4965421632831601E-2</v>
      </c>
      <c r="H3">
        <v>0.24775398310404401</v>
      </c>
      <c r="I3">
        <v>-4.25054526988565E-2</v>
      </c>
      <c r="J3">
        <v>2.9225983537109802E-2</v>
      </c>
      <c r="K3">
        <v>0.14584319309183499</v>
      </c>
      <c r="L3">
        <v>-3.1926960087454603E-2</v>
      </c>
      <c r="M3">
        <v>2.4897730313711199E-2</v>
      </c>
      <c r="N3">
        <v>0.19972897056291</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1.29723350404855E-2</v>
      </c>
      <c r="D4">
        <v>3.5544631287699503E-2</v>
      </c>
      <c r="E4">
        <v>0.71514197066280105</v>
      </c>
      <c r="F4">
        <v>5.0583784200590896E-3</v>
      </c>
      <c r="G4">
        <v>2.8674844879302899E-2</v>
      </c>
      <c r="H4">
        <v>0.859975984789208</v>
      </c>
      <c r="I4">
        <v>1.06262742734638E-2</v>
      </c>
      <c r="J4">
        <v>3.5438451738054003E-2</v>
      </c>
      <c r="K4">
        <v>0.76429040100630097</v>
      </c>
      <c r="L4">
        <v>4.6637039343438696E-3</v>
      </c>
      <c r="M4">
        <v>2.8580465462419099E-2</v>
      </c>
      <c r="N4">
        <v>0.87037826707062005</v>
      </c>
      <c r="P4" t="str">
        <f t="shared" si="0"/>
        <v/>
      </c>
      <c r="Q4" t="str">
        <f t="shared" si="1"/>
        <v/>
      </c>
      <c r="R4" t="str">
        <f t="shared" si="2"/>
        <v/>
      </c>
      <c r="S4" t="str">
        <f t="shared" si="3"/>
        <v/>
      </c>
    </row>
    <row r="5" spans="1:19" x14ac:dyDescent="0.25">
      <c r="A5">
        <v>4</v>
      </c>
      <c r="B5" t="s">
        <v>124</v>
      </c>
      <c r="C5">
        <v>0.10774538978121</v>
      </c>
      <c r="D5">
        <v>2.9351097000301599E-2</v>
      </c>
      <c r="E5">
        <v>2.4168346819974899E-4</v>
      </c>
      <c r="F5">
        <v>6.7510795179199098E-2</v>
      </c>
      <c r="G5">
        <v>2.25210175828006E-2</v>
      </c>
      <c r="H5">
        <v>2.7204350405744199E-3</v>
      </c>
      <c r="I5">
        <v>0.10442628726667499</v>
      </c>
      <c r="J5">
        <v>2.8561812817913399E-2</v>
      </c>
      <c r="K5">
        <v>2.5603103912186199E-4</v>
      </c>
      <c r="L5">
        <v>6.6065299022155605E-2</v>
      </c>
      <c r="M5">
        <v>2.1689118733242401E-2</v>
      </c>
      <c r="N5">
        <v>2.3189918101769501E-3</v>
      </c>
      <c r="P5" t="str">
        <f t="shared" si="0"/>
        <v>***</v>
      </c>
      <c r="Q5" t="str">
        <f t="shared" si="1"/>
        <v>**</v>
      </c>
      <c r="R5" t="str">
        <f t="shared" si="2"/>
        <v>***</v>
      </c>
      <c r="S5" t="str">
        <f t="shared" si="3"/>
        <v>**</v>
      </c>
    </row>
    <row r="6" spans="1:19" x14ac:dyDescent="0.25">
      <c r="A6">
        <v>5</v>
      </c>
      <c r="B6" t="s">
        <v>25</v>
      </c>
      <c r="C6">
        <v>6.5988467672777398E-2</v>
      </c>
      <c r="D6">
        <v>3.5785364686367199E-2</v>
      </c>
      <c r="E6">
        <v>6.5182100920631897E-2</v>
      </c>
      <c r="F6">
        <v>7.8762647347470599E-2</v>
      </c>
      <c r="G6">
        <v>3.0395260344850999E-2</v>
      </c>
      <c r="H6">
        <v>9.5619500854616808E-3</v>
      </c>
      <c r="I6">
        <v>5.8997371476460697E-2</v>
      </c>
      <c r="J6">
        <v>3.5514003532321099E-2</v>
      </c>
      <c r="K6">
        <v>9.6664756102774502E-2</v>
      </c>
      <c r="L6">
        <v>7.2485731812999499E-2</v>
      </c>
      <c r="M6">
        <v>3.01895608761267E-2</v>
      </c>
      <c r="N6">
        <v>1.6349454197549101E-2</v>
      </c>
      <c r="P6" t="str">
        <f t="shared" si="0"/>
        <v>^</v>
      </c>
      <c r="Q6" t="str">
        <f t="shared" si="1"/>
        <v>**</v>
      </c>
      <c r="R6" t="str">
        <f t="shared" si="2"/>
        <v>^</v>
      </c>
      <c r="S6" t="str">
        <f t="shared" si="3"/>
        <v>*</v>
      </c>
    </row>
    <row r="7" spans="1:19" x14ac:dyDescent="0.25">
      <c r="A7">
        <v>6</v>
      </c>
      <c r="B7" t="s">
        <v>26</v>
      </c>
      <c r="C7">
        <v>-3.7134104301678801E-2</v>
      </c>
      <c r="D7">
        <v>5.1515303572647303E-2</v>
      </c>
      <c r="E7">
        <v>0.47101019701343</v>
      </c>
      <c r="F7">
        <v>-3.1304275364057201E-2</v>
      </c>
      <c r="G7">
        <v>4.2163454024847502E-2</v>
      </c>
      <c r="H7">
        <v>0.45781446328690401</v>
      </c>
      <c r="I7">
        <v>-4.7268344051813099E-2</v>
      </c>
      <c r="J7">
        <v>5.1073623495327299E-2</v>
      </c>
      <c r="K7">
        <v>0.35470888163374997</v>
      </c>
      <c r="L7">
        <v>-4.1591199386404501E-2</v>
      </c>
      <c r="M7">
        <v>4.1724554455390403E-2</v>
      </c>
      <c r="N7">
        <v>0.31885969579827</v>
      </c>
      <c r="P7" t="str">
        <f t="shared" si="0"/>
        <v/>
      </c>
      <c r="Q7" t="str">
        <f t="shared" si="1"/>
        <v/>
      </c>
      <c r="R7" t="str">
        <f t="shared" si="2"/>
        <v/>
      </c>
      <c r="S7" t="str">
        <f t="shared" si="3"/>
        <v/>
      </c>
    </row>
    <row r="8" spans="1:19" x14ac:dyDescent="0.25">
      <c r="A8">
        <v>7</v>
      </c>
      <c r="B8" t="s">
        <v>30</v>
      </c>
      <c r="C8">
        <v>0.22868672785889901</v>
      </c>
      <c r="D8">
        <v>3.7158216374999303E-2</v>
      </c>
      <c r="E8" s="1">
        <v>7.5359685158815596E-10</v>
      </c>
      <c r="F8">
        <v>0.208316752587722</v>
      </c>
      <c r="G8">
        <v>3.0346707221753502E-2</v>
      </c>
      <c r="H8" s="1">
        <v>6.6697118746370298E-12</v>
      </c>
      <c r="I8">
        <v>0.22159633247384899</v>
      </c>
      <c r="J8">
        <v>3.70457139653027E-2</v>
      </c>
      <c r="K8" s="1">
        <v>2.2082123907196702E-9</v>
      </c>
      <c r="L8">
        <v>0.20163106810367001</v>
      </c>
      <c r="M8">
        <v>3.0227072464938502E-2</v>
      </c>
      <c r="N8" s="1">
        <v>2.5485400566604801E-11</v>
      </c>
      <c r="P8" t="str">
        <f t="shared" si="0"/>
        <v>***</v>
      </c>
      <c r="Q8" t="str">
        <f t="shared" si="1"/>
        <v>***</v>
      </c>
      <c r="R8" t="str">
        <f t="shared" si="2"/>
        <v>***</v>
      </c>
      <c r="S8" t="str">
        <f t="shared" si="3"/>
        <v>***</v>
      </c>
    </row>
    <row r="9" spans="1:19" x14ac:dyDescent="0.25">
      <c r="A9">
        <v>8</v>
      </c>
      <c r="B9" t="s">
        <v>27</v>
      </c>
      <c r="C9">
        <v>0.20633510837483299</v>
      </c>
      <c r="D9">
        <v>5.1548989547601599E-2</v>
      </c>
      <c r="E9" s="1">
        <v>6.2623854615084795E-5</v>
      </c>
      <c r="F9">
        <v>0.216839869767399</v>
      </c>
      <c r="G9">
        <v>4.2840968377657801E-2</v>
      </c>
      <c r="H9" s="1">
        <v>4.15955035064349E-7</v>
      </c>
      <c r="I9">
        <v>0.17899762854940601</v>
      </c>
      <c r="J9">
        <v>5.0822129473173598E-2</v>
      </c>
      <c r="K9" s="1">
        <v>4.2823775376044099E-4</v>
      </c>
      <c r="L9">
        <v>0.193124844940432</v>
      </c>
      <c r="M9">
        <v>4.2013862870782299E-2</v>
      </c>
      <c r="N9" s="1">
        <v>4.2924859909115101E-6</v>
      </c>
      <c r="P9" t="str">
        <f t="shared" si="0"/>
        <v>***</v>
      </c>
      <c r="Q9" t="str">
        <f t="shared" si="1"/>
        <v>***</v>
      </c>
      <c r="R9" t="str">
        <f t="shared" si="2"/>
        <v>***</v>
      </c>
      <c r="S9" t="str">
        <f t="shared" si="3"/>
        <v>***</v>
      </c>
    </row>
    <row r="10" spans="1:19" x14ac:dyDescent="0.25">
      <c r="A10">
        <v>9</v>
      </c>
      <c r="B10" t="s">
        <v>29</v>
      </c>
      <c r="C10">
        <v>4.3110135162081599E-2</v>
      </c>
      <c r="D10">
        <v>3.5583658776774198E-2</v>
      </c>
      <c r="E10">
        <v>0.22569810227999501</v>
      </c>
      <c r="F10">
        <v>3.3374711937210498E-2</v>
      </c>
      <c r="G10">
        <v>2.9186197226590799E-2</v>
      </c>
      <c r="H10">
        <v>0.25282685477619499</v>
      </c>
      <c r="I10">
        <v>3.7513346661552101E-2</v>
      </c>
      <c r="J10">
        <v>3.54506216454974E-2</v>
      </c>
      <c r="K10">
        <v>0.28997071505557098</v>
      </c>
      <c r="L10">
        <v>2.72912910100894E-2</v>
      </c>
      <c r="M10">
        <v>2.9066088187652401E-2</v>
      </c>
      <c r="N10">
        <v>0.347761936368295</v>
      </c>
      <c r="P10" t="str">
        <f t="shared" si="0"/>
        <v/>
      </c>
      <c r="Q10" t="str">
        <f t="shared" si="1"/>
        <v/>
      </c>
      <c r="R10" t="str">
        <f t="shared" si="2"/>
        <v/>
      </c>
      <c r="S10" t="str">
        <f t="shared" si="3"/>
        <v/>
      </c>
    </row>
    <row r="11" spans="1:19" x14ac:dyDescent="0.25">
      <c r="A11">
        <v>10</v>
      </c>
      <c r="B11" t="s">
        <v>28</v>
      </c>
      <c r="C11">
        <v>0.12708459098434699</v>
      </c>
      <c r="D11">
        <v>7.3687160007455094E-2</v>
      </c>
      <c r="E11">
        <v>8.4590492279382895E-2</v>
      </c>
      <c r="F11">
        <v>0.14739750871021701</v>
      </c>
      <c r="G11">
        <v>6.2612706665643406E-2</v>
      </c>
      <c r="H11">
        <v>1.8566868571317102E-2</v>
      </c>
      <c r="I11">
        <v>9.7362337763564996E-2</v>
      </c>
      <c r="J11">
        <v>7.2609571321454805E-2</v>
      </c>
      <c r="K11">
        <v>0.17995219069448801</v>
      </c>
      <c r="L11">
        <v>0.12775872064507099</v>
      </c>
      <c r="M11">
        <v>6.1503658218385798E-2</v>
      </c>
      <c r="N11">
        <v>3.77781213575729E-2</v>
      </c>
      <c r="P11" t="str">
        <f t="shared" si="0"/>
        <v>^</v>
      </c>
      <c r="Q11" t="str">
        <f t="shared" si="1"/>
        <v>*</v>
      </c>
      <c r="R11" t="str">
        <f t="shared" si="2"/>
        <v/>
      </c>
      <c r="S11" t="str">
        <f t="shared" si="3"/>
        <v>*</v>
      </c>
    </row>
    <row r="12" spans="1:19" x14ac:dyDescent="0.25">
      <c r="A12">
        <v>11</v>
      </c>
      <c r="B12" t="s">
        <v>31</v>
      </c>
      <c r="C12">
        <v>-5.8364618954767501E-2</v>
      </c>
      <c r="D12">
        <v>5.3413320928781703E-3</v>
      </c>
      <c r="E12" s="1">
        <v>0</v>
      </c>
      <c r="F12">
        <v>-6.2536488662843795E-2</v>
      </c>
      <c r="G12">
        <v>4.5946291803233702E-3</v>
      </c>
      <c r="H12" s="1">
        <v>3.4553446321547001E-42</v>
      </c>
      <c r="I12">
        <v>-5.7783902739372298E-2</v>
      </c>
      <c r="J12">
        <v>5.3257161341793502E-3</v>
      </c>
      <c r="K12" s="1">
        <v>0</v>
      </c>
      <c r="L12">
        <v>-6.2075121544105001E-2</v>
      </c>
      <c r="M12">
        <v>4.5774781562945297E-3</v>
      </c>
      <c r="N12" s="1">
        <v>6.8212056508596197E-42</v>
      </c>
      <c r="P12" t="str">
        <f t="shared" si="0"/>
        <v>***</v>
      </c>
      <c r="Q12" t="str">
        <f t="shared" si="1"/>
        <v>***</v>
      </c>
      <c r="R12" t="str">
        <f t="shared" si="2"/>
        <v>***</v>
      </c>
      <c r="S12" t="str">
        <f t="shared" si="3"/>
        <v>***</v>
      </c>
    </row>
    <row r="13" spans="1:19" x14ac:dyDescent="0.25">
      <c r="A13">
        <v>12</v>
      </c>
      <c r="B13" t="s">
        <v>173</v>
      </c>
      <c r="C13">
        <v>-0.12062348250604001</v>
      </c>
      <c r="D13">
        <v>3.5223672884165003E-2</v>
      </c>
      <c r="E13">
        <v>6.1593089781286604E-4</v>
      </c>
      <c r="F13">
        <v>-9.3829389437308994E-2</v>
      </c>
      <c r="G13">
        <v>3.2530033536229401E-2</v>
      </c>
      <c r="H13">
        <v>3.9216944748206202E-3</v>
      </c>
      <c r="I13">
        <v>-0.120051028971666</v>
      </c>
      <c r="J13">
        <v>3.50893256320398E-2</v>
      </c>
      <c r="K13">
        <v>6.2323072174619298E-4</v>
      </c>
      <c r="L13">
        <v>-9.5012670729576004E-2</v>
      </c>
      <c r="M13">
        <v>3.2392357282527498E-2</v>
      </c>
      <c r="N13">
        <v>3.3550744030424501E-3</v>
      </c>
      <c r="P13" t="str">
        <f t="shared" si="0"/>
        <v>***</v>
      </c>
      <c r="Q13" t="str">
        <f t="shared" si="1"/>
        <v>**</v>
      </c>
      <c r="R13" t="str">
        <f t="shared" si="2"/>
        <v>***</v>
      </c>
      <c r="S13" t="str">
        <f t="shared" si="3"/>
        <v>**</v>
      </c>
    </row>
    <row r="14" spans="1:19" x14ac:dyDescent="0.25">
      <c r="A14">
        <v>13</v>
      </c>
      <c r="B14" t="s">
        <v>32</v>
      </c>
      <c r="C14">
        <v>-2.1569740429799099E-3</v>
      </c>
      <c r="D14">
        <v>2.0590955241137798E-2</v>
      </c>
      <c r="E14">
        <v>0.91657143120294304</v>
      </c>
      <c r="F14">
        <v>-6.9958853502966904E-3</v>
      </c>
      <c r="G14">
        <v>1.8273259283445999E-2</v>
      </c>
      <c r="H14">
        <v>0.70183228321999502</v>
      </c>
      <c r="I14">
        <v>3.5675658469039301E-4</v>
      </c>
      <c r="J14">
        <v>2.0526210244568199E-2</v>
      </c>
      <c r="K14">
        <v>0.986133034944491</v>
      </c>
      <c r="L14">
        <v>-4.8286636894137999E-3</v>
      </c>
      <c r="M14">
        <v>1.8215386233179701E-2</v>
      </c>
      <c r="N14">
        <v>0.79094237408071799</v>
      </c>
      <c r="P14" t="str">
        <f t="shared" si="0"/>
        <v/>
      </c>
      <c r="Q14" t="str">
        <f t="shared" si="1"/>
        <v/>
      </c>
      <c r="R14" t="str">
        <f t="shared" si="2"/>
        <v/>
      </c>
      <c r="S14" t="str">
        <f t="shared" si="3"/>
        <v/>
      </c>
    </row>
    <row r="15" spans="1:19" x14ac:dyDescent="0.25">
      <c r="A15">
        <v>14</v>
      </c>
      <c r="B15" t="s">
        <v>33</v>
      </c>
      <c r="C15">
        <v>2.0588549583023801E-2</v>
      </c>
      <c r="D15">
        <v>5.4793369470395297E-3</v>
      </c>
      <c r="E15">
        <v>1.7162674906723299E-4</v>
      </c>
      <c r="F15">
        <v>1.69396387500334E-2</v>
      </c>
      <c r="G15">
        <v>4.8447037024903997E-3</v>
      </c>
      <c r="H15">
        <v>4.7135626294797901E-4</v>
      </c>
      <c r="I15">
        <v>2.0188406450352799E-2</v>
      </c>
      <c r="J15">
        <v>5.45707331189073E-3</v>
      </c>
      <c r="K15">
        <v>2.16030296962377E-4</v>
      </c>
      <c r="L15">
        <v>1.6520531286409099E-2</v>
      </c>
      <c r="M15">
        <v>4.8207319603730502E-3</v>
      </c>
      <c r="N15">
        <v>6.1034368452712699E-4</v>
      </c>
      <c r="P15" t="str">
        <f t="shared" si="0"/>
        <v>***</v>
      </c>
      <c r="Q15" t="str">
        <f t="shared" si="1"/>
        <v>***</v>
      </c>
      <c r="R15" t="str">
        <f t="shared" si="2"/>
        <v>***</v>
      </c>
      <c r="S15" t="str">
        <f t="shared" si="3"/>
        <v>***</v>
      </c>
    </row>
    <row r="16" spans="1:19" x14ac:dyDescent="0.25">
      <c r="A16">
        <v>15</v>
      </c>
      <c r="B16" t="s">
        <v>118</v>
      </c>
      <c r="C16">
        <v>4.18575543683186E-3</v>
      </c>
      <c r="D16">
        <v>8.3981285470819695E-3</v>
      </c>
      <c r="E16">
        <v>0.61819138206702995</v>
      </c>
      <c r="F16">
        <v>8.2049529187394298E-3</v>
      </c>
      <c r="G16">
        <v>7.41234551493615E-3</v>
      </c>
      <c r="H16">
        <v>0.26832388508106803</v>
      </c>
      <c r="I16">
        <v>5.2190270735364896E-3</v>
      </c>
      <c r="J16">
        <v>8.3639456072126892E-3</v>
      </c>
      <c r="K16">
        <v>0.53263347289021001</v>
      </c>
      <c r="L16">
        <v>8.7912413492524707E-3</v>
      </c>
      <c r="M16">
        <v>7.3784117273298496E-3</v>
      </c>
      <c r="N16">
        <v>0.233464600287246</v>
      </c>
      <c r="P16" t="str">
        <f t="shared" si="0"/>
        <v/>
      </c>
      <c r="Q16" t="str">
        <f t="shared" si="1"/>
        <v/>
      </c>
      <c r="R16" t="str">
        <f t="shared" si="2"/>
        <v/>
      </c>
      <c r="S16" t="str">
        <f t="shared" si="3"/>
        <v/>
      </c>
    </row>
    <row r="17" spans="1:19" x14ac:dyDescent="0.25">
      <c r="A17">
        <v>16</v>
      </c>
      <c r="B17" t="s">
        <v>34</v>
      </c>
      <c r="C17">
        <v>3.7903163164366301E-3</v>
      </c>
      <c r="D17">
        <v>5.4427209464961903E-4</v>
      </c>
      <c r="E17" s="1">
        <v>3.30724336805588E-12</v>
      </c>
      <c r="F17">
        <v>3.00352342772998E-3</v>
      </c>
      <c r="G17">
        <v>4.1370642706891199E-4</v>
      </c>
      <c r="H17" s="1">
        <v>3.8698818731951202E-13</v>
      </c>
      <c r="I17">
        <v>3.7002677710267998E-3</v>
      </c>
      <c r="J17">
        <v>5.4101293366272895E-4</v>
      </c>
      <c r="K17" s="1">
        <v>7.9459772095447095E-12</v>
      </c>
      <c r="L17">
        <v>2.9424705344089901E-3</v>
      </c>
      <c r="M17">
        <v>4.1041354266223599E-4</v>
      </c>
      <c r="N17" s="1">
        <v>7.5257916667414202E-13</v>
      </c>
      <c r="P17" t="str">
        <f t="shared" si="0"/>
        <v>***</v>
      </c>
      <c r="Q17" t="str">
        <f t="shared" si="1"/>
        <v>***</v>
      </c>
      <c r="R17" t="str">
        <f t="shared" si="2"/>
        <v>***</v>
      </c>
      <c r="S17" t="str">
        <f t="shared" si="3"/>
        <v>***</v>
      </c>
    </row>
    <row r="18" spans="1:19" x14ac:dyDescent="0.25">
      <c r="A18">
        <v>17</v>
      </c>
      <c r="B18" t="s">
        <v>35</v>
      </c>
      <c r="C18" s="1">
        <v>-6.01870093041033E-4</v>
      </c>
      <c r="D18">
        <v>1.94355731719004E-4</v>
      </c>
      <c r="E18">
        <v>1.9565826487043499E-3</v>
      </c>
      <c r="F18" s="1">
        <v>-5.3468634980051899E-4</v>
      </c>
      <c r="G18">
        <v>1.7796568032632301E-4</v>
      </c>
      <c r="H18">
        <v>2.66074452754907E-3</v>
      </c>
      <c r="I18" s="1">
        <v>-6.9966330858577195E-4</v>
      </c>
      <c r="J18">
        <v>1.92048963063748E-4</v>
      </c>
      <c r="K18">
        <v>2.6932108031319001E-4</v>
      </c>
      <c r="L18" s="1">
        <v>-6.4441769398650595E-4</v>
      </c>
      <c r="M18">
        <v>1.7539257983233399E-4</v>
      </c>
      <c r="N18">
        <v>2.3864759400826099E-4</v>
      </c>
      <c r="P18" t="str">
        <f t="shared" si="0"/>
        <v>**</v>
      </c>
      <c r="Q18" t="str">
        <f t="shared" si="1"/>
        <v>**</v>
      </c>
      <c r="R18" t="str">
        <f t="shared" si="2"/>
        <v>***</v>
      </c>
      <c r="S18" t="str">
        <f t="shared" si="3"/>
        <v>***</v>
      </c>
    </row>
    <row r="19" spans="1:19" x14ac:dyDescent="0.25">
      <c r="A19">
        <v>18</v>
      </c>
      <c r="B19" t="s">
        <v>36</v>
      </c>
      <c r="C19">
        <v>4.2435433105613199E-4</v>
      </c>
      <c r="D19">
        <v>1.16367417270095E-4</v>
      </c>
      <c r="E19">
        <v>2.6565398135047801E-4</v>
      </c>
      <c r="F19">
        <v>6.2760379409437003E-4</v>
      </c>
      <c r="G19">
        <v>9.5364209437426105E-5</v>
      </c>
      <c r="H19">
        <v>4.6690146103369397E-11</v>
      </c>
      <c r="I19">
        <v>4.2093489475369299E-4</v>
      </c>
      <c r="J19">
        <v>1.15711320738436E-4</v>
      </c>
      <c r="K19">
        <v>2.7497448950919402E-4</v>
      </c>
      <c r="L19">
        <v>6.3141151798934403E-4</v>
      </c>
      <c r="M19">
        <v>9.4890513251922606E-5</v>
      </c>
      <c r="N19">
        <v>2.8502752308924301E-11</v>
      </c>
      <c r="P19" t="str">
        <f t="shared" si="0"/>
        <v>***</v>
      </c>
      <c r="Q19" t="str">
        <f t="shared" si="1"/>
        <v>***</v>
      </c>
      <c r="R19" t="str">
        <f t="shared" si="2"/>
        <v>***</v>
      </c>
      <c r="S19" t="str">
        <f t="shared" si="3"/>
        <v>***</v>
      </c>
    </row>
    <row r="20" spans="1:19" x14ac:dyDescent="0.25">
      <c r="A20">
        <v>19</v>
      </c>
      <c r="B20" t="s">
        <v>37</v>
      </c>
      <c r="C20">
        <v>-4.5258218227228003E-2</v>
      </c>
      <c r="D20">
        <v>2.52474129683414E-2</v>
      </c>
      <c r="E20">
        <v>7.3038771405505201E-2</v>
      </c>
      <c r="F20">
        <v>-5.2137750674564998E-2</v>
      </c>
      <c r="G20">
        <v>2.21082318628552E-2</v>
      </c>
      <c r="H20">
        <v>1.83590565599813E-2</v>
      </c>
      <c r="I20">
        <v>-4.28967552212976E-2</v>
      </c>
      <c r="J20">
        <v>2.5169958672025299E-2</v>
      </c>
      <c r="K20">
        <v>8.8328062116502903E-2</v>
      </c>
      <c r="L20">
        <v>-4.9578030960797499E-2</v>
      </c>
      <c r="M20">
        <v>2.2024644333487799E-2</v>
      </c>
      <c r="N20">
        <v>2.4383936897555299E-2</v>
      </c>
      <c r="P20" t="str">
        <f t="shared" si="0"/>
        <v>^</v>
      </c>
      <c r="Q20" t="str">
        <f t="shared" si="1"/>
        <v>*</v>
      </c>
      <c r="R20" t="str">
        <f t="shared" si="2"/>
        <v>^</v>
      </c>
      <c r="S20" t="str">
        <f t="shared" si="3"/>
        <v>*</v>
      </c>
    </row>
    <row r="21" spans="1:19" x14ac:dyDescent="0.25">
      <c r="A21">
        <v>20</v>
      </c>
      <c r="B21" t="s">
        <v>38</v>
      </c>
      <c r="C21">
        <v>-5.9660443216157398E-2</v>
      </c>
      <c r="D21">
        <v>3.8563534077026902E-2</v>
      </c>
      <c r="E21">
        <v>0.121846638721052</v>
      </c>
      <c r="F21">
        <v>-7.3062838712212197E-2</v>
      </c>
      <c r="G21">
        <v>3.3289757088337202E-2</v>
      </c>
      <c r="H21">
        <v>2.81812247223911E-2</v>
      </c>
      <c r="I21">
        <v>-5.7059224754560101E-2</v>
      </c>
      <c r="J21">
        <v>3.8510128025047601E-2</v>
      </c>
      <c r="K21">
        <v>0.13842865303816401</v>
      </c>
      <c r="L21">
        <v>-6.9504685470912306E-2</v>
      </c>
      <c r="M21">
        <v>3.3239571370534002E-2</v>
      </c>
      <c r="N21">
        <v>3.6526063682557799E-2</v>
      </c>
      <c r="P21" t="str">
        <f t="shared" si="0"/>
        <v/>
      </c>
      <c r="Q21" t="str">
        <f t="shared" si="1"/>
        <v>*</v>
      </c>
      <c r="R21" t="str">
        <f t="shared" si="2"/>
        <v/>
      </c>
      <c r="S21" t="str">
        <f t="shared" si="3"/>
        <v>*</v>
      </c>
    </row>
    <row r="22" spans="1:19" x14ac:dyDescent="0.25">
      <c r="A22">
        <v>21</v>
      </c>
      <c r="B22" t="s">
        <v>40</v>
      </c>
      <c r="C22">
        <v>-0.16466151711647101</v>
      </c>
      <c r="D22">
        <v>4.1367137560589802E-2</v>
      </c>
      <c r="E22">
        <v>6.8773080183492902E-5</v>
      </c>
      <c r="F22">
        <v>-0.12984589965684101</v>
      </c>
      <c r="G22">
        <v>3.1641945970904098E-2</v>
      </c>
      <c r="H22">
        <v>4.0676994482590598E-5</v>
      </c>
      <c r="I22">
        <v>-0.16050040872611701</v>
      </c>
      <c r="J22">
        <v>4.1204834955514101E-2</v>
      </c>
      <c r="K22">
        <v>9.8124262912668806E-5</v>
      </c>
      <c r="L22">
        <v>-0.12628722027429601</v>
      </c>
      <c r="M22">
        <v>3.1487453651052801E-2</v>
      </c>
      <c r="N22">
        <v>6.0535003820144798E-5</v>
      </c>
      <c r="P22" t="str">
        <f t="shared" si="0"/>
        <v>***</v>
      </c>
      <c r="Q22" t="str">
        <f t="shared" si="1"/>
        <v>***</v>
      </c>
      <c r="R22" t="str">
        <f t="shared" si="2"/>
        <v>***</v>
      </c>
      <c r="S22" t="str">
        <f t="shared" si="3"/>
        <v>***</v>
      </c>
    </row>
    <row r="23" spans="1:19" x14ac:dyDescent="0.25">
      <c r="A23">
        <v>22</v>
      </c>
      <c r="B23" t="s">
        <v>41</v>
      </c>
      <c r="C23">
        <v>-0.14754543347479601</v>
      </c>
      <c r="D23">
        <v>3.5256913500234001E-2</v>
      </c>
      <c r="E23" s="1">
        <v>2.8533526316820699E-5</v>
      </c>
      <c r="F23">
        <v>-0.119654201407749</v>
      </c>
      <c r="G23">
        <v>2.6923715788842301E-2</v>
      </c>
      <c r="H23" s="1">
        <v>8.8222197667677192E-6</v>
      </c>
      <c r="I23">
        <v>-0.14254949811663301</v>
      </c>
      <c r="J23">
        <v>3.5089554746772597E-2</v>
      </c>
      <c r="K23" s="1">
        <v>4.8560728095337103E-5</v>
      </c>
      <c r="L23">
        <v>-0.11435005973800499</v>
      </c>
      <c r="M23">
        <v>2.6734638523229399E-2</v>
      </c>
      <c r="N23" s="1">
        <v>1.89237653929605E-5</v>
      </c>
      <c r="P23" t="str">
        <f t="shared" si="0"/>
        <v>***</v>
      </c>
      <c r="Q23" t="str">
        <f t="shared" si="1"/>
        <v>***</v>
      </c>
      <c r="R23" t="str">
        <f t="shared" si="2"/>
        <v>***</v>
      </c>
      <c r="S23" t="str">
        <f t="shared" si="3"/>
        <v>***</v>
      </c>
    </row>
    <row r="24" spans="1:19" x14ac:dyDescent="0.25">
      <c r="A24">
        <v>23</v>
      </c>
      <c r="B24" t="s">
        <v>39</v>
      </c>
      <c r="C24">
        <v>-0.113438871504751</v>
      </c>
      <c r="D24">
        <v>3.6255715660547999E-2</v>
      </c>
      <c r="E24">
        <v>1.75488978175786E-3</v>
      </c>
      <c r="F24">
        <v>-0.10767120496296601</v>
      </c>
      <c r="G24">
        <v>2.7688783140761401E-2</v>
      </c>
      <c r="H24" s="1">
        <v>1.0081508502786E-4</v>
      </c>
      <c r="I24">
        <v>-0.106492361715825</v>
      </c>
      <c r="J24">
        <v>3.6064817522146797E-2</v>
      </c>
      <c r="K24">
        <v>3.14901148634794E-3</v>
      </c>
      <c r="L24">
        <v>-0.10158066922746301</v>
      </c>
      <c r="M24">
        <v>2.7515115359797102E-2</v>
      </c>
      <c r="N24" s="1">
        <v>2.2266088169868299E-4</v>
      </c>
      <c r="P24" t="str">
        <f t="shared" si="0"/>
        <v>**</v>
      </c>
      <c r="Q24" t="str">
        <f t="shared" si="1"/>
        <v>***</v>
      </c>
      <c r="R24" t="str">
        <f t="shared" si="2"/>
        <v>**</v>
      </c>
      <c r="S24" t="str">
        <f t="shared" si="3"/>
        <v>***</v>
      </c>
    </row>
    <row r="25" spans="1:19" x14ac:dyDescent="0.25">
      <c r="A25">
        <v>24</v>
      </c>
      <c r="B25" t="s">
        <v>43</v>
      </c>
      <c r="C25">
        <v>-7.9123100635405105E-2</v>
      </c>
      <c r="D25">
        <v>6.7487637162462998E-3</v>
      </c>
      <c r="E25" s="1">
        <v>0</v>
      </c>
      <c r="F25">
        <v>-7.2814515287965106E-2</v>
      </c>
      <c r="G25">
        <v>6.25439613541712E-3</v>
      </c>
      <c r="H25" s="1">
        <v>2.51640694645414E-31</v>
      </c>
      <c r="I25">
        <v>-7.9224420318334904E-2</v>
      </c>
      <c r="J25">
        <v>6.7238274186341603E-3</v>
      </c>
      <c r="K25" s="1">
        <v>0</v>
      </c>
      <c r="L25">
        <v>-7.2913069034027403E-2</v>
      </c>
      <c r="M25">
        <v>6.2239396606734E-3</v>
      </c>
      <c r="N25" s="1">
        <v>1.0686902747196701E-31</v>
      </c>
      <c r="P25" t="str">
        <f t="shared" si="0"/>
        <v>***</v>
      </c>
      <c r="Q25" t="str">
        <f t="shared" si="1"/>
        <v>***</v>
      </c>
      <c r="R25" t="str">
        <f t="shared" si="2"/>
        <v>***</v>
      </c>
      <c r="S25" t="str">
        <f t="shared" si="3"/>
        <v>***</v>
      </c>
    </row>
    <row r="26" spans="1:19" x14ac:dyDescent="0.25">
      <c r="A26">
        <v>25</v>
      </c>
      <c r="B26" t="s">
        <v>44</v>
      </c>
      <c r="C26">
        <v>1.52248144608703E-2</v>
      </c>
      <c r="D26">
        <v>1.8515057201264101E-2</v>
      </c>
      <c r="E26">
        <v>0.41090977466289602</v>
      </c>
      <c r="F26">
        <v>1.1378746760951901E-2</v>
      </c>
      <c r="G26">
        <v>1.6932487898275499E-2</v>
      </c>
      <c r="H26">
        <v>0.50157937662754204</v>
      </c>
      <c r="I26">
        <v>1.6614176434444801E-2</v>
      </c>
      <c r="J26">
        <v>1.8459727460744701E-2</v>
      </c>
      <c r="K26">
        <v>0.368108093172969</v>
      </c>
      <c r="L26">
        <v>1.2127577305043401E-2</v>
      </c>
      <c r="M26">
        <v>1.68555824109583E-2</v>
      </c>
      <c r="N26">
        <v>0.47183342256053701</v>
      </c>
      <c r="P26" t="str">
        <f t="shared" si="0"/>
        <v/>
      </c>
      <c r="Q26" t="str">
        <f t="shared" si="1"/>
        <v/>
      </c>
      <c r="R26" t="str">
        <f t="shared" si="2"/>
        <v/>
      </c>
      <c r="S26" t="str">
        <f t="shared" si="3"/>
        <v/>
      </c>
    </row>
    <row r="27" spans="1:19" x14ac:dyDescent="0.25">
      <c r="A27">
        <v>26</v>
      </c>
      <c r="B27" t="s">
        <v>131</v>
      </c>
      <c r="C27">
        <v>0.16984349980664001</v>
      </c>
      <c r="D27">
        <v>0.23657387840337399</v>
      </c>
      <c r="E27">
        <v>0.47280040925980399</v>
      </c>
      <c r="F27">
        <v>0.11216552499025</v>
      </c>
      <c r="G27">
        <v>0.22233070742793301</v>
      </c>
      <c r="H27">
        <v>0.61391106356916503</v>
      </c>
      <c r="I27">
        <v>-2.8783098795776299E-2</v>
      </c>
      <c r="J27">
        <v>2.7628742249390201E-2</v>
      </c>
      <c r="K27">
        <v>0.29751322388993601</v>
      </c>
      <c r="L27">
        <v>-4.93198189779471E-2</v>
      </c>
      <c r="M27">
        <v>2.50718189405638E-2</v>
      </c>
      <c r="N27">
        <v>4.9166884118599E-2</v>
      </c>
      <c r="P27" t="str">
        <f t="shared" si="0"/>
        <v/>
      </c>
      <c r="Q27" t="str">
        <f t="shared" si="1"/>
        <v/>
      </c>
      <c r="R27" t="str">
        <f t="shared" si="2"/>
        <v/>
      </c>
      <c r="S27" t="str">
        <f t="shared" si="3"/>
        <v>*</v>
      </c>
    </row>
    <row r="28" spans="1:19" x14ac:dyDescent="0.25">
      <c r="A28">
        <v>27</v>
      </c>
      <c r="B28" t="s">
        <v>145</v>
      </c>
      <c r="C28">
        <v>-0.25167918293463998</v>
      </c>
      <c r="D28">
        <v>0.26223618912459801</v>
      </c>
      <c r="E28">
        <v>0.33718489076539099</v>
      </c>
      <c r="F28">
        <v>-0.32627657828036799</v>
      </c>
      <c r="G28">
        <v>0.24617869930227501</v>
      </c>
      <c r="H28">
        <v>0.18505019178521501</v>
      </c>
      <c r="I28">
        <v>-0.41699737820296001</v>
      </c>
      <c r="J28">
        <v>0.112450094771678</v>
      </c>
      <c r="K28">
        <v>2.0866495190263699E-4</v>
      </c>
      <c r="L28">
        <v>-0.458224576462258</v>
      </c>
      <c r="M28">
        <v>0.10525557173879201</v>
      </c>
      <c r="N28">
        <v>1.3401336949154101E-5</v>
      </c>
      <c r="P28" t="str">
        <f t="shared" si="0"/>
        <v/>
      </c>
      <c r="Q28" t="str">
        <f t="shared" si="1"/>
        <v/>
      </c>
      <c r="R28" t="str">
        <f t="shared" si="2"/>
        <v>***</v>
      </c>
      <c r="S28" t="str">
        <f t="shared" si="3"/>
        <v>***</v>
      </c>
    </row>
    <row r="29" spans="1:19" x14ac:dyDescent="0.25">
      <c r="A29">
        <v>28</v>
      </c>
      <c r="B29" t="s">
        <v>46</v>
      </c>
      <c r="C29">
        <v>-0.17059352148288101</v>
      </c>
      <c r="D29">
        <v>0.248174523148084</v>
      </c>
      <c r="E29">
        <v>0.491834875321565</v>
      </c>
      <c r="F29">
        <v>-0.215356581199869</v>
      </c>
      <c r="G29">
        <v>0.23277845054351101</v>
      </c>
      <c r="H29">
        <v>0.35488431801621201</v>
      </c>
      <c r="I29">
        <v>-0.36772260735718798</v>
      </c>
      <c r="J29">
        <v>7.5932367557215594E-2</v>
      </c>
      <c r="K29" s="1">
        <v>1.2804473378258399E-6</v>
      </c>
      <c r="L29">
        <v>-0.37784687949488399</v>
      </c>
      <c r="M29">
        <v>7.0838905207547403E-2</v>
      </c>
      <c r="N29" s="1">
        <v>9.6131134357696202E-8</v>
      </c>
      <c r="P29" t="str">
        <f t="shared" si="0"/>
        <v/>
      </c>
      <c r="Q29" t="str">
        <f t="shared" si="1"/>
        <v/>
      </c>
      <c r="R29" t="str">
        <f t="shared" si="2"/>
        <v>***</v>
      </c>
      <c r="S29" t="str">
        <f t="shared" si="3"/>
        <v>***</v>
      </c>
    </row>
    <row r="30" spans="1:19" x14ac:dyDescent="0.25">
      <c r="A30">
        <v>29</v>
      </c>
      <c r="B30" t="s">
        <v>129</v>
      </c>
      <c r="C30">
        <v>-0.20541547897655499</v>
      </c>
      <c r="D30">
        <v>0.256568814112202</v>
      </c>
      <c r="E30">
        <v>0.42334861035232402</v>
      </c>
      <c r="F30">
        <v>-0.21828104352908601</v>
      </c>
      <c r="G30">
        <v>0.24155056348248499</v>
      </c>
      <c r="H30">
        <v>0.36617250651011002</v>
      </c>
      <c r="I30">
        <v>-0.39237532675409298</v>
      </c>
      <c r="J30">
        <v>0.10452470185743901</v>
      </c>
      <c r="K30">
        <v>1.7410402233042401E-4</v>
      </c>
      <c r="L30">
        <v>-0.37385243397642398</v>
      </c>
      <c r="M30">
        <v>9.8005699005071001E-2</v>
      </c>
      <c r="N30">
        <v>1.3640428845336801E-4</v>
      </c>
      <c r="P30" t="str">
        <f t="shared" si="0"/>
        <v/>
      </c>
      <c r="Q30" t="str">
        <f t="shared" si="1"/>
        <v/>
      </c>
      <c r="R30" t="str">
        <f t="shared" si="2"/>
        <v>***</v>
      </c>
      <c r="S30" t="str">
        <f t="shared" si="3"/>
        <v>***</v>
      </c>
    </row>
    <row r="31" spans="1:19" x14ac:dyDescent="0.25">
      <c r="A31">
        <v>30</v>
      </c>
      <c r="B31" t="s">
        <v>130</v>
      </c>
      <c r="C31">
        <v>-0.17854295581334401</v>
      </c>
      <c r="D31">
        <v>0.255707589481807</v>
      </c>
      <c r="E31">
        <v>0.48503276726969602</v>
      </c>
      <c r="F31">
        <v>-0.18504019136306299</v>
      </c>
      <c r="G31">
        <v>0.24021140937226901</v>
      </c>
      <c r="H31">
        <v>0.44110876597189602</v>
      </c>
      <c r="I31">
        <v>-0.39126969852535898</v>
      </c>
      <c r="J31">
        <v>9.6757915428525701E-2</v>
      </c>
      <c r="K31">
        <v>5.2591693589620903E-5</v>
      </c>
      <c r="L31">
        <v>-0.36629309047812603</v>
      </c>
      <c r="M31">
        <v>8.9737160236011096E-2</v>
      </c>
      <c r="N31">
        <v>4.4679781219956899E-5</v>
      </c>
      <c r="P31" t="str">
        <f t="shared" ref="P31:P74" si="4">IF(E31&lt;0.001,"***",IF(E31&lt;0.01,"**",IF(E31&lt;0.05,"*",IF(E31&lt;0.1,"^",""))))</f>
        <v/>
      </c>
      <c r="Q31" t="str">
        <f t="shared" ref="Q31:Q74" si="5">IF(H31&lt;0.001,"***",IF(H31&lt;0.01,"**",IF(H31&lt;0.05,"*",IF(H31&lt;0.1,"^",""))))</f>
        <v/>
      </c>
      <c r="R31" t="str">
        <f t="shared" ref="R31:R74" si="6">IF(K31&lt;0.001,"***",IF(K31&lt;0.01,"**",IF(K31&lt;0.05,"*",IF(K31&lt;0.1,"^",""))))</f>
        <v>***</v>
      </c>
      <c r="S31" t="str">
        <f t="shared" ref="S31:S74" si="7">IF(N31&lt;0.001,"***",IF(N31&lt;0.01,"**",IF(N31&lt;0.05,"*",IF(N31&lt;0.1,"^",""))))</f>
        <v>***</v>
      </c>
    </row>
    <row r="32" spans="1:19" x14ac:dyDescent="0.25">
      <c r="A32">
        <v>31</v>
      </c>
      <c r="B32" t="s">
        <v>45</v>
      </c>
      <c r="C32">
        <v>2.3738451566737099E-2</v>
      </c>
      <c r="D32">
        <v>0.34538045862294497</v>
      </c>
      <c r="E32">
        <v>0.94520349489588495</v>
      </c>
      <c r="F32">
        <v>-7.2132898152554595E-2</v>
      </c>
      <c r="G32">
        <v>0.32175524068825501</v>
      </c>
      <c r="H32">
        <v>0.822612872226265</v>
      </c>
      <c r="I32">
        <v>-0.20766134202697401</v>
      </c>
      <c r="J32">
        <v>0.24481819766919199</v>
      </c>
      <c r="K32">
        <v>0.39631170731331899</v>
      </c>
      <c r="L32">
        <v>-0.26995050647348401</v>
      </c>
      <c r="M32">
        <v>0.23028285154932901</v>
      </c>
      <c r="N32">
        <v>0.24109420051500099</v>
      </c>
      <c r="P32" t="str">
        <f t="shared" si="4"/>
        <v/>
      </c>
      <c r="Q32" t="str">
        <f t="shared" si="5"/>
        <v/>
      </c>
      <c r="R32" t="str">
        <f t="shared" si="6"/>
        <v/>
      </c>
      <c r="S32" t="str">
        <f t="shared" si="7"/>
        <v/>
      </c>
    </row>
    <row r="33" spans="1:19" x14ac:dyDescent="0.25">
      <c r="A33">
        <v>32</v>
      </c>
      <c r="B33" t="s">
        <v>106</v>
      </c>
      <c r="C33">
        <v>-7.3053488654468299E-2</v>
      </c>
      <c r="D33">
        <v>8.3359524134284907E-2</v>
      </c>
      <c r="E33">
        <v>0.38083086146599798</v>
      </c>
      <c r="F33">
        <v>-5.8276550060038901E-2</v>
      </c>
      <c r="G33">
        <v>7.7054794374398203E-2</v>
      </c>
      <c r="H33">
        <v>0.44946927753219101</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804</v>
      </c>
      <c r="C34">
        <v>-0.21193016657602001</v>
      </c>
      <c r="D34">
        <v>0.196071704308661</v>
      </c>
      <c r="E34">
        <v>0.27975008140579899</v>
      </c>
      <c r="F34">
        <v>-0.183137454667789</v>
      </c>
      <c r="G34">
        <v>0.17662426207406301</v>
      </c>
      <c r="H34">
        <v>0.29979366004298902</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62</v>
      </c>
      <c r="C35">
        <v>2.9955219979119901E-2</v>
      </c>
      <c r="D35">
        <v>0.109336828869952</v>
      </c>
      <c r="E35">
        <v>0.78410620760378902</v>
      </c>
      <c r="F35">
        <v>3.60590993922579E-3</v>
      </c>
      <c r="G35">
        <v>9.9956816405313301E-2</v>
      </c>
      <c r="H35">
        <v>0.97122281342196803</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61</v>
      </c>
      <c r="C36">
        <v>0.160472181387909</v>
      </c>
      <c r="D36">
        <v>0.114536363788977</v>
      </c>
      <c r="E36">
        <v>0.16119648796177799</v>
      </c>
      <c r="F36">
        <v>0.12059841975181</v>
      </c>
      <c r="G36">
        <v>0.104655875553782</v>
      </c>
      <c r="H36">
        <v>0.249184258607761</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58</v>
      </c>
      <c r="C37">
        <v>2.90354508912339E-2</v>
      </c>
      <c r="D37">
        <v>0.11774156121251</v>
      </c>
      <c r="E37">
        <v>0.80521529410363302</v>
      </c>
      <c r="F37">
        <v>-1.0083777312446E-2</v>
      </c>
      <c r="G37">
        <v>0.107056603272424</v>
      </c>
      <c r="H37">
        <v>0.924957368701399</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54</v>
      </c>
      <c r="C38">
        <v>9.5357022128337396E-2</v>
      </c>
      <c r="D38">
        <v>0.14699490029852999</v>
      </c>
      <c r="E38">
        <v>0.51652601387038699</v>
      </c>
      <c r="F38">
        <v>8.1871552256799596E-2</v>
      </c>
      <c r="G38">
        <v>0.134555955592981</v>
      </c>
      <c r="H38">
        <v>0.54288422375313505</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64</v>
      </c>
      <c r="C39">
        <v>8.3679476624079104E-3</v>
      </c>
      <c r="D39">
        <v>0.14979870822892299</v>
      </c>
      <c r="E39">
        <v>0.95545231630681404</v>
      </c>
      <c r="F39">
        <v>-2.7954920123383901E-2</v>
      </c>
      <c r="G39">
        <v>0.136654993375669</v>
      </c>
      <c r="H39">
        <v>0.83791148040158003</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65</v>
      </c>
      <c r="C40">
        <v>9.9674788572134396E-2</v>
      </c>
      <c r="D40">
        <v>0.13767219303415101</v>
      </c>
      <c r="E40">
        <v>0.46906519631577498</v>
      </c>
      <c r="F40">
        <v>6.3634898195308501E-2</v>
      </c>
      <c r="G40">
        <v>0.126186984410215</v>
      </c>
      <c r="H40">
        <v>0.61405724821426499</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60</v>
      </c>
      <c r="C41">
        <v>-7.1470096951867401E-2</v>
      </c>
      <c r="D41">
        <v>0.133268824995115</v>
      </c>
      <c r="E41">
        <v>0.59176146546041097</v>
      </c>
      <c r="F41">
        <v>-2.71314006726101E-2</v>
      </c>
      <c r="G41">
        <v>0.121803822396754</v>
      </c>
      <c r="H41">
        <v>0.82373264538887703</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53</v>
      </c>
      <c r="C42">
        <v>-0.26292689293985</v>
      </c>
      <c r="D42">
        <v>0.265340779520161</v>
      </c>
      <c r="E42">
        <v>0.321733097346866</v>
      </c>
      <c r="F42">
        <v>-0.29305542517210298</v>
      </c>
      <c r="G42">
        <v>0.24449368637440599</v>
      </c>
      <c r="H42">
        <v>0.230675096886548</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59</v>
      </c>
      <c r="C43">
        <v>-3.8410613788330397E-2</v>
      </c>
      <c r="D43">
        <v>0.130010220828089</v>
      </c>
      <c r="E43">
        <v>0.76765546502802795</v>
      </c>
      <c r="F43">
        <v>-5.5438815482816102E-2</v>
      </c>
      <c r="G43">
        <v>0.119148905013303</v>
      </c>
      <c r="H43">
        <v>0.64172366601657405</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67</v>
      </c>
      <c r="C44">
        <v>0.17705061046068099</v>
      </c>
      <c r="D44">
        <v>0.11786445449347099</v>
      </c>
      <c r="E44">
        <v>0.133057234930757</v>
      </c>
      <c r="F44">
        <v>0.137121872339106</v>
      </c>
      <c r="G44">
        <v>0.107999477020351</v>
      </c>
      <c r="H44">
        <v>0.20420822072696099</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66</v>
      </c>
      <c r="C45">
        <v>0.112540722054376</v>
      </c>
      <c r="D45">
        <v>0.12658443094878999</v>
      </c>
      <c r="E45">
        <v>0.37397266926029399</v>
      </c>
      <c r="F45">
        <v>6.7539804703915199E-2</v>
      </c>
      <c r="G45">
        <v>0.116092819555839</v>
      </c>
      <c r="H45">
        <v>0.56071879911215405</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49</v>
      </c>
      <c r="C46">
        <v>-2.9608937373519599E-3</v>
      </c>
      <c r="D46">
        <v>0.18109469484778801</v>
      </c>
      <c r="E46">
        <v>0.98695518855663</v>
      </c>
      <c r="F46">
        <v>-2.2162503108408699E-2</v>
      </c>
      <c r="G46">
        <v>0.16445389817031</v>
      </c>
      <c r="H46">
        <v>0.89279828738150102</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56</v>
      </c>
      <c r="C47">
        <v>0.23709038011432201</v>
      </c>
      <c r="D47">
        <v>0.156638391841843</v>
      </c>
      <c r="E47">
        <v>0.13012325419943699</v>
      </c>
      <c r="F47">
        <v>0.26735853034024298</v>
      </c>
      <c r="G47">
        <v>0.143141146340695</v>
      </c>
      <c r="H47">
        <v>6.17904432637877E-2</v>
      </c>
      <c r="I47" t="s">
        <v>170</v>
      </c>
      <c r="J47" t="s">
        <v>170</v>
      </c>
      <c r="K47" t="s">
        <v>170</v>
      </c>
      <c r="L47" t="s">
        <v>170</v>
      </c>
      <c r="M47" t="s">
        <v>170</v>
      </c>
      <c r="N47" t="s">
        <v>170</v>
      </c>
      <c r="P47" t="str">
        <f t="shared" si="4"/>
        <v/>
      </c>
      <c r="Q47" t="str">
        <f t="shared" si="5"/>
        <v>^</v>
      </c>
      <c r="R47" t="str">
        <f t="shared" si="6"/>
        <v/>
      </c>
      <c r="S47" t="str">
        <f t="shared" si="7"/>
        <v/>
      </c>
    </row>
    <row r="48" spans="1:19" x14ac:dyDescent="0.25">
      <c r="A48">
        <v>47</v>
      </c>
      <c r="B48" t="s">
        <v>52</v>
      </c>
      <c r="C48">
        <v>-3.2651929088030697E-2</v>
      </c>
      <c r="D48">
        <v>0.21354575916972601</v>
      </c>
      <c r="E48">
        <v>0.87847424614241798</v>
      </c>
      <c r="F48">
        <v>-3.2208916257203501E-3</v>
      </c>
      <c r="G48">
        <v>0.194775813790736</v>
      </c>
      <c r="H48">
        <v>0.98680645953596802</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55</v>
      </c>
      <c r="C49">
        <v>-8.1422145826177406E-2</v>
      </c>
      <c r="D49">
        <v>0.163063009983589</v>
      </c>
      <c r="E49">
        <v>0.61754738596071901</v>
      </c>
      <c r="F49">
        <v>-6.8844778266046194E-2</v>
      </c>
      <c r="G49">
        <v>0.14892396800182101</v>
      </c>
      <c r="H49">
        <v>0.64387954663293001</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48</v>
      </c>
      <c r="C50">
        <v>4.8957892607873997E-2</v>
      </c>
      <c r="D50">
        <v>0.20695026247304199</v>
      </c>
      <c r="E50">
        <v>0.81299163701370003</v>
      </c>
      <c r="F50">
        <v>1.5353018547156899E-2</v>
      </c>
      <c r="G50">
        <v>0.187118274804007</v>
      </c>
      <c r="H50">
        <v>0.93460710577755401</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50</v>
      </c>
      <c r="C51">
        <v>-0.27191843857889503</v>
      </c>
      <c r="D51">
        <v>0.19741918559114699</v>
      </c>
      <c r="E51">
        <v>0.168399174625363</v>
      </c>
      <c r="F51">
        <v>-0.25196660164352302</v>
      </c>
      <c r="G51">
        <v>0.180001089891209</v>
      </c>
      <c r="H51">
        <v>0.16157142725798301</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57</v>
      </c>
      <c r="C52">
        <v>2.2030341814590501E-2</v>
      </c>
      <c r="D52">
        <v>0.18193184939658799</v>
      </c>
      <c r="E52">
        <v>0.90361881732261995</v>
      </c>
      <c r="F52">
        <v>-1.4575104815000701E-2</v>
      </c>
      <c r="G52">
        <v>0.16809079914810601</v>
      </c>
      <c r="H52">
        <v>0.93090225629037704</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51</v>
      </c>
      <c r="C53">
        <v>6.6849394397351103E-2</v>
      </c>
      <c r="D53">
        <v>0.29876765771619501</v>
      </c>
      <c r="E53">
        <v>0.82295149658506295</v>
      </c>
      <c r="F53">
        <v>4.4324131131635497E-2</v>
      </c>
      <c r="G53">
        <v>0.27700055248818101</v>
      </c>
      <c r="H53">
        <v>0.87286957746770999</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63</v>
      </c>
      <c r="C54">
        <v>0.12567626986602201</v>
      </c>
      <c r="D54">
        <v>0.27947240100002901</v>
      </c>
      <c r="E54">
        <v>0.65293314202640396</v>
      </c>
      <c r="F54">
        <v>4.3829025364841498E-2</v>
      </c>
      <c r="G54">
        <v>0.25441663831835298</v>
      </c>
      <c r="H54">
        <v>0.86322319466606001</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805</v>
      </c>
      <c r="C55">
        <v>0.44135932088722502</v>
      </c>
      <c r="D55">
        <v>0.27265782341373801</v>
      </c>
      <c r="E55">
        <v>0.105505430367946</v>
      </c>
      <c r="F55">
        <v>0.34303791451094801</v>
      </c>
      <c r="G55">
        <v>0.250287976917271</v>
      </c>
      <c r="H55">
        <v>0.170508140497074</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74</v>
      </c>
      <c r="C56">
        <v>-0.21829425846817899</v>
      </c>
      <c r="D56">
        <v>9.4904176016732705E-2</v>
      </c>
      <c r="E56">
        <v>2.1439473953565599E-2</v>
      </c>
      <c r="F56">
        <v>-0.23173756771685999</v>
      </c>
      <c r="G56">
        <v>8.7430330517893701E-2</v>
      </c>
      <c r="H56">
        <v>8.0363266511826008E-3</v>
      </c>
      <c r="I56" t="s">
        <v>170</v>
      </c>
      <c r="J56" t="s">
        <v>170</v>
      </c>
      <c r="K56" t="s">
        <v>170</v>
      </c>
      <c r="L56" t="s">
        <v>170</v>
      </c>
      <c r="M56" t="s">
        <v>170</v>
      </c>
      <c r="N56" t="s">
        <v>170</v>
      </c>
      <c r="P56" t="str">
        <f t="shared" si="4"/>
        <v>*</v>
      </c>
      <c r="Q56" t="str">
        <f t="shared" si="5"/>
        <v>**</v>
      </c>
      <c r="R56" t="str">
        <f t="shared" si="6"/>
        <v/>
      </c>
      <c r="S56" t="str">
        <f t="shared" si="7"/>
        <v/>
      </c>
    </row>
    <row r="57" spans="1:19" x14ac:dyDescent="0.25">
      <c r="A57">
        <v>56</v>
      </c>
      <c r="B57" t="s">
        <v>72</v>
      </c>
      <c r="C57">
        <v>8.2920213371282206E-2</v>
      </c>
      <c r="D57">
        <v>7.5412329847357101E-2</v>
      </c>
      <c r="E57">
        <v>0.27152484952231198</v>
      </c>
      <c r="F57">
        <v>7.9158483076987293E-2</v>
      </c>
      <c r="G57">
        <v>6.9262032324247894E-2</v>
      </c>
      <c r="H57">
        <v>0.253086669356483</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71</v>
      </c>
      <c r="C58">
        <v>-4.9615435770846497E-2</v>
      </c>
      <c r="D58">
        <v>0.106002345358074</v>
      </c>
      <c r="E58">
        <v>0.639741831438841</v>
      </c>
      <c r="F58">
        <v>-3.65541406912624E-2</v>
      </c>
      <c r="G58">
        <v>9.6758946050171102E-2</v>
      </c>
      <c r="H58">
        <v>0.70558983962785604</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79</v>
      </c>
      <c r="C59">
        <v>-0.13961402875155701</v>
      </c>
      <c r="D59">
        <v>7.0691653551721301E-2</v>
      </c>
      <c r="E59">
        <v>4.8271337892402497E-2</v>
      </c>
      <c r="F59">
        <v>-0.132330631076085</v>
      </c>
      <c r="G59">
        <v>6.5222657435194994E-2</v>
      </c>
      <c r="H59">
        <v>4.2467881041883801E-2</v>
      </c>
      <c r="I59" t="s">
        <v>170</v>
      </c>
      <c r="J59" t="s">
        <v>170</v>
      </c>
      <c r="K59" t="s">
        <v>170</v>
      </c>
      <c r="L59" t="s">
        <v>170</v>
      </c>
      <c r="M59" t="s">
        <v>170</v>
      </c>
      <c r="N59" t="s">
        <v>170</v>
      </c>
      <c r="P59" t="str">
        <f t="shared" si="4"/>
        <v>*</v>
      </c>
      <c r="Q59" t="str">
        <f t="shared" si="5"/>
        <v>*</v>
      </c>
      <c r="R59" t="str">
        <f t="shared" si="6"/>
        <v/>
      </c>
      <c r="S59" t="str">
        <f t="shared" si="7"/>
        <v/>
      </c>
    </row>
    <row r="60" spans="1:19" x14ac:dyDescent="0.25">
      <c r="A60">
        <v>59</v>
      </c>
      <c r="B60" t="s">
        <v>84</v>
      </c>
      <c r="C60">
        <v>-0.142731651733283</v>
      </c>
      <c r="D60">
        <v>0.123737435232322</v>
      </c>
      <c r="E60">
        <v>0.24870349302217601</v>
      </c>
      <c r="F60">
        <v>-0.123476449302118</v>
      </c>
      <c r="G60">
        <v>0.11512174424544901</v>
      </c>
      <c r="H60">
        <v>0.28346284297123298</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82</v>
      </c>
      <c r="C61">
        <v>4.8153650832821998E-2</v>
      </c>
      <c r="D61">
        <v>0.122531609803205</v>
      </c>
      <c r="E61">
        <v>0.69432714758766301</v>
      </c>
      <c r="F61">
        <v>1.6230170957509199E-2</v>
      </c>
      <c r="G61">
        <v>0.113733870512966</v>
      </c>
      <c r="H61">
        <v>0.88652470263489402</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70</v>
      </c>
      <c r="C62">
        <v>3.5229064368590197E-2</v>
      </c>
      <c r="D62">
        <v>0.118232966646395</v>
      </c>
      <c r="E62">
        <v>0.76573130699524306</v>
      </c>
      <c r="F62">
        <v>2.0466569551641701E-2</v>
      </c>
      <c r="G62">
        <v>0.108434466522287</v>
      </c>
      <c r="H62">
        <v>0.85029191310436802</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68</v>
      </c>
      <c r="C63">
        <v>-0.334234026249424</v>
      </c>
      <c r="D63">
        <v>0.18527438310925401</v>
      </c>
      <c r="E63">
        <v>7.1232119985149098E-2</v>
      </c>
      <c r="F63">
        <v>-0.279184533870802</v>
      </c>
      <c r="G63">
        <v>0.16848454499642099</v>
      </c>
      <c r="H63">
        <v>9.75127040842899E-2</v>
      </c>
      <c r="I63" t="s">
        <v>170</v>
      </c>
      <c r="J63" t="s">
        <v>170</v>
      </c>
      <c r="K63" t="s">
        <v>170</v>
      </c>
      <c r="L63" t="s">
        <v>170</v>
      </c>
      <c r="M63" t="s">
        <v>170</v>
      </c>
      <c r="N63" t="s">
        <v>170</v>
      </c>
      <c r="P63" t="str">
        <f t="shared" si="4"/>
        <v>^</v>
      </c>
      <c r="Q63" t="str">
        <f t="shared" si="5"/>
        <v>^</v>
      </c>
      <c r="R63" t="str">
        <f t="shared" si="6"/>
        <v/>
      </c>
      <c r="S63" t="str">
        <f t="shared" si="7"/>
        <v/>
      </c>
    </row>
    <row r="64" spans="1:19" x14ac:dyDescent="0.25">
      <c r="A64">
        <v>63</v>
      </c>
      <c r="B64" t="s">
        <v>75</v>
      </c>
      <c r="C64">
        <v>-0.122146213829932</v>
      </c>
      <c r="D64">
        <v>0.135402386573793</v>
      </c>
      <c r="E64">
        <v>0.36700484375577203</v>
      </c>
      <c r="F64">
        <v>-9.3884963296368307E-2</v>
      </c>
      <c r="G64">
        <v>0.12519986074893599</v>
      </c>
      <c r="H64">
        <v>0.45332653974016202</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77</v>
      </c>
      <c r="C65">
        <v>-7.9237905769735703E-2</v>
      </c>
      <c r="D65">
        <v>8.3142538514680897E-2</v>
      </c>
      <c r="E65">
        <v>0.34057138341458698</v>
      </c>
      <c r="F65">
        <v>-7.5034917518912905E-2</v>
      </c>
      <c r="G65">
        <v>7.7265942830689896E-2</v>
      </c>
      <c r="H65">
        <v>0.33148585037184702</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81</v>
      </c>
      <c r="C66">
        <v>-1.3154544433244399E-2</v>
      </c>
      <c r="D66">
        <v>9.5041963541991598E-2</v>
      </c>
      <c r="E66">
        <v>0.889918171490645</v>
      </c>
      <c r="F66">
        <v>-8.7874177193134395E-2</v>
      </c>
      <c r="G66">
        <v>8.79876199666388E-2</v>
      </c>
      <c r="H66">
        <v>0.31793485764501001</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76</v>
      </c>
      <c r="C67">
        <v>-5.9934800474309498E-2</v>
      </c>
      <c r="D67">
        <v>0.11203911080871901</v>
      </c>
      <c r="E67">
        <v>0.59268765324459305</v>
      </c>
      <c r="F67">
        <v>-0.11174675459553</v>
      </c>
      <c r="G67">
        <v>0.103095100286651</v>
      </c>
      <c r="H67">
        <v>0.278400643164263</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80</v>
      </c>
      <c r="C68">
        <v>-2.3470630870580701E-2</v>
      </c>
      <c r="D68">
        <v>0.138630451051662</v>
      </c>
      <c r="E68">
        <v>0.86555786467940798</v>
      </c>
      <c r="F68">
        <v>2.5234446406109098E-2</v>
      </c>
      <c r="G68">
        <v>0.127680817893738</v>
      </c>
      <c r="H68">
        <v>0.84332912928863502</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69</v>
      </c>
      <c r="C69">
        <v>9.1549552237541604E-2</v>
      </c>
      <c r="D69">
        <v>0.24936226213187501</v>
      </c>
      <c r="E69">
        <v>0.71351850625551805</v>
      </c>
      <c r="F69">
        <v>8.9362102196915899E-2</v>
      </c>
      <c r="G69">
        <v>0.22717485334352999</v>
      </c>
      <c r="H69">
        <v>0.69405165217706999</v>
      </c>
      <c r="I69" t="s">
        <v>170</v>
      </c>
      <c r="J69" t="s">
        <v>170</v>
      </c>
      <c r="K69" t="s">
        <v>170</v>
      </c>
      <c r="L69" t="s">
        <v>170</v>
      </c>
      <c r="M69" t="s">
        <v>170</v>
      </c>
      <c r="N69" t="s">
        <v>170</v>
      </c>
      <c r="P69" t="str">
        <f t="shared" si="4"/>
        <v/>
      </c>
      <c r="Q69" t="str">
        <f t="shared" si="5"/>
        <v/>
      </c>
      <c r="R69" t="str">
        <f t="shared" si="6"/>
        <v/>
      </c>
      <c r="S69" t="str">
        <f t="shared" si="7"/>
        <v/>
      </c>
    </row>
    <row r="70" spans="1:19" x14ac:dyDescent="0.25">
      <c r="A70">
        <v>69</v>
      </c>
      <c r="B70" t="s">
        <v>73</v>
      </c>
      <c r="C70">
        <v>0.19122450595383</v>
      </c>
      <c r="D70">
        <v>0.33363835509573198</v>
      </c>
      <c r="E70">
        <v>0.56654377914041398</v>
      </c>
      <c r="F70">
        <v>8.1650221388462105E-2</v>
      </c>
      <c r="G70">
        <v>0.31088691761336701</v>
      </c>
      <c r="H70">
        <v>0.7928308401759</v>
      </c>
      <c r="I70" t="s">
        <v>170</v>
      </c>
      <c r="J70" t="s">
        <v>170</v>
      </c>
      <c r="K70" t="s">
        <v>170</v>
      </c>
      <c r="L70" t="s">
        <v>170</v>
      </c>
      <c r="M70" t="s">
        <v>170</v>
      </c>
      <c r="N70" t="s">
        <v>170</v>
      </c>
      <c r="P70" t="str">
        <f t="shared" si="4"/>
        <v/>
      </c>
      <c r="Q70" t="str">
        <f t="shared" si="5"/>
        <v/>
      </c>
      <c r="R70" t="str">
        <f t="shared" si="6"/>
        <v/>
      </c>
      <c r="S70" t="str">
        <f t="shared" si="7"/>
        <v/>
      </c>
    </row>
    <row r="71" spans="1:19" x14ac:dyDescent="0.25">
      <c r="B71" t="s">
        <v>83</v>
      </c>
      <c r="C71">
        <v>-0.22684231039702599</v>
      </c>
      <c r="D71">
        <v>0.451405144548779</v>
      </c>
      <c r="E71">
        <v>0.61529836455215603</v>
      </c>
      <c r="F71">
        <v>-0.20552606588380301</v>
      </c>
      <c r="G71">
        <v>0.41787448000101801</v>
      </c>
      <c r="H71">
        <v>0.62283468730847102</v>
      </c>
      <c r="I71" t="s">
        <v>170</v>
      </c>
      <c r="J71" t="s">
        <v>170</v>
      </c>
      <c r="K71" t="s">
        <v>170</v>
      </c>
      <c r="L71" t="s">
        <v>170</v>
      </c>
      <c r="M71" t="s">
        <v>170</v>
      </c>
      <c r="N71" t="s">
        <v>170</v>
      </c>
      <c r="P71" t="str">
        <f t="shared" si="4"/>
        <v/>
      </c>
      <c r="Q71" t="str">
        <f t="shared" si="5"/>
        <v/>
      </c>
      <c r="R71" t="str">
        <f t="shared" si="6"/>
        <v/>
      </c>
      <c r="S71" t="str">
        <f t="shared" si="7"/>
        <v/>
      </c>
    </row>
    <row r="72" spans="1:19" x14ac:dyDescent="0.25">
      <c r="B72" t="s">
        <v>503</v>
      </c>
      <c r="C72">
        <v>-4.5304045193983997E-2</v>
      </c>
      <c r="D72">
        <v>3.0131717150967501E-2</v>
      </c>
      <c r="E72">
        <v>0.13270153313469499</v>
      </c>
      <c r="F72">
        <v>-3.9344830654596603E-2</v>
      </c>
      <c r="G72">
        <v>2.6323206984016901E-2</v>
      </c>
      <c r="H72">
        <v>0.13499738477831899</v>
      </c>
      <c r="I72">
        <v>-4.9786635468215101E-2</v>
      </c>
      <c r="J72">
        <v>3.0012429186142001E-2</v>
      </c>
      <c r="K72">
        <v>9.7142547981084307E-2</v>
      </c>
      <c r="L72">
        <v>-4.3369512152706902E-2</v>
      </c>
      <c r="M72">
        <v>2.6208750679127001E-2</v>
      </c>
      <c r="N72">
        <v>9.79707141158042E-2</v>
      </c>
      <c r="P72" t="str">
        <f t="shared" si="4"/>
        <v/>
      </c>
      <c r="Q72" t="str">
        <f t="shared" si="5"/>
        <v/>
      </c>
      <c r="R72" t="str">
        <f t="shared" si="6"/>
        <v>^</v>
      </c>
      <c r="S72" t="str">
        <f t="shared" si="7"/>
        <v>^</v>
      </c>
    </row>
    <row r="73" spans="1:19" x14ac:dyDescent="0.25">
      <c r="B73" t="s">
        <v>505</v>
      </c>
      <c r="C73">
        <v>-1.17497199542403E-2</v>
      </c>
      <c r="D73">
        <v>3.2937444133005402E-2</v>
      </c>
      <c r="E73">
        <v>0.72129518311197405</v>
      </c>
      <c r="F73">
        <v>-2.4859363762483901E-2</v>
      </c>
      <c r="G73">
        <v>2.9054697123772701E-2</v>
      </c>
      <c r="H73">
        <v>0.39221592952623802</v>
      </c>
      <c r="I73">
        <v>-1.54671957804927E-2</v>
      </c>
      <c r="J73">
        <v>3.2842347721841102E-2</v>
      </c>
      <c r="K73">
        <v>0.637674437956675</v>
      </c>
      <c r="L73">
        <v>-2.78659778320373E-2</v>
      </c>
      <c r="M73">
        <v>2.8951805450495301E-2</v>
      </c>
      <c r="N73">
        <v>0.33580084287312301</v>
      </c>
      <c r="P73" t="str">
        <f t="shared" si="4"/>
        <v/>
      </c>
      <c r="Q73" t="str">
        <f t="shared" si="5"/>
        <v/>
      </c>
      <c r="R73" t="str">
        <f t="shared" si="6"/>
        <v/>
      </c>
      <c r="S73" t="str">
        <f t="shared" si="7"/>
        <v/>
      </c>
    </row>
    <row r="74" spans="1:19" x14ac:dyDescent="0.25">
      <c r="B74" t="s">
        <v>504</v>
      </c>
      <c r="C74">
        <v>-8.2616000074781804E-3</v>
      </c>
      <c r="D74">
        <v>4.0902634878541101E-2</v>
      </c>
      <c r="E74">
        <v>0.83993071945272102</v>
      </c>
      <c r="F74">
        <v>-1.9640555399747201E-2</v>
      </c>
      <c r="G74">
        <v>3.4472599477449101E-2</v>
      </c>
      <c r="H74">
        <v>0.56885136832233096</v>
      </c>
      <c r="I74">
        <v>-1.4093850693616201E-2</v>
      </c>
      <c r="J74">
        <v>4.0744828799394998E-2</v>
      </c>
      <c r="K74">
        <v>0.72941391375035103</v>
      </c>
      <c r="L74">
        <v>-2.4889480445103699E-2</v>
      </c>
      <c r="M74">
        <v>3.4349307743742799E-2</v>
      </c>
      <c r="N74">
        <v>0.46869795819120103</v>
      </c>
      <c r="P74" t="str">
        <f t="shared" si="4"/>
        <v/>
      </c>
      <c r="Q74" t="str">
        <f t="shared" si="5"/>
        <v/>
      </c>
      <c r="R74" t="str">
        <f t="shared" si="6"/>
        <v/>
      </c>
      <c r="S74" t="str">
        <f t="shared" si="7"/>
        <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55047-CC93-4F80-BD6F-5DFF8D64A63A}">
  <dimension ref="A1:S73"/>
  <sheetViews>
    <sheetView workbookViewId="0">
      <selection activeCell="B2" sqref="B2:N73"/>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-5.6590612483666501E-2</v>
      </c>
      <c r="D2">
        <v>8.5089624859833193E-2</v>
      </c>
      <c r="E2">
        <v>0.50600530323477999</v>
      </c>
      <c r="F2">
        <v>-8.6047332196227899E-2</v>
      </c>
      <c r="G2">
        <v>7.2787620023250593E-2</v>
      </c>
      <c r="H2">
        <v>0.23713830037922701</v>
      </c>
      <c r="I2">
        <v>-5.7965335460934603E-2</v>
      </c>
      <c r="J2">
        <v>8.5029429311233196E-2</v>
      </c>
      <c r="K2">
        <v>0.49542291415583101</v>
      </c>
      <c r="L2">
        <v>-8.8617534609993304E-2</v>
      </c>
      <c r="M2">
        <v>7.2413768841334103E-2</v>
      </c>
      <c r="N2">
        <v>0.221040376419224</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-3.4570912780400899E-2</v>
      </c>
      <c r="D3">
        <v>4.4803768292184097E-2</v>
      </c>
      <c r="E3">
        <v>0.440347074489645</v>
      </c>
      <c r="F3">
        <v>1.61165855689926E-3</v>
      </c>
      <c r="G3">
        <v>3.8228120033082597E-2</v>
      </c>
      <c r="H3">
        <v>0.96637196249757595</v>
      </c>
      <c r="I3">
        <v>-3.9568349864348699E-2</v>
      </c>
      <c r="J3">
        <v>4.4591508314878001E-2</v>
      </c>
      <c r="K3">
        <v>0.37488958916342402</v>
      </c>
      <c r="L3">
        <v>-3.9617361994039703E-3</v>
      </c>
      <c r="M3">
        <v>3.7971984923203299E-2</v>
      </c>
      <c r="N3">
        <v>0.91690498408974797</v>
      </c>
      <c r="P3" t="str">
        <f t="shared" ref="P3:P29" si="0">IF(E3&lt;0.001,"***",IF(E3&lt;0.01,"**",IF(E3&lt;0.05,"*",IF(E3&lt;0.1,"^",""))))</f>
        <v/>
      </c>
      <c r="Q3" t="str">
        <f t="shared" ref="Q3:Q29" si="1">IF(H3&lt;0.001,"***",IF(H3&lt;0.01,"**",IF(H3&lt;0.05,"*",IF(H3&lt;0.1,"^",""))))</f>
        <v/>
      </c>
      <c r="R3" t="str">
        <f t="shared" ref="R3:R29" si="2">IF(K3&lt;0.001,"***",IF(K3&lt;0.01,"**",IF(K3&lt;0.05,"*",IF(K3&lt;0.1,"^",""))))</f>
        <v/>
      </c>
      <c r="S3" t="str">
        <f t="shared" ref="S3:S29" si="3">IF(N3&lt;0.001,"***",IF(N3&lt;0.01,"**",IF(N3&lt;0.05,"*",IF(N3&lt;0.1,"^",""))))</f>
        <v/>
      </c>
    </row>
    <row r="4" spans="1:19" x14ac:dyDescent="0.25">
      <c r="A4">
        <v>3</v>
      </c>
      <c r="B4" t="s">
        <v>12</v>
      </c>
      <c r="C4">
        <v>-2.5310118628775601E-2</v>
      </c>
      <c r="D4">
        <v>4.9387967032416998E-2</v>
      </c>
      <c r="E4">
        <v>0.60831832612154102</v>
      </c>
      <c r="F4">
        <v>-1.48508256729999E-2</v>
      </c>
      <c r="G4">
        <v>3.9176035748413898E-2</v>
      </c>
      <c r="H4">
        <v>0.70462894961602895</v>
      </c>
      <c r="I4">
        <v>-2.3152658265932401E-2</v>
      </c>
      <c r="J4">
        <v>4.9246243731678602E-2</v>
      </c>
      <c r="K4">
        <v>0.63825457361750304</v>
      </c>
      <c r="L4">
        <v>-1.20706331850722E-2</v>
      </c>
      <c r="M4">
        <v>3.8923255752184097E-2</v>
      </c>
      <c r="N4">
        <v>0.75647452707749596</v>
      </c>
      <c r="P4" t="str">
        <f t="shared" si="0"/>
        <v/>
      </c>
      <c r="Q4" t="str">
        <f t="shared" si="1"/>
        <v/>
      </c>
      <c r="R4" t="str">
        <f t="shared" si="2"/>
        <v/>
      </c>
      <c r="S4" t="str">
        <f t="shared" si="3"/>
        <v/>
      </c>
    </row>
    <row r="5" spans="1:19" x14ac:dyDescent="0.25">
      <c r="A5">
        <v>4</v>
      </c>
      <c r="B5" t="s">
        <v>25</v>
      </c>
      <c r="C5">
        <v>7.6857703012977605E-2</v>
      </c>
      <c r="D5">
        <v>4.8247728700089802E-2</v>
      </c>
      <c r="E5">
        <v>0.111164509730868</v>
      </c>
      <c r="F5">
        <v>9.2823391892725093E-2</v>
      </c>
      <c r="G5">
        <v>4.0411168284777199E-2</v>
      </c>
      <c r="H5">
        <v>2.1620268459110401E-2</v>
      </c>
      <c r="I5">
        <v>6.5617551136943494E-2</v>
      </c>
      <c r="J5">
        <v>4.78659541841178E-2</v>
      </c>
      <c r="K5">
        <v>0.17041841258577201</v>
      </c>
      <c r="L5">
        <v>8.3094079195329601E-2</v>
      </c>
      <c r="M5">
        <v>4.0000792521806897E-2</v>
      </c>
      <c r="N5">
        <v>3.77728808885947E-2</v>
      </c>
      <c r="P5" t="str">
        <f t="shared" si="0"/>
        <v/>
      </c>
      <c r="Q5" t="str">
        <f t="shared" si="1"/>
        <v>*</v>
      </c>
      <c r="R5" t="str">
        <f t="shared" si="2"/>
        <v/>
      </c>
      <c r="S5" t="str">
        <f t="shared" si="3"/>
        <v>*</v>
      </c>
    </row>
    <row r="6" spans="1:19" x14ac:dyDescent="0.25">
      <c r="A6">
        <v>5</v>
      </c>
      <c r="B6" t="s">
        <v>26</v>
      </c>
      <c r="C6">
        <v>-4.8217386425198898E-2</v>
      </c>
      <c r="D6">
        <v>6.8848185339960399E-2</v>
      </c>
      <c r="E6">
        <v>0.48371274526316699</v>
      </c>
      <c r="F6">
        <v>-2.44058417582825E-2</v>
      </c>
      <c r="G6">
        <v>5.5323466330506103E-2</v>
      </c>
      <c r="H6">
        <v>0.65910578729221303</v>
      </c>
      <c r="I6">
        <v>-5.9292912732575802E-2</v>
      </c>
      <c r="J6">
        <v>6.8129406402914594E-2</v>
      </c>
      <c r="K6">
        <v>0.38413735833428297</v>
      </c>
      <c r="L6">
        <v>-3.9440279232717798E-2</v>
      </c>
      <c r="M6">
        <v>5.4598116730670998E-2</v>
      </c>
      <c r="N6">
        <v>0.47006435084652898</v>
      </c>
      <c r="P6" t="str">
        <f t="shared" si="0"/>
        <v/>
      </c>
      <c r="Q6" t="str">
        <f t="shared" si="1"/>
        <v/>
      </c>
      <c r="R6" t="str">
        <f t="shared" si="2"/>
        <v/>
      </c>
      <c r="S6" t="str">
        <f t="shared" si="3"/>
        <v/>
      </c>
    </row>
    <row r="7" spans="1:19" x14ac:dyDescent="0.25">
      <c r="A7">
        <v>6</v>
      </c>
      <c r="B7" t="s">
        <v>30</v>
      </c>
      <c r="C7">
        <v>0.26208170998053798</v>
      </c>
      <c r="D7">
        <v>5.3840062669891199E-2</v>
      </c>
      <c r="E7" s="1">
        <v>1.12857489842355E-6</v>
      </c>
      <c r="F7">
        <v>0.21682556067764699</v>
      </c>
      <c r="G7">
        <v>4.3693896089024298E-2</v>
      </c>
      <c r="H7" s="1">
        <v>6.96358643789092E-7</v>
      </c>
      <c r="I7">
        <v>0.25013594441182802</v>
      </c>
      <c r="J7">
        <v>5.3652676619435298E-2</v>
      </c>
      <c r="K7" s="1">
        <v>3.1294797377956502E-6</v>
      </c>
      <c r="L7">
        <v>0.205741182476082</v>
      </c>
      <c r="M7">
        <v>4.3368200872381898E-2</v>
      </c>
      <c r="N7" s="1">
        <v>2.0948068470888599E-6</v>
      </c>
      <c r="P7" t="str">
        <f t="shared" si="0"/>
        <v>***</v>
      </c>
      <c r="Q7" t="str">
        <f t="shared" si="1"/>
        <v>***</v>
      </c>
      <c r="R7" t="str">
        <f t="shared" si="2"/>
        <v>***</v>
      </c>
      <c r="S7" t="str">
        <f t="shared" si="3"/>
        <v>***</v>
      </c>
    </row>
    <row r="8" spans="1:19" x14ac:dyDescent="0.25">
      <c r="A8">
        <v>7</v>
      </c>
      <c r="B8" t="s">
        <v>27</v>
      </c>
      <c r="C8">
        <v>0.220692495923031</v>
      </c>
      <c r="D8">
        <v>7.3569290968703099E-2</v>
      </c>
      <c r="E8">
        <v>2.70164927747618E-3</v>
      </c>
      <c r="F8">
        <v>0.22638643477890799</v>
      </c>
      <c r="G8">
        <v>6.0692333681405301E-2</v>
      </c>
      <c r="H8">
        <v>1.9142931306335301E-4</v>
      </c>
      <c r="I8">
        <v>0.18340470850781501</v>
      </c>
      <c r="J8">
        <v>7.2694764342913804E-2</v>
      </c>
      <c r="K8">
        <v>1.16377437560263E-2</v>
      </c>
      <c r="L8">
        <v>0.19019300008753801</v>
      </c>
      <c r="M8">
        <v>5.94537742236141E-2</v>
      </c>
      <c r="N8">
        <v>1.3790214093845001E-3</v>
      </c>
      <c r="P8" t="str">
        <f t="shared" si="0"/>
        <v>**</v>
      </c>
      <c r="Q8" t="str">
        <f t="shared" si="1"/>
        <v>***</v>
      </c>
      <c r="R8" t="str">
        <f t="shared" si="2"/>
        <v>*</v>
      </c>
      <c r="S8" t="str">
        <f t="shared" si="3"/>
        <v>**</v>
      </c>
    </row>
    <row r="9" spans="1:19" x14ac:dyDescent="0.25">
      <c r="A9">
        <v>8</v>
      </c>
      <c r="B9" t="s">
        <v>29</v>
      </c>
      <c r="C9">
        <v>3.6056252284476099E-2</v>
      </c>
      <c r="D9">
        <v>5.39108250027217E-2</v>
      </c>
      <c r="E9">
        <v>0.50361487138622896</v>
      </c>
      <c r="F9">
        <v>8.1659329619175203E-3</v>
      </c>
      <c r="G9">
        <v>4.3470324461108198E-2</v>
      </c>
      <c r="H9">
        <v>0.85099365275896</v>
      </c>
      <c r="I9">
        <v>2.5086502413196599E-2</v>
      </c>
      <c r="J9">
        <v>5.3728356511503303E-2</v>
      </c>
      <c r="K9">
        <v>0.64056166734507602</v>
      </c>
      <c r="L9">
        <v>-1.43600370066575E-3</v>
      </c>
      <c r="M9">
        <v>4.3231838388935601E-2</v>
      </c>
      <c r="N9">
        <v>0.97350206311934495</v>
      </c>
      <c r="P9" t="str">
        <f t="shared" si="0"/>
        <v/>
      </c>
      <c r="Q9" t="str">
        <f t="shared" si="1"/>
        <v/>
      </c>
      <c r="R9" t="str">
        <f t="shared" si="2"/>
        <v/>
      </c>
      <c r="S9" t="str">
        <f t="shared" si="3"/>
        <v/>
      </c>
    </row>
    <row r="10" spans="1:19" x14ac:dyDescent="0.25">
      <c r="A10">
        <v>9</v>
      </c>
      <c r="B10" t="s">
        <v>28</v>
      </c>
      <c r="C10">
        <v>0.113115693510852</v>
      </c>
      <c r="D10">
        <v>0.105873359095499</v>
      </c>
      <c r="E10">
        <v>0.28533757603052201</v>
      </c>
      <c r="F10">
        <v>0.114973977215639</v>
      </c>
      <c r="G10">
        <v>8.9323425935188605E-2</v>
      </c>
      <c r="H10">
        <v>0.19803682391896901</v>
      </c>
      <c r="I10">
        <v>8.3864954212293799E-2</v>
      </c>
      <c r="J10">
        <v>0.104122762173849</v>
      </c>
      <c r="K10">
        <v>0.420564062763714</v>
      </c>
      <c r="L10">
        <v>9.6893207372837603E-2</v>
      </c>
      <c r="M10">
        <v>8.74326267383774E-2</v>
      </c>
      <c r="N10">
        <v>0.26777362155313</v>
      </c>
      <c r="P10" t="str">
        <f t="shared" si="0"/>
        <v/>
      </c>
      <c r="Q10" t="str">
        <f t="shared" si="1"/>
        <v/>
      </c>
      <c r="R10" t="str">
        <f t="shared" si="2"/>
        <v/>
      </c>
      <c r="S10" t="str">
        <f t="shared" si="3"/>
        <v/>
      </c>
    </row>
    <row r="11" spans="1:19" x14ac:dyDescent="0.25">
      <c r="A11">
        <v>10</v>
      </c>
      <c r="B11" t="s">
        <v>31</v>
      </c>
      <c r="C11">
        <v>-6.1072026254435897E-2</v>
      </c>
      <c r="D11">
        <v>7.5866230022867001E-3</v>
      </c>
      <c r="E11">
        <v>7.7715611723760997E-16</v>
      </c>
      <c r="F11">
        <v>-6.7315937674785206E-2</v>
      </c>
      <c r="G11">
        <v>6.5420885632242898E-3</v>
      </c>
      <c r="H11">
        <v>7.8444100528034299E-25</v>
      </c>
      <c r="I11">
        <v>-5.8593250616481601E-2</v>
      </c>
      <c r="J11">
        <v>7.5411436522845304E-3</v>
      </c>
      <c r="K11">
        <v>7.8825834748386099E-15</v>
      </c>
      <c r="L11">
        <v>-6.5311056516513005E-2</v>
      </c>
      <c r="M11">
        <v>6.4896311676766998E-3</v>
      </c>
      <c r="N11">
        <v>7.9766922186179296E-24</v>
      </c>
      <c r="P11" t="str">
        <f t="shared" si="0"/>
        <v>***</v>
      </c>
      <c r="Q11" t="str">
        <f t="shared" si="1"/>
        <v>***</v>
      </c>
      <c r="R11" t="str">
        <f t="shared" si="2"/>
        <v>***</v>
      </c>
      <c r="S11" t="str">
        <f t="shared" si="3"/>
        <v>***</v>
      </c>
    </row>
    <row r="12" spans="1:19" x14ac:dyDescent="0.25">
      <c r="A12">
        <v>11</v>
      </c>
      <c r="B12" t="s">
        <v>173</v>
      </c>
      <c r="C12">
        <v>-6.9673894026195296E-2</v>
      </c>
      <c r="D12">
        <v>5.1812390932591601E-2</v>
      </c>
      <c r="E12">
        <v>0.17871108634506999</v>
      </c>
      <c r="F12">
        <v>-3.8496932345108897E-2</v>
      </c>
      <c r="G12">
        <v>4.7533473614114599E-2</v>
      </c>
      <c r="H12">
        <v>0.41800282654497001</v>
      </c>
      <c r="I12">
        <v>-8.3558771290907399E-2</v>
      </c>
      <c r="J12">
        <v>5.14766804866734E-2</v>
      </c>
      <c r="K12">
        <v>0.104539087893514</v>
      </c>
      <c r="L12">
        <v>-5.0279615837438403E-2</v>
      </c>
      <c r="M12">
        <v>4.72022245015336E-2</v>
      </c>
      <c r="N12">
        <v>0.28678729026073402</v>
      </c>
      <c r="P12" t="str">
        <f t="shared" si="0"/>
        <v/>
      </c>
      <c r="Q12" t="str">
        <f t="shared" si="1"/>
        <v/>
      </c>
      <c r="R12" t="str">
        <f t="shared" si="2"/>
        <v/>
      </c>
      <c r="S12" t="str">
        <f t="shared" si="3"/>
        <v/>
      </c>
    </row>
    <row r="13" spans="1:19" x14ac:dyDescent="0.25">
      <c r="A13">
        <v>12</v>
      </c>
      <c r="B13" t="s">
        <v>32</v>
      </c>
      <c r="C13">
        <v>-1.32514778189561E-2</v>
      </c>
      <c r="D13">
        <v>2.7128810532709598E-2</v>
      </c>
      <c r="E13">
        <v>0.62522042269753597</v>
      </c>
      <c r="F13">
        <v>-2.67903912684678E-2</v>
      </c>
      <c r="G13">
        <v>2.38981874843734E-2</v>
      </c>
      <c r="H13">
        <v>0.26227854538957901</v>
      </c>
      <c r="I13">
        <v>-6.8092085619687404E-3</v>
      </c>
      <c r="J13">
        <v>2.7055375797161E-2</v>
      </c>
      <c r="K13">
        <v>0.80129094341489804</v>
      </c>
      <c r="L13">
        <v>-1.9994642465156202E-2</v>
      </c>
      <c r="M13">
        <v>2.37700554688479E-2</v>
      </c>
      <c r="N13">
        <v>0.400253060085206</v>
      </c>
      <c r="P13" t="str">
        <f t="shared" si="0"/>
        <v/>
      </c>
      <c r="Q13" t="str">
        <f t="shared" si="1"/>
        <v/>
      </c>
      <c r="R13" t="str">
        <f t="shared" si="2"/>
        <v/>
      </c>
      <c r="S13" t="str">
        <f t="shared" si="3"/>
        <v/>
      </c>
    </row>
    <row r="14" spans="1:19" x14ac:dyDescent="0.25">
      <c r="A14">
        <v>13</v>
      </c>
      <c r="B14" t="s">
        <v>33</v>
      </c>
      <c r="C14">
        <v>3.04489923500278E-2</v>
      </c>
      <c r="D14">
        <v>8.3473612550091694E-3</v>
      </c>
      <c r="E14" s="1">
        <v>2.6455853170537198E-4</v>
      </c>
      <c r="F14">
        <v>2.5544896530147802E-2</v>
      </c>
      <c r="G14">
        <v>7.2811393461482904E-3</v>
      </c>
      <c r="H14">
        <v>4.5086951197152199E-4</v>
      </c>
      <c r="I14">
        <v>2.96855544423088E-2</v>
      </c>
      <c r="J14">
        <v>8.2907048408175799E-3</v>
      </c>
      <c r="K14">
        <v>3.4282879263025602E-4</v>
      </c>
      <c r="L14">
        <v>2.4135263612304801E-2</v>
      </c>
      <c r="M14">
        <v>7.2068555352723298E-3</v>
      </c>
      <c r="N14">
        <v>8.1123927092261502E-4</v>
      </c>
      <c r="P14" t="str">
        <f t="shared" si="0"/>
        <v>***</v>
      </c>
      <c r="Q14" t="str">
        <f t="shared" si="1"/>
        <v>***</v>
      </c>
      <c r="R14" t="str">
        <f t="shared" si="2"/>
        <v>***</v>
      </c>
      <c r="S14" t="str">
        <f t="shared" si="3"/>
        <v>***</v>
      </c>
    </row>
    <row r="15" spans="1:19" x14ac:dyDescent="0.25">
      <c r="A15">
        <v>14</v>
      </c>
      <c r="B15" t="s">
        <v>118</v>
      </c>
      <c r="C15">
        <v>3.2141884218529801E-2</v>
      </c>
      <c r="D15">
        <v>1.2354456882170401E-2</v>
      </c>
      <c r="E15">
        <v>9.2778421115321495E-3</v>
      </c>
      <c r="F15">
        <v>3.4169390554181001E-2</v>
      </c>
      <c r="G15">
        <v>1.07919708797534E-2</v>
      </c>
      <c r="H15">
        <v>1.54451828717503E-3</v>
      </c>
      <c r="I15">
        <v>3.1797819502464401E-2</v>
      </c>
      <c r="J15">
        <v>1.2251313793824299E-2</v>
      </c>
      <c r="K15">
        <v>9.4463845648616908E-3</v>
      </c>
      <c r="L15">
        <v>3.4041666160928602E-2</v>
      </c>
      <c r="M15">
        <v>1.06580806882197E-2</v>
      </c>
      <c r="N15">
        <v>1.40327224943402E-3</v>
      </c>
      <c r="P15" t="str">
        <f t="shared" si="0"/>
        <v>**</v>
      </c>
      <c r="Q15" t="str">
        <f t="shared" si="1"/>
        <v>**</v>
      </c>
      <c r="R15" t="str">
        <f t="shared" si="2"/>
        <v>**</v>
      </c>
      <c r="S15" t="str">
        <f t="shared" si="3"/>
        <v>**</v>
      </c>
    </row>
    <row r="16" spans="1:19" x14ac:dyDescent="0.25">
      <c r="A16">
        <v>15</v>
      </c>
      <c r="B16" t="s">
        <v>34</v>
      </c>
      <c r="C16">
        <v>4.4447417198153899E-3</v>
      </c>
      <c r="D16">
        <v>8.3335988702133105E-4</v>
      </c>
      <c r="E16" s="1">
        <v>9.6326887466524598E-8</v>
      </c>
      <c r="F16">
        <v>3.3856359425918502E-3</v>
      </c>
      <c r="G16">
        <v>6.3735228778460799E-4</v>
      </c>
      <c r="H16" s="1">
        <v>1.08409378928596E-7</v>
      </c>
      <c r="I16">
        <v>4.4404724691007504E-3</v>
      </c>
      <c r="J16">
        <v>8.3037059226433803E-4</v>
      </c>
      <c r="K16" s="1">
        <v>8.9138432746160805E-8</v>
      </c>
      <c r="L16">
        <v>3.4017243821347501E-3</v>
      </c>
      <c r="M16">
        <v>6.3194172446549705E-4</v>
      </c>
      <c r="N16" s="1">
        <v>7.3266084591153005E-8</v>
      </c>
      <c r="P16" t="str">
        <f t="shared" si="0"/>
        <v>***</v>
      </c>
      <c r="Q16" t="str">
        <f t="shared" si="1"/>
        <v>***</v>
      </c>
      <c r="R16" t="str">
        <f t="shared" si="2"/>
        <v>***</v>
      </c>
      <c r="S16" t="str">
        <f t="shared" si="3"/>
        <v>***</v>
      </c>
    </row>
    <row r="17" spans="1:19" x14ac:dyDescent="0.25">
      <c r="A17">
        <v>16</v>
      </c>
      <c r="B17" t="s">
        <v>35</v>
      </c>
      <c r="C17">
        <v>-3.84773356294503E-4</v>
      </c>
      <c r="D17">
        <v>3.0946958360464501E-4</v>
      </c>
      <c r="E17">
        <v>0.21374561211965101</v>
      </c>
      <c r="F17">
        <v>-3.2267691620117898E-4</v>
      </c>
      <c r="G17">
        <v>2.8388594719605097E-4</v>
      </c>
      <c r="H17">
        <v>0.25568764272378097</v>
      </c>
      <c r="I17" s="1">
        <v>-5.6090798685296895E-4</v>
      </c>
      <c r="J17">
        <v>3.0288842154448998E-4</v>
      </c>
      <c r="K17">
        <v>6.4045438528801596E-2</v>
      </c>
      <c r="L17" s="1">
        <v>-5.3633427005178602E-4</v>
      </c>
      <c r="M17">
        <v>2.7573940193409901E-4</v>
      </c>
      <c r="N17">
        <v>5.1765754665639097E-2</v>
      </c>
      <c r="P17" t="str">
        <f t="shared" si="0"/>
        <v/>
      </c>
      <c r="Q17" t="str">
        <f t="shared" si="1"/>
        <v/>
      </c>
      <c r="R17" t="str">
        <f t="shared" si="2"/>
        <v>^</v>
      </c>
      <c r="S17" t="str">
        <f t="shared" si="3"/>
        <v>^</v>
      </c>
    </row>
    <row r="18" spans="1:19" x14ac:dyDescent="0.25">
      <c r="A18">
        <v>17</v>
      </c>
      <c r="B18" t="s">
        <v>36</v>
      </c>
      <c r="C18">
        <v>3.2967801748213702E-4</v>
      </c>
      <c r="D18">
        <v>1.6753054001067701E-4</v>
      </c>
      <c r="E18">
        <v>4.9083207809790003E-2</v>
      </c>
      <c r="F18">
        <v>5.522288116189E-4</v>
      </c>
      <c r="G18">
        <v>1.3717073008357201E-4</v>
      </c>
      <c r="H18">
        <v>5.6769821555856797E-5</v>
      </c>
      <c r="I18">
        <v>2.88906284321149E-4</v>
      </c>
      <c r="J18">
        <v>1.66356619389915E-4</v>
      </c>
      <c r="K18">
        <v>8.2445718241417207E-2</v>
      </c>
      <c r="L18">
        <v>5.3252775567819903E-4</v>
      </c>
      <c r="M18">
        <v>1.3609433717969301E-4</v>
      </c>
      <c r="N18">
        <v>9.1182581813323697E-5</v>
      </c>
      <c r="P18" t="str">
        <f t="shared" si="0"/>
        <v>*</v>
      </c>
      <c r="Q18" t="str">
        <f t="shared" si="1"/>
        <v>***</v>
      </c>
      <c r="R18" t="str">
        <f t="shared" si="2"/>
        <v>^</v>
      </c>
      <c r="S18" t="str">
        <f t="shared" si="3"/>
        <v>***</v>
      </c>
    </row>
    <row r="19" spans="1:19" x14ac:dyDescent="0.25">
      <c r="A19">
        <v>18</v>
      </c>
      <c r="B19" t="s">
        <v>37</v>
      </c>
      <c r="C19">
        <v>-6.91814023133248E-2</v>
      </c>
      <c r="D19">
        <v>3.6578382853024997E-2</v>
      </c>
      <c r="E19">
        <v>5.8581730732694903E-2</v>
      </c>
      <c r="F19">
        <v>-6.9213115217013399E-2</v>
      </c>
      <c r="G19">
        <v>3.1926948209157598E-2</v>
      </c>
      <c r="H19">
        <v>3.0169432383155202E-2</v>
      </c>
      <c r="I19">
        <v>-5.98672597691947E-2</v>
      </c>
      <c r="J19">
        <v>3.6369517810103502E-2</v>
      </c>
      <c r="K19">
        <v>9.9746588251770393E-2</v>
      </c>
      <c r="L19">
        <v>-6.2080305743748898E-2</v>
      </c>
      <c r="M19">
        <v>3.1708941834137999E-2</v>
      </c>
      <c r="N19">
        <v>5.0251488529329501E-2</v>
      </c>
      <c r="P19" t="str">
        <f t="shared" si="0"/>
        <v>^</v>
      </c>
      <c r="Q19" t="str">
        <f t="shared" si="1"/>
        <v>*</v>
      </c>
      <c r="R19" t="str">
        <f t="shared" si="2"/>
        <v>^</v>
      </c>
      <c r="S19" t="str">
        <f t="shared" si="3"/>
        <v>^</v>
      </c>
    </row>
    <row r="20" spans="1:19" x14ac:dyDescent="0.25">
      <c r="A20">
        <v>19</v>
      </c>
      <c r="B20" t="s">
        <v>38</v>
      </c>
      <c r="C20">
        <v>-5.1223347821046997E-2</v>
      </c>
      <c r="D20">
        <v>5.49642151989682E-2</v>
      </c>
      <c r="E20">
        <v>0.35136756136243302</v>
      </c>
      <c r="F20">
        <v>-7.1401207256607105E-2</v>
      </c>
      <c r="G20">
        <v>4.7789394975840699E-2</v>
      </c>
      <c r="H20">
        <v>0.13515455755865599</v>
      </c>
      <c r="I20">
        <v>-4.5999074673292097E-2</v>
      </c>
      <c r="J20">
        <v>5.4849607324301802E-2</v>
      </c>
      <c r="K20">
        <v>0.40167135731179499</v>
      </c>
      <c r="L20">
        <v>-6.6704312197498797E-2</v>
      </c>
      <c r="M20">
        <v>4.7657414055029199E-2</v>
      </c>
      <c r="N20">
        <v>0.16161430215883699</v>
      </c>
      <c r="P20" t="str">
        <f t="shared" si="0"/>
        <v/>
      </c>
      <c r="Q20" t="str">
        <f t="shared" si="1"/>
        <v/>
      </c>
      <c r="R20" t="str">
        <f t="shared" si="2"/>
        <v/>
      </c>
      <c r="S20" t="str">
        <f t="shared" si="3"/>
        <v/>
      </c>
    </row>
    <row r="21" spans="1:19" x14ac:dyDescent="0.25">
      <c r="A21">
        <v>20</v>
      </c>
      <c r="B21" t="s">
        <v>40</v>
      </c>
      <c r="C21">
        <v>-0.18402599445314699</v>
      </c>
      <c r="D21">
        <v>6.3013465402657703E-2</v>
      </c>
      <c r="E21">
        <v>3.4955619686906098E-3</v>
      </c>
      <c r="F21">
        <v>-0.14229206592417601</v>
      </c>
      <c r="G21">
        <v>4.7780021196650903E-2</v>
      </c>
      <c r="H21">
        <v>2.9007332966368301E-3</v>
      </c>
      <c r="I21">
        <v>-0.17476499238967</v>
      </c>
      <c r="J21">
        <v>6.2776644432401704E-2</v>
      </c>
      <c r="K21">
        <v>5.37067104046562E-3</v>
      </c>
      <c r="L21">
        <v>-0.13130006773279099</v>
      </c>
      <c r="M21">
        <v>4.7363607140112299E-2</v>
      </c>
      <c r="N21">
        <v>5.5683597336866602E-3</v>
      </c>
      <c r="P21" t="str">
        <f t="shared" si="0"/>
        <v>**</v>
      </c>
      <c r="Q21" t="str">
        <f t="shared" si="1"/>
        <v>**</v>
      </c>
      <c r="R21" t="str">
        <f t="shared" si="2"/>
        <v>**</v>
      </c>
      <c r="S21" t="str">
        <f t="shared" si="3"/>
        <v>**</v>
      </c>
    </row>
    <row r="22" spans="1:19" x14ac:dyDescent="0.25">
      <c r="A22">
        <v>21</v>
      </c>
      <c r="B22" t="s">
        <v>41</v>
      </c>
      <c r="C22">
        <v>-0.119759557487652</v>
      </c>
      <c r="D22">
        <v>5.0902648554799403E-2</v>
      </c>
      <c r="E22">
        <v>1.8636781574291099E-2</v>
      </c>
      <c r="F22">
        <v>-8.6826820911572997E-2</v>
      </c>
      <c r="G22">
        <v>3.8790051174713798E-2</v>
      </c>
      <c r="H22">
        <v>2.5196375571290199E-2</v>
      </c>
      <c r="I22">
        <v>-0.108352656641499</v>
      </c>
      <c r="J22">
        <v>5.0656205917761599E-2</v>
      </c>
      <c r="K22">
        <v>3.2437215731297202E-2</v>
      </c>
      <c r="L22">
        <v>-7.6103836961089605E-2</v>
      </c>
      <c r="M22">
        <v>3.8391556849342999E-2</v>
      </c>
      <c r="N22">
        <v>4.7444934531961698E-2</v>
      </c>
      <c r="P22" t="str">
        <f t="shared" si="0"/>
        <v>*</v>
      </c>
      <c r="Q22" t="str">
        <f t="shared" si="1"/>
        <v>*</v>
      </c>
      <c r="R22" t="str">
        <f t="shared" si="2"/>
        <v>*</v>
      </c>
      <c r="S22" t="str">
        <f t="shared" si="3"/>
        <v>*</v>
      </c>
    </row>
    <row r="23" spans="1:19" x14ac:dyDescent="0.25">
      <c r="A23">
        <v>22</v>
      </c>
      <c r="B23" t="s">
        <v>39</v>
      </c>
      <c r="C23">
        <v>-4.7530254200201801E-2</v>
      </c>
      <c r="D23">
        <v>5.3656363539299499E-2</v>
      </c>
      <c r="E23">
        <v>0.37571077158069299</v>
      </c>
      <c r="F23">
        <v>-5.3122340582274503E-2</v>
      </c>
      <c r="G23">
        <v>4.1384774884656E-2</v>
      </c>
      <c r="H23">
        <v>0.19927481430540001</v>
      </c>
      <c r="I23">
        <v>-3.2087784646306398E-2</v>
      </c>
      <c r="J23">
        <v>5.3364586587261099E-2</v>
      </c>
      <c r="K23">
        <v>0.54764444822865799</v>
      </c>
      <c r="L23">
        <v>-4.0559762484013599E-2</v>
      </c>
      <c r="M23">
        <v>4.0903549524512202E-2</v>
      </c>
      <c r="N23">
        <v>0.32139504231260402</v>
      </c>
      <c r="P23" t="str">
        <f t="shared" si="0"/>
        <v/>
      </c>
      <c r="Q23" t="str">
        <f t="shared" si="1"/>
        <v/>
      </c>
      <c r="R23" t="str">
        <f t="shared" si="2"/>
        <v/>
      </c>
      <c r="S23" t="str">
        <f t="shared" si="3"/>
        <v/>
      </c>
    </row>
    <row r="24" spans="1:19" x14ac:dyDescent="0.25">
      <c r="A24">
        <v>23</v>
      </c>
      <c r="B24" t="s">
        <v>43</v>
      </c>
      <c r="C24">
        <v>-7.8414330260774198E-2</v>
      </c>
      <c r="D24">
        <v>9.9972435694429401E-3</v>
      </c>
      <c r="E24" s="1">
        <v>4.3298697960381097E-15</v>
      </c>
      <c r="F24">
        <v>-7.1843094546585606E-2</v>
      </c>
      <c r="G24">
        <v>9.2352671475890904E-3</v>
      </c>
      <c r="H24" s="1">
        <v>7.2978083176163302E-15</v>
      </c>
      <c r="I24">
        <v>-7.6389295635371196E-2</v>
      </c>
      <c r="J24">
        <v>9.9375214220371808E-3</v>
      </c>
      <c r="K24" s="1">
        <v>1.5099033134902101E-14</v>
      </c>
      <c r="L24">
        <v>-6.9449437268765193E-2</v>
      </c>
      <c r="M24">
        <v>9.1730816882922995E-3</v>
      </c>
      <c r="N24" s="1">
        <v>3.70350923387722E-14</v>
      </c>
      <c r="P24" t="str">
        <f t="shared" si="0"/>
        <v>***</v>
      </c>
      <c r="Q24" t="str">
        <f t="shared" si="1"/>
        <v>***</v>
      </c>
      <c r="R24" t="str">
        <f t="shared" si="2"/>
        <v>***</v>
      </c>
      <c r="S24" t="str">
        <f t="shared" si="3"/>
        <v>***</v>
      </c>
    </row>
    <row r="25" spans="1:19" x14ac:dyDescent="0.25">
      <c r="A25">
        <v>24</v>
      </c>
      <c r="B25" t="s">
        <v>44</v>
      </c>
      <c r="C25">
        <v>7.5391072470983103E-3</v>
      </c>
      <c r="D25">
        <v>2.6086389241783602E-2</v>
      </c>
      <c r="E25">
        <v>0.77257724844076403</v>
      </c>
      <c r="F25">
        <v>4.6880942875511403E-3</v>
      </c>
      <c r="G25">
        <v>2.3863040465314199E-2</v>
      </c>
      <c r="H25">
        <v>0.84425140526681297</v>
      </c>
      <c r="I25">
        <v>2.6654430188998699E-3</v>
      </c>
      <c r="J25">
        <v>2.58843118721463E-2</v>
      </c>
      <c r="K25">
        <v>0.91798262847397105</v>
      </c>
      <c r="L25">
        <v>-1.6945779133378E-3</v>
      </c>
      <c r="M25">
        <v>2.3556903056341501E-2</v>
      </c>
      <c r="N25">
        <v>0.94265322771333104</v>
      </c>
      <c r="P25" t="str">
        <f t="shared" si="0"/>
        <v/>
      </c>
      <c r="Q25" t="str">
        <f t="shared" si="1"/>
        <v/>
      </c>
      <c r="R25" t="str">
        <f t="shared" si="2"/>
        <v/>
      </c>
      <c r="S25" t="str">
        <f t="shared" si="3"/>
        <v/>
      </c>
    </row>
    <row r="26" spans="1:19" x14ac:dyDescent="0.25">
      <c r="A26">
        <v>25</v>
      </c>
      <c r="B26" t="s">
        <v>131</v>
      </c>
      <c r="C26">
        <v>-0.25447669994932398</v>
      </c>
      <c r="D26">
        <v>0.41408666153575702</v>
      </c>
      <c r="E26">
        <v>0.53885235466037895</v>
      </c>
      <c r="F26">
        <v>-0.32195919240708698</v>
      </c>
      <c r="G26">
        <v>0.38780833298322298</v>
      </c>
      <c r="H26">
        <v>0.40642467394492698</v>
      </c>
      <c r="I26">
        <v>-5.5969057872088203E-2</v>
      </c>
      <c r="J26">
        <v>4.1492888601756803E-2</v>
      </c>
      <c r="K26">
        <v>0.17737450440439401</v>
      </c>
      <c r="L26">
        <v>-6.5503023243003805E-2</v>
      </c>
      <c r="M26">
        <v>3.7671912797478398E-2</v>
      </c>
      <c r="N26">
        <v>8.2074146508484394E-2</v>
      </c>
      <c r="P26" t="str">
        <f t="shared" si="0"/>
        <v/>
      </c>
      <c r="Q26" t="str">
        <f t="shared" si="1"/>
        <v/>
      </c>
      <c r="R26" t="str">
        <f t="shared" si="2"/>
        <v/>
      </c>
      <c r="S26" t="str">
        <f t="shared" si="3"/>
        <v>^</v>
      </c>
    </row>
    <row r="27" spans="1:19" x14ac:dyDescent="0.25">
      <c r="A27">
        <v>26</v>
      </c>
      <c r="B27" t="s">
        <v>145</v>
      </c>
      <c r="C27">
        <v>-0.50959608534422096</v>
      </c>
      <c r="D27">
        <v>0.44194158284184698</v>
      </c>
      <c r="E27">
        <v>0.24887561358635399</v>
      </c>
      <c r="F27">
        <v>-0.59321330954129803</v>
      </c>
      <c r="G27">
        <v>0.41423517421622102</v>
      </c>
      <c r="H27">
        <v>0.15212410438891999</v>
      </c>
      <c r="I27">
        <v>-0.30293223766559102</v>
      </c>
      <c r="J27">
        <v>0.153497122730197</v>
      </c>
      <c r="K27">
        <v>4.8434423362466797E-2</v>
      </c>
      <c r="L27">
        <v>-0.33657185643580201</v>
      </c>
      <c r="M27">
        <v>0.14387357707517101</v>
      </c>
      <c r="N27">
        <v>1.9316894263869601E-2</v>
      </c>
      <c r="P27" t="str">
        <f t="shared" si="0"/>
        <v/>
      </c>
      <c r="Q27" t="str">
        <f t="shared" si="1"/>
        <v/>
      </c>
      <c r="R27" t="str">
        <f t="shared" si="2"/>
        <v>*</v>
      </c>
      <c r="S27" t="str">
        <f t="shared" si="3"/>
        <v>*</v>
      </c>
    </row>
    <row r="28" spans="1:19" x14ac:dyDescent="0.25">
      <c r="A28">
        <v>27</v>
      </c>
      <c r="B28" t="s">
        <v>46</v>
      </c>
      <c r="C28">
        <v>-0.60374253584294602</v>
      </c>
      <c r="D28">
        <v>0.42774456612842099</v>
      </c>
      <c r="E28">
        <v>0.15811026858728999</v>
      </c>
      <c r="F28">
        <v>-0.66668722705994699</v>
      </c>
      <c r="G28">
        <v>0.400513578153816</v>
      </c>
      <c r="H28">
        <v>9.5996411184370897E-2</v>
      </c>
      <c r="I28">
        <v>-0.41688560742381098</v>
      </c>
      <c r="J28">
        <v>0.111361999573017</v>
      </c>
      <c r="K28">
        <v>1.81461872223454E-4</v>
      </c>
      <c r="L28">
        <v>-0.411540533172019</v>
      </c>
      <c r="M28">
        <v>0.103711229761314</v>
      </c>
      <c r="N28">
        <v>7.24362061958668E-5</v>
      </c>
      <c r="P28" t="str">
        <f t="shared" si="0"/>
        <v/>
      </c>
      <c r="Q28" t="str">
        <f t="shared" si="1"/>
        <v>^</v>
      </c>
      <c r="R28" t="str">
        <f t="shared" si="2"/>
        <v>***</v>
      </c>
      <c r="S28" t="str">
        <f t="shared" si="3"/>
        <v>***</v>
      </c>
    </row>
    <row r="29" spans="1:19" x14ac:dyDescent="0.25">
      <c r="A29">
        <v>28</v>
      </c>
      <c r="B29" t="s">
        <v>129</v>
      </c>
      <c r="C29">
        <v>-0.730733847460459</v>
      </c>
      <c r="D29">
        <v>0.448839767747096</v>
      </c>
      <c r="E29">
        <v>0.103514159724427</v>
      </c>
      <c r="F29">
        <v>-0.74454449271678202</v>
      </c>
      <c r="G29">
        <v>0.42036690812530397</v>
      </c>
      <c r="H29">
        <v>7.6531156644746204E-2</v>
      </c>
      <c r="I29">
        <v>-0.55349849956902997</v>
      </c>
      <c r="J29">
        <v>0.17129684472227</v>
      </c>
      <c r="K29">
        <v>1.2326124099060201E-3</v>
      </c>
      <c r="L29">
        <v>-0.50278458288866201</v>
      </c>
      <c r="M29">
        <v>0.16029789362696001</v>
      </c>
      <c r="N29">
        <v>1.7094019475545499E-3</v>
      </c>
      <c r="P29" t="str">
        <f t="shared" si="0"/>
        <v/>
      </c>
      <c r="Q29" t="str">
        <f t="shared" si="1"/>
        <v>^</v>
      </c>
      <c r="R29" t="str">
        <f t="shared" si="2"/>
        <v>**</v>
      </c>
      <c r="S29" t="str">
        <f t="shared" si="3"/>
        <v>**</v>
      </c>
    </row>
    <row r="30" spans="1:19" x14ac:dyDescent="0.25">
      <c r="A30">
        <v>29</v>
      </c>
      <c r="B30" t="s">
        <v>130</v>
      </c>
      <c r="C30">
        <v>-0.56641012932681201</v>
      </c>
      <c r="D30">
        <v>0.44614953819736702</v>
      </c>
      <c r="E30">
        <v>0.20424418404658201</v>
      </c>
      <c r="F30">
        <v>-0.64953097098197798</v>
      </c>
      <c r="G30">
        <v>0.41811770298564699</v>
      </c>
      <c r="H30">
        <v>0.120312225354803</v>
      </c>
      <c r="I30">
        <v>-0.40273290499667702</v>
      </c>
      <c r="J30">
        <v>0.163850818839164</v>
      </c>
      <c r="K30">
        <v>1.3974263671186401E-2</v>
      </c>
      <c r="L30">
        <v>-0.434938091629681</v>
      </c>
      <c r="M30">
        <v>0.15209197642179301</v>
      </c>
      <c r="N30">
        <v>4.2403607906366103E-3</v>
      </c>
      <c r="P30" t="str">
        <f t="shared" ref="P30:P73" si="4">IF(E30&lt;0.001,"***",IF(E30&lt;0.01,"**",IF(E30&lt;0.05,"*",IF(E30&lt;0.1,"^",""))))</f>
        <v/>
      </c>
      <c r="Q30" t="str">
        <f t="shared" ref="Q30:Q73" si="5">IF(H30&lt;0.001,"***",IF(H30&lt;0.01,"**",IF(H30&lt;0.05,"*",IF(H30&lt;0.1,"^",""))))</f>
        <v/>
      </c>
      <c r="R30" t="str">
        <f t="shared" ref="R30:R73" si="6">IF(K30&lt;0.001,"***",IF(K30&lt;0.01,"**",IF(K30&lt;0.05,"*",IF(K30&lt;0.1,"^",""))))</f>
        <v>*</v>
      </c>
      <c r="S30" t="str">
        <f t="shared" ref="S30:S73" si="7">IF(N30&lt;0.001,"***",IF(N30&lt;0.01,"**",IF(N30&lt;0.05,"*",IF(N30&lt;0.1,"^",""))))</f>
        <v>**</v>
      </c>
    </row>
    <row r="31" spans="1:19" x14ac:dyDescent="0.25">
      <c r="A31">
        <v>30</v>
      </c>
      <c r="B31" t="s">
        <v>45</v>
      </c>
      <c r="C31">
        <v>3.11413379694527E-2</v>
      </c>
      <c r="D31">
        <v>0.54212515388218796</v>
      </c>
      <c r="E31">
        <v>0.95419224766164201</v>
      </c>
      <c r="F31">
        <v>-0.19363288226327999</v>
      </c>
      <c r="G31">
        <v>0.51301464031245303</v>
      </c>
      <c r="H31">
        <v>0.70584572377849097</v>
      </c>
      <c r="I31">
        <v>0.238518852578991</v>
      </c>
      <c r="J31">
        <v>0.34994665456430801</v>
      </c>
      <c r="K31">
        <v>0.49550056737411202</v>
      </c>
      <c r="L31">
        <v>7.9549200986011107E-2</v>
      </c>
      <c r="M31">
        <v>0.33577134191680502</v>
      </c>
      <c r="N31">
        <v>0.81272288652347902</v>
      </c>
      <c r="P31" t="str">
        <f t="shared" si="4"/>
        <v/>
      </c>
      <c r="Q31" t="str">
        <f t="shared" si="5"/>
        <v/>
      </c>
      <c r="R31" t="str">
        <f t="shared" si="6"/>
        <v/>
      </c>
      <c r="S31" t="str">
        <f t="shared" si="7"/>
        <v/>
      </c>
    </row>
    <row r="32" spans="1:19" x14ac:dyDescent="0.25">
      <c r="A32">
        <v>31</v>
      </c>
      <c r="B32" t="s">
        <v>106</v>
      </c>
      <c r="C32">
        <v>-9.4851738395222998E-2</v>
      </c>
      <c r="D32">
        <v>0.148415998182794</v>
      </c>
      <c r="E32">
        <v>0.52276193873012</v>
      </c>
      <c r="F32">
        <v>-0.14645228451766201</v>
      </c>
      <c r="G32">
        <v>0.13722553648899999</v>
      </c>
      <c r="H32">
        <v>0.28586445143653999</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804</v>
      </c>
      <c r="C33">
        <v>-0.13267402655395599</v>
      </c>
      <c r="D33">
        <v>0.288331357090442</v>
      </c>
      <c r="E33">
        <v>0.64541265796463898</v>
      </c>
      <c r="F33">
        <v>-0.115974327585832</v>
      </c>
      <c r="G33">
        <v>0.26253478760017102</v>
      </c>
      <c r="H33">
        <v>0.65867126728195902</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62</v>
      </c>
      <c r="C34">
        <v>7.4455309555315499E-2</v>
      </c>
      <c r="D34">
        <v>0.16221664832781099</v>
      </c>
      <c r="E34">
        <v>0.64624360429325101</v>
      </c>
      <c r="F34">
        <v>2.6775915450452999E-2</v>
      </c>
      <c r="G34">
        <v>0.14701030571702001</v>
      </c>
      <c r="H34">
        <v>0.85547574956824801</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61</v>
      </c>
      <c r="C35">
        <v>0.198354769700747</v>
      </c>
      <c r="D35">
        <v>0.170549035932132</v>
      </c>
      <c r="E35">
        <v>0.244814655960751</v>
      </c>
      <c r="F35">
        <v>0.14339698049777899</v>
      </c>
      <c r="G35">
        <v>0.15404706668343701</v>
      </c>
      <c r="H35">
        <v>0.35192354311899898</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58</v>
      </c>
      <c r="C36">
        <v>0.13413414776662999</v>
      </c>
      <c r="D36">
        <v>0.17510956498685701</v>
      </c>
      <c r="E36">
        <v>0.44367555128233299</v>
      </c>
      <c r="F36">
        <v>5.1095745007245098E-2</v>
      </c>
      <c r="G36">
        <v>0.157388538027084</v>
      </c>
      <c r="H36">
        <v>0.74544811530086896</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54</v>
      </c>
      <c r="C37">
        <v>0.248059360636399</v>
      </c>
      <c r="D37">
        <v>0.206112302338499</v>
      </c>
      <c r="E37">
        <v>0.22877687810073599</v>
      </c>
      <c r="F37">
        <v>0.21673689822216199</v>
      </c>
      <c r="G37">
        <v>0.18729285403651899</v>
      </c>
      <c r="H37">
        <v>0.24718715191319901</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60</v>
      </c>
      <c r="C38">
        <v>4.3625246405035303E-2</v>
      </c>
      <c r="D38">
        <v>0.18590956661893601</v>
      </c>
      <c r="E38">
        <v>0.81447385749051204</v>
      </c>
      <c r="F38">
        <v>8.4526562252538295E-2</v>
      </c>
      <c r="G38">
        <v>0.16878618589000199</v>
      </c>
      <c r="H38">
        <v>0.61651838945029402</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53</v>
      </c>
      <c r="C39">
        <v>-0.36835886089353398</v>
      </c>
      <c r="D39">
        <v>0.38164643354716599</v>
      </c>
      <c r="E39">
        <v>0.33445288306243898</v>
      </c>
      <c r="F39">
        <v>-0.44063237599095001</v>
      </c>
      <c r="G39">
        <v>0.350321918524237</v>
      </c>
      <c r="H39">
        <v>0.208466711435499</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49</v>
      </c>
      <c r="C40">
        <v>-0.30791261960876898</v>
      </c>
      <c r="D40">
        <v>0.33718843294387602</v>
      </c>
      <c r="E40">
        <v>0.36114961750456198</v>
      </c>
      <c r="F40">
        <v>-0.27439781658942303</v>
      </c>
      <c r="G40">
        <v>0.30688425567598299</v>
      </c>
      <c r="H40">
        <v>0.37124641774716399</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66</v>
      </c>
      <c r="C41">
        <v>0.17126146106666801</v>
      </c>
      <c r="D41">
        <v>0.21034346089472999</v>
      </c>
      <c r="E41">
        <v>0.41553088868409499</v>
      </c>
      <c r="F41">
        <v>0.106011407614805</v>
      </c>
      <c r="G41">
        <v>0.19242321219765501</v>
      </c>
      <c r="H41">
        <v>0.581682775181673</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56</v>
      </c>
      <c r="C42">
        <v>0.380468307663345</v>
      </c>
      <c r="D42">
        <v>0.20227462617830999</v>
      </c>
      <c r="E42">
        <v>5.9978821902707799E-2</v>
      </c>
      <c r="F42">
        <v>0.40326426815615202</v>
      </c>
      <c r="G42">
        <v>0.1831624522152</v>
      </c>
      <c r="H42">
        <v>2.7688244491758201E-2</v>
      </c>
      <c r="I42" t="s">
        <v>170</v>
      </c>
      <c r="J42" t="s">
        <v>170</v>
      </c>
      <c r="K42" t="s">
        <v>170</v>
      </c>
      <c r="L42" t="s">
        <v>170</v>
      </c>
      <c r="M42" t="s">
        <v>170</v>
      </c>
      <c r="N42" t="s">
        <v>170</v>
      </c>
      <c r="P42" t="str">
        <f t="shared" si="4"/>
        <v>^</v>
      </c>
      <c r="Q42" t="str">
        <f t="shared" si="5"/>
        <v>*</v>
      </c>
      <c r="R42" t="str">
        <f t="shared" si="6"/>
        <v/>
      </c>
      <c r="S42" t="str">
        <f t="shared" si="7"/>
        <v/>
      </c>
    </row>
    <row r="43" spans="1:19" x14ac:dyDescent="0.25">
      <c r="A43">
        <v>42</v>
      </c>
      <c r="B43" t="s">
        <v>52</v>
      </c>
      <c r="C43">
        <v>0.15119476319503</v>
      </c>
      <c r="D43">
        <v>0.29921268332530099</v>
      </c>
      <c r="E43">
        <v>0.61334205393889796</v>
      </c>
      <c r="F43">
        <v>0.162375214276757</v>
      </c>
      <c r="G43">
        <v>0.27062961196820401</v>
      </c>
      <c r="H43">
        <v>0.54851252226882696</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64</v>
      </c>
      <c r="C44">
        <v>0.17444605529297899</v>
      </c>
      <c r="D44">
        <v>0.376389594637762</v>
      </c>
      <c r="E44">
        <v>0.64302604784737005</v>
      </c>
      <c r="F44">
        <v>-1.1766033138886E-2</v>
      </c>
      <c r="G44">
        <v>0.34732625914429399</v>
      </c>
      <c r="H44">
        <v>0.97297601125912603</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48</v>
      </c>
      <c r="C45">
        <v>0.15653554858381599</v>
      </c>
      <c r="D45">
        <v>0.26762963067653101</v>
      </c>
      <c r="E45">
        <v>0.55861752744881499</v>
      </c>
      <c r="F45">
        <v>0.17135513138932401</v>
      </c>
      <c r="G45">
        <v>0.24135474918831001</v>
      </c>
      <c r="H45">
        <v>0.47772145502483898</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67</v>
      </c>
      <c r="C46">
        <v>0.242443493060295</v>
      </c>
      <c r="D46">
        <v>0.21538660770297999</v>
      </c>
      <c r="E46">
        <v>0.26032636012812299</v>
      </c>
      <c r="F46">
        <v>0.14833397703784601</v>
      </c>
      <c r="G46">
        <v>0.19775394419241599</v>
      </c>
      <c r="H46">
        <v>0.45319830601818001</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57</v>
      </c>
      <c r="C47">
        <v>6.7824976753877206E-2</v>
      </c>
      <c r="D47">
        <v>0.33382628636976303</v>
      </c>
      <c r="E47">
        <v>0.83899867145197604</v>
      </c>
      <c r="F47">
        <v>-0.101647017166589</v>
      </c>
      <c r="G47">
        <v>0.31186751419362702</v>
      </c>
      <c r="H47">
        <v>0.74447722443327102</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55</v>
      </c>
      <c r="C48">
        <v>4.6962297002584898E-2</v>
      </c>
      <c r="D48">
        <v>0.229285899199619</v>
      </c>
      <c r="E48">
        <v>0.837712899801064</v>
      </c>
      <c r="F48">
        <v>-2.9929024588686199E-2</v>
      </c>
      <c r="G48">
        <v>0.20931368822277699</v>
      </c>
      <c r="H48">
        <v>0.88630086983393996</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59</v>
      </c>
      <c r="C49">
        <v>0.157191619491824</v>
      </c>
      <c r="D49">
        <v>0.214903463690028</v>
      </c>
      <c r="E49">
        <v>0.46450296774173999</v>
      </c>
      <c r="F49">
        <v>9.8877580888352107E-2</v>
      </c>
      <c r="G49">
        <v>0.195871553700144</v>
      </c>
      <c r="H49">
        <v>0.61369350410544699</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63</v>
      </c>
      <c r="C50">
        <v>5.5222598902476498E-3</v>
      </c>
      <c r="D50">
        <v>0.40971156479376603</v>
      </c>
      <c r="E50">
        <v>0.98924611145718999</v>
      </c>
      <c r="F50">
        <v>-0.19656119204008701</v>
      </c>
      <c r="G50">
        <v>0.37909416036016902</v>
      </c>
      <c r="H50">
        <v>0.60410785949123202</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50</v>
      </c>
      <c r="C51">
        <v>-0.47367994461617902</v>
      </c>
      <c r="D51">
        <v>0.58045488574345605</v>
      </c>
      <c r="E51">
        <v>0.4144718002426</v>
      </c>
      <c r="F51">
        <v>-0.41454484981631501</v>
      </c>
      <c r="G51">
        <v>0.52336557031085895</v>
      </c>
      <c r="H51">
        <v>0.428316872996577</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65</v>
      </c>
      <c r="C52">
        <v>0.74497329028305703</v>
      </c>
      <c r="D52">
        <v>0.43577696596913401</v>
      </c>
      <c r="E52">
        <v>8.7353034603383298E-2</v>
      </c>
      <c r="F52">
        <v>0.68317833852030396</v>
      </c>
      <c r="G52">
        <v>0.409448579653999</v>
      </c>
      <c r="H52">
        <v>9.5210028874188696E-2</v>
      </c>
      <c r="I52" t="s">
        <v>170</v>
      </c>
      <c r="J52" t="s">
        <v>170</v>
      </c>
      <c r="K52" t="s">
        <v>170</v>
      </c>
      <c r="L52" t="s">
        <v>170</v>
      </c>
      <c r="M52" t="s">
        <v>170</v>
      </c>
      <c r="N52" t="s">
        <v>170</v>
      </c>
      <c r="P52" t="str">
        <f t="shared" si="4"/>
        <v>^</v>
      </c>
      <c r="Q52" t="str">
        <f t="shared" si="5"/>
        <v>^</v>
      </c>
      <c r="R52" t="str">
        <f t="shared" si="6"/>
        <v/>
      </c>
      <c r="S52" t="str">
        <f t="shared" si="7"/>
        <v/>
      </c>
    </row>
    <row r="53" spans="1:19" x14ac:dyDescent="0.25">
      <c r="A53">
        <v>52</v>
      </c>
      <c r="B53" t="s">
        <v>51</v>
      </c>
      <c r="C53">
        <v>-8.6053250612144999E-2</v>
      </c>
      <c r="D53">
        <v>0.44648809550846302</v>
      </c>
      <c r="E53">
        <v>0.84716762074388896</v>
      </c>
      <c r="F53">
        <v>-4.7578166071047298E-2</v>
      </c>
      <c r="G53">
        <v>0.422798100656955</v>
      </c>
      <c r="H53">
        <v>0.91040187944102402</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805</v>
      </c>
      <c r="C54">
        <v>6.1561091582534498E-2</v>
      </c>
      <c r="D54">
        <v>0.44597715148994799</v>
      </c>
      <c r="E54">
        <v>0.89021163017101801</v>
      </c>
      <c r="F54">
        <v>-4.8324105220758203E-2</v>
      </c>
      <c r="G54">
        <v>0.41630070407874997</v>
      </c>
      <c r="H54">
        <v>0.90758929260487498</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74</v>
      </c>
      <c r="C55">
        <v>-0.322059889244875</v>
      </c>
      <c r="D55">
        <v>0.12973704906012101</v>
      </c>
      <c r="E55">
        <v>1.30498888091958E-2</v>
      </c>
      <c r="F55">
        <v>-0.28611871316707599</v>
      </c>
      <c r="G55">
        <v>0.118663339044367</v>
      </c>
      <c r="H55">
        <v>1.59009827207795E-2</v>
      </c>
      <c r="I55" t="s">
        <v>170</v>
      </c>
      <c r="J55" t="s">
        <v>170</v>
      </c>
      <c r="K55" t="s">
        <v>170</v>
      </c>
      <c r="L55" t="s">
        <v>170</v>
      </c>
      <c r="M55" t="s">
        <v>170</v>
      </c>
      <c r="N55" t="s">
        <v>170</v>
      </c>
      <c r="P55" t="str">
        <f t="shared" si="4"/>
        <v>*</v>
      </c>
      <c r="Q55" t="str">
        <f t="shared" si="5"/>
        <v>*</v>
      </c>
      <c r="R55" t="str">
        <f t="shared" si="6"/>
        <v/>
      </c>
      <c r="S55" t="str">
        <f t="shared" si="7"/>
        <v/>
      </c>
    </row>
    <row r="56" spans="1:19" x14ac:dyDescent="0.25">
      <c r="A56">
        <v>55</v>
      </c>
      <c r="B56" t="s">
        <v>72</v>
      </c>
      <c r="C56">
        <v>0.112219293768911</v>
      </c>
      <c r="D56">
        <v>0.10867014862230499</v>
      </c>
      <c r="E56">
        <v>0.30176313319921999</v>
      </c>
      <c r="F56">
        <v>0.14107197587030601</v>
      </c>
      <c r="G56">
        <v>9.8889872126314005E-2</v>
      </c>
      <c r="H56">
        <v>0.15370781110654899</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71</v>
      </c>
      <c r="C57">
        <v>-7.2666229157090798E-2</v>
      </c>
      <c r="D57">
        <v>0.147562027670116</v>
      </c>
      <c r="E57">
        <v>0.62240457161210205</v>
      </c>
      <c r="F57">
        <v>-3.76166485041457E-2</v>
      </c>
      <c r="G57">
        <v>0.134154778996876</v>
      </c>
      <c r="H57">
        <v>0.77917264715499202</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79</v>
      </c>
      <c r="C58">
        <v>-5.20057020234952E-2</v>
      </c>
      <c r="D58">
        <v>0.105748464405465</v>
      </c>
      <c r="E58">
        <v>0.62287004817935698</v>
      </c>
      <c r="F58">
        <v>-2.20607948734712E-2</v>
      </c>
      <c r="G58">
        <v>9.7309791447150795E-2</v>
      </c>
      <c r="H58">
        <v>0.82065171161114703</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84</v>
      </c>
      <c r="C59">
        <v>8.2395247166104895E-3</v>
      </c>
      <c r="D59">
        <v>0.245464842894731</v>
      </c>
      <c r="E59">
        <v>0.97322241703506795</v>
      </c>
      <c r="F59">
        <v>5.9020050529636603E-2</v>
      </c>
      <c r="G59">
        <v>0.22826201130747201</v>
      </c>
      <c r="H59">
        <v>0.79597263680997199</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70</v>
      </c>
      <c r="C60">
        <v>0.12212809179226</v>
      </c>
      <c r="D60">
        <v>0.25123083196926399</v>
      </c>
      <c r="E60">
        <v>0.62688276550158395</v>
      </c>
      <c r="F60">
        <v>0.129664394241189</v>
      </c>
      <c r="G60">
        <v>0.23522737852028699</v>
      </c>
      <c r="H60">
        <v>0.58147599861456301</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68</v>
      </c>
      <c r="C61">
        <v>-0.13364024249846801</v>
      </c>
      <c r="D61">
        <v>0.27016704776348899</v>
      </c>
      <c r="E61">
        <v>0.62084168147479901</v>
      </c>
      <c r="F61">
        <v>-9.7266566131233495E-2</v>
      </c>
      <c r="G61">
        <v>0.25137004794672502</v>
      </c>
      <c r="H61">
        <v>0.69879638710007796</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76</v>
      </c>
      <c r="C62">
        <v>-3.4402618722329997E-2</v>
      </c>
      <c r="D62">
        <v>0.13672404426802801</v>
      </c>
      <c r="E62">
        <v>0.80133414962123295</v>
      </c>
      <c r="F62">
        <v>-0.104616742184136</v>
      </c>
      <c r="G62">
        <v>0.12531682672311401</v>
      </c>
      <c r="H62">
        <v>0.40382019162511301</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81</v>
      </c>
      <c r="C63">
        <v>-4.51938902312699E-2</v>
      </c>
      <c r="D63">
        <v>0.14406011376364</v>
      </c>
      <c r="E63">
        <v>0.753737129421713</v>
      </c>
      <c r="F63">
        <v>-0.10259434457189499</v>
      </c>
      <c r="G63">
        <v>0.13293003036083101</v>
      </c>
      <c r="H63">
        <v>0.440237583550811</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77</v>
      </c>
      <c r="C64">
        <v>-4.38813537803035E-2</v>
      </c>
      <c r="D64">
        <v>0.15467828867095701</v>
      </c>
      <c r="E64">
        <v>0.77664463875782497</v>
      </c>
      <c r="F64">
        <v>-1.37834143430222E-2</v>
      </c>
      <c r="G64">
        <v>0.14263237765631501</v>
      </c>
      <c r="H64">
        <v>0.92301551153202299</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80</v>
      </c>
      <c r="C65">
        <v>-2.1078032510052101E-2</v>
      </c>
      <c r="D65">
        <v>0.17142339967496001</v>
      </c>
      <c r="E65">
        <v>0.90213964466242702</v>
      </c>
      <c r="F65">
        <v>2.1047675758210101E-2</v>
      </c>
      <c r="G65">
        <v>0.15650653457347699</v>
      </c>
      <c r="H65">
        <v>0.89301960483206999</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75</v>
      </c>
      <c r="C66">
        <v>-0.28072463398846798</v>
      </c>
      <c r="D66">
        <v>0.21439426865257799</v>
      </c>
      <c r="E66">
        <v>0.19040397856368901</v>
      </c>
      <c r="F66">
        <v>-0.14389714224976399</v>
      </c>
      <c r="G66">
        <v>0.19619773013574501</v>
      </c>
      <c r="H66">
        <v>0.463296701337095</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69</v>
      </c>
      <c r="C67">
        <v>0.248194688028298</v>
      </c>
      <c r="D67">
        <v>0.38237140782893603</v>
      </c>
      <c r="E67">
        <v>0.51627812446753696</v>
      </c>
      <c r="F67">
        <v>0.26549576766403798</v>
      </c>
      <c r="G67">
        <v>0.35909696920953599</v>
      </c>
      <c r="H67">
        <v>0.45969885098247998</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82</v>
      </c>
      <c r="C68">
        <v>-0.20667066562238501</v>
      </c>
      <c r="D68">
        <v>0.230167937779753</v>
      </c>
      <c r="E68">
        <v>0.369232206522489</v>
      </c>
      <c r="F68">
        <v>-0.130248872674812</v>
      </c>
      <c r="G68">
        <v>0.21046809500723801</v>
      </c>
      <c r="H68">
        <v>0.53601301341589302</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83</v>
      </c>
      <c r="C69">
        <v>0.274939039499492</v>
      </c>
      <c r="D69">
        <v>0.76271623423488999</v>
      </c>
      <c r="E69">
        <v>0.718493022339459</v>
      </c>
      <c r="F69">
        <v>8.2110392615926106E-2</v>
      </c>
      <c r="G69">
        <v>0.74344897642990604</v>
      </c>
      <c r="H69">
        <v>0.91205628477490497</v>
      </c>
      <c r="I69" t="s">
        <v>170</v>
      </c>
      <c r="J69" t="s">
        <v>170</v>
      </c>
      <c r="K69" t="s">
        <v>170</v>
      </c>
      <c r="L69" t="s">
        <v>170</v>
      </c>
      <c r="M69" t="s">
        <v>170</v>
      </c>
      <c r="N69" t="s">
        <v>170</v>
      </c>
      <c r="P69" t="str">
        <f t="shared" si="4"/>
        <v/>
      </c>
      <c r="Q69" t="str">
        <f t="shared" si="5"/>
        <v/>
      </c>
      <c r="R69" t="str">
        <f t="shared" si="6"/>
        <v/>
      </c>
      <c r="S69" t="str">
        <f t="shared" si="7"/>
        <v/>
      </c>
    </row>
    <row r="70" spans="1:19" x14ac:dyDescent="0.25">
      <c r="B70" t="s">
        <v>73</v>
      </c>
      <c r="C70">
        <v>-0.59267095029514705</v>
      </c>
      <c r="D70">
        <v>1.03822393867709</v>
      </c>
      <c r="E70">
        <v>0.56810079436816296</v>
      </c>
      <c r="F70">
        <v>-1.0114805076083599</v>
      </c>
      <c r="G70">
        <v>1.00489630427518</v>
      </c>
      <c r="H70">
        <v>0.31415005217831099</v>
      </c>
      <c r="I70" t="s">
        <v>170</v>
      </c>
      <c r="J70" t="s">
        <v>170</v>
      </c>
      <c r="K70" t="s">
        <v>170</v>
      </c>
      <c r="L70" t="s">
        <v>170</v>
      </c>
      <c r="M70" t="s">
        <v>170</v>
      </c>
      <c r="N70" t="s">
        <v>170</v>
      </c>
      <c r="P70" t="str">
        <f t="shared" si="4"/>
        <v/>
      </c>
      <c r="Q70" t="str">
        <f t="shared" si="5"/>
        <v/>
      </c>
      <c r="R70" t="str">
        <f t="shared" si="6"/>
        <v/>
      </c>
      <c r="S70" t="str">
        <f t="shared" si="7"/>
        <v/>
      </c>
    </row>
    <row r="71" spans="1:19" x14ac:dyDescent="0.25">
      <c r="B71" t="s">
        <v>503</v>
      </c>
      <c r="C71">
        <v>-5.7181220562804003E-2</v>
      </c>
      <c r="D71">
        <v>4.30393309817554E-2</v>
      </c>
      <c r="E71">
        <v>0.18398637301179999</v>
      </c>
      <c r="F71">
        <v>-7.3278053417098796E-2</v>
      </c>
      <c r="G71">
        <v>3.7227290582870803E-2</v>
      </c>
      <c r="H71">
        <v>4.9022480841931601E-2</v>
      </c>
      <c r="I71">
        <v>-6.8288601165017296E-2</v>
      </c>
      <c r="J71">
        <v>4.2747298475630101E-2</v>
      </c>
      <c r="K71">
        <v>0.110155382227801</v>
      </c>
      <c r="L71">
        <v>-8.2061481220599794E-2</v>
      </c>
      <c r="M71">
        <v>3.6929092470612199E-2</v>
      </c>
      <c r="N71">
        <v>2.6274087855256999E-2</v>
      </c>
      <c r="P71" t="str">
        <f t="shared" si="4"/>
        <v/>
      </c>
      <c r="Q71" t="str">
        <f t="shared" si="5"/>
        <v>*</v>
      </c>
      <c r="R71" t="str">
        <f t="shared" si="6"/>
        <v/>
      </c>
      <c r="S71" t="str">
        <f t="shared" si="7"/>
        <v>*</v>
      </c>
    </row>
    <row r="72" spans="1:19" x14ac:dyDescent="0.25">
      <c r="B72" t="s">
        <v>505</v>
      </c>
      <c r="C72">
        <v>5.7094176179262802E-2</v>
      </c>
      <c r="D72">
        <v>5.1927441424478797E-2</v>
      </c>
      <c r="E72">
        <v>0.27155041736684399</v>
      </c>
      <c r="F72">
        <v>2.2165096145190698E-2</v>
      </c>
      <c r="G72">
        <v>4.5266563004941203E-2</v>
      </c>
      <c r="H72">
        <v>0.62437652969860402</v>
      </c>
      <c r="I72">
        <v>4.1807109863315497E-2</v>
      </c>
      <c r="J72">
        <v>5.1532658708368498E-2</v>
      </c>
      <c r="K72">
        <v>0.41720829641394902</v>
      </c>
      <c r="L72">
        <v>6.7526702766813199E-3</v>
      </c>
      <c r="M72">
        <v>4.4805994682150102E-2</v>
      </c>
      <c r="N72">
        <v>0.88020520955062997</v>
      </c>
      <c r="P72" t="str">
        <f t="shared" si="4"/>
        <v/>
      </c>
      <c r="Q72" t="str">
        <f t="shared" si="5"/>
        <v/>
      </c>
      <c r="R72" t="str">
        <f t="shared" si="6"/>
        <v/>
      </c>
      <c r="S72" t="str">
        <f t="shared" si="7"/>
        <v/>
      </c>
    </row>
    <row r="73" spans="1:19" x14ac:dyDescent="0.25">
      <c r="B73" t="s">
        <v>504</v>
      </c>
      <c r="C73">
        <v>-6.1089771127846797E-2</v>
      </c>
      <c r="D73">
        <v>9.2295684554306007E-2</v>
      </c>
      <c r="E73">
        <v>0.508040467746252</v>
      </c>
      <c r="F73">
        <v>-3.1247934269723901E-2</v>
      </c>
      <c r="G73">
        <v>7.8450329838351804E-2</v>
      </c>
      <c r="H73">
        <v>0.69039808813691805</v>
      </c>
      <c r="I73">
        <v>-6.3322880375328697E-2</v>
      </c>
      <c r="J73">
        <v>9.1821340552484407E-2</v>
      </c>
      <c r="K73">
        <v>0.49042601076957698</v>
      </c>
      <c r="L73">
        <v>-3.5919712087838201E-2</v>
      </c>
      <c r="M73">
        <v>7.7997986999309196E-2</v>
      </c>
      <c r="N73">
        <v>0.64514229136670598</v>
      </c>
      <c r="P73" t="str">
        <f t="shared" si="4"/>
        <v/>
      </c>
      <c r="Q73" t="str">
        <f t="shared" si="5"/>
        <v/>
      </c>
      <c r="R73" t="str">
        <f t="shared" si="6"/>
        <v/>
      </c>
      <c r="S73" t="str">
        <f t="shared" si="7"/>
        <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0E78B-CC8D-47FA-8BE9-D3BE8F9253B9}">
  <dimension ref="A1:S73"/>
  <sheetViews>
    <sheetView workbookViewId="0">
      <selection activeCell="B2" sqref="B2:N73"/>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-0.15465583597014099</v>
      </c>
      <c r="D2">
        <v>0.10468023304252901</v>
      </c>
      <c r="E2">
        <v>0.13956522243257399</v>
      </c>
      <c r="F2">
        <v>-0.12803358425900499</v>
      </c>
      <c r="G2">
        <v>9.1485814656129996E-2</v>
      </c>
      <c r="H2">
        <v>0.161665762520534</v>
      </c>
      <c r="I2">
        <v>-0.16667640663464101</v>
      </c>
      <c r="J2">
        <v>0.104284195133025</v>
      </c>
      <c r="K2">
        <v>0.109978408386162</v>
      </c>
      <c r="L2">
        <v>-0.141381638517182</v>
      </c>
      <c r="M2">
        <v>9.1197118105342298E-2</v>
      </c>
      <c r="N2">
        <v>0.121072825358159</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-3.6173914042501601E-2</v>
      </c>
      <c r="D3">
        <v>3.9602720473284198E-2</v>
      </c>
      <c r="E3">
        <v>0.36102172919136299</v>
      </c>
      <c r="F3">
        <v>-4.5791374044917899E-2</v>
      </c>
      <c r="G3">
        <v>3.3937968290939501E-2</v>
      </c>
      <c r="H3">
        <v>0.17725128378621099</v>
      </c>
      <c r="I3">
        <v>-4.5292793825399198E-2</v>
      </c>
      <c r="J3">
        <v>3.9341880735193298E-2</v>
      </c>
      <c r="K3">
        <v>0.24962465838835801</v>
      </c>
      <c r="L3">
        <v>-5.2195105334929298E-2</v>
      </c>
      <c r="M3">
        <v>3.3720672435464401E-2</v>
      </c>
      <c r="N3">
        <v>0.121654397990442</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5.1498023787508597E-2</v>
      </c>
      <c r="D4">
        <v>5.2568323293854101E-2</v>
      </c>
      <c r="E4">
        <v>0.32726393215352501</v>
      </c>
      <c r="F4">
        <v>2.2589686089201502E-2</v>
      </c>
      <c r="G4">
        <v>4.3235226585721501E-2</v>
      </c>
      <c r="H4">
        <v>0.601333835150477</v>
      </c>
      <c r="I4">
        <v>4.3890328430648003E-2</v>
      </c>
      <c r="J4">
        <v>5.2147585986938499E-2</v>
      </c>
      <c r="K4">
        <v>0.39998053588912702</v>
      </c>
      <c r="L4">
        <v>2.03678449023122E-2</v>
      </c>
      <c r="M4">
        <v>4.2963505766136001E-2</v>
      </c>
      <c r="N4">
        <v>0.63544773819048705</v>
      </c>
      <c r="P4" t="str">
        <f t="shared" si="0"/>
        <v/>
      </c>
      <c r="Q4" t="str">
        <f t="shared" si="1"/>
        <v/>
      </c>
      <c r="R4" t="str">
        <f t="shared" si="2"/>
        <v/>
      </c>
      <c r="S4" t="str">
        <f t="shared" si="3"/>
        <v/>
      </c>
    </row>
    <row r="5" spans="1:19" x14ac:dyDescent="0.25">
      <c r="A5">
        <v>4</v>
      </c>
      <c r="B5" t="s">
        <v>25</v>
      </c>
      <c r="C5">
        <v>6.2131744015312101E-2</v>
      </c>
      <c r="D5">
        <v>5.5723597036188503E-2</v>
      </c>
      <c r="E5">
        <v>0.26485093450978198</v>
      </c>
      <c r="F5">
        <v>7.2460249558616394E-2</v>
      </c>
      <c r="G5">
        <v>4.8150892095167402E-2</v>
      </c>
      <c r="H5">
        <v>0.132360618341863</v>
      </c>
      <c r="I5">
        <v>5.9962227505448898E-2</v>
      </c>
      <c r="J5">
        <v>5.4948744961921099E-2</v>
      </c>
      <c r="K5">
        <v>0.27516761908322701</v>
      </c>
      <c r="L5">
        <v>6.8546801728267104E-2</v>
      </c>
      <c r="M5">
        <v>4.76418556155822E-2</v>
      </c>
      <c r="N5">
        <v>0.150208981816113</v>
      </c>
      <c r="P5" t="str">
        <f t="shared" si="0"/>
        <v/>
      </c>
      <c r="Q5" t="str">
        <f t="shared" si="1"/>
        <v/>
      </c>
      <c r="R5" t="str">
        <f t="shared" si="2"/>
        <v/>
      </c>
      <c r="S5" t="str">
        <f t="shared" si="3"/>
        <v/>
      </c>
    </row>
    <row r="6" spans="1:19" x14ac:dyDescent="0.25">
      <c r="A6">
        <v>5</v>
      </c>
      <c r="B6" t="s">
        <v>26</v>
      </c>
      <c r="C6">
        <v>-8.7892735996978697E-3</v>
      </c>
      <c r="D6">
        <v>8.1477952396736303E-2</v>
      </c>
      <c r="E6">
        <v>0.91409641123268004</v>
      </c>
      <c r="F6">
        <v>-1.5714014825825299E-2</v>
      </c>
      <c r="G6">
        <v>6.8538261294696895E-2</v>
      </c>
      <c r="H6">
        <v>0.81865626070576902</v>
      </c>
      <c r="I6">
        <v>-3.2751271631818103E-2</v>
      </c>
      <c r="J6">
        <v>8.0441070792470301E-2</v>
      </c>
      <c r="K6">
        <v>0.68390065551323698</v>
      </c>
      <c r="L6">
        <v>-3.8946010290132199E-2</v>
      </c>
      <c r="M6">
        <v>6.7570454766772398E-2</v>
      </c>
      <c r="N6">
        <v>0.56436084433561895</v>
      </c>
      <c r="P6" t="str">
        <f t="shared" si="0"/>
        <v/>
      </c>
      <c r="Q6" t="str">
        <f t="shared" si="1"/>
        <v/>
      </c>
      <c r="R6" t="str">
        <f t="shared" si="2"/>
        <v/>
      </c>
      <c r="S6" t="str">
        <f t="shared" si="3"/>
        <v/>
      </c>
    </row>
    <row r="7" spans="1:19" x14ac:dyDescent="0.25">
      <c r="A7">
        <v>6</v>
      </c>
      <c r="B7" t="s">
        <v>30</v>
      </c>
      <c r="C7">
        <v>0.21214563346335299</v>
      </c>
      <c r="D7">
        <v>5.2058329708747901E-2</v>
      </c>
      <c r="E7">
        <v>4.5984198657089699E-5</v>
      </c>
      <c r="F7">
        <v>0.21070150702176599</v>
      </c>
      <c r="G7">
        <v>4.31864469129489E-2</v>
      </c>
      <c r="H7" s="1">
        <v>1.06689761250815E-6</v>
      </c>
      <c r="I7">
        <v>0.20607479778509699</v>
      </c>
      <c r="J7">
        <v>5.1735730892948299E-2</v>
      </c>
      <c r="K7" s="1">
        <v>6.79877647378202E-5</v>
      </c>
      <c r="L7">
        <v>0.207734271013962</v>
      </c>
      <c r="M7">
        <v>4.2976063470710202E-2</v>
      </c>
      <c r="N7" s="1">
        <v>1.3400482220520001E-6</v>
      </c>
      <c r="P7" t="str">
        <f t="shared" si="0"/>
        <v>***</v>
      </c>
      <c r="Q7" t="str">
        <f t="shared" si="1"/>
        <v>***</v>
      </c>
      <c r="R7" t="str">
        <f t="shared" si="2"/>
        <v>***</v>
      </c>
      <c r="S7" t="str">
        <f t="shared" si="3"/>
        <v>***</v>
      </c>
    </row>
    <row r="8" spans="1:19" x14ac:dyDescent="0.25">
      <c r="A8">
        <v>7</v>
      </c>
      <c r="B8" t="s">
        <v>27</v>
      </c>
      <c r="C8">
        <v>0.203561941971247</v>
      </c>
      <c r="D8">
        <v>7.3947932877970607E-2</v>
      </c>
      <c r="E8">
        <v>5.9092686169078803E-3</v>
      </c>
      <c r="F8">
        <v>0.22055418490887199</v>
      </c>
      <c r="G8">
        <v>6.2080291784962702E-2</v>
      </c>
      <c r="H8">
        <v>3.8126327060994901E-4</v>
      </c>
      <c r="I8">
        <v>0.19051230221103399</v>
      </c>
      <c r="J8">
        <v>7.2338664728786903E-2</v>
      </c>
      <c r="K8">
        <v>8.4480843951295608E-3</v>
      </c>
      <c r="L8">
        <v>0.20939201650880401</v>
      </c>
      <c r="M8">
        <v>6.0594249845952498E-2</v>
      </c>
      <c r="N8">
        <v>5.4898454982525496E-4</v>
      </c>
      <c r="P8" t="str">
        <f t="shared" si="0"/>
        <v>**</v>
      </c>
      <c r="Q8" t="str">
        <f t="shared" si="1"/>
        <v>***</v>
      </c>
      <c r="R8" t="str">
        <f t="shared" si="2"/>
        <v>**</v>
      </c>
      <c r="S8" t="str">
        <f t="shared" si="3"/>
        <v>***</v>
      </c>
    </row>
    <row r="9" spans="1:19" x14ac:dyDescent="0.25">
      <c r="A9">
        <v>8</v>
      </c>
      <c r="B9" t="s">
        <v>29</v>
      </c>
      <c r="C9">
        <v>5.3361929944836503E-2</v>
      </c>
      <c r="D9">
        <v>4.8041357794678601E-2</v>
      </c>
      <c r="E9">
        <v>0.26667604748222201</v>
      </c>
      <c r="F9">
        <v>6.1925010454520202E-2</v>
      </c>
      <c r="G9">
        <v>4.0113920665970498E-2</v>
      </c>
      <c r="H9">
        <v>0.122654071388738</v>
      </c>
      <c r="I9">
        <v>4.8158404176535101E-2</v>
      </c>
      <c r="J9">
        <v>4.7643936917895501E-2</v>
      </c>
      <c r="K9">
        <v>0.31211303990066502</v>
      </c>
      <c r="L9">
        <v>5.6168486921715499E-2</v>
      </c>
      <c r="M9">
        <v>3.9830731587818302E-2</v>
      </c>
      <c r="N9">
        <v>0.15848664465236401</v>
      </c>
      <c r="P9" t="str">
        <f t="shared" si="0"/>
        <v/>
      </c>
      <c r="Q9" t="str">
        <f t="shared" si="1"/>
        <v/>
      </c>
      <c r="R9" t="str">
        <f t="shared" si="2"/>
        <v/>
      </c>
      <c r="S9" t="str">
        <f t="shared" si="3"/>
        <v/>
      </c>
    </row>
    <row r="10" spans="1:19" x14ac:dyDescent="0.25">
      <c r="A10">
        <v>9</v>
      </c>
      <c r="B10" t="s">
        <v>28</v>
      </c>
      <c r="C10">
        <v>0.15968989608978701</v>
      </c>
      <c r="D10">
        <v>0.104923319201794</v>
      </c>
      <c r="E10">
        <v>0.12801719019958699</v>
      </c>
      <c r="F10">
        <v>0.19471383727834499</v>
      </c>
      <c r="G10">
        <v>9.0080637331067706E-2</v>
      </c>
      <c r="H10">
        <v>3.0652848463965699E-2</v>
      </c>
      <c r="I10">
        <v>0.13436188331927301</v>
      </c>
      <c r="J10">
        <v>0.102616621072907</v>
      </c>
      <c r="K10">
        <v>0.19041314573579801</v>
      </c>
      <c r="L10">
        <v>0.18019348619300399</v>
      </c>
      <c r="M10">
        <v>8.7961598850546496E-2</v>
      </c>
      <c r="N10">
        <v>4.0506413107476699E-2</v>
      </c>
      <c r="P10" t="str">
        <f t="shared" si="0"/>
        <v/>
      </c>
      <c r="Q10" t="str">
        <f t="shared" si="1"/>
        <v>*</v>
      </c>
      <c r="R10" t="str">
        <f t="shared" si="2"/>
        <v/>
      </c>
      <c r="S10" t="str">
        <f t="shared" si="3"/>
        <v>*</v>
      </c>
    </row>
    <row r="11" spans="1:19" x14ac:dyDescent="0.25">
      <c r="A11">
        <v>10</v>
      </c>
      <c r="B11" t="s">
        <v>31</v>
      </c>
      <c r="C11">
        <v>-6.1399552087600499E-2</v>
      </c>
      <c r="D11">
        <v>7.70450309033554E-3</v>
      </c>
      <c r="E11" s="1">
        <v>1.5543122344752199E-15</v>
      </c>
      <c r="F11">
        <v>-6.1756775336273502E-2</v>
      </c>
      <c r="G11">
        <v>6.6030807914507997E-3</v>
      </c>
      <c r="H11" s="1">
        <v>8.5420977984150596E-21</v>
      </c>
      <c r="I11">
        <v>-6.1032001153366898E-2</v>
      </c>
      <c r="J11">
        <v>7.6485292576541604E-3</v>
      </c>
      <c r="K11" s="1">
        <v>1.4432899320127E-15</v>
      </c>
      <c r="L11">
        <v>-6.1925943564618099E-2</v>
      </c>
      <c r="M11">
        <v>6.5550516344653502E-3</v>
      </c>
      <c r="N11" s="1">
        <v>3.4849247138886902E-21</v>
      </c>
      <c r="P11" t="str">
        <f t="shared" si="0"/>
        <v>***</v>
      </c>
      <c r="Q11" t="str">
        <f t="shared" si="1"/>
        <v>***</v>
      </c>
      <c r="R11" t="str">
        <f t="shared" si="2"/>
        <v>***</v>
      </c>
      <c r="S11" t="str">
        <f t="shared" si="3"/>
        <v>***</v>
      </c>
    </row>
    <row r="12" spans="1:19" x14ac:dyDescent="0.25">
      <c r="A12">
        <v>11</v>
      </c>
      <c r="B12" t="s">
        <v>173</v>
      </c>
      <c r="C12">
        <v>-0.14660148449553401</v>
      </c>
      <c r="D12">
        <v>4.8686387739774302E-2</v>
      </c>
      <c r="E12">
        <v>2.6026961535633398E-3</v>
      </c>
      <c r="F12">
        <v>-0.13351468927598101</v>
      </c>
      <c r="G12">
        <v>4.5262657701699301E-2</v>
      </c>
      <c r="H12">
        <v>3.18004671256902E-3</v>
      </c>
      <c r="I12">
        <v>-0.13552089636947101</v>
      </c>
      <c r="J12">
        <v>4.8267977838538603E-2</v>
      </c>
      <c r="K12">
        <v>4.9900232491864004E-3</v>
      </c>
      <c r="L12">
        <v>-0.122217456146011</v>
      </c>
      <c r="M12">
        <v>4.4876839878391798E-2</v>
      </c>
      <c r="N12">
        <v>6.4614338201892003E-3</v>
      </c>
      <c r="P12" t="str">
        <f t="shared" si="0"/>
        <v>**</v>
      </c>
      <c r="Q12" t="str">
        <f t="shared" si="1"/>
        <v>**</v>
      </c>
      <c r="R12" t="str">
        <f t="shared" si="2"/>
        <v>**</v>
      </c>
      <c r="S12" t="str">
        <f t="shared" si="3"/>
        <v>**</v>
      </c>
    </row>
    <row r="13" spans="1:19" x14ac:dyDescent="0.25">
      <c r="A13">
        <v>12</v>
      </c>
      <c r="B13" t="s">
        <v>32</v>
      </c>
      <c r="C13">
        <v>-9.95150825611784E-4</v>
      </c>
      <c r="D13">
        <v>3.24958122460378E-2</v>
      </c>
      <c r="E13">
        <v>0.97556942468166097</v>
      </c>
      <c r="F13">
        <v>2.60752407880886E-3</v>
      </c>
      <c r="G13">
        <v>2.9201490253354001E-2</v>
      </c>
      <c r="H13">
        <v>0.92884809337721197</v>
      </c>
      <c r="I13">
        <v>-6.6678154856708203E-4</v>
      </c>
      <c r="J13">
        <v>3.2312814884657599E-2</v>
      </c>
      <c r="K13">
        <v>0.98353665717470795</v>
      </c>
      <c r="L13">
        <v>3.2745259487941898E-3</v>
      </c>
      <c r="M13">
        <v>2.9076849612017602E-2</v>
      </c>
      <c r="N13">
        <v>0.910334796364072</v>
      </c>
      <c r="P13" t="str">
        <f t="shared" si="0"/>
        <v/>
      </c>
      <c r="Q13" t="str">
        <f t="shared" si="1"/>
        <v/>
      </c>
      <c r="R13" t="str">
        <f t="shared" si="2"/>
        <v/>
      </c>
      <c r="S13" t="str">
        <f t="shared" si="3"/>
        <v/>
      </c>
    </row>
    <row r="14" spans="1:19" x14ac:dyDescent="0.25">
      <c r="A14">
        <v>13</v>
      </c>
      <c r="B14" t="s">
        <v>33</v>
      </c>
      <c r="C14">
        <v>1.0493443388293999E-2</v>
      </c>
      <c r="D14">
        <v>7.3200985312402503E-3</v>
      </c>
      <c r="E14">
        <v>0.15171179431742501</v>
      </c>
      <c r="F14">
        <v>8.3596362353692208E-3</v>
      </c>
      <c r="G14">
        <v>6.5756491887272797E-3</v>
      </c>
      <c r="H14">
        <v>0.20362121648786499</v>
      </c>
      <c r="I14">
        <v>1.02587876105685E-2</v>
      </c>
      <c r="J14">
        <v>7.2803403219785104E-3</v>
      </c>
      <c r="K14">
        <v>0.15880316175155301</v>
      </c>
      <c r="L14">
        <v>8.1553221781445091E-3</v>
      </c>
      <c r="M14">
        <v>6.5513399397456101E-3</v>
      </c>
      <c r="N14">
        <v>0.21319325384647</v>
      </c>
      <c r="P14" t="str">
        <f t="shared" si="0"/>
        <v/>
      </c>
      <c r="Q14" t="str">
        <f t="shared" si="1"/>
        <v/>
      </c>
      <c r="R14" t="str">
        <f t="shared" si="2"/>
        <v/>
      </c>
      <c r="S14" t="str">
        <f t="shared" si="3"/>
        <v/>
      </c>
    </row>
    <row r="15" spans="1:19" x14ac:dyDescent="0.25">
      <c r="A15">
        <v>14</v>
      </c>
      <c r="B15" t="s">
        <v>118</v>
      </c>
      <c r="C15">
        <v>-1.76332939855261E-2</v>
      </c>
      <c r="D15">
        <v>1.17286010699544E-2</v>
      </c>
      <c r="E15">
        <v>0.13272460771814801</v>
      </c>
      <c r="F15">
        <v>-1.25295460591523E-2</v>
      </c>
      <c r="G15">
        <v>1.04899313672883E-2</v>
      </c>
      <c r="H15">
        <v>0.23230767054218601</v>
      </c>
      <c r="I15">
        <v>-1.6467436755739001E-2</v>
      </c>
      <c r="J15">
        <v>1.1599739287739301E-2</v>
      </c>
      <c r="K15">
        <v>0.15571294408084299</v>
      </c>
      <c r="L15">
        <v>-1.23792791057357E-2</v>
      </c>
      <c r="M15">
        <v>1.03944995404284E-2</v>
      </c>
      <c r="N15">
        <v>0.23367510722718199</v>
      </c>
      <c r="P15" t="str">
        <f t="shared" si="0"/>
        <v/>
      </c>
      <c r="Q15" t="str">
        <f t="shared" si="1"/>
        <v/>
      </c>
      <c r="R15" t="str">
        <f t="shared" si="2"/>
        <v/>
      </c>
      <c r="S15" t="str">
        <f t="shared" si="3"/>
        <v/>
      </c>
    </row>
    <row r="16" spans="1:19" x14ac:dyDescent="0.25">
      <c r="A16">
        <v>15</v>
      </c>
      <c r="B16" t="s">
        <v>34</v>
      </c>
      <c r="C16">
        <v>3.1802074283162501E-3</v>
      </c>
      <c r="D16">
        <v>7.2701170502448699E-4</v>
      </c>
      <c r="E16">
        <v>1.21791935765447E-5</v>
      </c>
      <c r="F16">
        <v>2.68370863377802E-3</v>
      </c>
      <c r="G16">
        <v>5.5565580623863299E-4</v>
      </c>
      <c r="H16" s="1">
        <v>1.36667513480285E-6</v>
      </c>
      <c r="I16">
        <v>3.0884596503965799E-3</v>
      </c>
      <c r="J16">
        <v>7.17010213663348E-4</v>
      </c>
      <c r="K16">
        <v>1.65174472606111E-5</v>
      </c>
      <c r="L16">
        <v>2.5901445363257598E-3</v>
      </c>
      <c r="M16">
        <v>5.4765366045044905E-4</v>
      </c>
      <c r="N16" s="1">
        <v>2.2503995897804199E-6</v>
      </c>
      <c r="P16" t="str">
        <f t="shared" si="0"/>
        <v>***</v>
      </c>
      <c r="Q16" t="str">
        <f t="shared" si="1"/>
        <v>***</v>
      </c>
      <c r="R16" t="str">
        <f t="shared" si="2"/>
        <v>***</v>
      </c>
      <c r="S16" t="str">
        <f t="shared" si="3"/>
        <v>***</v>
      </c>
    </row>
    <row r="17" spans="1:19" x14ac:dyDescent="0.25">
      <c r="A17">
        <v>16</v>
      </c>
      <c r="B17" t="s">
        <v>35</v>
      </c>
      <c r="C17" s="1">
        <v>-7.4859533874739896E-4</v>
      </c>
      <c r="D17">
        <v>2.52752909722513E-4</v>
      </c>
      <c r="E17">
        <v>3.0587872055032302E-3</v>
      </c>
      <c r="F17" s="1">
        <v>-6.9893044604827097E-4</v>
      </c>
      <c r="G17">
        <v>2.3208799963366701E-4</v>
      </c>
      <c r="H17">
        <v>2.5996986552842601E-3</v>
      </c>
      <c r="I17">
        <v>-7.9582309152680998E-4</v>
      </c>
      <c r="J17">
        <v>2.4903979250207102E-4</v>
      </c>
      <c r="K17">
        <v>1.39556864198898E-3</v>
      </c>
      <c r="L17">
        <v>-7.3682742784726099E-4</v>
      </c>
      <c r="M17">
        <v>2.2855575147181999E-4</v>
      </c>
      <c r="N17">
        <v>1.2648355767403601E-3</v>
      </c>
      <c r="P17" t="str">
        <f t="shared" si="0"/>
        <v>**</v>
      </c>
      <c r="Q17" t="str">
        <f t="shared" si="1"/>
        <v>**</v>
      </c>
      <c r="R17" t="str">
        <f t="shared" si="2"/>
        <v>**</v>
      </c>
      <c r="S17" t="str">
        <f t="shared" si="3"/>
        <v>**</v>
      </c>
    </row>
    <row r="18" spans="1:19" x14ac:dyDescent="0.25">
      <c r="A18">
        <v>17</v>
      </c>
      <c r="B18" t="s">
        <v>36</v>
      </c>
      <c r="C18">
        <v>5.7063733855446097E-4</v>
      </c>
      <c r="D18">
        <v>1.66296111400513E-4</v>
      </c>
      <c r="E18">
        <v>6.0035651005796399E-4</v>
      </c>
      <c r="F18">
        <v>7.1672300343277701E-4</v>
      </c>
      <c r="G18">
        <v>1.37045088168761E-4</v>
      </c>
      <c r="H18">
        <v>1.69662704943259E-7</v>
      </c>
      <c r="I18">
        <v>5.7029937564833397E-4</v>
      </c>
      <c r="J18">
        <v>1.6467961286738801E-4</v>
      </c>
      <c r="K18">
        <v>5.3402113219524995E-4</v>
      </c>
      <c r="L18">
        <v>7.2265093033491504E-4</v>
      </c>
      <c r="M18">
        <v>1.3578904995551199E-4</v>
      </c>
      <c r="N18">
        <v>1.02709041595837E-7</v>
      </c>
      <c r="P18" t="str">
        <f t="shared" si="0"/>
        <v>***</v>
      </c>
      <c r="Q18" t="str">
        <f t="shared" si="1"/>
        <v>***</v>
      </c>
      <c r="R18" t="str">
        <f t="shared" si="2"/>
        <v>***</v>
      </c>
      <c r="S18" t="str">
        <f t="shared" si="3"/>
        <v>***</v>
      </c>
    </row>
    <row r="19" spans="1:19" x14ac:dyDescent="0.25">
      <c r="A19">
        <v>18</v>
      </c>
      <c r="B19" t="s">
        <v>37</v>
      </c>
      <c r="C19">
        <v>-2.07462744072331E-2</v>
      </c>
      <c r="D19">
        <v>3.5388234085573497E-2</v>
      </c>
      <c r="E19">
        <v>0.55770900352619002</v>
      </c>
      <c r="F19">
        <v>-3.69534280288649E-2</v>
      </c>
      <c r="G19">
        <v>3.1139452602685198E-2</v>
      </c>
      <c r="H19">
        <v>0.235342938632077</v>
      </c>
      <c r="I19">
        <v>-2.27698709774442E-2</v>
      </c>
      <c r="J19">
        <v>3.5083394437799002E-2</v>
      </c>
      <c r="K19">
        <v>0.51632459563514799</v>
      </c>
      <c r="L19">
        <v>-3.7067779022644999E-2</v>
      </c>
      <c r="M19">
        <v>3.0874340941178101E-2</v>
      </c>
      <c r="N19">
        <v>0.22990583177861501</v>
      </c>
      <c r="P19" t="str">
        <f t="shared" si="0"/>
        <v/>
      </c>
      <c r="Q19" t="str">
        <f t="shared" si="1"/>
        <v/>
      </c>
      <c r="R19" t="str">
        <f t="shared" si="2"/>
        <v/>
      </c>
      <c r="S19" t="str">
        <f t="shared" si="3"/>
        <v/>
      </c>
    </row>
    <row r="20" spans="1:19" x14ac:dyDescent="0.25">
      <c r="A20">
        <v>19</v>
      </c>
      <c r="B20" t="s">
        <v>38</v>
      </c>
      <c r="C20">
        <v>-6.1981824018709497E-2</v>
      </c>
      <c r="D20">
        <v>5.4942045690778298E-2</v>
      </c>
      <c r="E20">
        <v>0.259264605967988</v>
      </c>
      <c r="F20">
        <v>-7.3986733881845804E-2</v>
      </c>
      <c r="G20">
        <v>4.7452278339098701E-2</v>
      </c>
      <c r="H20">
        <v>0.118953331649752</v>
      </c>
      <c r="I20">
        <v>-6.2800083462370995E-2</v>
      </c>
      <c r="J20">
        <v>5.45975534026489E-2</v>
      </c>
      <c r="K20">
        <v>0.25004659184303202</v>
      </c>
      <c r="L20">
        <v>-7.0843379784925206E-2</v>
      </c>
      <c r="M20">
        <v>4.7168514114448501E-2</v>
      </c>
      <c r="N20">
        <v>0.133117523991445</v>
      </c>
      <c r="P20" t="str">
        <f t="shared" si="0"/>
        <v/>
      </c>
      <c r="Q20" t="str">
        <f t="shared" si="1"/>
        <v/>
      </c>
      <c r="R20" t="str">
        <f t="shared" si="2"/>
        <v/>
      </c>
      <c r="S20" t="str">
        <f t="shared" si="3"/>
        <v/>
      </c>
    </row>
    <row r="21" spans="1:19" x14ac:dyDescent="0.25">
      <c r="A21">
        <v>20</v>
      </c>
      <c r="B21" t="s">
        <v>40</v>
      </c>
      <c r="C21">
        <v>-0.16539683548446599</v>
      </c>
      <c r="D21">
        <v>5.54989542977814E-2</v>
      </c>
      <c r="E21">
        <v>2.8807969664945698E-3</v>
      </c>
      <c r="F21">
        <v>-0.13212770460147</v>
      </c>
      <c r="G21">
        <v>4.30339297195E-2</v>
      </c>
      <c r="H21">
        <v>2.13833368516257E-3</v>
      </c>
      <c r="I21">
        <v>-0.163041484440729</v>
      </c>
      <c r="J21">
        <v>5.4959342313531001E-2</v>
      </c>
      <c r="K21">
        <v>3.0112846707472901E-3</v>
      </c>
      <c r="L21">
        <v>-0.13167464171972099</v>
      </c>
      <c r="M21">
        <v>4.2721099043660497E-2</v>
      </c>
      <c r="N21">
        <v>2.0548205928762301E-3</v>
      </c>
      <c r="P21" t="str">
        <f t="shared" si="0"/>
        <v>**</v>
      </c>
      <c r="Q21" t="str">
        <f t="shared" si="1"/>
        <v>**</v>
      </c>
      <c r="R21" t="str">
        <f t="shared" si="2"/>
        <v>**</v>
      </c>
      <c r="S21" t="str">
        <f t="shared" si="3"/>
        <v>**</v>
      </c>
    </row>
    <row r="22" spans="1:19" x14ac:dyDescent="0.25">
      <c r="A22">
        <v>21</v>
      </c>
      <c r="B22" t="s">
        <v>41</v>
      </c>
      <c r="C22">
        <v>-0.200858397225919</v>
      </c>
      <c r="D22">
        <v>4.9590669768783402E-2</v>
      </c>
      <c r="E22">
        <v>5.11462492382986E-5</v>
      </c>
      <c r="F22">
        <v>-0.16936537951948499</v>
      </c>
      <c r="G22">
        <v>3.81961286423722E-2</v>
      </c>
      <c r="H22">
        <v>9.2458543393028604E-6</v>
      </c>
      <c r="I22">
        <v>-0.19375158357779601</v>
      </c>
      <c r="J22">
        <v>4.9085521673611403E-2</v>
      </c>
      <c r="K22">
        <v>7.9062348062208798E-5</v>
      </c>
      <c r="L22">
        <v>-0.16441250894620299</v>
      </c>
      <c r="M22">
        <v>3.7858594070231399E-2</v>
      </c>
      <c r="N22">
        <v>1.4067469531864601E-5</v>
      </c>
      <c r="P22" t="str">
        <f t="shared" si="0"/>
        <v>***</v>
      </c>
      <c r="Q22" t="str">
        <f t="shared" si="1"/>
        <v>***</v>
      </c>
      <c r="R22" t="str">
        <f t="shared" si="2"/>
        <v>***</v>
      </c>
      <c r="S22" t="str">
        <f t="shared" si="3"/>
        <v>***</v>
      </c>
    </row>
    <row r="23" spans="1:19" x14ac:dyDescent="0.25">
      <c r="A23">
        <v>22</v>
      </c>
      <c r="B23" t="s">
        <v>39</v>
      </c>
      <c r="C23">
        <v>-0.18741609115361099</v>
      </c>
      <c r="D23">
        <v>4.95497252931194E-2</v>
      </c>
      <c r="E23" s="1">
        <v>1.55333449311401E-4</v>
      </c>
      <c r="F23">
        <v>-0.16285524368063201</v>
      </c>
      <c r="G23">
        <v>3.7903662387199798E-2</v>
      </c>
      <c r="H23" s="1">
        <v>1.7347142465431201E-5</v>
      </c>
      <c r="I23">
        <v>-0.181676726076788</v>
      </c>
      <c r="J23">
        <v>4.9063277997273197E-2</v>
      </c>
      <c r="K23">
        <v>2.13143536893723E-4</v>
      </c>
      <c r="L23">
        <v>-0.15750258473133399</v>
      </c>
      <c r="M23">
        <v>3.7614425954984897E-2</v>
      </c>
      <c r="N23" s="1">
        <v>2.8230253872898099E-5</v>
      </c>
      <c r="P23" t="str">
        <f t="shared" si="0"/>
        <v>***</v>
      </c>
      <c r="Q23" t="str">
        <f t="shared" si="1"/>
        <v>***</v>
      </c>
      <c r="R23" t="str">
        <f t="shared" si="2"/>
        <v>***</v>
      </c>
      <c r="S23" t="str">
        <f t="shared" si="3"/>
        <v>***</v>
      </c>
    </row>
    <row r="24" spans="1:19" x14ac:dyDescent="0.25">
      <c r="A24">
        <v>23</v>
      </c>
      <c r="B24" t="s">
        <v>43</v>
      </c>
      <c r="C24">
        <v>-8.2216541806205107E-2</v>
      </c>
      <c r="D24">
        <v>9.2377301434296705E-3</v>
      </c>
      <c r="E24" s="1">
        <v>0</v>
      </c>
      <c r="F24">
        <v>-7.6103503921626806E-2</v>
      </c>
      <c r="G24">
        <v>8.5961926791242194E-3</v>
      </c>
      <c r="H24" s="1">
        <v>8.5072484945493795E-19</v>
      </c>
      <c r="I24">
        <v>-8.3103091444116206E-2</v>
      </c>
      <c r="J24">
        <v>9.1729494389719592E-3</v>
      </c>
      <c r="K24" s="1">
        <v>0</v>
      </c>
      <c r="L24">
        <v>-7.7438970648525299E-2</v>
      </c>
      <c r="M24">
        <v>8.5216184084612699E-3</v>
      </c>
      <c r="N24" s="1">
        <v>1.0147772228137E-19</v>
      </c>
      <c r="P24" t="str">
        <f t="shared" si="0"/>
        <v>***</v>
      </c>
      <c r="Q24" t="str">
        <f t="shared" si="1"/>
        <v>***</v>
      </c>
      <c r="R24" t="str">
        <f t="shared" si="2"/>
        <v>***</v>
      </c>
      <c r="S24" t="str">
        <f t="shared" si="3"/>
        <v>***</v>
      </c>
    </row>
    <row r="25" spans="1:19" x14ac:dyDescent="0.25">
      <c r="A25">
        <v>24</v>
      </c>
      <c r="B25" t="s">
        <v>44</v>
      </c>
      <c r="C25">
        <v>2.89243634204315E-2</v>
      </c>
      <c r="D25">
        <v>2.66688084305025E-2</v>
      </c>
      <c r="E25">
        <v>0.27810925936825798</v>
      </c>
      <c r="F25">
        <v>2.53936726066115E-2</v>
      </c>
      <c r="G25">
        <v>2.4465499994952501E-2</v>
      </c>
      <c r="H25">
        <v>0.299298911763897</v>
      </c>
      <c r="I25">
        <v>3.3634594285682003E-2</v>
      </c>
      <c r="J25">
        <v>2.6450447503423499E-2</v>
      </c>
      <c r="K25">
        <v>0.20351251842677601</v>
      </c>
      <c r="L25">
        <v>2.9514301802667699E-2</v>
      </c>
      <c r="M25">
        <v>2.4254342054113899E-2</v>
      </c>
      <c r="N25">
        <v>0.223654927406162</v>
      </c>
      <c r="P25" t="str">
        <f t="shared" si="0"/>
        <v/>
      </c>
      <c r="Q25" t="str">
        <f t="shared" si="1"/>
        <v/>
      </c>
      <c r="R25" t="str">
        <f t="shared" si="2"/>
        <v/>
      </c>
      <c r="S25" t="str">
        <f t="shared" si="3"/>
        <v/>
      </c>
    </row>
    <row r="26" spans="1:19" x14ac:dyDescent="0.25">
      <c r="A26">
        <v>25</v>
      </c>
      <c r="B26" t="s">
        <v>131</v>
      </c>
      <c r="C26">
        <v>0.43784476060188998</v>
      </c>
      <c r="D26">
        <v>0.28800699380297701</v>
      </c>
      <c r="E26">
        <v>0.128446298735722</v>
      </c>
      <c r="F26">
        <v>0.42657080084824101</v>
      </c>
      <c r="G26">
        <v>0.27305153076306599</v>
      </c>
      <c r="H26">
        <v>0.118232515137751</v>
      </c>
      <c r="I26">
        <v>-9.3016414861403808E-3</v>
      </c>
      <c r="J26">
        <v>3.7375092812482899E-2</v>
      </c>
      <c r="K26">
        <v>0.80345922788520896</v>
      </c>
      <c r="L26">
        <v>-3.3359510967592397E-2</v>
      </c>
      <c r="M26">
        <v>3.4051561227746302E-2</v>
      </c>
      <c r="N26">
        <v>0.32724587836635699</v>
      </c>
      <c r="P26" t="str">
        <f t="shared" si="0"/>
        <v/>
      </c>
      <c r="Q26" t="str">
        <f t="shared" si="1"/>
        <v/>
      </c>
      <c r="R26" t="str">
        <f t="shared" si="2"/>
        <v/>
      </c>
      <c r="S26" t="str">
        <f t="shared" si="3"/>
        <v/>
      </c>
    </row>
    <row r="27" spans="1:19" x14ac:dyDescent="0.25">
      <c r="A27">
        <v>26</v>
      </c>
      <c r="B27" t="s">
        <v>145</v>
      </c>
      <c r="C27">
        <v>-0.155522422508099</v>
      </c>
      <c r="D27">
        <v>0.33276744312033502</v>
      </c>
      <c r="E27">
        <v>0.64024184069379597</v>
      </c>
      <c r="F27">
        <v>-0.16430545967198201</v>
      </c>
      <c r="G27">
        <v>0.31394997415819098</v>
      </c>
      <c r="H27">
        <v>0.60073128679981702</v>
      </c>
      <c r="I27">
        <v>-0.54443387900958495</v>
      </c>
      <c r="J27">
        <v>0.16562620004616099</v>
      </c>
      <c r="K27">
        <v>1.0121620700099801E-3</v>
      </c>
      <c r="L27">
        <v>-0.57646640846706398</v>
      </c>
      <c r="M27">
        <v>0.155231894787041</v>
      </c>
      <c r="N27">
        <v>2.0434601272685001E-4</v>
      </c>
      <c r="P27" t="str">
        <f t="shared" si="0"/>
        <v/>
      </c>
      <c r="Q27" t="str">
        <f t="shared" si="1"/>
        <v/>
      </c>
      <c r="R27" t="str">
        <f t="shared" si="2"/>
        <v>**</v>
      </c>
      <c r="S27" t="str">
        <f t="shared" si="3"/>
        <v>***</v>
      </c>
    </row>
    <row r="28" spans="1:19" x14ac:dyDescent="0.25">
      <c r="A28">
        <v>27</v>
      </c>
      <c r="B28" t="s">
        <v>46</v>
      </c>
      <c r="C28">
        <v>0.15937244411261001</v>
      </c>
      <c r="D28">
        <v>0.30612273388834998</v>
      </c>
      <c r="E28">
        <v>0.60263418527930102</v>
      </c>
      <c r="F28">
        <v>0.14559469338696501</v>
      </c>
      <c r="G28">
        <v>0.28900025799756901</v>
      </c>
      <c r="H28">
        <v>0.61441077117142695</v>
      </c>
      <c r="I28">
        <v>-0.28690863515187098</v>
      </c>
      <c r="J28">
        <v>0.10409879312373201</v>
      </c>
      <c r="K28">
        <v>5.8491757797910502E-3</v>
      </c>
      <c r="L28">
        <v>-0.31417537292846498</v>
      </c>
      <c r="M28">
        <v>9.7541198812964705E-2</v>
      </c>
      <c r="N28">
        <v>1.2776621421112101E-3</v>
      </c>
      <c r="P28" t="str">
        <f t="shared" si="0"/>
        <v/>
      </c>
      <c r="Q28" t="str">
        <f t="shared" si="1"/>
        <v/>
      </c>
      <c r="R28" t="str">
        <f t="shared" si="2"/>
        <v>**</v>
      </c>
      <c r="S28" t="str">
        <f t="shared" si="3"/>
        <v>**</v>
      </c>
    </row>
    <row r="29" spans="1:19" x14ac:dyDescent="0.25">
      <c r="A29">
        <v>28</v>
      </c>
      <c r="B29" t="s">
        <v>129</v>
      </c>
      <c r="C29">
        <v>0.11398406806363701</v>
      </c>
      <c r="D29">
        <v>0.31199681587174399</v>
      </c>
      <c r="E29">
        <v>0.71485965339083501</v>
      </c>
      <c r="F29">
        <v>0.13940025615686799</v>
      </c>
      <c r="G29">
        <v>0.29616368525739201</v>
      </c>
      <c r="H29">
        <v>0.63786460774234</v>
      </c>
      <c r="I29">
        <v>-0.29185755146598202</v>
      </c>
      <c r="J29">
        <v>0.13216619774301999</v>
      </c>
      <c r="K29">
        <v>2.72260360942926E-2</v>
      </c>
      <c r="L29">
        <v>-0.28545580318011698</v>
      </c>
      <c r="M29">
        <v>0.124606343463775</v>
      </c>
      <c r="N29">
        <v>2.1971458612950499E-2</v>
      </c>
      <c r="P29" t="str">
        <f t="shared" si="0"/>
        <v/>
      </c>
      <c r="Q29" t="str">
        <f t="shared" si="1"/>
        <v/>
      </c>
      <c r="R29" t="str">
        <f t="shared" si="2"/>
        <v>*</v>
      </c>
      <c r="S29" t="str">
        <f t="shared" si="3"/>
        <v>*</v>
      </c>
    </row>
    <row r="30" spans="1:19" x14ac:dyDescent="0.25">
      <c r="A30">
        <v>29</v>
      </c>
      <c r="B30" t="s">
        <v>130</v>
      </c>
      <c r="C30">
        <v>8.55013029896904E-2</v>
      </c>
      <c r="D30">
        <v>0.312065157121107</v>
      </c>
      <c r="E30">
        <v>0.78409582661910604</v>
      </c>
      <c r="F30">
        <v>0.15373207631060501</v>
      </c>
      <c r="G30">
        <v>0.29540221366976599</v>
      </c>
      <c r="H30">
        <v>0.60277357133015297</v>
      </c>
      <c r="I30">
        <v>-0.37273563029279699</v>
      </c>
      <c r="J30">
        <v>0.11999033614101701</v>
      </c>
      <c r="K30">
        <v>1.8939289443413701E-3</v>
      </c>
      <c r="L30">
        <v>-0.31235652129223901</v>
      </c>
      <c r="M30">
        <v>0.111563865120475</v>
      </c>
      <c r="N30">
        <v>5.1134260630394503E-3</v>
      </c>
      <c r="P30" t="str">
        <f t="shared" si="0"/>
        <v/>
      </c>
      <c r="Q30" t="str">
        <f t="shared" si="1"/>
        <v/>
      </c>
      <c r="R30" t="str">
        <f t="shared" si="2"/>
        <v>**</v>
      </c>
      <c r="S30" t="str">
        <f t="shared" si="3"/>
        <v>**</v>
      </c>
    </row>
    <row r="31" spans="1:19" x14ac:dyDescent="0.25">
      <c r="A31">
        <v>30</v>
      </c>
      <c r="B31" t="s">
        <v>45</v>
      </c>
      <c r="C31">
        <v>-6.9597156796949403E-2</v>
      </c>
      <c r="D31">
        <v>0.45326936818777902</v>
      </c>
      <c r="E31">
        <v>0.877968659826036</v>
      </c>
      <c r="F31">
        <v>-5.36038735643787E-2</v>
      </c>
      <c r="G31">
        <v>0.42304329357078502</v>
      </c>
      <c r="H31">
        <v>0.89916982257341704</v>
      </c>
      <c r="I31">
        <v>-0.52270019965332104</v>
      </c>
      <c r="J31">
        <v>0.336364220628175</v>
      </c>
      <c r="K31">
        <v>0.120191365887774</v>
      </c>
      <c r="L31">
        <v>-0.53004149436526105</v>
      </c>
      <c r="M31">
        <v>0.31814884551379602</v>
      </c>
      <c r="N31">
        <v>9.5709960133084804E-2</v>
      </c>
      <c r="P31" t="str">
        <f t="shared" ref="P31:P73" si="4">IF(E31&lt;0.001,"***",IF(E31&lt;0.01,"**",IF(E31&lt;0.05,"*",IF(E31&lt;0.1,"^",""))))</f>
        <v/>
      </c>
      <c r="Q31" t="str">
        <f t="shared" ref="Q31:Q73" si="5">IF(H31&lt;0.001,"***",IF(H31&lt;0.01,"**",IF(H31&lt;0.05,"*",IF(H31&lt;0.1,"^",""))))</f>
        <v/>
      </c>
      <c r="R31" t="str">
        <f t="shared" ref="R31:R73" si="6">IF(K31&lt;0.001,"***",IF(K31&lt;0.01,"**",IF(K31&lt;0.05,"*",IF(K31&lt;0.1,"^",""))))</f>
        <v/>
      </c>
      <c r="S31" t="str">
        <f t="shared" ref="S31:S73" si="7">IF(N31&lt;0.001,"***",IF(N31&lt;0.01,"**",IF(N31&lt;0.05,"*",IF(N31&lt;0.1,"^",""))))</f>
        <v>^</v>
      </c>
    </row>
    <row r="32" spans="1:19" x14ac:dyDescent="0.25">
      <c r="A32">
        <v>31</v>
      </c>
      <c r="B32" t="s">
        <v>106</v>
      </c>
      <c r="C32">
        <v>-6.8000641439663001E-2</v>
      </c>
      <c r="D32">
        <v>0.101602564532697</v>
      </c>
      <c r="E32">
        <v>0.50331639869967004</v>
      </c>
      <c r="F32">
        <v>-2.5572539874555902E-2</v>
      </c>
      <c r="G32">
        <v>9.4674452849098506E-2</v>
      </c>
      <c r="H32">
        <v>0.78707543880652797</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54</v>
      </c>
      <c r="C33">
        <v>0.28482651367521999</v>
      </c>
      <c r="D33">
        <v>0.30395782797037602</v>
      </c>
      <c r="E33">
        <v>0.348728048456869</v>
      </c>
      <c r="F33">
        <v>0.26498479336323899</v>
      </c>
      <c r="G33">
        <v>0.27471698851918303</v>
      </c>
      <c r="H33">
        <v>0.33475835701522</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62</v>
      </c>
      <c r="C34">
        <v>0.39684728954403098</v>
      </c>
      <c r="D34">
        <v>0.24674679233121399</v>
      </c>
      <c r="E34">
        <v>0.10776556636493501</v>
      </c>
      <c r="F34">
        <v>0.35667718506220403</v>
      </c>
      <c r="G34">
        <v>0.21905821743458301</v>
      </c>
      <c r="H34">
        <v>0.103476102925827</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61</v>
      </c>
      <c r="C35">
        <v>0.41336667363437002</v>
      </c>
      <c r="D35">
        <v>0.25123300786167202</v>
      </c>
      <c r="E35">
        <v>9.9897289921922094E-2</v>
      </c>
      <c r="F35">
        <v>0.35348825353063301</v>
      </c>
      <c r="G35">
        <v>0.223989313816196</v>
      </c>
      <c r="H35">
        <v>0.11453164810423699</v>
      </c>
      <c r="I35" t="s">
        <v>170</v>
      </c>
      <c r="J35" t="s">
        <v>170</v>
      </c>
      <c r="K35" t="s">
        <v>170</v>
      </c>
      <c r="L35" t="s">
        <v>170</v>
      </c>
      <c r="M35" t="s">
        <v>170</v>
      </c>
      <c r="N35" t="s">
        <v>170</v>
      </c>
      <c r="P35" t="str">
        <f t="shared" si="4"/>
        <v>^</v>
      </c>
      <c r="Q35" t="str">
        <f t="shared" si="5"/>
        <v/>
      </c>
      <c r="R35" t="str">
        <f t="shared" si="6"/>
        <v/>
      </c>
      <c r="S35" t="str">
        <f t="shared" si="7"/>
        <v/>
      </c>
    </row>
    <row r="36" spans="1:19" x14ac:dyDescent="0.25">
      <c r="A36">
        <v>35</v>
      </c>
      <c r="B36" t="s">
        <v>58</v>
      </c>
      <c r="C36">
        <v>0.25555999969354598</v>
      </c>
      <c r="D36">
        <v>0.25998281321211703</v>
      </c>
      <c r="E36">
        <v>0.32561331801073201</v>
      </c>
      <c r="F36">
        <v>0.22967309573545799</v>
      </c>
      <c r="G36">
        <v>0.232136596632249</v>
      </c>
      <c r="H36">
        <v>0.32247348529158598</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64</v>
      </c>
      <c r="C37">
        <v>0.25019220646245199</v>
      </c>
      <c r="D37">
        <v>0.27288315627672899</v>
      </c>
      <c r="E37">
        <v>0.35922262161601398</v>
      </c>
      <c r="F37">
        <v>0.19559136310428499</v>
      </c>
      <c r="G37">
        <v>0.24339650396929599</v>
      </c>
      <c r="H37">
        <v>0.42163293041462102</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47</v>
      </c>
      <c r="C38">
        <v>0.31051714974986899</v>
      </c>
      <c r="D38">
        <v>0.27297371642739998</v>
      </c>
      <c r="E38">
        <v>0.25531471212331802</v>
      </c>
      <c r="F38">
        <v>0.27285341455795298</v>
      </c>
      <c r="G38">
        <v>0.243947136679495</v>
      </c>
      <c r="H38">
        <v>0.26335605739328499</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65</v>
      </c>
      <c r="C39">
        <v>0.33071428511413098</v>
      </c>
      <c r="D39">
        <v>0.262212015255746</v>
      </c>
      <c r="E39">
        <v>0.20721963980531399</v>
      </c>
      <c r="F39">
        <v>0.28831777342186399</v>
      </c>
      <c r="G39">
        <v>0.233862600095122</v>
      </c>
      <c r="H39">
        <v>0.217631306967562</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60</v>
      </c>
      <c r="C40">
        <v>0.170448690275118</v>
      </c>
      <c r="D40">
        <v>0.29579759251327697</v>
      </c>
      <c r="E40">
        <v>0.56445688889547896</v>
      </c>
      <c r="F40">
        <v>0.20442640238690399</v>
      </c>
      <c r="G40">
        <v>0.26525986194856599</v>
      </c>
      <c r="H40">
        <v>0.44090572186448101</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59</v>
      </c>
      <c r="C41">
        <v>0.16476900671390299</v>
      </c>
      <c r="D41">
        <v>0.25825327958543098</v>
      </c>
      <c r="E41">
        <v>0.52346507390816699</v>
      </c>
      <c r="F41">
        <v>0.14568071610743999</v>
      </c>
      <c r="G41">
        <v>0.230166142166673</v>
      </c>
      <c r="H41">
        <v>0.52677464670074103</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67</v>
      </c>
      <c r="C42">
        <v>0.432770150408886</v>
      </c>
      <c r="D42">
        <v>0.25013161344762902</v>
      </c>
      <c r="E42">
        <v>8.3599951752097806E-2</v>
      </c>
      <c r="F42">
        <v>0.39493012332292998</v>
      </c>
      <c r="G42">
        <v>0.22296166620573399</v>
      </c>
      <c r="H42">
        <v>7.6512225933016598E-2</v>
      </c>
      <c r="I42" t="s">
        <v>170</v>
      </c>
      <c r="J42" t="s">
        <v>170</v>
      </c>
      <c r="K42" t="s">
        <v>170</v>
      </c>
      <c r="L42" t="s">
        <v>170</v>
      </c>
      <c r="M42" t="s">
        <v>170</v>
      </c>
      <c r="N42" t="s">
        <v>170</v>
      </c>
      <c r="P42" t="str">
        <f t="shared" si="4"/>
        <v>^</v>
      </c>
      <c r="Q42" t="str">
        <f t="shared" si="5"/>
        <v>^</v>
      </c>
      <c r="R42" t="str">
        <f t="shared" si="6"/>
        <v/>
      </c>
      <c r="S42" t="str">
        <f t="shared" si="7"/>
        <v/>
      </c>
    </row>
    <row r="43" spans="1:19" x14ac:dyDescent="0.25">
      <c r="A43">
        <v>42</v>
      </c>
      <c r="B43" t="s">
        <v>66</v>
      </c>
      <c r="C43">
        <v>0.36726505309423502</v>
      </c>
      <c r="D43">
        <v>0.25660373128288799</v>
      </c>
      <c r="E43">
        <v>0.15235750340229401</v>
      </c>
      <c r="F43">
        <v>0.31630400145688897</v>
      </c>
      <c r="G43">
        <v>0.22910042721651799</v>
      </c>
      <c r="H43">
        <v>0.16739130595319601</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49</v>
      </c>
      <c r="C44">
        <v>0.35028838206136997</v>
      </c>
      <c r="D44">
        <v>0.29631105908491101</v>
      </c>
      <c r="E44">
        <v>0.237140479700683</v>
      </c>
      <c r="F44">
        <v>0.29907071822272302</v>
      </c>
      <c r="G44">
        <v>0.26462642646663598</v>
      </c>
      <c r="H44">
        <v>0.25840798956939098</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55</v>
      </c>
      <c r="C45">
        <v>0.12716971550558601</v>
      </c>
      <c r="D45">
        <v>0.31126405468692298</v>
      </c>
      <c r="E45">
        <v>0.68286336059971298</v>
      </c>
      <c r="F45">
        <v>0.185235563011211</v>
      </c>
      <c r="G45">
        <v>0.27917668557957398</v>
      </c>
      <c r="H45">
        <v>0.50700617782214696</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50</v>
      </c>
      <c r="C46">
        <v>-5.0974859720007301E-2</v>
      </c>
      <c r="D46">
        <v>0.29752518602838401</v>
      </c>
      <c r="E46">
        <v>0.86396463722598005</v>
      </c>
      <c r="F46">
        <v>-5.1885201865899101E-2</v>
      </c>
      <c r="G46">
        <v>0.266496218436788</v>
      </c>
      <c r="H46">
        <v>0.84563254719429803</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48</v>
      </c>
      <c r="C47">
        <v>0.20005236741636401</v>
      </c>
      <c r="D47">
        <v>0.39884086061338803</v>
      </c>
      <c r="E47">
        <v>0.61595987101386895</v>
      </c>
      <c r="F47">
        <v>1.3645800586264399E-2</v>
      </c>
      <c r="G47">
        <v>0.35933335133456201</v>
      </c>
      <c r="H47">
        <v>0.96970735610566305</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57</v>
      </c>
      <c r="C48">
        <v>0.29634356612021201</v>
      </c>
      <c r="D48">
        <v>0.30024880048543301</v>
      </c>
      <c r="E48">
        <v>0.32364590404905302</v>
      </c>
      <c r="F48">
        <v>0.28202063420606999</v>
      </c>
      <c r="G48">
        <v>0.27105347658050599</v>
      </c>
      <c r="H48">
        <v>0.29812566638832799</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52</v>
      </c>
      <c r="C49">
        <v>7.1550715394251493E-2</v>
      </c>
      <c r="D49">
        <v>0.37396467102805803</v>
      </c>
      <c r="E49">
        <v>0.84826694364478905</v>
      </c>
      <c r="F49">
        <v>0.101328815548862</v>
      </c>
      <c r="G49">
        <v>0.33861472621469302</v>
      </c>
      <c r="H49">
        <v>0.764752999674705</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51</v>
      </c>
      <c r="C50">
        <v>0.43719364686150303</v>
      </c>
      <c r="D50">
        <v>0.46169713806829299</v>
      </c>
      <c r="E50">
        <v>0.34367580083285798</v>
      </c>
      <c r="F50">
        <v>0.30849871288641101</v>
      </c>
      <c r="G50">
        <v>0.41543847236057502</v>
      </c>
      <c r="H50">
        <v>0.45773248454133902</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63</v>
      </c>
      <c r="C51">
        <v>0.71345242428445399</v>
      </c>
      <c r="D51">
        <v>0.45576660243302503</v>
      </c>
      <c r="E51">
        <v>0.11749152130198</v>
      </c>
      <c r="F51">
        <v>0.66820715314755097</v>
      </c>
      <c r="G51">
        <v>0.42114166977887102</v>
      </c>
      <c r="H51">
        <v>0.112590471356115</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56</v>
      </c>
      <c r="C52">
        <v>0.27410707804372902</v>
      </c>
      <c r="D52">
        <v>0.365462877208859</v>
      </c>
      <c r="E52">
        <v>0.453238356750225</v>
      </c>
      <c r="F52">
        <v>0.28391688696739498</v>
      </c>
      <c r="G52">
        <v>0.33549415398723198</v>
      </c>
      <c r="H52">
        <v>0.39740505003882698</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53</v>
      </c>
      <c r="C53">
        <v>0.33068153130487898</v>
      </c>
      <c r="D53">
        <v>0.42009147882266901</v>
      </c>
      <c r="E53">
        <v>0.43118497313259502</v>
      </c>
      <c r="F53">
        <v>0.33523676416250903</v>
      </c>
      <c r="G53">
        <v>0.38452653473725801</v>
      </c>
      <c r="H53">
        <v>0.38330822710760698</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71</v>
      </c>
      <c r="C54">
        <v>-0.71823315184159298</v>
      </c>
      <c r="D54">
        <v>0.380637416387065</v>
      </c>
      <c r="E54">
        <v>5.91708045633604E-2</v>
      </c>
      <c r="F54">
        <v>-0.68011822318390402</v>
      </c>
      <c r="G54">
        <v>0.34612294081442901</v>
      </c>
      <c r="H54">
        <v>4.9418703686439802E-2</v>
      </c>
      <c r="I54" t="s">
        <v>170</v>
      </c>
      <c r="J54" t="s">
        <v>170</v>
      </c>
      <c r="K54" t="s">
        <v>170</v>
      </c>
      <c r="L54" t="s">
        <v>170</v>
      </c>
      <c r="M54" t="s">
        <v>170</v>
      </c>
      <c r="N54" t="s">
        <v>170</v>
      </c>
      <c r="P54" t="str">
        <f t="shared" si="4"/>
        <v>^</v>
      </c>
      <c r="Q54" t="str">
        <f t="shared" si="5"/>
        <v>*</v>
      </c>
      <c r="R54" t="str">
        <f t="shared" si="6"/>
        <v/>
      </c>
      <c r="S54" t="str">
        <f t="shared" si="7"/>
        <v/>
      </c>
    </row>
    <row r="55" spans="1:19" x14ac:dyDescent="0.25">
      <c r="A55">
        <v>54</v>
      </c>
      <c r="B55" t="s">
        <v>74</v>
      </c>
      <c r="C55">
        <v>-0.70686631965381697</v>
      </c>
      <c r="D55">
        <v>0.36055673051984</v>
      </c>
      <c r="E55">
        <v>4.9939046019407997E-2</v>
      </c>
      <c r="F55">
        <v>-0.70397809501307096</v>
      </c>
      <c r="G55">
        <v>0.32902689026085402</v>
      </c>
      <c r="H55">
        <v>3.2389033823379001E-2</v>
      </c>
      <c r="I55" t="s">
        <v>170</v>
      </c>
      <c r="J55" t="s">
        <v>170</v>
      </c>
      <c r="K55" t="s">
        <v>170</v>
      </c>
      <c r="L55" t="s">
        <v>170</v>
      </c>
      <c r="M55" t="s">
        <v>170</v>
      </c>
      <c r="N55" t="s">
        <v>170</v>
      </c>
      <c r="P55" t="str">
        <f t="shared" si="4"/>
        <v>*</v>
      </c>
      <c r="Q55" t="str">
        <f t="shared" si="5"/>
        <v>*</v>
      </c>
      <c r="R55" t="str">
        <f t="shared" si="6"/>
        <v/>
      </c>
      <c r="S55" t="str">
        <f t="shared" si="7"/>
        <v/>
      </c>
    </row>
    <row r="56" spans="1:19" x14ac:dyDescent="0.25">
      <c r="A56">
        <v>55</v>
      </c>
      <c r="B56" t="s">
        <v>79</v>
      </c>
      <c r="C56">
        <v>-0.92923265008867195</v>
      </c>
      <c r="D56">
        <v>0.35684022163830897</v>
      </c>
      <c r="E56">
        <v>9.2127152651482191E-3</v>
      </c>
      <c r="F56">
        <v>-0.89323396094699303</v>
      </c>
      <c r="G56">
        <v>0.32450392999062899</v>
      </c>
      <c r="H56">
        <v>5.9121613985673597E-3</v>
      </c>
      <c r="I56" t="s">
        <v>170</v>
      </c>
      <c r="J56" t="s">
        <v>170</v>
      </c>
      <c r="K56" t="s">
        <v>170</v>
      </c>
      <c r="L56" t="s">
        <v>170</v>
      </c>
      <c r="M56" t="s">
        <v>170</v>
      </c>
      <c r="N56" t="s">
        <v>170</v>
      </c>
      <c r="P56" t="str">
        <f t="shared" si="4"/>
        <v>**</v>
      </c>
      <c r="Q56" t="str">
        <f t="shared" si="5"/>
        <v>**</v>
      </c>
      <c r="R56" t="str">
        <f t="shared" si="6"/>
        <v/>
      </c>
      <c r="S56" t="str">
        <f t="shared" si="7"/>
        <v/>
      </c>
    </row>
    <row r="57" spans="1:19" x14ac:dyDescent="0.25">
      <c r="A57">
        <v>56</v>
      </c>
      <c r="B57" t="s">
        <v>72</v>
      </c>
      <c r="C57">
        <v>-0.66702893268108798</v>
      </c>
      <c r="D57">
        <v>0.361666273390363</v>
      </c>
      <c r="E57">
        <v>6.5136280311802894E-2</v>
      </c>
      <c r="F57">
        <v>-0.65394037786271297</v>
      </c>
      <c r="G57">
        <v>0.32908047519969802</v>
      </c>
      <c r="H57">
        <v>4.6903046118472902E-2</v>
      </c>
      <c r="I57" t="s">
        <v>170</v>
      </c>
      <c r="J57" t="s">
        <v>170</v>
      </c>
      <c r="K57" t="s">
        <v>170</v>
      </c>
      <c r="L57" t="s">
        <v>170</v>
      </c>
      <c r="M57" t="s">
        <v>170</v>
      </c>
      <c r="N57" t="s">
        <v>170</v>
      </c>
      <c r="P57" t="str">
        <f t="shared" si="4"/>
        <v>^</v>
      </c>
      <c r="Q57" t="str">
        <f t="shared" si="5"/>
        <v>*</v>
      </c>
      <c r="R57" t="str">
        <f t="shared" si="6"/>
        <v/>
      </c>
      <c r="S57" t="str">
        <f t="shared" si="7"/>
        <v/>
      </c>
    </row>
    <row r="58" spans="1:19" x14ac:dyDescent="0.25">
      <c r="A58">
        <v>57</v>
      </c>
      <c r="B58" t="s">
        <v>82</v>
      </c>
      <c r="C58">
        <v>-0.59138874986751799</v>
      </c>
      <c r="D58">
        <v>0.37568399754725401</v>
      </c>
      <c r="E58">
        <v>0.115449216372675</v>
      </c>
      <c r="F58">
        <v>-0.618138463054551</v>
      </c>
      <c r="G58">
        <v>0.34232899960580299</v>
      </c>
      <c r="H58">
        <v>7.0967500653352694E-2</v>
      </c>
      <c r="I58" t="s">
        <v>170</v>
      </c>
      <c r="J58" t="s">
        <v>170</v>
      </c>
      <c r="K58" t="s">
        <v>170</v>
      </c>
      <c r="L58" t="s">
        <v>170</v>
      </c>
      <c r="M58" t="s">
        <v>170</v>
      </c>
      <c r="N58" t="s">
        <v>170</v>
      </c>
      <c r="P58" t="str">
        <f t="shared" si="4"/>
        <v/>
      </c>
      <c r="Q58" t="str">
        <f t="shared" si="5"/>
        <v>^</v>
      </c>
      <c r="R58" t="str">
        <f t="shared" si="6"/>
        <v/>
      </c>
      <c r="S58" t="str">
        <f t="shared" si="7"/>
        <v/>
      </c>
    </row>
    <row r="59" spans="1:19" x14ac:dyDescent="0.25">
      <c r="A59">
        <v>58</v>
      </c>
      <c r="B59" t="s">
        <v>70</v>
      </c>
      <c r="C59">
        <v>-0.70983983277046203</v>
      </c>
      <c r="D59">
        <v>0.37244797485981601</v>
      </c>
      <c r="E59">
        <v>5.6666234126031299E-2</v>
      </c>
      <c r="F59">
        <v>-0.67736143534891902</v>
      </c>
      <c r="G59">
        <v>0.338487697991248</v>
      </c>
      <c r="H59">
        <v>4.5377252741078199E-2</v>
      </c>
      <c r="I59" t="s">
        <v>170</v>
      </c>
      <c r="J59" t="s">
        <v>170</v>
      </c>
      <c r="K59" t="s">
        <v>170</v>
      </c>
      <c r="L59" t="s">
        <v>170</v>
      </c>
      <c r="M59" t="s">
        <v>170</v>
      </c>
      <c r="N59" t="s">
        <v>170</v>
      </c>
      <c r="P59" t="str">
        <f t="shared" si="4"/>
        <v>^</v>
      </c>
      <c r="Q59" t="str">
        <f t="shared" si="5"/>
        <v>*</v>
      </c>
      <c r="R59" t="str">
        <f t="shared" si="6"/>
        <v/>
      </c>
      <c r="S59" t="str">
        <f t="shared" si="7"/>
        <v/>
      </c>
    </row>
    <row r="60" spans="1:19" x14ac:dyDescent="0.25">
      <c r="A60">
        <v>59</v>
      </c>
      <c r="B60" t="s">
        <v>78</v>
      </c>
      <c r="C60">
        <v>-0.71950226746462198</v>
      </c>
      <c r="D60">
        <v>0.35376715225765798</v>
      </c>
      <c r="E60">
        <v>4.1968732903137199E-2</v>
      </c>
      <c r="F60">
        <v>-0.67793849871696099</v>
      </c>
      <c r="G60">
        <v>0.32132208934122403</v>
      </c>
      <c r="H60">
        <v>3.4872058862413902E-2</v>
      </c>
      <c r="I60" t="s">
        <v>170</v>
      </c>
      <c r="J60" t="s">
        <v>170</v>
      </c>
      <c r="K60" t="s">
        <v>170</v>
      </c>
      <c r="L60" t="s">
        <v>170</v>
      </c>
      <c r="M60" t="s">
        <v>170</v>
      </c>
      <c r="N60" t="s">
        <v>170</v>
      </c>
      <c r="P60" t="str">
        <f t="shared" si="4"/>
        <v>*</v>
      </c>
      <c r="Q60" t="str">
        <f t="shared" si="5"/>
        <v>*</v>
      </c>
      <c r="R60" t="str">
        <f t="shared" si="6"/>
        <v/>
      </c>
      <c r="S60" t="str">
        <f t="shared" si="7"/>
        <v/>
      </c>
    </row>
    <row r="61" spans="1:19" x14ac:dyDescent="0.25">
      <c r="A61">
        <v>60</v>
      </c>
      <c r="B61" t="s">
        <v>68</v>
      </c>
      <c r="C61">
        <v>-1.19880771621153</v>
      </c>
      <c r="D61">
        <v>0.431341297921157</v>
      </c>
      <c r="E61">
        <v>5.4483635999085199E-3</v>
      </c>
      <c r="F61">
        <v>-1.0864793637090899</v>
      </c>
      <c r="G61">
        <v>0.39083152874118199</v>
      </c>
      <c r="H61">
        <v>5.4372728270565803E-3</v>
      </c>
      <c r="I61" t="s">
        <v>170</v>
      </c>
      <c r="J61" t="s">
        <v>170</v>
      </c>
      <c r="K61" t="s">
        <v>170</v>
      </c>
      <c r="L61" t="s">
        <v>170</v>
      </c>
      <c r="M61" t="s">
        <v>170</v>
      </c>
      <c r="N61" t="s">
        <v>170</v>
      </c>
      <c r="P61" t="str">
        <f t="shared" si="4"/>
        <v>**</v>
      </c>
      <c r="Q61" t="str">
        <f t="shared" si="5"/>
        <v>**</v>
      </c>
      <c r="R61" t="str">
        <f t="shared" si="6"/>
        <v/>
      </c>
      <c r="S61" t="str">
        <f t="shared" si="7"/>
        <v/>
      </c>
    </row>
    <row r="62" spans="1:19" x14ac:dyDescent="0.25">
      <c r="A62">
        <v>61</v>
      </c>
      <c r="B62" t="s">
        <v>75</v>
      </c>
      <c r="C62">
        <v>-0.71497215351442001</v>
      </c>
      <c r="D62">
        <v>0.387971910336109</v>
      </c>
      <c r="E62">
        <v>6.5351622470923701E-2</v>
      </c>
      <c r="F62">
        <v>-0.70923504846293794</v>
      </c>
      <c r="G62">
        <v>0.35480301731208802</v>
      </c>
      <c r="H62">
        <v>4.56132891801301E-2</v>
      </c>
      <c r="I62" t="s">
        <v>170</v>
      </c>
      <c r="J62" t="s">
        <v>170</v>
      </c>
      <c r="K62" t="s">
        <v>170</v>
      </c>
      <c r="L62" t="s">
        <v>170</v>
      </c>
      <c r="M62" t="s">
        <v>170</v>
      </c>
      <c r="N62" t="s">
        <v>170</v>
      </c>
      <c r="P62" t="str">
        <f t="shared" si="4"/>
        <v>^</v>
      </c>
      <c r="Q62" t="str">
        <f t="shared" si="5"/>
        <v>*</v>
      </c>
      <c r="R62" t="str">
        <f t="shared" si="6"/>
        <v/>
      </c>
      <c r="S62" t="str">
        <f t="shared" si="7"/>
        <v/>
      </c>
    </row>
    <row r="63" spans="1:19" x14ac:dyDescent="0.25">
      <c r="A63">
        <v>62</v>
      </c>
      <c r="B63" t="s">
        <v>77</v>
      </c>
      <c r="C63">
        <v>-0.81082794609570896</v>
      </c>
      <c r="D63">
        <v>0.36132941754331799</v>
      </c>
      <c r="E63">
        <v>2.4831558540992199E-2</v>
      </c>
      <c r="F63">
        <v>-0.78242021310958698</v>
      </c>
      <c r="G63">
        <v>0.32850642473499198</v>
      </c>
      <c r="H63">
        <v>1.7230585499794501E-2</v>
      </c>
      <c r="I63" t="s">
        <v>170</v>
      </c>
      <c r="J63" t="s">
        <v>170</v>
      </c>
      <c r="K63" t="s">
        <v>170</v>
      </c>
      <c r="L63" t="s">
        <v>170</v>
      </c>
      <c r="M63" t="s">
        <v>170</v>
      </c>
      <c r="N63" t="s">
        <v>170</v>
      </c>
      <c r="P63" t="str">
        <f t="shared" si="4"/>
        <v>*</v>
      </c>
      <c r="Q63" t="str">
        <f t="shared" si="5"/>
        <v>*</v>
      </c>
      <c r="R63" t="str">
        <f t="shared" si="6"/>
        <v/>
      </c>
      <c r="S63" t="str">
        <f t="shared" si="7"/>
        <v/>
      </c>
    </row>
    <row r="64" spans="1:19" x14ac:dyDescent="0.25">
      <c r="A64">
        <v>63</v>
      </c>
      <c r="B64" t="s">
        <v>81</v>
      </c>
      <c r="C64">
        <v>-0.69612203892351199</v>
      </c>
      <c r="D64">
        <v>0.36882196727691302</v>
      </c>
      <c r="E64">
        <v>5.9103827493470998E-2</v>
      </c>
      <c r="F64">
        <v>-0.75023931133620603</v>
      </c>
      <c r="G64">
        <v>0.33650493408884302</v>
      </c>
      <c r="H64">
        <v>2.5780347045401799E-2</v>
      </c>
      <c r="I64" t="s">
        <v>170</v>
      </c>
      <c r="J64" t="s">
        <v>170</v>
      </c>
      <c r="K64" t="s">
        <v>170</v>
      </c>
      <c r="L64" t="s">
        <v>170</v>
      </c>
      <c r="M64" t="s">
        <v>170</v>
      </c>
      <c r="N64" t="s">
        <v>170</v>
      </c>
      <c r="P64" t="str">
        <f t="shared" si="4"/>
        <v>^</v>
      </c>
      <c r="Q64" t="str">
        <f t="shared" si="5"/>
        <v>*</v>
      </c>
      <c r="R64" t="str">
        <f t="shared" si="6"/>
        <v/>
      </c>
      <c r="S64" t="str">
        <f t="shared" si="7"/>
        <v/>
      </c>
    </row>
    <row r="65" spans="1:19" x14ac:dyDescent="0.25">
      <c r="A65">
        <v>64</v>
      </c>
      <c r="B65" t="s">
        <v>84</v>
      </c>
      <c r="C65">
        <v>-0.93149017064972495</v>
      </c>
      <c r="D65">
        <v>0.37512957313948803</v>
      </c>
      <c r="E65">
        <v>1.30238741264964E-2</v>
      </c>
      <c r="F65">
        <v>-0.88830506855276803</v>
      </c>
      <c r="G65">
        <v>0.341739931946276</v>
      </c>
      <c r="H65">
        <v>9.33977998096195E-3</v>
      </c>
      <c r="I65" t="s">
        <v>170</v>
      </c>
      <c r="J65" t="s">
        <v>170</v>
      </c>
      <c r="K65" t="s">
        <v>170</v>
      </c>
      <c r="L65" t="s">
        <v>170</v>
      </c>
      <c r="M65" t="s">
        <v>170</v>
      </c>
      <c r="N65" t="s">
        <v>170</v>
      </c>
      <c r="P65" t="str">
        <f t="shared" si="4"/>
        <v>*</v>
      </c>
      <c r="Q65" t="str">
        <f t="shared" si="5"/>
        <v>**</v>
      </c>
      <c r="R65" t="str">
        <f t="shared" si="6"/>
        <v/>
      </c>
      <c r="S65" t="str">
        <f t="shared" si="7"/>
        <v/>
      </c>
    </row>
    <row r="66" spans="1:19" x14ac:dyDescent="0.25">
      <c r="A66">
        <v>65</v>
      </c>
      <c r="B66" t="s">
        <v>80</v>
      </c>
      <c r="C66">
        <v>-0.95025021165983203</v>
      </c>
      <c r="D66">
        <v>0.46781499168869001</v>
      </c>
      <c r="E66">
        <v>4.2229421782406899E-2</v>
      </c>
      <c r="F66">
        <v>-0.79498965601798899</v>
      </c>
      <c r="G66">
        <v>0.43292816693859498</v>
      </c>
      <c r="H66">
        <v>6.6312049098115194E-2</v>
      </c>
      <c r="I66" t="s">
        <v>170</v>
      </c>
      <c r="J66" t="s">
        <v>170</v>
      </c>
      <c r="K66" t="s">
        <v>170</v>
      </c>
      <c r="L66" t="s">
        <v>170</v>
      </c>
      <c r="M66" t="s">
        <v>170</v>
      </c>
      <c r="N66" t="s">
        <v>170</v>
      </c>
      <c r="P66" t="str">
        <f t="shared" si="4"/>
        <v>*</v>
      </c>
      <c r="Q66" t="str">
        <f t="shared" si="5"/>
        <v>^</v>
      </c>
      <c r="R66" t="str">
        <f t="shared" si="6"/>
        <v/>
      </c>
      <c r="S66" t="str">
        <f t="shared" si="7"/>
        <v/>
      </c>
    </row>
    <row r="67" spans="1:19" x14ac:dyDescent="0.25">
      <c r="A67">
        <v>66</v>
      </c>
      <c r="B67" t="s">
        <v>76</v>
      </c>
      <c r="C67">
        <v>-0.73133538329040404</v>
      </c>
      <c r="D67">
        <v>0.41608244544055301</v>
      </c>
      <c r="E67">
        <v>7.8803776909850701E-2</v>
      </c>
      <c r="F67">
        <v>-0.67406366777899596</v>
      </c>
      <c r="G67">
        <v>0.38297600106361701</v>
      </c>
      <c r="H67">
        <v>7.83963380871259E-2</v>
      </c>
      <c r="I67" t="s">
        <v>170</v>
      </c>
      <c r="J67" t="s">
        <v>170</v>
      </c>
      <c r="K67" t="s">
        <v>170</v>
      </c>
      <c r="L67" t="s">
        <v>170</v>
      </c>
      <c r="M67" t="s">
        <v>170</v>
      </c>
      <c r="N67" t="s">
        <v>170</v>
      </c>
      <c r="P67" t="str">
        <f t="shared" si="4"/>
        <v>^</v>
      </c>
      <c r="Q67" t="str">
        <f t="shared" si="5"/>
        <v>^</v>
      </c>
      <c r="R67" t="str">
        <f t="shared" si="6"/>
        <v/>
      </c>
      <c r="S67" t="str">
        <f t="shared" si="7"/>
        <v/>
      </c>
    </row>
    <row r="68" spans="1:19" x14ac:dyDescent="0.25">
      <c r="A68">
        <v>67</v>
      </c>
      <c r="B68" t="s">
        <v>69</v>
      </c>
      <c r="C68">
        <v>-0.92106238119217199</v>
      </c>
      <c r="D68">
        <v>0.49761204513729101</v>
      </c>
      <c r="E68">
        <v>6.4174616798075304E-2</v>
      </c>
      <c r="F68">
        <v>-0.87930726975557505</v>
      </c>
      <c r="G68">
        <v>0.45763882113170501</v>
      </c>
      <c r="H68">
        <v>5.4681287861703197E-2</v>
      </c>
      <c r="I68" t="s">
        <v>170</v>
      </c>
      <c r="J68" t="s">
        <v>170</v>
      </c>
      <c r="K68" t="s">
        <v>170</v>
      </c>
      <c r="L68" t="s">
        <v>170</v>
      </c>
      <c r="M68" t="s">
        <v>170</v>
      </c>
      <c r="N68" t="s">
        <v>170</v>
      </c>
      <c r="P68" t="str">
        <f t="shared" si="4"/>
        <v>^</v>
      </c>
      <c r="Q68" t="str">
        <f t="shared" si="5"/>
        <v>^</v>
      </c>
      <c r="R68" t="str">
        <f t="shared" si="6"/>
        <v/>
      </c>
      <c r="S68" t="str">
        <f t="shared" si="7"/>
        <v/>
      </c>
    </row>
    <row r="69" spans="1:19" x14ac:dyDescent="0.25">
      <c r="A69">
        <v>68</v>
      </c>
      <c r="B69" t="s">
        <v>73</v>
      </c>
      <c r="C69">
        <v>-0.38210900555388499</v>
      </c>
      <c r="D69">
        <v>0.497404134965933</v>
      </c>
      <c r="E69">
        <v>0.44236461282747802</v>
      </c>
      <c r="F69">
        <v>-0.33752253997338899</v>
      </c>
      <c r="G69">
        <v>0.46043445096369701</v>
      </c>
      <c r="H69">
        <v>0.46352652258890598</v>
      </c>
      <c r="I69" t="s">
        <v>170</v>
      </c>
      <c r="J69" t="s">
        <v>170</v>
      </c>
      <c r="K69" t="s">
        <v>170</v>
      </c>
      <c r="L69" t="s">
        <v>170</v>
      </c>
      <c r="M69" t="s">
        <v>170</v>
      </c>
      <c r="N69" t="s">
        <v>170</v>
      </c>
      <c r="P69" t="str">
        <f t="shared" si="4"/>
        <v/>
      </c>
      <c r="Q69" t="str">
        <f t="shared" si="5"/>
        <v/>
      </c>
      <c r="R69" t="str">
        <f t="shared" si="6"/>
        <v/>
      </c>
      <c r="S69" t="str">
        <f t="shared" si="7"/>
        <v/>
      </c>
    </row>
    <row r="70" spans="1:19" x14ac:dyDescent="0.25">
      <c r="B70" t="s">
        <v>83</v>
      </c>
      <c r="C70">
        <v>-1.11095859253336</v>
      </c>
      <c r="D70">
        <v>0.66800072100373498</v>
      </c>
      <c r="E70">
        <v>9.6290444472330899E-2</v>
      </c>
      <c r="F70">
        <v>-0.93092097749680502</v>
      </c>
      <c r="G70">
        <v>0.61837629625635804</v>
      </c>
      <c r="H70">
        <v>0.13221408045678601</v>
      </c>
      <c r="I70" t="s">
        <v>170</v>
      </c>
      <c r="J70" t="s">
        <v>170</v>
      </c>
      <c r="K70" t="s">
        <v>170</v>
      </c>
      <c r="L70" t="s">
        <v>170</v>
      </c>
      <c r="M70" t="s">
        <v>170</v>
      </c>
      <c r="N70" t="s">
        <v>170</v>
      </c>
      <c r="P70" t="str">
        <f t="shared" si="4"/>
        <v>^</v>
      </c>
      <c r="Q70" t="str">
        <f t="shared" si="5"/>
        <v/>
      </c>
      <c r="R70" t="str">
        <f t="shared" si="6"/>
        <v/>
      </c>
      <c r="S70" t="str">
        <f t="shared" si="7"/>
        <v/>
      </c>
    </row>
    <row r="71" spans="1:19" x14ac:dyDescent="0.25">
      <c r="B71" t="s">
        <v>503</v>
      </c>
      <c r="C71">
        <v>-2.9563808577271901E-2</v>
      </c>
      <c r="D71">
        <v>4.3660982175823003E-2</v>
      </c>
      <c r="E71">
        <v>0.49832859502185201</v>
      </c>
      <c r="F71">
        <v>-3.8401997978510199E-3</v>
      </c>
      <c r="G71">
        <v>3.8429870539259101E-2</v>
      </c>
      <c r="H71">
        <v>0.92040190630141805</v>
      </c>
      <c r="I71">
        <v>-2.2157744023552001E-2</v>
      </c>
      <c r="J71">
        <v>4.3266584602474401E-2</v>
      </c>
      <c r="K71">
        <v>0.60856604589223195</v>
      </c>
      <c r="L71">
        <v>-3.0085677687693601E-5</v>
      </c>
      <c r="M71">
        <v>3.81063719837453E-2</v>
      </c>
      <c r="N71">
        <v>0.99937005561052406</v>
      </c>
      <c r="P71" t="str">
        <f t="shared" si="4"/>
        <v/>
      </c>
      <c r="Q71" t="str">
        <f t="shared" si="5"/>
        <v/>
      </c>
      <c r="R71" t="str">
        <f t="shared" si="6"/>
        <v/>
      </c>
      <c r="S71" t="str">
        <f t="shared" si="7"/>
        <v/>
      </c>
    </row>
    <row r="72" spans="1:19" x14ac:dyDescent="0.25">
      <c r="B72" t="s">
        <v>505</v>
      </c>
      <c r="C72">
        <v>-5.8110600757543797E-2</v>
      </c>
      <c r="D72">
        <v>4.31914494224526E-2</v>
      </c>
      <c r="E72">
        <v>0.17848993248737499</v>
      </c>
      <c r="F72">
        <v>-5.3902952864938299E-2</v>
      </c>
      <c r="G72">
        <v>3.8585142694156499E-2</v>
      </c>
      <c r="H72">
        <v>0.162417401501637</v>
      </c>
      <c r="I72">
        <v>-5.7841443401822901E-2</v>
      </c>
      <c r="J72">
        <v>4.2897039101790199E-2</v>
      </c>
      <c r="K72">
        <v>0.17753668923806601</v>
      </c>
      <c r="L72" s="1">
        <v>-5.2179266840515E-2</v>
      </c>
      <c r="M72">
        <v>3.8322730234180001E-2</v>
      </c>
      <c r="N72">
        <v>0.17333208714696299</v>
      </c>
      <c r="P72" t="str">
        <f t="shared" si="4"/>
        <v/>
      </c>
      <c r="Q72" t="str">
        <f t="shared" si="5"/>
        <v/>
      </c>
      <c r="R72" t="str">
        <f t="shared" si="6"/>
        <v/>
      </c>
      <c r="S72" t="str">
        <f t="shared" si="7"/>
        <v/>
      </c>
    </row>
    <row r="73" spans="1:19" x14ac:dyDescent="0.25">
      <c r="B73" t="s">
        <v>504</v>
      </c>
      <c r="C73">
        <v>5.3737532299116203E-3</v>
      </c>
      <c r="D73">
        <v>4.7326254605793198E-2</v>
      </c>
      <c r="E73">
        <v>0.90959692015814997</v>
      </c>
      <c r="F73">
        <v>-1.1940046490211E-2</v>
      </c>
      <c r="G73">
        <v>4.04167952880361E-2</v>
      </c>
      <c r="H73">
        <v>0.76767084909004102</v>
      </c>
      <c r="I73">
        <v>-1.7578176264896001E-3</v>
      </c>
      <c r="J73">
        <v>4.6994550071366201E-2</v>
      </c>
      <c r="K73">
        <v>0.97016231540587095</v>
      </c>
      <c r="L73">
        <v>-1.48010032035806E-2</v>
      </c>
      <c r="M73">
        <v>4.0192901722948197E-2</v>
      </c>
      <c r="N73">
        <v>0.71268744056246502</v>
      </c>
      <c r="P73" t="str">
        <f t="shared" si="4"/>
        <v/>
      </c>
      <c r="Q73" t="str">
        <f t="shared" si="5"/>
        <v/>
      </c>
      <c r="R73" t="str">
        <f t="shared" si="6"/>
        <v/>
      </c>
      <c r="S73" t="str">
        <f t="shared" si="7"/>
        <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66A9A-B6D4-427D-930A-211FF1E39347}">
  <dimension ref="A1:S74"/>
  <sheetViews>
    <sheetView workbookViewId="0">
      <selection activeCell="B2" sqref="B2:N74"/>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0.109696982982482</v>
      </c>
      <c r="D2">
        <v>0.11812191774863701</v>
      </c>
      <c r="E2">
        <v>0.35305705337565602</v>
      </c>
      <c r="F2">
        <v>5.1909841110303799E-2</v>
      </c>
      <c r="G2">
        <v>0.10589047525523</v>
      </c>
      <c r="H2">
        <v>0.62397681101426905</v>
      </c>
      <c r="I2">
        <v>9.8423431492199107E-2</v>
      </c>
      <c r="J2">
        <v>0.117551778524808</v>
      </c>
      <c r="K2">
        <v>0.40243673612738801</v>
      </c>
      <c r="L2">
        <v>4.6990401532150901E-2</v>
      </c>
      <c r="M2">
        <v>0.10534847849973</v>
      </c>
      <c r="N2">
        <v>0.65556309888544495</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-1.4957573739231201E-2</v>
      </c>
      <c r="D3">
        <v>4.36954239895068E-2</v>
      </c>
      <c r="E3">
        <v>0.732114284447685</v>
      </c>
      <c r="F3">
        <v>-1.4995993212833699E-2</v>
      </c>
      <c r="G3">
        <v>3.87062534376688E-2</v>
      </c>
      <c r="H3">
        <v>0.69843733477591097</v>
      </c>
      <c r="I3">
        <v>-1.7153681584039501E-2</v>
      </c>
      <c r="J3">
        <v>4.34803585863573E-2</v>
      </c>
      <c r="K3">
        <v>0.69320038104370796</v>
      </c>
      <c r="L3">
        <v>-1.2862973906601001E-2</v>
      </c>
      <c r="M3">
        <v>3.8417132178674603E-2</v>
      </c>
      <c r="N3">
        <v>0.73775793278613999</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-0.12968919072361701</v>
      </c>
      <c r="D4">
        <v>5.12659086750289E-2</v>
      </c>
      <c r="E4">
        <v>1.1414853127007501E-2</v>
      </c>
      <c r="F4">
        <v>-0.12211254498905801</v>
      </c>
      <c r="G4">
        <v>4.2966649855847402E-2</v>
      </c>
      <c r="H4">
        <v>4.48271517297953E-3</v>
      </c>
      <c r="I4">
        <v>-0.128821699496003</v>
      </c>
      <c r="J4">
        <v>5.10524462143567E-2</v>
      </c>
      <c r="K4">
        <v>1.1625229414067E-2</v>
      </c>
      <c r="L4">
        <v>-0.1204807658806</v>
      </c>
      <c r="M4">
        <v>4.2690245617250398E-2</v>
      </c>
      <c r="N4">
        <v>4.76941868226046E-3</v>
      </c>
      <c r="P4" t="str">
        <f t="shared" si="0"/>
        <v>*</v>
      </c>
      <c r="Q4" t="str">
        <f t="shared" si="1"/>
        <v>**</v>
      </c>
      <c r="R4" t="str">
        <f t="shared" si="2"/>
        <v>*</v>
      </c>
      <c r="S4" t="str">
        <f t="shared" si="3"/>
        <v>**</v>
      </c>
    </row>
    <row r="5" spans="1:19" x14ac:dyDescent="0.25">
      <c r="A5">
        <v>4</v>
      </c>
      <c r="B5" t="s">
        <v>124</v>
      </c>
      <c r="C5">
        <v>0.12013073652907399</v>
      </c>
      <c r="D5">
        <v>4.3225047227690397E-2</v>
      </c>
      <c r="E5">
        <v>5.4494184027549198E-3</v>
      </c>
      <c r="F5">
        <v>9.8914170117635994E-2</v>
      </c>
      <c r="G5">
        <v>3.3579632438534998E-2</v>
      </c>
      <c r="H5">
        <v>3.2226673442827501E-3</v>
      </c>
      <c r="I5">
        <v>0.10011158457394401</v>
      </c>
      <c r="J5">
        <v>4.1770567129816201E-2</v>
      </c>
      <c r="K5">
        <v>1.6543390638501999E-2</v>
      </c>
      <c r="L5">
        <v>7.9790117780458997E-2</v>
      </c>
      <c r="M5">
        <v>3.2046956567364997E-2</v>
      </c>
      <c r="N5">
        <v>1.2781942654979899E-2</v>
      </c>
      <c r="P5" t="str">
        <f t="shared" si="0"/>
        <v>**</v>
      </c>
      <c r="Q5" t="str">
        <f t="shared" si="1"/>
        <v>**</v>
      </c>
      <c r="R5" t="str">
        <f t="shared" si="2"/>
        <v>*</v>
      </c>
      <c r="S5" t="str">
        <f t="shared" si="3"/>
        <v>*</v>
      </c>
    </row>
    <row r="6" spans="1:19" x14ac:dyDescent="0.25">
      <c r="A6">
        <v>5</v>
      </c>
      <c r="B6" t="s">
        <v>25</v>
      </c>
      <c r="C6">
        <v>2.2626242415259401E-2</v>
      </c>
      <c r="D6">
        <v>5.1370841421351003E-2</v>
      </c>
      <c r="E6">
        <v>0.65961184813773099</v>
      </c>
      <c r="F6">
        <v>2.9545007636790702E-2</v>
      </c>
      <c r="G6">
        <v>4.3095195597071798E-2</v>
      </c>
      <c r="H6">
        <v>0.49298087404657298</v>
      </c>
      <c r="I6">
        <v>2.86772593469947E-2</v>
      </c>
      <c r="J6">
        <v>5.0931515784733102E-2</v>
      </c>
      <c r="K6">
        <v>0.57339723573605195</v>
      </c>
      <c r="L6">
        <v>3.7901844315251697E-2</v>
      </c>
      <c r="M6">
        <v>4.2638355687465102E-2</v>
      </c>
      <c r="N6">
        <v>0.37404913681070001</v>
      </c>
      <c r="P6" t="str">
        <f t="shared" si="0"/>
        <v/>
      </c>
      <c r="Q6" t="str">
        <f t="shared" si="1"/>
        <v/>
      </c>
      <c r="R6" t="str">
        <f t="shared" si="2"/>
        <v/>
      </c>
      <c r="S6" t="str">
        <f t="shared" si="3"/>
        <v/>
      </c>
    </row>
    <row r="7" spans="1:19" x14ac:dyDescent="0.25">
      <c r="A7">
        <v>6</v>
      </c>
      <c r="B7" t="s">
        <v>26</v>
      </c>
      <c r="C7">
        <v>6.2171952388985E-2</v>
      </c>
      <c r="D7">
        <v>8.1824930561777406E-2</v>
      </c>
      <c r="E7">
        <v>0.44736413230375599</v>
      </c>
      <c r="F7">
        <v>0.108071504000694</v>
      </c>
      <c r="G7">
        <v>7.0542125575613193E-2</v>
      </c>
      <c r="H7">
        <v>0.12551904988933801</v>
      </c>
      <c r="I7">
        <v>4.6882195400912603E-2</v>
      </c>
      <c r="J7">
        <v>8.1294915334571602E-2</v>
      </c>
      <c r="K7">
        <v>0.56414697175776396</v>
      </c>
      <c r="L7">
        <v>8.96121255070043E-2</v>
      </c>
      <c r="M7">
        <v>6.9917271944353501E-2</v>
      </c>
      <c r="N7">
        <v>0.19995213088849501</v>
      </c>
      <c r="P7" t="str">
        <f t="shared" si="0"/>
        <v/>
      </c>
      <c r="Q7" t="str">
        <f t="shared" si="1"/>
        <v/>
      </c>
      <c r="R7" t="str">
        <f t="shared" si="2"/>
        <v/>
      </c>
      <c r="S7" t="str">
        <f t="shared" si="3"/>
        <v/>
      </c>
    </row>
    <row r="8" spans="1:19" x14ac:dyDescent="0.25">
      <c r="A8">
        <v>7</v>
      </c>
      <c r="B8" t="s">
        <v>30</v>
      </c>
      <c r="C8">
        <v>3.6549700439403497E-2</v>
      </c>
      <c r="D8">
        <v>5.1542391454118201E-2</v>
      </c>
      <c r="E8">
        <v>0.47825049654635099</v>
      </c>
      <c r="F8">
        <v>5.8161228423562202E-2</v>
      </c>
      <c r="G8">
        <v>4.2546243907315498E-2</v>
      </c>
      <c r="H8">
        <v>0.171621526188284</v>
      </c>
      <c r="I8">
        <v>2.80137425217746E-2</v>
      </c>
      <c r="J8">
        <v>5.11984002770519E-2</v>
      </c>
      <c r="K8">
        <v>0.584268467646329</v>
      </c>
      <c r="L8">
        <v>4.6263049509402299E-2</v>
      </c>
      <c r="M8">
        <v>4.2119650933834199E-2</v>
      </c>
      <c r="N8">
        <v>0.272042039487497</v>
      </c>
      <c r="P8" t="str">
        <f t="shared" si="0"/>
        <v/>
      </c>
      <c r="Q8" t="str">
        <f t="shared" si="1"/>
        <v/>
      </c>
      <c r="R8" t="str">
        <f t="shared" si="2"/>
        <v/>
      </c>
      <c r="S8" t="str">
        <f t="shared" si="3"/>
        <v/>
      </c>
    </row>
    <row r="9" spans="1:19" x14ac:dyDescent="0.25">
      <c r="A9">
        <v>8</v>
      </c>
      <c r="B9" t="s">
        <v>27</v>
      </c>
      <c r="C9">
        <v>-3.2065513801122499E-2</v>
      </c>
      <c r="D9">
        <v>8.9078238199054693E-2</v>
      </c>
      <c r="E9">
        <v>0.71886939708795805</v>
      </c>
      <c r="F9">
        <v>3.7443952768944702E-3</v>
      </c>
      <c r="G9">
        <v>7.5876255169803702E-2</v>
      </c>
      <c r="H9">
        <v>0.96064140218228999</v>
      </c>
      <c r="I9">
        <v>-4.5278755308352701E-2</v>
      </c>
      <c r="J9">
        <v>8.7322198900338002E-2</v>
      </c>
      <c r="K9">
        <v>0.60409192515121801</v>
      </c>
      <c r="L9">
        <v>-6.86014054120685E-3</v>
      </c>
      <c r="M9">
        <v>7.3727247385921693E-2</v>
      </c>
      <c r="N9">
        <v>0.92586577695083805</v>
      </c>
      <c r="P9" t="str">
        <f t="shared" si="0"/>
        <v/>
      </c>
      <c r="Q9" t="str">
        <f t="shared" si="1"/>
        <v/>
      </c>
      <c r="R9" t="str">
        <f t="shared" si="2"/>
        <v/>
      </c>
      <c r="S9" t="str">
        <f t="shared" si="3"/>
        <v/>
      </c>
    </row>
    <row r="10" spans="1:19" x14ac:dyDescent="0.25">
      <c r="A10">
        <v>9</v>
      </c>
      <c r="B10" t="s">
        <v>29</v>
      </c>
      <c r="C10">
        <v>-7.03881787821211E-2</v>
      </c>
      <c r="D10">
        <v>4.7527291939845097E-2</v>
      </c>
      <c r="E10">
        <v>0.138605118985512</v>
      </c>
      <c r="F10">
        <v>-5.3017607474385303E-2</v>
      </c>
      <c r="G10">
        <v>3.92630103294428E-2</v>
      </c>
      <c r="H10">
        <v>0.17691352821318601</v>
      </c>
      <c r="I10">
        <v>-7.6248956446513597E-2</v>
      </c>
      <c r="J10">
        <v>4.7251397648051502E-2</v>
      </c>
      <c r="K10">
        <v>0.106595379553098</v>
      </c>
      <c r="L10">
        <v>-5.9107085886169801E-2</v>
      </c>
      <c r="M10">
        <v>3.8968951177124601E-2</v>
      </c>
      <c r="N10">
        <v>0.12932379289252099</v>
      </c>
      <c r="P10" t="str">
        <f t="shared" si="0"/>
        <v/>
      </c>
      <c r="Q10" t="str">
        <f t="shared" si="1"/>
        <v/>
      </c>
      <c r="R10" t="str">
        <f t="shared" si="2"/>
        <v/>
      </c>
      <c r="S10" t="str">
        <f t="shared" si="3"/>
        <v/>
      </c>
    </row>
    <row r="11" spans="1:19" x14ac:dyDescent="0.25">
      <c r="A11">
        <v>10</v>
      </c>
      <c r="B11" t="s">
        <v>28</v>
      </c>
      <c r="C11">
        <v>-7.2303002326603402E-2</v>
      </c>
      <c r="D11">
        <v>0.15130594442329401</v>
      </c>
      <c r="E11">
        <v>0.63275011763324196</v>
      </c>
      <c r="F11">
        <v>-2.1508246613088099E-2</v>
      </c>
      <c r="G11">
        <v>0.13094797929101001</v>
      </c>
      <c r="H11">
        <v>0.86953409467973997</v>
      </c>
      <c r="I11">
        <v>-5.0418538443862598E-2</v>
      </c>
      <c r="J11">
        <v>0.14746405131453</v>
      </c>
      <c r="K11">
        <v>0.73242319316790505</v>
      </c>
      <c r="L11">
        <v>6.2683849531192702E-3</v>
      </c>
      <c r="M11">
        <v>0.12746338875909999</v>
      </c>
      <c r="N11">
        <v>0.96077750339662604</v>
      </c>
      <c r="P11" t="str">
        <f t="shared" si="0"/>
        <v/>
      </c>
      <c r="Q11" t="str">
        <f t="shared" si="1"/>
        <v/>
      </c>
      <c r="R11" t="str">
        <f t="shared" si="2"/>
        <v/>
      </c>
      <c r="S11" t="str">
        <f t="shared" si="3"/>
        <v/>
      </c>
    </row>
    <row r="12" spans="1:19" x14ac:dyDescent="0.25">
      <c r="A12">
        <v>11</v>
      </c>
      <c r="B12" t="s">
        <v>31</v>
      </c>
      <c r="C12">
        <v>-5.7911251067473302E-2</v>
      </c>
      <c r="D12">
        <v>7.8824207673738305E-3</v>
      </c>
      <c r="E12">
        <v>2.02837746599016E-13</v>
      </c>
      <c r="F12">
        <v>-6.0467226782250499E-2</v>
      </c>
      <c r="G12">
        <v>6.94089599031878E-3</v>
      </c>
      <c r="H12">
        <v>2.99266137500981E-18</v>
      </c>
      <c r="I12">
        <v>-5.6027821453475297E-2</v>
      </c>
      <c r="J12">
        <v>7.8287039974061293E-3</v>
      </c>
      <c r="K12">
        <v>8.2633899722850401E-13</v>
      </c>
      <c r="L12">
        <v>-5.8641459402649802E-2</v>
      </c>
      <c r="M12">
        <v>6.8867974977311697E-3</v>
      </c>
      <c r="N12">
        <v>1.66511269318222E-17</v>
      </c>
      <c r="P12" t="str">
        <f t="shared" si="0"/>
        <v>***</v>
      </c>
      <c r="Q12" t="str">
        <f t="shared" si="1"/>
        <v>***</v>
      </c>
      <c r="R12" t="str">
        <f t="shared" si="2"/>
        <v>***</v>
      </c>
      <c r="S12" t="str">
        <f t="shared" si="3"/>
        <v>***</v>
      </c>
    </row>
    <row r="13" spans="1:19" x14ac:dyDescent="0.25">
      <c r="A13">
        <v>12</v>
      </c>
      <c r="B13" t="s">
        <v>173</v>
      </c>
      <c r="C13">
        <v>6.7474645366398097E-3</v>
      </c>
      <c r="D13">
        <v>5.3034708069403698E-2</v>
      </c>
      <c r="E13">
        <v>0.89876047147609395</v>
      </c>
      <c r="F13">
        <v>5.3385198317412199E-4</v>
      </c>
      <c r="G13">
        <v>4.94411009700641E-2</v>
      </c>
      <c r="H13">
        <v>0.99138482012182705</v>
      </c>
      <c r="I13">
        <v>4.20655333538697E-3</v>
      </c>
      <c r="J13">
        <v>5.26521372007899E-2</v>
      </c>
      <c r="K13">
        <v>0.93632211345081295</v>
      </c>
      <c r="L13">
        <v>2.2238432820529202E-3</v>
      </c>
      <c r="M13">
        <v>4.9000398987036398E-2</v>
      </c>
      <c r="N13">
        <v>0.96380108476144599</v>
      </c>
      <c r="P13" t="str">
        <f t="shared" si="0"/>
        <v/>
      </c>
      <c r="Q13" t="str">
        <f t="shared" si="1"/>
        <v/>
      </c>
      <c r="R13" t="str">
        <f t="shared" si="2"/>
        <v/>
      </c>
      <c r="S13" t="str">
        <f t="shared" si="3"/>
        <v/>
      </c>
    </row>
    <row r="14" spans="1:19" x14ac:dyDescent="0.25">
      <c r="A14">
        <v>13</v>
      </c>
      <c r="B14" t="s">
        <v>32</v>
      </c>
      <c r="C14">
        <v>4.0794469861502397E-2</v>
      </c>
      <c r="D14">
        <v>2.48932560750037E-2</v>
      </c>
      <c r="E14">
        <v>0.10125992557801999</v>
      </c>
      <c r="F14">
        <v>3.7390655837898898E-2</v>
      </c>
      <c r="G14">
        <v>2.1947793141797602E-2</v>
      </c>
      <c r="H14">
        <v>8.8452473201420106E-2</v>
      </c>
      <c r="I14">
        <v>4.2335939337229699E-2</v>
      </c>
      <c r="J14">
        <v>2.4632240169931201E-2</v>
      </c>
      <c r="K14">
        <v>8.5665253771370797E-2</v>
      </c>
      <c r="L14">
        <v>3.9412370910375701E-2</v>
      </c>
      <c r="M14">
        <v>2.1673533498383201E-2</v>
      </c>
      <c r="N14">
        <v>6.8994438572383104E-2</v>
      </c>
      <c r="P14" t="str">
        <f t="shared" si="0"/>
        <v/>
      </c>
      <c r="Q14" t="str">
        <f t="shared" si="1"/>
        <v>^</v>
      </c>
      <c r="R14" t="str">
        <f t="shared" si="2"/>
        <v>^</v>
      </c>
      <c r="S14" t="str">
        <f t="shared" si="3"/>
        <v>^</v>
      </c>
    </row>
    <row r="15" spans="1:19" x14ac:dyDescent="0.25">
      <c r="A15">
        <v>14</v>
      </c>
      <c r="B15" t="s">
        <v>33</v>
      </c>
      <c r="C15">
        <v>1.5275675719297201E-2</v>
      </c>
      <c r="D15">
        <v>6.3669295051279797E-3</v>
      </c>
      <c r="E15">
        <v>1.6429961717680502E-2</v>
      </c>
      <c r="F15">
        <v>1.4155664690200799E-2</v>
      </c>
      <c r="G15">
        <v>5.6986318755975597E-3</v>
      </c>
      <c r="H15">
        <v>1.29898964613488E-2</v>
      </c>
      <c r="I15">
        <v>1.5090681749456601E-2</v>
      </c>
      <c r="J15">
        <v>6.3485514009670703E-3</v>
      </c>
      <c r="K15">
        <v>1.7452783304838598E-2</v>
      </c>
      <c r="L15">
        <v>1.41111804610007E-2</v>
      </c>
      <c r="M15">
        <v>5.67995200433333E-3</v>
      </c>
      <c r="N15">
        <v>1.29775872638178E-2</v>
      </c>
      <c r="P15" t="str">
        <f t="shared" si="0"/>
        <v>*</v>
      </c>
      <c r="Q15" t="str">
        <f t="shared" si="1"/>
        <v>*</v>
      </c>
      <c r="R15" t="str">
        <f t="shared" si="2"/>
        <v>*</v>
      </c>
      <c r="S15" t="str">
        <f t="shared" si="3"/>
        <v>*</v>
      </c>
    </row>
    <row r="16" spans="1:19" x14ac:dyDescent="0.25">
      <c r="A16">
        <v>15</v>
      </c>
      <c r="B16" t="s">
        <v>118</v>
      </c>
      <c r="C16">
        <v>-7.93097929555279E-3</v>
      </c>
      <c r="D16">
        <v>1.01131156319935E-2</v>
      </c>
      <c r="E16">
        <v>0.43290686911554699</v>
      </c>
      <c r="F16">
        <v>-7.4278344963546296E-3</v>
      </c>
      <c r="G16">
        <v>8.7572939512408701E-3</v>
      </c>
      <c r="H16">
        <v>0.39633309763394098</v>
      </c>
      <c r="I16">
        <v>-7.6738040307501396E-3</v>
      </c>
      <c r="J16">
        <v>1.0066474876718899E-2</v>
      </c>
      <c r="K16">
        <v>0.445873254312457</v>
      </c>
      <c r="L16">
        <v>-7.3292184994029497E-3</v>
      </c>
      <c r="M16">
        <v>8.7030070480908807E-3</v>
      </c>
      <c r="N16">
        <v>0.39970521148877097</v>
      </c>
      <c r="P16" t="str">
        <f t="shared" si="0"/>
        <v/>
      </c>
      <c r="Q16" t="str">
        <f t="shared" si="1"/>
        <v/>
      </c>
      <c r="R16" t="str">
        <f t="shared" si="2"/>
        <v/>
      </c>
      <c r="S16" t="str">
        <f t="shared" si="3"/>
        <v/>
      </c>
    </row>
    <row r="17" spans="1:19" x14ac:dyDescent="0.25">
      <c r="A17">
        <v>16</v>
      </c>
      <c r="B17" t="s">
        <v>34</v>
      </c>
      <c r="C17">
        <v>4.4095551509462398E-3</v>
      </c>
      <c r="D17">
        <v>8.8967764830145599E-4</v>
      </c>
      <c r="E17">
        <v>7.1829217751506704E-7</v>
      </c>
      <c r="F17">
        <v>3.85596291583291E-3</v>
      </c>
      <c r="G17">
        <v>6.8571568086658104E-4</v>
      </c>
      <c r="H17" s="1">
        <v>1.8737856276822801E-8</v>
      </c>
      <c r="I17">
        <v>4.53017183995177E-3</v>
      </c>
      <c r="J17">
        <v>8.8391821040824001E-4</v>
      </c>
      <c r="K17">
        <v>2.9737519069428199E-7</v>
      </c>
      <c r="L17">
        <v>3.9686955420731298E-3</v>
      </c>
      <c r="M17">
        <v>6.7775918423824196E-4</v>
      </c>
      <c r="N17" s="1">
        <v>4.7525352627794503E-9</v>
      </c>
      <c r="P17" t="str">
        <f t="shared" si="0"/>
        <v>***</v>
      </c>
      <c r="Q17" t="str">
        <f t="shared" si="1"/>
        <v>***</v>
      </c>
      <c r="R17" t="str">
        <f t="shared" si="2"/>
        <v>***</v>
      </c>
      <c r="S17" t="str">
        <f t="shared" si="3"/>
        <v>***</v>
      </c>
    </row>
    <row r="18" spans="1:19" x14ac:dyDescent="0.25">
      <c r="A18">
        <v>17</v>
      </c>
      <c r="B18" t="s">
        <v>35</v>
      </c>
      <c r="C18">
        <v>-8.7723944857646301E-4</v>
      </c>
      <c r="D18">
        <v>3.1284588904497503E-4</v>
      </c>
      <c r="E18">
        <v>5.0463110475982304E-3</v>
      </c>
      <c r="F18">
        <v>-7.9687085376884401E-4</v>
      </c>
      <c r="G18">
        <v>2.9362159230718598E-4</v>
      </c>
      <c r="H18">
        <v>6.6488569847374503E-3</v>
      </c>
      <c r="I18">
        <v>-7.85425672935936E-4</v>
      </c>
      <c r="J18">
        <v>2.9932705987551899E-4</v>
      </c>
      <c r="K18">
        <v>8.6911058423417807E-3</v>
      </c>
      <c r="L18">
        <v>-7.1787568087314105E-4</v>
      </c>
      <c r="M18">
        <v>2.7942571173918698E-4</v>
      </c>
      <c r="N18">
        <v>1.0195978082261199E-2</v>
      </c>
      <c r="P18" t="str">
        <f t="shared" si="0"/>
        <v>**</v>
      </c>
      <c r="Q18" t="str">
        <f t="shared" si="1"/>
        <v>**</v>
      </c>
      <c r="R18" t="str">
        <f t="shared" si="2"/>
        <v>**</v>
      </c>
      <c r="S18" t="str">
        <f t="shared" si="3"/>
        <v>*</v>
      </c>
    </row>
    <row r="19" spans="1:19" x14ac:dyDescent="0.25">
      <c r="A19">
        <v>18</v>
      </c>
      <c r="B19" t="s">
        <v>36</v>
      </c>
      <c r="C19">
        <v>5.8668399301123905E-4</v>
      </c>
      <c r="D19">
        <v>1.7915388524014501E-4</v>
      </c>
      <c r="E19">
        <v>1.05755920658379E-3</v>
      </c>
      <c r="F19">
        <v>7.2955940932287004E-4</v>
      </c>
      <c r="G19">
        <v>1.4937579736221999E-4</v>
      </c>
      <c r="H19">
        <v>1.03926773729266E-6</v>
      </c>
      <c r="I19">
        <v>5.6970467429826705E-4</v>
      </c>
      <c r="J19">
        <v>1.77895187526467E-4</v>
      </c>
      <c r="K19">
        <v>1.3625270147965599E-3</v>
      </c>
      <c r="L19">
        <v>7.0179750390832901E-4</v>
      </c>
      <c r="M19">
        <v>1.48220537123731E-4</v>
      </c>
      <c r="N19">
        <v>2.1925002890831599E-6</v>
      </c>
      <c r="P19" t="str">
        <f t="shared" si="0"/>
        <v>**</v>
      </c>
      <c r="Q19" t="str">
        <f t="shared" si="1"/>
        <v>***</v>
      </c>
      <c r="R19" t="str">
        <f t="shared" si="2"/>
        <v>**</v>
      </c>
      <c r="S19" t="str">
        <f t="shared" si="3"/>
        <v>***</v>
      </c>
    </row>
    <row r="20" spans="1:19" x14ac:dyDescent="0.25">
      <c r="A20">
        <v>19</v>
      </c>
      <c r="B20" t="s">
        <v>37</v>
      </c>
      <c r="C20">
        <v>-4.1948787698768503E-2</v>
      </c>
      <c r="D20">
        <v>3.7421609776912799E-2</v>
      </c>
      <c r="E20">
        <v>0.26229738160838301</v>
      </c>
      <c r="F20">
        <v>-4.9198173348837998E-2</v>
      </c>
      <c r="G20">
        <v>3.3261391158136103E-2</v>
      </c>
      <c r="H20">
        <v>0.13910355035203401</v>
      </c>
      <c r="I20">
        <v>-4.6354192503714503E-2</v>
      </c>
      <c r="J20">
        <v>3.7222505145505999E-2</v>
      </c>
      <c r="K20">
        <v>0.21301155663909099</v>
      </c>
      <c r="L20">
        <v>-5.4426364657835999E-2</v>
      </c>
      <c r="M20">
        <v>3.3067301181320799E-2</v>
      </c>
      <c r="N20">
        <v>9.9778784199091503E-2</v>
      </c>
      <c r="P20" t="str">
        <f t="shared" si="0"/>
        <v/>
      </c>
      <c r="Q20" t="str">
        <f t="shared" si="1"/>
        <v/>
      </c>
      <c r="R20" t="str">
        <f t="shared" si="2"/>
        <v/>
      </c>
      <c r="S20" t="str">
        <f t="shared" si="3"/>
        <v>^</v>
      </c>
    </row>
    <row r="21" spans="1:19" x14ac:dyDescent="0.25">
      <c r="A21">
        <v>20</v>
      </c>
      <c r="B21" t="s">
        <v>38</v>
      </c>
      <c r="C21">
        <v>-4.9174524735080702E-2</v>
      </c>
      <c r="D21">
        <v>5.3889155083841102E-2</v>
      </c>
      <c r="E21">
        <v>0.361499020620972</v>
      </c>
      <c r="F21">
        <v>-7.0931711473280104E-2</v>
      </c>
      <c r="G21">
        <v>4.6552528625343502E-2</v>
      </c>
      <c r="H21">
        <v>0.12758569015912499</v>
      </c>
      <c r="I21">
        <v>-5.1707045554277097E-2</v>
      </c>
      <c r="J21">
        <v>5.3685352460928197E-2</v>
      </c>
      <c r="K21">
        <v>0.33547226844373002</v>
      </c>
      <c r="L21">
        <v>-7.2248020678378405E-2</v>
      </c>
      <c r="M21">
        <v>4.6353853175002797E-2</v>
      </c>
      <c r="N21">
        <v>0.119086458682024</v>
      </c>
      <c r="P21" t="str">
        <f t="shared" si="0"/>
        <v/>
      </c>
      <c r="Q21" t="str">
        <f t="shared" si="1"/>
        <v/>
      </c>
      <c r="R21" t="str">
        <f t="shared" si="2"/>
        <v/>
      </c>
      <c r="S21" t="str">
        <f t="shared" si="3"/>
        <v/>
      </c>
    </row>
    <row r="22" spans="1:19" x14ac:dyDescent="0.25">
      <c r="A22">
        <v>21</v>
      </c>
      <c r="B22" t="s">
        <v>40</v>
      </c>
      <c r="C22">
        <v>-0.29023243823922401</v>
      </c>
      <c r="D22">
        <v>5.7374266138911903E-2</v>
      </c>
      <c r="E22" s="1">
        <v>4.2238529129878799E-7</v>
      </c>
      <c r="F22">
        <v>-0.26000385232789303</v>
      </c>
      <c r="G22">
        <v>4.4448339589404799E-2</v>
      </c>
      <c r="H22" s="1">
        <v>4.9283354143183299E-9</v>
      </c>
      <c r="I22">
        <v>-0.29563149313223702</v>
      </c>
      <c r="J22">
        <v>5.7061588374919502E-2</v>
      </c>
      <c r="K22" s="1">
        <v>2.2079482853154499E-7</v>
      </c>
      <c r="L22">
        <v>-0.26389853660180801</v>
      </c>
      <c r="M22">
        <v>4.4042532992692299E-2</v>
      </c>
      <c r="N22" s="1">
        <v>2.0740104438219602E-9</v>
      </c>
      <c r="P22" t="str">
        <f t="shared" si="0"/>
        <v>***</v>
      </c>
      <c r="Q22" t="str">
        <f t="shared" si="1"/>
        <v>***</v>
      </c>
      <c r="R22" t="str">
        <f t="shared" si="2"/>
        <v>***</v>
      </c>
      <c r="S22" t="str">
        <f t="shared" si="3"/>
        <v>***</v>
      </c>
    </row>
    <row r="23" spans="1:19" x14ac:dyDescent="0.25">
      <c r="A23">
        <v>22</v>
      </c>
      <c r="B23" t="s">
        <v>41</v>
      </c>
      <c r="C23">
        <v>-1.1206448408729499E-3</v>
      </c>
      <c r="D23">
        <v>4.5584145177605999E-2</v>
      </c>
      <c r="E23">
        <v>0.98038670782425497</v>
      </c>
      <c r="F23">
        <v>-5.4632435498479098E-3</v>
      </c>
      <c r="G23">
        <v>3.5440519434984302E-2</v>
      </c>
      <c r="H23">
        <v>0.87748951890105797</v>
      </c>
      <c r="I23">
        <v>-6.7179259495324202E-3</v>
      </c>
      <c r="J23">
        <v>4.5356646068487397E-2</v>
      </c>
      <c r="K23">
        <v>0.88225329376860995</v>
      </c>
      <c r="L23">
        <v>-1.00905526995007E-2</v>
      </c>
      <c r="M23">
        <v>3.5157420498975002E-2</v>
      </c>
      <c r="N23">
        <v>0.77410419634461203</v>
      </c>
      <c r="P23" t="str">
        <f t="shared" si="0"/>
        <v/>
      </c>
      <c r="Q23" t="str">
        <f t="shared" si="1"/>
        <v/>
      </c>
      <c r="R23" t="str">
        <f t="shared" si="2"/>
        <v/>
      </c>
      <c r="S23" t="str">
        <f t="shared" si="3"/>
        <v/>
      </c>
    </row>
    <row r="24" spans="1:19" x14ac:dyDescent="0.25">
      <c r="A24">
        <v>23</v>
      </c>
      <c r="B24" t="s">
        <v>39</v>
      </c>
      <c r="C24">
        <v>2.2023988008332E-3</v>
      </c>
      <c r="D24">
        <v>7.2530969913123799E-2</v>
      </c>
      <c r="E24">
        <v>0.97577600301840794</v>
      </c>
      <c r="F24">
        <v>-5.0260028649100702E-2</v>
      </c>
      <c r="G24">
        <v>5.4643499683386602E-2</v>
      </c>
      <c r="H24">
        <v>0.35768744499719202</v>
      </c>
      <c r="I24">
        <v>2.0269504894476001E-3</v>
      </c>
      <c r="J24">
        <v>7.21947045635635E-2</v>
      </c>
      <c r="K24">
        <v>0.97760140357826597</v>
      </c>
      <c r="L24">
        <v>-4.2657023477498703E-2</v>
      </c>
      <c r="M24">
        <v>5.4152014117002899E-2</v>
      </c>
      <c r="N24">
        <v>0.43085619441599399</v>
      </c>
      <c r="P24" t="str">
        <f t="shared" si="0"/>
        <v/>
      </c>
      <c r="Q24" t="str">
        <f t="shared" si="1"/>
        <v/>
      </c>
      <c r="R24" t="str">
        <f t="shared" si="2"/>
        <v/>
      </c>
      <c r="S24" t="str">
        <f t="shared" si="3"/>
        <v/>
      </c>
    </row>
    <row r="25" spans="1:19" x14ac:dyDescent="0.25">
      <c r="A25">
        <v>24</v>
      </c>
      <c r="B25" t="s">
        <v>43</v>
      </c>
      <c r="C25">
        <v>-6.3914152699544202E-2</v>
      </c>
      <c r="D25">
        <v>9.7217084726707106E-3</v>
      </c>
      <c r="E25" s="1">
        <v>4.8858139756191602E-11</v>
      </c>
      <c r="F25">
        <v>-5.9718448296627098E-2</v>
      </c>
      <c r="G25">
        <v>9.0834350451325391E-3</v>
      </c>
      <c r="H25" s="1">
        <v>4.88384387595294E-11</v>
      </c>
      <c r="I25">
        <v>-6.4922792099728302E-2</v>
      </c>
      <c r="J25">
        <v>9.64864159747824E-3</v>
      </c>
      <c r="K25" s="1">
        <v>1.7118861883602699E-11</v>
      </c>
      <c r="L25">
        <v>-6.0767633539291599E-2</v>
      </c>
      <c r="M25">
        <v>9.0052540475152095E-3</v>
      </c>
      <c r="N25" s="1">
        <v>1.4987639324293398E-11</v>
      </c>
      <c r="P25" t="str">
        <f t="shared" si="0"/>
        <v>***</v>
      </c>
      <c r="Q25" t="str">
        <f t="shared" si="1"/>
        <v>***</v>
      </c>
      <c r="R25" t="str">
        <f t="shared" si="2"/>
        <v>***</v>
      </c>
      <c r="S25" t="str">
        <f t="shared" si="3"/>
        <v>***</v>
      </c>
    </row>
    <row r="26" spans="1:19" x14ac:dyDescent="0.25">
      <c r="A26">
        <v>25</v>
      </c>
      <c r="B26" t="s">
        <v>44</v>
      </c>
      <c r="C26">
        <v>5.68918571172536E-2</v>
      </c>
      <c r="D26">
        <v>3.8463433960605198E-2</v>
      </c>
      <c r="E26">
        <v>0.13910947769263299</v>
      </c>
      <c r="F26">
        <v>4.8077942491360201E-2</v>
      </c>
      <c r="G26">
        <v>3.5701432739013599E-2</v>
      </c>
      <c r="H26">
        <v>0.17808749447859701</v>
      </c>
      <c r="I26">
        <v>6.8018801177878896E-2</v>
      </c>
      <c r="J26">
        <v>3.7824921189463102E-2</v>
      </c>
      <c r="K26">
        <v>7.2136827070014897E-2</v>
      </c>
      <c r="L26">
        <v>5.6887452306526198E-2</v>
      </c>
      <c r="M26">
        <v>3.4890954313972003E-2</v>
      </c>
      <c r="N26">
        <v>0.10300947618803601</v>
      </c>
      <c r="P26" t="str">
        <f t="shared" si="0"/>
        <v/>
      </c>
      <c r="Q26" t="str">
        <f t="shared" si="1"/>
        <v/>
      </c>
      <c r="R26" t="str">
        <f t="shared" si="2"/>
        <v>^</v>
      </c>
      <c r="S26" t="str">
        <f t="shared" si="3"/>
        <v/>
      </c>
    </row>
    <row r="27" spans="1:19" x14ac:dyDescent="0.25">
      <c r="A27">
        <v>26</v>
      </c>
      <c r="B27" t="s">
        <v>131</v>
      </c>
      <c r="C27">
        <v>0.75659955351473396</v>
      </c>
      <c r="D27">
        <v>0.35045838478212199</v>
      </c>
      <c r="E27">
        <v>3.08590448081629E-2</v>
      </c>
      <c r="F27">
        <v>0.74387953878415203</v>
      </c>
      <c r="G27">
        <v>0.322311315102976</v>
      </c>
      <c r="H27">
        <v>2.10017210321292E-2</v>
      </c>
      <c r="I27">
        <v>-0.14605945213480401</v>
      </c>
      <c r="J27">
        <v>4.2757958739935098E-2</v>
      </c>
      <c r="K27">
        <v>6.3557716544726495E-4</v>
      </c>
      <c r="L27">
        <v>-0.14415631163811801</v>
      </c>
      <c r="M27">
        <v>3.9455529509487303E-2</v>
      </c>
      <c r="N27">
        <v>2.5854843381097601E-4</v>
      </c>
      <c r="P27" t="str">
        <f t="shared" si="0"/>
        <v>*</v>
      </c>
      <c r="Q27" t="str">
        <f t="shared" si="1"/>
        <v>*</v>
      </c>
      <c r="R27" t="str">
        <f t="shared" si="2"/>
        <v>***</v>
      </c>
      <c r="S27" t="str">
        <f t="shared" si="3"/>
        <v>***</v>
      </c>
    </row>
    <row r="28" spans="1:19" x14ac:dyDescent="0.25">
      <c r="A28">
        <v>27</v>
      </c>
      <c r="B28" t="s">
        <v>145</v>
      </c>
      <c r="C28">
        <v>0.40356660270477102</v>
      </c>
      <c r="D28">
        <v>0.38789184811078598</v>
      </c>
      <c r="E28">
        <v>0.29814940383920302</v>
      </c>
      <c r="F28">
        <v>0.381940019676553</v>
      </c>
      <c r="G28">
        <v>0.359766522865689</v>
      </c>
      <c r="H28">
        <v>0.288402317986651</v>
      </c>
      <c r="I28">
        <v>-0.43574085678540903</v>
      </c>
      <c r="J28">
        <v>0.194064183549196</v>
      </c>
      <c r="K28">
        <v>2.47460552390989E-2</v>
      </c>
      <c r="L28">
        <v>-0.46456896589453101</v>
      </c>
      <c r="M28">
        <v>0.184039182842507</v>
      </c>
      <c r="N28">
        <v>1.1593099839152301E-2</v>
      </c>
      <c r="P28" t="str">
        <f t="shared" si="0"/>
        <v/>
      </c>
      <c r="Q28" t="str">
        <f t="shared" si="1"/>
        <v/>
      </c>
      <c r="R28" t="str">
        <f t="shared" si="2"/>
        <v>*</v>
      </c>
      <c r="S28" t="str">
        <f t="shared" si="3"/>
        <v>*</v>
      </c>
    </row>
    <row r="29" spans="1:19" x14ac:dyDescent="0.25">
      <c r="A29">
        <v>28</v>
      </c>
      <c r="B29" t="s">
        <v>46</v>
      </c>
      <c r="C29">
        <v>0.68087767873267502</v>
      </c>
      <c r="D29">
        <v>0.37171079413563901</v>
      </c>
      <c r="E29">
        <v>6.6990106558755397E-2</v>
      </c>
      <c r="F29">
        <v>0.690157929444563</v>
      </c>
      <c r="G29">
        <v>0.34253090072394199</v>
      </c>
      <c r="H29">
        <v>4.3917447962194198E-2</v>
      </c>
      <c r="I29">
        <v>-0.24711562170145401</v>
      </c>
      <c r="J29">
        <v>0.12392888490338699</v>
      </c>
      <c r="K29">
        <v>4.6150797751976502E-2</v>
      </c>
      <c r="L29">
        <v>-0.23006855796379799</v>
      </c>
      <c r="M29">
        <v>0.116018745139073</v>
      </c>
      <c r="N29">
        <v>4.7364169327099297E-2</v>
      </c>
      <c r="P29" t="str">
        <f t="shared" si="0"/>
        <v>^</v>
      </c>
      <c r="Q29" t="str">
        <f t="shared" si="1"/>
        <v>*</v>
      </c>
      <c r="R29" t="str">
        <f t="shared" si="2"/>
        <v>*</v>
      </c>
      <c r="S29" t="str">
        <f t="shared" si="3"/>
        <v>*</v>
      </c>
    </row>
    <row r="30" spans="1:19" x14ac:dyDescent="0.25">
      <c r="A30">
        <v>29</v>
      </c>
      <c r="B30" t="s">
        <v>129</v>
      </c>
      <c r="C30">
        <v>0.35624170465863902</v>
      </c>
      <c r="D30">
        <v>0.38684745954792699</v>
      </c>
      <c r="E30">
        <v>0.357110900151134</v>
      </c>
      <c r="F30">
        <v>0.38418873843650603</v>
      </c>
      <c r="G30">
        <v>0.35774491146154103</v>
      </c>
      <c r="H30">
        <v>0.28285938669218902</v>
      </c>
      <c r="I30">
        <v>-0.51030406395177896</v>
      </c>
      <c r="J30">
        <v>0.16030990122001901</v>
      </c>
      <c r="K30">
        <v>1.4563943570802299E-3</v>
      </c>
      <c r="L30">
        <v>-0.46250800132451803</v>
      </c>
      <c r="M30">
        <v>0.15166796063926899</v>
      </c>
      <c r="N30">
        <v>2.29239965322783E-3</v>
      </c>
      <c r="P30" t="str">
        <f t="shared" si="0"/>
        <v/>
      </c>
      <c r="Q30" t="str">
        <f t="shared" si="1"/>
        <v/>
      </c>
      <c r="R30" t="str">
        <f t="shared" si="2"/>
        <v>**</v>
      </c>
      <c r="S30" t="str">
        <f t="shared" si="3"/>
        <v>**</v>
      </c>
    </row>
    <row r="31" spans="1:19" x14ac:dyDescent="0.25">
      <c r="A31">
        <v>30</v>
      </c>
      <c r="B31" t="s">
        <v>130</v>
      </c>
      <c r="C31">
        <v>0.45247498600282199</v>
      </c>
      <c r="D31">
        <v>0.39034679781646198</v>
      </c>
      <c r="E31">
        <v>0.24639035475818</v>
      </c>
      <c r="F31">
        <v>0.43836063821828702</v>
      </c>
      <c r="G31">
        <v>0.36045769784050202</v>
      </c>
      <c r="H31">
        <v>0.22393834348094899</v>
      </c>
      <c r="I31">
        <v>-0.43172719065045001</v>
      </c>
      <c r="J31">
        <v>0.16852360283842299</v>
      </c>
      <c r="K31">
        <v>1.04125171752625E-2</v>
      </c>
      <c r="L31">
        <v>-0.43735469609036698</v>
      </c>
      <c r="M31">
        <v>0.158028187484581</v>
      </c>
      <c r="N31">
        <v>5.6475230132689803E-3</v>
      </c>
      <c r="P31" t="str">
        <f t="shared" ref="P31:P74" si="4">IF(E31&lt;0.001,"***",IF(E31&lt;0.01,"**",IF(E31&lt;0.05,"*",IF(E31&lt;0.1,"^",""))))</f>
        <v/>
      </c>
      <c r="Q31" t="str">
        <f t="shared" ref="Q31:Q74" si="5">IF(H31&lt;0.001,"***",IF(H31&lt;0.01,"**",IF(H31&lt;0.05,"*",IF(H31&lt;0.1,"^",""))))</f>
        <v/>
      </c>
      <c r="R31" t="str">
        <f t="shared" ref="R31:R74" si="6">IF(K31&lt;0.001,"***",IF(K31&lt;0.01,"**",IF(K31&lt;0.05,"*",IF(K31&lt;0.1,"^",""))))</f>
        <v>*</v>
      </c>
      <c r="S31" t="str">
        <f t="shared" ref="S31:S74" si="7">IF(N31&lt;0.001,"***",IF(N31&lt;0.01,"**",IF(N31&lt;0.05,"*",IF(N31&lt;0.1,"^",""))))</f>
        <v>**</v>
      </c>
    </row>
    <row r="32" spans="1:19" x14ac:dyDescent="0.25">
      <c r="A32">
        <v>31</v>
      </c>
      <c r="B32" t="s">
        <v>45</v>
      </c>
      <c r="C32">
        <v>1.22323602335939</v>
      </c>
      <c r="D32">
        <v>0.53061909274818997</v>
      </c>
      <c r="E32">
        <v>2.1149795599682698E-2</v>
      </c>
      <c r="F32">
        <v>1.1974241291854699</v>
      </c>
      <c r="G32">
        <v>0.50266577002794299</v>
      </c>
      <c r="H32">
        <v>1.7211990420058401E-2</v>
      </c>
      <c r="I32">
        <v>0.38936412031138601</v>
      </c>
      <c r="J32">
        <v>0.39416628850427399</v>
      </c>
      <c r="K32">
        <v>0.32324233035060002</v>
      </c>
      <c r="L32">
        <v>0.38225108910883099</v>
      </c>
      <c r="M32">
        <v>0.38019079267404898</v>
      </c>
      <c r="N32">
        <v>0.31469508088012599</v>
      </c>
      <c r="P32" t="str">
        <f t="shared" si="4"/>
        <v>*</v>
      </c>
      <c r="Q32" t="str">
        <f t="shared" si="5"/>
        <v>*</v>
      </c>
      <c r="R32" t="str">
        <f t="shared" si="6"/>
        <v/>
      </c>
      <c r="S32" t="str">
        <f t="shared" si="7"/>
        <v/>
      </c>
    </row>
    <row r="33" spans="1:19" x14ac:dyDescent="0.25">
      <c r="A33">
        <v>32</v>
      </c>
      <c r="B33" t="s">
        <v>106</v>
      </c>
      <c r="C33">
        <v>0.19123243172592899</v>
      </c>
      <c r="D33">
        <v>0.121365936493849</v>
      </c>
      <c r="E33">
        <v>0.11510231817168499</v>
      </c>
      <c r="F33">
        <v>0.15918464469483601</v>
      </c>
      <c r="G33">
        <v>0.11368650345969999</v>
      </c>
      <c r="H33">
        <v>0.16145132251672001</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62</v>
      </c>
      <c r="C34">
        <v>-0.57182403254835801</v>
      </c>
      <c r="D34">
        <v>0.29415934183165399</v>
      </c>
      <c r="E34">
        <v>5.1904359071493197E-2</v>
      </c>
      <c r="F34">
        <v>-0.54714206716107505</v>
      </c>
      <c r="G34">
        <v>0.275001944613954</v>
      </c>
      <c r="H34">
        <v>4.6635738508324101E-2</v>
      </c>
      <c r="I34" t="s">
        <v>170</v>
      </c>
      <c r="J34" t="s">
        <v>170</v>
      </c>
      <c r="K34" t="s">
        <v>170</v>
      </c>
      <c r="L34" t="s">
        <v>170</v>
      </c>
      <c r="M34" t="s">
        <v>170</v>
      </c>
      <c r="N34" t="s">
        <v>170</v>
      </c>
      <c r="P34" t="str">
        <f t="shared" si="4"/>
        <v>^</v>
      </c>
      <c r="Q34" t="str">
        <f t="shared" si="5"/>
        <v>*</v>
      </c>
      <c r="R34" t="str">
        <f t="shared" si="6"/>
        <v/>
      </c>
      <c r="S34" t="str">
        <f t="shared" si="7"/>
        <v/>
      </c>
    </row>
    <row r="35" spans="1:19" x14ac:dyDescent="0.25">
      <c r="A35">
        <v>34</v>
      </c>
      <c r="B35" t="s">
        <v>65</v>
      </c>
      <c r="C35">
        <v>-0.57615004110159496</v>
      </c>
      <c r="D35">
        <v>0.33787563627152301</v>
      </c>
      <c r="E35">
        <v>8.8154643567824903E-2</v>
      </c>
      <c r="F35">
        <v>-0.55343612452319602</v>
      </c>
      <c r="G35">
        <v>0.31574387993950498</v>
      </c>
      <c r="H35">
        <v>7.9636206247964997E-2</v>
      </c>
      <c r="I35" t="s">
        <v>170</v>
      </c>
      <c r="J35" t="s">
        <v>170</v>
      </c>
      <c r="K35" t="s">
        <v>170</v>
      </c>
      <c r="L35" t="s">
        <v>170</v>
      </c>
      <c r="M35" t="s">
        <v>170</v>
      </c>
      <c r="N35" t="s">
        <v>170</v>
      </c>
      <c r="P35" t="str">
        <f t="shared" si="4"/>
        <v>^</v>
      </c>
      <c r="Q35" t="str">
        <f t="shared" si="5"/>
        <v>^</v>
      </c>
      <c r="R35" t="str">
        <f t="shared" si="6"/>
        <v/>
      </c>
      <c r="S35" t="str">
        <f t="shared" si="7"/>
        <v/>
      </c>
    </row>
    <row r="36" spans="1:19" x14ac:dyDescent="0.25">
      <c r="A36">
        <v>35</v>
      </c>
      <c r="B36" t="s">
        <v>47</v>
      </c>
      <c r="C36">
        <v>-0.55982898570067796</v>
      </c>
      <c r="D36">
        <v>0.34938298951558999</v>
      </c>
      <c r="E36">
        <v>0.109081301262754</v>
      </c>
      <c r="F36">
        <v>-0.56266568108585802</v>
      </c>
      <c r="G36">
        <v>0.32791543252892003</v>
      </c>
      <c r="H36">
        <v>8.6182808415687207E-2</v>
      </c>
      <c r="I36" t="s">
        <v>170</v>
      </c>
      <c r="J36" t="s">
        <v>170</v>
      </c>
      <c r="K36" t="s">
        <v>170</v>
      </c>
      <c r="L36" t="s">
        <v>170</v>
      </c>
      <c r="M36" t="s">
        <v>170</v>
      </c>
      <c r="N36" t="s">
        <v>170</v>
      </c>
      <c r="P36" t="str">
        <f t="shared" si="4"/>
        <v/>
      </c>
      <c r="Q36" t="str">
        <f t="shared" si="5"/>
        <v>^</v>
      </c>
      <c r="R36" t="str">
        <f t="shared" si="6"/>
        <v/>
      </c>
      <c r="S36" t="str">
        <f t="shared" si="7"/>
        <v/>
      </c>
    </row>
    <row r="37" spans="1:19" x14ac:dyDescent="0.25">
      <c r="A37">
        <v>36</v>
      </c>
      <c r="B37" t="s">
        <v>61</v>
      </c>
      <c r="C37">
        <v>-0.33532346370522498</v>
      </c>
      <c r="D37">
        <v>0.30213504064011598</v>
      </c>
      <c r="E37">
        <v>0.26706525434491302</v>
      </c>
      <c r="F37">
        <v>-0.32947227953418301</v>
      </c>
      <c r="G37">
        <v>0.28277828955828499</v>
      </c>
      <c r="H37">
        <v>0.243968076727762</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67</v>
      </c>
      <c r="C38">
        <v>-0.46874018825260599</v>
      </c>
      <c r="D38">
        <v>0.30534627142842602</v>
      </c>
      <c r="E38">
        <v>0.124756751208129</v>
      </c>
      <c r="F38">
        <v>-0.44006108402850003</v>
      </c>
      <c r="G38">
        <v>0.28580372497106699</v>
      </c>
      <c r="H38">
        <v>0.123625741923734</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58</v>
      </c>
      <c r="C39">
        <v>-0.22076232566658199</v>
      </c>
      <c r="D39">
        <v>0.31441365316894299</v>
      </c>
      <c r="E39">
        <v>0.482592011384959</v>
      </c>
      <c r="F39">
        <v>-0.247228298604072</v>
      </c>
      <c r="G39">
        <v>0.29426553001850397</v>
      </c>
      <c r="H39">
        <v>0.400822167193989</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53</v>
      </c>
      <c r="C40">
        <v>-0.32747075470932901</v>
      </c>
      <c r="D40">
        <v>0.45968260983686599</v>
      </c>
      <c r="E40">
        <v>0.476226726502682</v>
      </c>
      <c r="F40">
        <v>-0.390876098380045</v>
      </c>
      <c r="G40">
        <v>0.432019854913822</v>
      </c>
      <c r="H40">
        <v>0.365590321388642</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52</v>
      </c>
      <c r="C41">
        <v>-0.453039186304035</v>
      </c>
      <c r="D41">
        <v>0.41369157397848699</v>
      </c>
      <c r="E41">
        <v>0.27346695863275799</v>
      </c>
      <c r="F41">
        <v>-0.49108411438597899</v>
      </c>
      <c r="G41">
        <v>0.38758165259994998</v>
      </c>
      <c r="H41">
        <v>0.20513853627034501</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57</v>
      </c>
      <c r="C42">
        <v>-0.58744999434935297</v>
      </c>
      <c r="D42">
        <v>0.36826633389991198</v>
      </c>
      <c r="E42">
        <v>0.110672655259814</v>
      </c>
      <c r="F42">
        <v>-0.57428594670131405</v>
      </c>
      <c r="G42">
        <v>0.34202430853905502</v>
      </c>
      <c r="H42">
        <v>9.3136584110375897E-2</v>
      </c>
      <c r="I42" t="s">
        <v>170</v>
      </c>
      <c r="J42" t="s">
        <v>170</v>
      </c>
      <c r="K42" t="s">
        <v>170</v>
      </c>
      <c r="L42" t="s">
        <v>170</v>
      </c>
      <c r="M42" t="s">
        <v>170</v>
      </c>
      <c r="N42" t="s">
        <v>170</v>
      </c>
      <c r="P42" t="str">
        <f t="shared" si="4"/>
        <v/>
      </c>
      <c r="Q42" t="str">
        <f t="shared" si="5"/>
        <v>^</v>
      </c>
      <c r="R42" t="str">
        <f t="shared" si="6"/>
        <v/>
      </c>
      <c r="S42" t="str">
        <f t="shared" si="7"/>
        <v/>
      </c>
    </row>
    <row r="43" spans="1:19" x14ac:dyDescent="0.25">
      <c r="A43">
        <v>42</v>
      </c>
      <c r="B43" t="s">
        <v>54</v>
      </c>
      <c r="C43">
        <v>-0.23327546407271499</v>
      </c>
      <c r="D43">
        <v>0.35712013454636399</v>
      </c>
      <c r="E43">
        <v>0.51361906141697</v>
      </c>
      <c r="F43">
        <v>-0.24515690573374499</v>
      </c>
      <c r="G43">
        <v>0.33176555354197801</v>
      </c>
      <c r="H43">
        <v>0.45993964734652298</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64</v>
      </c>
      <c r="C44">
        <v>-0.59239401122260904</v>
      </c>
      <c r="D44">
        <v>0.33356063149213799</v>
      </c>
      <c r="E44">
        <v>7.5737695695669904E-2</v>
      </c>
      <c r="F44">
        <v>-0.53167011298031197</v>
      </c>
      <c r="G44">
        <v>0.30911518402994898</v>
      </c>
      <c r="H44">
        <v>8.5437148143998901E-2</v>
      </c>
      <c r="I44" t="s">
        <v>170</v>
      </c>
      <c r="J44" t="s">
        <v>170</v>
      </c>
      <c r="K44" t="s">
        <v>170</v>
      </c>
      <c r="L44" t="s">
        <v>170</v>
      </c>
      <c r="M44" t="s">
        <v>170</v>
      </c>
      <c r="N44" t="s">
        <v>170</v>
      </c>
      <c r="P44" t="str">
        <f t="shared" si="4"/>
        <v>^</v>
      </c>
      <c r="Q44" t="str">
        <f t="shared" si="5"/>
        <v>^</v>
      </c>
      <c r="R44" t="str">
        <f t="shared" si="6"/>
        <v/>
      </c>
      <c r="S44" t="str">
        <f t="shared" si="7"/>
        <v/>
      </c>
    </row>
    <row r="45" spans="1:19" x14ac:dyDescent="0.25">
      <c r="A45">
        <v>44</v>
      </c>
      <c r="B45" t="s">
        <v>59</v>
      </c>
      <c r="C45">
        <v>-0.433260412780689</v>
      </c>
      <c r="D45">
        <v>0.32068511841602199</v>
      </c>
      <c r="E45">
        <v>0.17668063159046299</v>
      </c>
      <c r="F45">
        <v>-0.42026169205529401</v>
      </c>
      <c r="G45">
        <v>0.299983547495766</v>
      </c>
      <c r="H45">
        <v>0.16122928343189</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66</v>
      </c>
      <c r="C46">
        <v>-0.51642377806958695</v>
      </c>
      <c r="D46">
        <v>0.31849911515831397</v>
      </c>
      <c r="E46">
        <v>0.104925614160348</v>
      </c>
      <c r="F46">
        <v>-0.46378763700463399</v>
      </c>
      <c r="G46">
        <v>0.29704349243772199</v>
      </c>
      <c r="H46">
        <v>0.118442160755986</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48</v>
      </c>
      <c r="C47">
        <v>-0.32541214072006402</v>
      </c>
      <c r="D47">
        <v>0.37396008610774401</v>
      </c>
      <c r="E47">
        <v>0.38420269705225302</v>
      </c>
      <c r="F47">
        <v>-0.40273330005854102</v>
      </c>
      <c r="G47">
        <v>0.34808241636388998</v>
      </c>
      <c r="H47">
        <v>0.247270078211798</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49</v>
      </c>
      <c r="C48">
        <v>9.9090442753487801E-2</v>
      </c>
      <c r="D48">
        <v>0.46794689053049399</v>
      </c>
      <c r="E48">
        <v>0.83229759533393499</v>
      </c>
      <c r="F48">
        <v>6.0695468653456902E-2</v>
      </c>
      <c r="G48">
        <v>0.435353363570467</v>
      </c>
      <c r="H48">
        <v>0.88912098658373895</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56</v>
      </c>
      <c r="C49">
        <v>-0.44154306188224302</v>
      </c>
      <c r="D49">
        <v>0.34767431457025399</v>
      </c>
      <c r="E49">
        <v>0.20408802922035901</v>
      </c>
      <c r="F49">
        <v>-0.47214824943543099</v>
      </c>
      <c r="G49">
        <v>0.32329104681968801</v>
      </c>
      <c r="H49">
        <v>0.14416827461868501</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55</v>
      </c>
      <c r="C50">
        <v>-0.29380606741982901</v>
      </c>
      <c r="D50">
        <v>0.35881985204635303</v>
      </c>
      <c r="E50">
        <v>0.41289357726646903</v>
      </c>
      <c r="F50">
        <v>-0.26553962987173002</v>
      </c>
      <c r="G50">
        <v>0.335942343567119</v>
      </c>
      <c r="H50">
        <v>0.42927543085888997</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60</v>
      </c>
      <c r="C51">
        <v>-0.51803766422925102</v>
      </c>
      <c r="D51">
        <v>0.32410611955000801</v>
      </c>
      <c r="E51">
        <v>0.109963288292203</v>
      </c>
      <c r="F51">
        <v>-0.45377618288927901</v>
      </c>
      <c r="G51">
        <v>0.30228290908428901</v>
      </c>
      <c r="H51">
        <v>0.13331318125774999</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50</v>
      </c>
      <c r="C52">
        <v>-0.60360646818246</v>
      </c>
      <c r="D52">
        <v>0.40826197551702897</v>
      </c>
      <c r="E52">
        <v>0.139279803330637</v>
      </c>
      <c r="F52">
        <v>-0.51443156789363598</v>
      </c>
      <c r="G52">
        <v>0.377812397893656</v>
      </c>
      <c r="H52">
        <v>0.17332231080233701</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51</v>
      </c>
      <c r="C53">
        <v>-0.28702802961803597</v>
      </c>
      <c r="D53">
        <v>0.68804593095644395</v>
      </c>
      <c r="E53">
        <v>0.67655841594951405</v>
      </c>
      <c r="F53">
        <v>-0.2336404567615</v>
      </c>
      <c r="G53">
        <v>0.64526004210762899</v>
      </c>
      <c r="H53">
        <v>0.717286805012748</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63</v>
      </c>
      <c r="C54">
        <v>-1.1581517928091101</v>
      </c>
      <c r="D54">
        <v>0.55004256542941299</v>
      </c>
      <c r="E54">
        <v>3.5241931363211298E-2</v>
      </c>
      <c r="F54">
        <v>-1.0460694534494499</v>
      </c>
      <c r="G54">
        <v>0.53623373655259399</v>
      </c>
      <c r="H54">
        <v>5.1084241801940801E-2</v>
      </c>
      <c r="I54" t="s">
        <v>170</v>
      </c>
      <c r="J54" t="s">
        <v>170</v>
      </c>
      <c r="K54" t="s">
        <v>170</v>
      </c>
      <c r="L54" t="s">
        <v>170</v>
      </c>
      <c r="M54" t="s">
        <v>170</v>
      </c>
      <c r="N54" t="s">
        <v>170</v>
      </c>
      <c r="P54" t="str">
        <f t="shared" si="4"/>
        <v>*</v>
      </c>
      <c r="Q54" t="str">
        <f t="shared" si="5"/>
        <v>^</v>
      </c>
      <c r="R54" t="str">
        <f t="shared" si="6"/>
        <v/>
      </c>
      <c r="S54" t="str">
        <f t="shared" si="7"/>
        <v/>
      </c>
    </row>
    <row r="55" spans="1:19" x14ac:dyDescent="0.25">
      <c r="A55">
        <v>54</v>
      </c>
      <c r="B55" t="s">
        <v>75</v>
      </c>
      <c r="C55">
        <v>-0.408205446014694</v>
      </c>
      <c r="D55">
        <v>0.38515965576084898</v>
      </c>
      <c r="E55">
        <v>0.28921995174187698</v>
      </c>
      <c r="F55">
        <v>-0.43321023724660201</v>
      </c>
      <c r="G55">
        <v>0.35987363889523299</v>
      </c>
      <c r="H55">
        <v>0.228672958609869</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77</v>
      </c>
      <c r="C56">
        <v>-0.413734161892583</v>
      </c>
      <c r="D56">
        <v>0.35209127445842098</v>
      </c>
      <c r="E56">
        <v>0.23996413483544199</v>
      </c>
      <c r="F56">
        <v>-0.445820407245064</v>
      </c>
      <c r="G56">
        <v>0.32890765342157702</v>
      </c>
      <c r="H56">
        <v>0.17527178087328299</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74</v>
      </c>
      <c r="C57">
        <v>-0.51387644196691595</v>
      </c>
      <c r="D57">
        <v>0.350129205024787</v>
      </c>
      <c r="E57">
        <v>0.14219208927463001</v>
      </c>
      <c r="F57">
        <v>-0.53580485424972801</v>
      </c>
      <c r="G57">
        <v>0.32702955360680802</v>
      </c>
      <c r="H57">
        <v>0.101338512715878</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79</v>
      </c>
      <c r="C58">
        <v>-0.53893748398372698</v>
      </c>
      <c r="D58">
        <v>0.34290801723102299</v>
      </c>
      <c r="E58">
        <v>0.116027616999169</v>
      </c>
      <c r="F58">
        <v>-0.54187802240455296</v>
      </c>
      <c r="G58">
        <v>0.32058286874622</v>
      </c>
      <c r="H58">
        <v>9.0972484198880002E-2</v>
      </c>
      <c r="I58" t="s">
        <v>170</v>
      </c>
      <c r="J58" t="s">
        <v>170</v>
      </c>
      <c r="K58" t="s">
        <v>170</v>
      </c>
      <c r="L58" t="s">
        <v>170</v>
      </c>
      <c r="M58" t="s">
        <v>170</v>
      </c>
      <c r="N58" t="s">
        <v>170</v>
      </c>
      <c r="P58" t="str">
        <f t="shared" si="4"/>
        <v/>
      </c>
      <c r="Q58" t="str">
        <f t="shared" si="5"/>
        <v>^</v>
      </c>
      <c r="R58" t="str">
        <f t="shared" si="6"/>
        <v/>
      </c>
      <c r="S58" t="str">
        <f t="shared" si="7"/>
        <v/>
      </c>
    </row>
    <row r="59" spans="1:19" x14ac:dyDescent="0.25">
      <c r="A59">
        <v>58</v>
      </c>
      <c r="B59" t="s">
        <v>84</v>
      </c>
      <c r="C59">
        <v>-0.25196222777498301</v>
      </c>
      <c r="D59">
        <v>0.37287431060660398</v>
      </c>
      <c r="E59">
        <v>0.499212306762717</v>
      </c>
      <c r="F59">
        <v>-0.29344672167941099</v>
      </c>
      <c r="G59">
        <v>0.34897492227513699</v>
      </c>
      <c r="H59">
        <v>0.4004140575597</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72</v>
      </c>
      <c r="C60">
        <v>-0.61687719994509904</v>
      </c>
      <c r="D60">
        <v>0.34899577184459202</v>
      </c>
      <c r="E60">
        <v>7.7131501821908102E-2</v>
      </c>
      <c r="F60">
        <v>-0.59614076994240395</v>
      </c>
      <c r="G60">
        <v>0.32680174271932799</v>
      </c>
      <c r="H60">
        <v>6.8126914307189507E-2</v>
      </c>
      <c r="I60" t="s">
        <v>170</v>
      </c>
      <c r="J60" t="s">
        <v>170</v>
      </c>
      <c r="K60" t="s">
        <v>170</v>
      </c>
      <c r="L60" t="s">
        <v>170</v>
      </c>
      <c r="M60" t="s">
        <v>170</v>
      </c>
      <c r="N60" t="s">
        <v>170</v>
      </c>
      <c r="P60" t="str">
        <f t="shared" si="4"/>
        <v>^</v>
      </c>
      <c r="Q60" t="str">
        <f t="shared" si="5"/>
        <v>^</v>
      </c>
      <c r="R60" t="str">
        <f t="shared" si="6"/>
        <v/>
      </c>
      <c r="S60" t="str">
        <f t="shared" si="7"/>
        <v/>
      </c>
    </row>
    <row r="61" spans="1:19" x14ac:dyDescent="0.25">
      <c r="A61">
        <v>60</v>
      </c>
      <c r="B61" t="s">
        <v>76</v>
      </c>
      <c r="C61">
        <v>-0.59708659214641102</v>
      </c>
      <c r="D61">
        <v>0.36002214146881201</v>
      </c>
      <c r="E61">
        <v>9.7222261903142398E-2</v>
      </c>
      <c r="F61">
        <v>-0.57131666566740702</v>
      </c>
      <c r="G61">
        <v>0.33543049277178</v>
      </c>
      <c r="H61">
        <v>8.8524260752502998E-2</v>
      </c>
      <c r="I61" t="s">
        <v>170</v>
      </c>
      <c r="J61" t="s">
        <v>170</v>
      </c>
      <c r="K61" t="s">
        <v>170</v>
      </c>
      <c r="L61" t="s">
        <v>170</v>
      </c>
      <c r="M61" t="s">
        <v>170</v>
      </c>
      <c r="N61" t="s">
        <v>170</v>
      </c>
      <c r="P61" t="str">
        <f t="shared" si="4"/>
        <v>^</v>
      </c>
      <c r="Q61" t="str">
        <f t="shared" si="5"/>
        <v>^</v>
      </c>
      <c r="R61" t="str">
        <f t="shared" si="6"/>
        <v/>
      </c>
      <c r="S61" t="str">
        <f t="shared" si="7"/>
        <v/>
      </c>
    </row>
    <row r="62" spans="1:19" x14ac:dyDescent="0.25">
      <c r="A62">
        <v>61</v>
      </c>
      <c r="B62" t="s">
        <v>78</v>
      </c>
      <c r="C62">
        <v>-0.41540749833335999</v>
      </c>
      <c r="D62">
        <v>0.340728337601308</v>
      </c>
      <c r="E62">
        <v>0.222777748066815</v>
      </c>
      <c r="F62">
        <v>-0.421611509610748</v>
      </c>
      <c r="G62">
        <v>0.31816314348567298</v>
      </c>
      <c r="H62">
        <v>0.18512388577574901</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71</v>
      </c>
      <c r="C63">
        <v>-0.44538941884848099</v>
      </c>
      <c r="D63">
        <v>0.38586635157708898</v>
      </c>
      <c r="E63">
        <v>0.24839430853757899</v>
      </c>
      <c r="F63">
        <v>-0.38405558180063498</v>
      </c>
      <c r="G63">
        <v>0.35880158853488198</v>
      </c>
      <c r="H63">
        <v>0.28444636995918998</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70</v>
      </c>
      <c r="C64">
        <v>-0.12578035092133399</v>
      </c>
      <c r="D64">
        <v>0.36681610042534002</v>
      </c>
      <c r="E64">
        <v>0.73167551695391098</v>
      </c>
      <c r="F64">
        <v>-0.13070660050257599</v>
      </c>
      <c r="G64">
        <v>0.340017919615139</v>
      </c>
      <c r="H64">
        <v>0.70067390988773903</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80</v>
      </c>
      <c r="C65">
        <v>-0.48562471233744398</v>
      </c>
      <c r="D65">
        <v>0.380094930576861</v>
      </c>
      <c r="E65">
        <v>0.20137618086690201</v>
      </c>
      <c r="F65">
        <v>-0.43244076665672398</v>
      </c>
      <c r="G65">
        <v>0.35411105891309302</v>
      </c>
      <c r="H65">
        <v>0.222009939188899</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82</v>
      </c>
      <c r="C66">
        <v>-0.33687731988552</v>
      </c>
      <c r="D66">
        <v>0.37595056940863802</v>
      </c>
      <c r="E66">
        <v>0.370216382518614</v>
      </c>
      <c r="F66">
        <v>-0.39035732578992899</v>
      </c>
      <c r="G66">
        <v>0.35180210203364298</v>
      </c>
      <c r="H66">
        <v>0.26717423338454099</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81</v>
      </c>
      <c r="C67">
        <v>-0.49500445605157001</v>
      </c>
      <c r="D67">
        <v>0.366962701853355</v>
      </c>
      <c r="E67">
        <v>0.177361675794206</v>
      </c>
      <c r="F67">
        <v>-0.52620991989505495</v>
      </c>
      <c r="G67">
        <v>0.34248951960380503</v>
      </c>
      <c r="H67">
        <v>0.124433850164872</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68</v>
      </c>
      <c r="C68">
        <v>-0.27576107655406501</v>
      </c>
      <c r="D68">
        <v>0.42428399407162798</v>
      </c>
      <c r="E68">
        <v>0.51572802930300199</v>
      </c>
      <c r="F68">
        <v>-0.23693288986782399</v>
      </c>
      <c r="G68">
        <v>0.39768695330180498</v>
      </c>
      <c r="H68">
        <v>0.55132395888719499</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83</v>
      </c>
      <c r="C69">
        <v>-0.71141539529383901</v>
      </c>
      <c r="D69">
        <v>0.70673351636426196</v>
      </c>
      <c r="E69">
        <v>0.31411517280201401</v>
      </c>
      <c r="F69">
        <v>-0.45585917919068403</v>
      </c>
      <c r="G69">
        <v>0.66039773288082904</v>
      </c>
      <c r="H69">
        <v>0.49001828244727402</v>
      </c>
      <c r="I69" t="s">
        <v>170</v>
      </c>
      <c r="J69" t="s">
        <v>170</v>
      </c>
      <c r="K69" t="s">
        <v>170</v>
      </c>
      <c r="L69" t="s">
        <v>170</v>
      </c>
      <c r="M69" t="s">
        <v>170</v>
      </c>
      <c r="N69" t="s">
        <v>170</v>
      </c>
      <c r="P69" t="str">
        <f t="shared" si="4"/>
        <v/>
      </c>
      <c r="Q69" t="str">
        <f t="shared" si="5"/>
        <v/>
      </c>
      <c r="R69" t="str">
        <f t="shared" si="6"/>
        <v/>
      </c>
      <c r="S69" t="str">
        <f t="shared" si="7"/>
        <v/>
      </c>
    </row>
    <row r="70" spans="1:19" x14ac:dyDescent="0.25">
      <c r="A70">
        <v>69</v>
      </c>
      <c r="B70" t="s">
        <v>69</v>
      </c>
      <c r="C70">
        <v>0.20464074942189001</v>
      </c>
      <c r="D70">
        <v>0.54041487627969398</v>
      </c>
      <c r="E70">
        <v>0.70493039372956701</v>
      </c>
      <c r="F70">
        <v>0.1995117876552</v>
      </c>
      <c r="G70">
        <v>0.52277482484397297</v>
      </c>
      <c r="H70">
        <v>0.702728405261967</v>
      </c>
      <c r="I70" t="s">
        <v>170</v>
      </c>
      <c r="J70" t="s">
        <v>170</v>
      </c>
      <c r="K70" t="s">
        <v>170</v>
      </c>
      <c r="L70" t="s">
        <v>170</v>
      </c>
      <c r="M70" t="s">
        <v>170</v>
      </c>
      <c r="N70" t="s">
        <v>170</v>
      </c>
      <c r="P70" t="str">
        <f t="shared" si="4"/>
        <v/>
      </c>
      <c r="Q70" t="str">
        <f t="shared" si="5"/>
        <v/>
      </c>
      <c r="R70" t="str">
        <f t="shared" si="6"/>
        <v/>
      </c>
      <c r="S70" t="str">
        <f t="shared" si="7"/>
        <v/>
      </c>
    </row>
    <row r="71" spans="1:19" x14ac:dyDescent="0.25">
      <c r="B71" t="s">
        <v>73</v>
      </c>
      <c r="C71">
        <v>-0.19989439610663301</v>
      </c>
      <c r="D71">
        <v>0.45891330841399097</v>
      </c>
      <c r="E71">
        <v>0.66314000215606606</v>
      </c>
      <c r="F71">
        <v>-0.32151854609101499</v>
      </c>
      <c r="G71">
        <v>0.42835016780617002</v>
      </c>
      <c r="H71">
        <v>0.45289495284967102</v>
      </c>
      <c r="I71" t="s">
        <v>170</v>
      </c>
      <c r="J71" t="s">
        <v>170</v>
      </c>
      <c r="K71" t="s">
        <v>170</v>
      </c>
      <c r="L71" t="s">
        <v>170</v>
      </c>
      <c r="M71" t="s">
        <v>170</v>
      </c>
      <c r="N71" t="s">
        <v>170</v>
      </c>
      <c r="P71" t="str">
        <f t="shared" si="4"/>
        <v/>
      </c>
      <c r="Q71" t="str">
        <f t="shared" si="5"/>
        <v/>
      </c>
      <c r="R71" t="str">
        <f t="shared" si="6"/>
        <v/>
      </c>
      <c r="S71" t="str">
        <f t="shared" si="7"/>
        <v/>
      </c>
    </row>
    <row r="72" spans="1:19" x14ac:dyDescent="0.25">
      <c r="B72" t="s">
        <v>503</v>
      </c>
      <c r="C72">
        <v>-3.9346940954222101E-2</v>
      </c>
      <c r="D72">
        <v>4.8905391232790002E-2</v>
      </c>
      <c r="E72">
        <v>0.42107812517960203</v>
      </c>
      <c r="F72">
        <v>-2.55030739026352E-2</v>
      </c>
      <c r="G72">
        <v>4.25427579011202E-2</v>
      </c>
      <c r="H72">
        <v>0.54886002961634095</v>
      </c>
      <c r="I72">
        <v>-3.1359405437912401E-2</v>
      </c>
      <c r="J72">
        <v>4.86367831881813E-2</v>
      </c>
      <c r="K72">
        <v>0.51907802162274796</v>
      </c>
      <c r="L72">
        <v>-1.8880492114097199E-2</v>
      </c>
      <c r="M72">
        <v>4.2256707407249197E-2</v>
      </c>
      <c r="N72">
        <v>0.65501613493331001</v>
      </c>
      <c r="P72" t="str">
        <f t="shared" si="4"/>
        <v/>
      </c>
      <c r="Q72" t="str">
        <f t="shared" si="5"/>
        <v/>
      </c>
      <c r="R72" t="str">
        <f t="shared" si="6"/>
        <v/>
      </c>
      <c r="S72" t="str">
        <f t="shared" si="7"/>
        <v/>
      </c>
    </row>
    <row r="73" spans="1:19" x14ac:dyDescent="0.25">
      <c r="B73" t="s">
        <v>505</v>
      </c>
      <c r="C73">
        <v>-5.2690701360025703E-2</v>
      </c>
      <c r="D73">
        <v>5.48489625678001E-2</v>
      </c>
      <c r="E73">
        <v>0.33672776239797803</v>
      </c>
      <c r="F73">
        <v>-4.3158197768513103E-2</v>
      </c>
      <c r="G73">
        <v>4.8857118660187902E-2</v>
      </c>
      <c r="H73">
        <v>0.377044300218077</v>
      </c>
      <c r="I73">
        <v>-5.2000223646119302E-2</v>
      </c>
      <c r="J73">
        <v>5.46105909319178E-2</v>
      </c>
      <c r="K73">
        <v>0.34099538496961301</v>
      </c>
      <c r="L73">
        <v>-4.1603905863384E-2</v>
      </c>
      <c r="M73">
        <v>4.8555967969148302E-2</v>
      </c>
      <c r="N73">
        <v>0.39154230588925798</v>
      </c>
      <c r="P73" t="str">
        <f t="shared" si="4"/>
        <v/>
      </c>
      <c r="Q73" t="str">
        <f t="shared" si="5"/>
        <v/>
      </c>
      <c r="R73" t="str">
        <f t="shared" si="6"/>
        <v/>
      </c>
      <c r="S73" t="str">
        <f t="shared" si="7"/>
        <v/>
      </c>
    </row>
    <row r="74" spans="1:19" x14ac:dyDescent="0.25">
      <c r="B74" t="s">
        <v>504</v>
      </c>
      <c r="C74">
        <v>6.9854067325549303E-3</v>
      </c>
      <c r="D74">
        <v>6.5718114621476795E-2</v>
      </c>
      <c r="E74">
        <v>0.915349508953747</v>
      </c>
      <c r="F74" s="1">
        <v>2.2153291667444099E-2</v>
      </c>
      <c r="G74">
        <v>5.6803455505482298E-2</v>
      </c>
      <c r="H74">
        <v>0.69653727565999102</v>
      </c>
      <c r="I74">
        <v>5.5410054368683096E-3</v>
      </c>
      <c r="J74">
        <v>6.5307920744574796E-2</v>
      </c>
      <c r="K74">
        <v>0.93238516667294702</v>
      </c>
      <c r="L74">
        <v>2.10511639268471E-2</v>
      </c>
      <c r="M74">
        <v>5.6373994173721097E-2</v>
      </c>
      <c r="N74">
        <v>0.70883604774909204</v>
      </c>
      <c r="P74" t="str">
        <f t="shared" si="4"/>
        <v/>
      </c>
      <c r="Q74" t="str">
        <f t="shared" si="5"/>
        <v/>
      </c>
      <c r="R74" t="str">
        <f t="shared" si="6"/>
        <v/>
      </c>
      <c r="S74" t="str">
        <f t="shared" si="7"/>
        <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8AEC-83E3-4AD1-9EB5-75B20007BF5C}">
  <dimension ref="A1:S72"/>
  <sheetViews>
    <sheetView workbookViewId="0">
      <selection activeCell="B2" sqref="B2:N72"/>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4.89446786058318E-2</v>
      </c>
      <c r="D2">
        <v>0.16511718142061099</v>
      </c>
      <c r="E2">
        <v>0.76690637671177497</v>
      </c>
      <c r="F2">
        <v>2.9729260614668199E-2</v>
      </c>
      <c r="G2">
        <v>0.14888893618194299</v>
      </c>
      <c r="H2">
        <v>0.84173549058015595</v>
      </c>
      <c r="I2">
        <v>5.3431359698746003E-2</v>
      </c>
      <c r="J2">
        <v>0.16327653995655</v>
      </c>
      <c r="K2">
        <v>0.74348291951443501</v>
      </c>
      <c r="L2">
        <v>3.5499904232735302E-2</v>
      </c>
      <c r="M2">
        <v>0.14728157835003899</v>
      </c>
      <c r="N2">
        <v>0.80952857414126</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3.6652928057216198E-2</v>
      </c>
      <c r="D3">
        <v>6.5641864955516799E-2</v>
      </c>
      <c r="E3">
        <v>0.57658676260276298</v>
      </c>
      <c r="F3">
        <v>1.89005619319704E-2</v>
      </c>
      <c r="G3">
        <v>5.8292440053946099E-2</v>
      </c>
      <c r="H3">
        <v>0.74575866325261098</v>
      </c>
      <c r="I3">
        <v>2.8103821214174901E-2</v>
      </c>
      <c r="J3">
        <v>6.4478934896369106E-2</v>
      </c>
      <c r="K3">
        <v>0.66293794082767199</v>
      </c>
      <c r="L3">
        <v>1.20758571827757E-2</v>
      </c>
      <c r="M3">
        <v>5.7231368240487197E-2</v>
      </c>
      <c r="N3">
        <v>0.83288674664566598</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-8.9024138107767506E-2</v>
      </c>
      <c r="D4">
        <v>7.0946920243732198E-2</v>
      </c>
      <c r="E4">
        <v>0.20955166645304399</v>
      </c>
      <c r="F4">
        <v>-7.5428628168108497E-2</v>
      </c>
      <c r="G4">
        <v>5.9650404049302601E-2</v>
      </c>
      <c r="H4">
        <v>0.20604645801228599</v>
      </c>
      <c r="I4">
        <v>-0.10257080688369</v>
      </c>
      <c r="J4">
        <v>6.9703355463123604E-2</v>
      </c>
      <c r="K4">
        <v>0.14114695575542299</v>
      </c>
      <c r="L4">
        <v>-9.0210673899389998E-2</v>
      </c>
      <c r="M4">
        <v>5.8269971521952499E-2</v>
      </c>
      <c r="N4">
        <v>0.121586114054909</v>
      </c>
      <c r="P4" t="str">
        <f t="shared" si="0"/>
        <v/>
      </c>
      <c r="Q4" t="str">
        <f t="shared" si="1"/>
        <v/>
      </c>
      <c r="R4" t="str">
        <f t="shared" si="2"/>
        <v/>
      </c>
      <c r="S4" t="str">
        <f t="shared" si="3"/>
        <v/>
      </c>
    </row>
    <row r="5" spans="1:19" x14ac:dyDescent="0.25">
      <c r="A5">
        <v>4</v>
      </c>
      <c r="B5" t="s">
        <v>25</v>
      </c>
      <c r="C5">
        <v>-8.7473197880091599E-2</v>
      </c>
      <c r="D5">
        <v>6.9793318155795703E-2</v>
      </c>
      <c r="E5">
        <v>0.210090125583102</v>
      </c>
      <c r="F5">
        <v>-7.8437721459886006E-2</v>
      </c>
      <c r="G5">
        <v>5.8331119650240897E-2</v>
      </c>
      <c r="H5">
        <v>0.178722883086809</v>
      </c>
      <c r="I5">
        <v>-7.9288988496958895E-2</v>
      </c>
      <c r="J5">
        <v>6.82452640115528E-2</v>
      </c>
      <c r="K5">
        <v>0.24530694601970399</v>
      </c>
      <c r="L5">
        <v>-6.4780967429853994E-2</v>
      </c>
      <c r="M5">
        <v>5.6857522682815402E-2</v>
      </c>
      <c r="N5">
        <v>0.25455464273937101</v>
      </c>
      <c r="P5" t="str">
        <f t="shared" si="0"/>
        <v/>
      </c>
      <c r="Q5" t="str">
        <f t="shared" si="1"/>
        <v/>
      </c>
      <c r="R5" t="str">
        <f t="shared" si="2"/>
        <v/>
      </c>
      <c r="S5" t="str">
        <f t="shared" si="3"/>
        <v/>
      </c>
    </row>
    <row r="6" spans="1:19" x14ac:dyDescent="0.25">
      <c r="A6">
        <v>5</v>
      </c>
      <c r="B6" t="s">
        <v>26</v>
      </c>
      <c r="C6">
        <v>5.14184920220708E-2</v>
      </c>
      <c r="D6">
        <v>0.110080373211803</v>
      </c>
      <c r="E6">
        <v>0.64042866112835894</v>
      </c>
      <c r="F6">
        <v>0.11933053679938101</v>
      </c>
      <c r="G6">
        <v>9.4804249425842105E-2</v>
      </c>
      <c r="H6">
        <v>0.20813707998877901</v>
      </c>
      <c r="I6">
        <v>6.3228709251225701E-2</v>
      </c>
      <c r="J6">
        <v>0.107582872827528</v>
      </c>
      <c r="K6">
        <v>0.55671960476619697</v>
      </c>
      <c r="L6">
        <v>0.130847231457873</v>
      </c>
      <c r="M6">
        <v>9.2153971837026102E-2</v>
      </c>
      <c r="N6">
        <v>0.15564372554901901</v>
      </c>
      <c r="P6" t="str">
        <f t="shared" si="0"/>
        <v/>
      </c>
      <c r="Q6" t="str">
        <f t="shared" si="1"/>
        <v/>
      </c>
      <c r="R6" t="str">
        <f t="shared" si="2"/>
        <v/>
      </c>
      <c r="S6" t="str">
        <f t="shared" si="3"/>
        <v/>
      </c>
    </row>
    <row r="7" spans="1:19" x14ac:dyDescent="0.25">
      <c r="A7">
        <v>6</v>
      </c>
      <c r="B7" t="s">
        <v>30</v>
      </c>
      <c r="C7">
        <v>7.3811490646503095E-2</v>
      </c>
      <c r="D7">
        <v>7.5109226651325106E-2</v>
      </c>
      <c r="E7">
        <v>0.32574427200787498</v>
      </c>
      <c r="F7">
        <v>0.106500000180131</v>
      </c>
      <c r="G7">
        <v>6.2706129780252098E-2</v>
      </c>
      <c r="H7">
        <v>8.9432564736182898E-2</v>
      </c>
      <c r="I7">
        <v>8.6643301389912594E-2</v>
      </c>
      <c r="J7">
        <v>7.4087687940059793E-2</v>
      </c>
      <c r="K7">
        <v>0.24221446821692799</v>
      </c>
      <c r="L7">
        <v>0.117032923704997</v>
      </c>
      <c r="M7">
        <v>6.19172633695294E-2</v>
      </c>
      <c r="N7">
        <v>5.8737883572425299E-2</v>
      </c>
      <c r="P7" t="str">
        <f t="shared" si="0"/>
        <v/>
      </c>
      <c r="Q7" t="str">
        <f t="shared" si="1"/>
        <v>^</v>
      </c>
      <c r="R7" t="str">
        <f t="shared" si="2"/>
        <v/>
      </c>
      <c r="S7" t="str">
        <f t="shared" si="3"/>
        <v>^</v>
      </c>
    </row>
    <row r="8" spans="1:19" x14ac:dyDescent="0.25">
      <c r="A8">
        <v>7</v>
      </c>
      <c r="B8" t="s">
        <v>27</v>
      </c>
      <c r="C8">
        <v>-1.5933772072067E-2</v>
      </c>
      <c r="D8">
        <v>0.118224269253437</v>
      </c>
      <c r="E8">
        <v>0.892789129311922</v>
      </c>
      <c r="F8">
        <v>3.01980485696959E-2</v>
      </c>
      <c r="G8">
        <v>0.10005676712311</v>
      </c>
      <c r="H8">
        <v>0.76279754968026903</v>
      </c>
      <c r="I8">
        <v>-2.2956085985578099E-2</v>
      </c>
      <c r="J8">
        <v>0.115602342649226</v>
      </c>
      <c r="K8">
        <v>0.84259283734701595</v>
      </c>
      <c r="L8">
        <v>2.1454120214276302E-2</v>
      </c>
      <c r="M8">
        <v>9.7172909917650499E-2</v>
      </c>
      <c r="N8">
        <v>0.825261451932088</v>
      </c>
      <c r="P8" t="str">
        <f t="shared" si="0"/>
        <v/>
      </c>
      <c r="Q8" t="str">
        <f t="shared" si="1"/>
        <v/>
      </c>
      <c r="R8" t="str">
        <f t="shared" si="2"/>
        <v/>
      </c>
      <c r="S8" t="str">
        <f t="shared" si="3"/>
        <v/>
      </c>
    </row>
    <row r="9" spans="1:19" x14ac:dyDescent="0.25">
      <c r="A9">
        <v>8</v>
      </c>
      <c r="B9" t="s">
        <v>29</v>
      </c>
      <c r="C9">
        <v>-7.10937545188699E-2</v>
      </c>
      <c r="D9">
        <v>7.1524163719123499E-2</v>
      </c>
      <c r="E9">
        <v>0.32023147270591501</v>
      </c>
      <c r="F9">
        <v>-4.4458548173148003E-2</v>
      </c>
      <c r="G9">
        <v>5.9365332520930597E-2</v>
      </c>
      <c r="H9">
        <v>0.45391899678715703</v>
      </c>
      <c r="I9">
        <v>-6.0265787124793399E-2</v>
      </c>
      <c r="J9">
        <v>7.0533203649498694E-2</v>
      </c>
      <c r="K9">
        <v>0.39286597905660098</v>
      </c>
      <c r="L9">
        <v>-3.5567318273054198E-2</v>
      </c>
      <c r="M9">
        <v>5.8523984174059497E-2</v>
      </c>
      <c r="N9">
        <v>0.54336047163471002</v>
      </c>
      <c r="P9" t="str">
        <f t="shared" si="0"/>
        <v/>
      </c>
      <c r="Q9" t="str">
        <f t="shared" si="1"/>
        <v/>
      </c>
      <c r="R9" t="str">
        <f t="shared" si="2"/>
        <v/>
      </c>
      <c r="S9" t="str">
        <f t="shared" si="3"/>
        <v/>
      </c>
    </row>
    <row r="10" spans="1:19" x14ac:dyDescent="0.25">
      <c r="A10">
        <v>9</v>
      </c>
      <c r="B10" t="s">
        <v>28</v>
      </c>
      <c r="C10">
        <v>-7.7314933684351897E-2</v>
      </c>
      <c r="D10">
        <v>0.21212116179745599</v>
      </c>
      <c r="E10">
        <v>0.71549604172733705</v>
      </c>
      <c r="F10">
        <v>-7.3552233056371E-2</v>
      </c>
      <c r="G10">
        <v>0.186455270155264</v>
      </c>
      <c r="H10">
        <v>0.69322923156238003</v>
      </c>
      <c r="I10">
        <v>-6.1414909522443601E-3</v>
      </c>
      <c r="J10">
        <v>0.202565897464104</v>
      </c>
      <c r="K10">
        <v>0.975813055126176</v>
      </c>
      <c r="L10">
        <v>1.6457945419041099E-2</v>
      </c>
      <c r="M10">
        <v>0.17744044477288701</v>
      </c>
      <c r="N10">
        <v>0.92610063297283896</v>
      </c>
      <c r="P10" t="str">
        <f t="shared" si="0"/>
        <v/>
      </c>
      <c r="Q10" t="str">
        <f t="shared" si="1"/>
        <v/>
      </c>
      <c r="R10" t="str">
        <f t="shared" si="2"/>
        <v/>
      </c>
      <c r="S10" t="str">
        <f t="shared" si="3"/>
        <v/>
      </c>
    </row>
    <row r="11" spans="1:19" x14ac:dyDescent="0.25">
      <c r="A11">
        <v>10</v>
      </c>
      <c r="B11" t="s">
        <v>31</v>
      </c>
      <c r="C11">
        <v>-5.0835887743735798E-2</v>
      </c>
      <c r="D11">
        <v>1.10101996839089E-2</v>
      </c>
      <c r="E11">
        <v>3.8902151043851401E-6</v>
      </c>
      <c r="F11">
        <v>-5.8865245828877602E-2</v>
      </c>
      <c r="G11">
        <v>9.7688907850133205E-3</v>
      </c>
      <c r="H11">
        <v>1.6828968334621299E-9</v>
      </c>
      <c r="I11">
        <v>-4.9018474747976597E-2</v>
      </c>
      <c r="J11">
        <v>1.08856885226511E-2</v>
      </c>
      <c r="K11">
        <v>6.69945295472818E-6</v>
      </c>
      <c r="L11">
        <v>-5.67332794066569E-2</v>
      </c>
      <c r="M11">
        <v>9.6516113800150603E-3</v>
      </c>
      <c r="N11">
        <v>4.1496518439280797E-9</v>
      </c>
      <c r="P11" t="str">
        <f t="shared" si="0"/>
        <v>***</v>
      </c>
      <c r="Q11" t="str">
        <f t="shared" si="1"/>
        <v>***</v>
      </c>
      <c r="R11" t="str">
        <f t="shared" si="2"/>
        <v>***</v>
      </c>
      <c r="S11" t="str">
        <f t="shared" si="3"/>
        <v>***</v>
      </c>
    </row>
    <row r="12" spans="1:19" x14ac:dyDescent="0.25">
      <c r="A12">
        <v>11</v>
      </c>
      <c r="B12" t="s">
        <v>173</v>
      </c>
      <c r="C12">
        <v>1.2987325104943701E-2</v>
      </c>
      <c r="D12">
        <v>7.7644778910626294E-2</v>
      </c>
      <c r="E12">
        <v>0.86716082099436997</v>
      </c>
      <c r="F12">
        <v>1.72586162908634E-2</v>
      </c>
      <c r="G12">
        <v>7.3039350458052099E-2</v>
      </c>
      <c r="H12">
        <v>0.81320607204798601</v>
      </c>
      <c r="I12">
        <v>-1.5937008178128799E-3</v>
      </c>
      <c r="J12">
        <v>7.6727365645505294E-2</v>
      </c>
      <c r="K12">
        <v>0.98342836564110603</v>
      </c>
      <c r="L12">
        <v>3.9656671494611899E-3</v>
      </c>
      <c r="M12">
        <v>7.2149766107755101E-2</v>
      </c>
      <c r="N12">
        <v>0.95616684164671994</v>
      </c>
      <c r="P12" t="str">
        <f t="shared" si="0"/>
        <v/>
      </c>
      <c r="Q12" t="str">
        <f t="shared" si="1"/>
        <v/>
      </c>
      <c r="R12" t="str">
        <f t="shared" si="2"/>
        <v/>
      </c>
      <c r="S12" t="str">
        <f t="shared" si="3"/>
        <v/>
      </c>
    </row>
    <row r="13" spans="1:19" x14ac:dyDescent="0.25">
      <c r="A13">
        <v>12</v>
      </c>
      <c r="B13" t="s">
        <v>32</v>
      </c>
      <c r="C13">
        <v>4.5497898914360402E-2</v>
      </c>
      <c r="D13">
        <v>3.3571927003467103E-2</v>
      </c>
      <c r="E13">
        <v>0.175342237437079</v>
      </c>
      <c r="F13">
        <v>4.3972812051578901E-2</v>
      </c>
      <c r="G13">
        <v>2.9631398224397601E-2</v>
      </c>
      <c r="H13">
        <v>0.137810558243259</v>
      </c>
      <c r="I13">
        <v>4.3532705658758698E-2</v>
      </c>
      <c r="J13">
        <v>3.3096640018575603E-2</v>
      </c>
      <c r="K13">
        <v>0.18840204319604401</v>
      </c>
      <c r="L13">
        <v>4.05642085717162E-2</v>
      </c>
      <c r="M13">
        <v>2.9158724269049498E-2</v>
      </c>
      <c r="N13">
        <v>0.16417943290543699</v>
      </c>
      <c r="P13" t="str">
        <f t="shared" si="0"/>
        <v/>
      </c>
      <c r="Q13" t="str">
        <f t="shared" si="1"/>
        <v/>
      </c>
      <c r="R13" t="str">
        <f t="shared" si="2"/>
        <v/>
      </c>
      <c r="S13" t="str">
        <f t="shared" si="3"/>
        <v/>
      </c>
    </row>
    <row r="14" spans="1:19" x14ac:dyDescent="0.25">
      <c r="A14">
        <v>13</v>
      </c>
      <c r="B14" t="s">
        <v>33</v>
      </c>
      <c r="C14">
        <v>1.77487984268393E-2</v>
      </c>
      <c r="D14">
        <v>1.1115697950105001E-2</v>
      </c>
      <c r="E14">
        <v>0.11032530273523899</v>
      </c>
      <c r="F14">
        <v>1.4944465876963299E-2</v>
      </c>
      <c r="G14">
        <v>1.0063230170999599E-2</v>
      </c>
      <c r="H14">
        <v>0.13752884472464599</v>
      </c>
      <c r="I14">
        <v>1.8292509435678998E-2</v>
      </c>
      <c r="J14">
        <v>1.1061712926448201E-2</v>
      </c>
      <c r="K14">
        <v>9.8192989406264003E-2</v>
      </c>
      <c r="L14">
        <v>1.53336583514815E-2</v>
      </c>
      <c r="M14">
        <v>1.0017147967144299E-2</v>
      </c>
      <c r="N14">
        <v>0.12583343480932299</v>
      </c>
      <c r="P14" t="str">
        <f t="shared" si="0"/>
        <v/>
      </c>
      <c r="Q14" t="str">
        <f t="shared" si="1"/>
        <v/>
      </c>
      <c r="R14" t="str">
        <f t="shared" si="2"/>
        <v>^</v>
      </c>
      <c r="S14" t="str">
        <f t="shared" si="3"/>
        <v/>
      </c>
    </row>
    <row r="15" spans="1:19" x14ac:dyDescent="0.25">
      <c r="A15">
        <v>14</v>
      </c>
      <c r="B15" t="s">
        <v>118</v>
      </c>
      <c r="C15">
        <v>2.4244946410195501E-3</v>
      </c>
      <c r="D15">
        <v>1.4652555047724501E-2</v>
      </c>
      <c r="E15">
        <v>0.86857747930520102</v>
      </c>
      <c r="F15">
        <v>5.1499538224133098E-3</v>
      </c>
      <c r="G15">
        <v>1.2943254566540101E-2</v>
      </c>
      <c r="H15">
        <v>0.69071342088252896</v>
      </c>
      <c r="I15">
        <v>2.1940795513126598E-3</v>
      </c>
      <c r="J15">
        <v>1.4386239357580899E-2</v>
      </c>
      <c r="K15">
        <v>0.87878282970115995</v>
      </c>
      <c r="L15">
        <v>4.6685429469975797E-3</v>
      </c>
      <c r="M15">
        <v>1.27192660078155E-2</v>
      </c>
      <c r="N15">
        <v>0.71358545447523003</v>
      </c>
      <c r="P15" t="str">
        <f t="shared" si="0"/>
        <v/>
      </c>
      <c r="Q15" t="str">
        <f t="shared" si="1"/>
        <v/>
      </c>
      <c r="R15" t="str">
        <f t="shared" si="2"/>
        <v/>
      </c>
      <c r="S15" t="str">
        <f t="shared" si="3"/>
        <v/>
      </c>
    </row>
    <row r="16" spans="1:19" x14ac:dyDescent="0.25">
      <c r="A16">
        <v>15</v>
      </c>
      <c r="B16" t="s">
        <v>34</v>
      </c>
      <c r="C16">
        <v>5.3765448843929803E-3</v>
      </c>
      <c r="D16">
        <v>1.3286915736857299E-3</v>
      </c>
      <c r="E16">
        <v>5.1990055082495899E-5</v>
      </c>
      <c r="F16">
        <v>4.7106365863146E-3</v>
      </c>
      <c r="G16">
        <v>1.04375996940307E-3</v>
      </c>
      <c r="H16">
        <v>6.3874331637286704E-6</v>
      </c>
      <c r="I16">
        <v>5.5448351437281801E-3</v>
      </c>
      <c r="J16">
        <v>1.30332346620545E-3</v>
      </c>
      <c r="K16">
        <v>2.0962770890364801E-5</v>
      </c>
      <c r="L16">
        <v>4.9526514462856002E-3</v>
      </c>
      <c r="M16">
        <v>1.0180117576925299E-3</v>
      </c>
      <c r="N16">
        <v>1.1444302581460201E-6</v>
      </c>
      <c r="P16" t="str">
        <f t="shared" si="0"/>
        <v>***</v>
      </c>
      <c r="Q16" t="str">
        <f t="shared" si="1"/>
        <v>***</v>
      </c>
      <c r="R16" t="str">
        <f t="shared" si="2"/>
        <v>***</v>
      </c>
      <c r="S16" t="str">
        <f t="shared" si="3"/>
        <v>***</v>
      </c>
    </row>
    <row r="17" spans="1:19" x14ac:dyDescent="0.25">
      <c r="A17">
        <v>16</v>
      </c>
      <c r="B17" t="s">
        <v>35</v>
      </c>
      <c r="C17">
        <v>-1.52298738040662E-3</v>
      </c>
      <c r="D17">
        <v>5.0831724205488904E-4</v>
      </c>
      <c r="E17">
        <v>2.7342482482463101E-3</v>
      </c>
      <c r="F17">
        <v>-1.4680584685767999E-3</v>
      </c>
      <c r="G17">
        <v>4.7914326193274602E-4</v>
      </c>
      <c r="H17">
        <v>2.18454507213661E-3</v>
      </c>
      <c r="I17">
        <v>-1.422774710298E-3</v>
      </c>
      <c r="J17">
        <v>4.7383065772320501E-4</v>
      </c>
      <c r="K17">
        <v>2.6758977909062702E-3</v>
      </c>
      <c r="L17">
        <v>-1.3394542324859601E-3</v>
      </c>
      <c r="M17">
        <v>4.4365882255722902E-4</v>
      </c>
      <c r="N17">
        <v>2.5351951222648702E-3</v>
      </c>
      <c r="P17" t="str">
        <f t="shared" si="0"/>
        <v>**</v>
      </c>
      <c r="Q17" t="str">
        <f t="shared" si="1"/>
        <v>**</v>
      </c>
      <c r="R17" t="str">
        <f t="shared" si="2"/>
        <v>**</v>
      </c>
      <c r="S17" t="str">
        <f t="shared" si="3"/>
        <v>**</v>
      </c>
    </row>
    <row r="18" spans="1:19" x14ac:dyDescent="0.25">
      <c r="A18">
        <v>17</v>
      </c>
      <c r="B18" t="s">
        <v>36</v>
      </c>
      <c r="C18">
        <v>4.7708104690107002E-4</v>
      </c>
      <c r="D18">
        <v>2.6355321725232797E-4</v>
      </c>
      <c r="E18">
        <v>7.0266534551177595E-2</v>
      </c>
      <c r="F18">
        <v>7.4106340035689599E-4</v>
      </c>
      <c r="G18">
        <v>2.2160961290117599E-4</v>
      </c>
      <c r="H18">
        <v>8.2578589258891998E-4</v>
      </c>
      <c r="I18">
        <v>4.28221070667346E-4</v>
      </c>
      <c r="J18">
        <v>2.6032967335239203E-4</v>
      </c>
      <c r="K18">
        <v>9.9986639175841802E-2</v>
      </c>
      <c r="L18">
        <v>6.8570946153923701E-4</v>
      </c>
      <c r="M18">
        <v>2.1907643731803499E-4</v>
      </c>
      <c r="N18">
        <v>1.74805725282593E-3</v>
      </c>
      <c r="P18" t="str">
        <f t="shared" si="0"/>
        <v>^</v>
      </c>
      <c r="Q18" t="str">
        <f t="shared" si="1"/>
        <v>***</v>
      </c>
      <c r="R18" t="str">
        <f t="shared" si="2"/>
        <v>^</v>
      </c>
      <c r="S18" t="str">
        <f t="shared" si="3"/>
        <v>**</v>
      </c>
    </row>
    <row r="19" spans="1:19" x14ac:dyDescent="0.25">
      <c r="A19">
        <v>18</v>
      </c>
      <c r="B19" t="s">
        <v>37</v>
      </c>
      <c r="C19">
        <v>-3.4554452587264299E-2</v>
      </c>
      <c r="D19">
        <v>5.37453812004835E-2</v>
      </c>
      <c r="E19">
        <v>0.52027031111509103</v>
      </c>
      <c r="F19">
        <v>-5.9255385908463402E-2</v>
      </c>
      <c r="G19">
        <v>4.7599979535405103E-2</v>
      </c>
      <c r="H19">
        <v>0.213182634214794</v>
      </c>
      <c r="I19">
        <v>-3.8526530429802003E-2</v>
      </c>
      <c r="J19">
        <v>5.2893449591629699E-2</v>
      </c>
      <c r="K19">
        <v>0.46638100717230102</v>
      </c>
      <c r="L19">
        <v>-6.3132676273821298E-2</v>
      </c>
      <c r="M19">
        <v>4.68552605626762E-2</v>
      </c>
      <c r="N19">
        <v>0.177852140026555</v>
      </c>
      <c r="P19" t="str">
        <f t="shared" si="0"/>
        <v/>
      </c>
      <c r="Q19" t="str">
        <f t="shared" si="1"/>
        <v/>
      </c>
      <c r="R19" t="str">
        <f t="shared" si="2"/>
        <v/>
      </c>
      <c r="S19" t="str">
        <f t="shared" si="3"/>
        <v/>
      </c>
    </row>
    <row r="20" spans="1:19" x14ac:dyDescent="0.25">
      <c r="A20">
        <v>19</v>
      </c>
      <c r="B20" t="s">
        <v>38</v>
      </c>
      <c r="C20">
        <v>4.2319579760621798E-2</v>
      </c>
      <c r="D20">
        <v>7.7181723523782594E-2</v>
      </c>
      <c r="E20">
        <v>0.583478448963344</v>
      </c>
      <c r="F20">
        <v>3.8201326484548097E-2</v>
      </c>
      <c r="G20">
        <v>6.6368110374024999E-2</v>
      </c>
      <c r="H20">
        <v>0.56488718900842105</v>
      </c>
      <c r="I20">
        <v>3.4478377688708303E-2</v>
      </c>
      <c r="J20">
        <v>7.6148710313383994E-2</v>
      </c>
      <c r="K20">
        <v>0.650709392456984</v>
      </c>
      <c r="L20">
        <v>2.6431286305714799E-2</v>
      </c>
      <c r="M20">
        <v>6.5600296678764505E-2</v>
      </c>
      <c r="N20">
        <v>0.68701139793923005</v>
      </c>
      <c r="P20" t="str">
        <f t="shared" si="0"/>
        <v/>
      </c>
      <c r="Q20" t="str">
        <f t="shared" si="1"/>
        <v/>
      </c>
      <c r="R20" t="str">
        <f t="shared" si="2"/>
        <v/>
      </c>
      <c r="S20" t="str">
        <f t="shared" si="3"/>
        <v/>
      </c>
    </row>
    <row r="21" spans="1:19" x14ac:dyDescent="0.25">
      <c r="A21">
        <v>20</v>
      </c>
      <c r="B21" t="s">
        <v>40</v>
      </c>
      <c r="C21">
        <v>-0.25997173103994498</v>
      </c>
      <c r="D21">
        <v>8.2520992266315402E-2</v>
      </c>
      <c r="E21">
        <v>1.63063316578771E-3</v>
      </c>
      <c r="F21">
        <v>-0.25057312180007002</v>
      </c>
      <c r="G21">
        <v>6.4925230836318196E-2</v>
      </c>
      <c r="H21">
        <v>1.1366084392779101E-4</v>
      </c>
      <c r="I21">
        <v>-0.25602753433555703</v>
      </c>
      <c r="J21">
        <v>8.1294616384195995E-2</v>
      </c>
      <c r="K21">
        <v>1.63618009708211E-3</v>
      </c>
      <c r="L21">
        <v>-0.24149101833734599</v>
      </c>
      <c r="M21">
        <v>6.3662151915690093E-2</v>
      </c>
      <c r="N21">
        <v>1.4864541422254801E-4</v>
      </c>
      <c r="P21" t="str">
        <f t="shared" si="0"/>
        <v>**</v>
      </c>
      <c r="Q21" t="str">
        <f t="shared" si="1"/>
        <v>***</v>
      </c>
      <c r="R21" t="str">
        <f t="shared" si="2"/>
        <v>**</v>
      </c>
      <c r="S21" t="str">
        <f t="shared" si="3"/>
        <v>***</v>
      </c>
    </row>
    <row r="22" spans="1:19" x14ac:dyDescent="0.25">
      <c r="A22">
        <v>21</v>
      </c>
      <c r="B22" t="s">
        <v>41</v>
      </c>
      <c r="C22">
        <v>0.105632586695866</v>
      </c>
      <c r="D22">
        <v>6.6048873752444406E-2</v>
      </c>
      <c r="E22">
        <v>0.1097518650436</v>
      </c>
      <c r="F22">
        <v>7.9901419682064503E-2</v>
      </c>
      <c r="G22">
        <v>5.2398908950945698E-2</v>
      </c>
      <c r="H22">
        <v>0.12729202395231701</v>
      </c>
      <c r="I22">
        <v>0.102806179732418</v>
      </c>
      <c r="J22">
        <v>6.5150793273573204E-2</v>
      </c>
      <c r="K22">
        <v>0.11457185853108</v>
      </c>
      <c r="L22">
        <v>7.6448822420112403E-2</v>
      </c>
      <c r="M22">
        <v>5.1527960169026901E-2</v>
      </c>
      <c r="N22">
        <v>0.13790507192677301</v>
      </c>
      <c r="P22" t="str">
        <f t="shared" si="0"/>
        <v/>
      </c>
      <c r="Q22" t="str">
        <f t="shared" si="1"/>
        <v/>
      </c>
      <c r="R22" t="str">
        <f t="shared" si="2"/>
        <v/>
      </c>
      <c r="S22" t="str">
        <f t="shared" si="3"/>
        <v/>
      </c>
    </row>
    <row r="23" spans="1:19" x14ac:dyDescent="0.25">
      <c r="A23">
        <v>22</v>
      </c>
      <c r="B23" t="s">
        <v>39</v>
      </c>
      <c r="C23">
        <v>0.12871353346289299</v>
      </c>
      <c r="D23">
        <v>0.107350385350779</v>
      </c>
      <c r="E23">
        <v>0.23052641913951999</v>
      </c>
      <c r="F23">
        <v>0.102735028410974</v>
      </c>
      <c r="G23">
        <v>8.3975780877871095E-2</v>
      </c>
      <c r="H23">
        <v>0.22118288779738299</v>
      </c>
      <c r="I23">
        <v>0.12593701419536199</v>
      </c>
      <c r="J23">
        <v>0.106198905619484</v>
      </c>
      <c r="K23">
        <v>0.235677666426925</v>
      </c>
      <c r="L23">
        <v>0.10352219254467</v>
      </c>
      <c r="M23">
        <v>8.2865326112597407E-2</v>
      </c>
      <c r="N23">
        <v>0.21156180702157101</v>
      </c>
      <c r="P23" t="str">
        <f t="shared" si="0"/>
        <v/>
      </c>
      <c r="Q23" t="str">
        <f t="shared" si="1"/>
        <v/>
      </c>
      <c r="R23" t="str">
        <f t="shared" si="2"/>
        <v/>
      </c>
      <c r="S23" t="str">
        <f t="shared" si="3"/>
        <v/>
      </c>
    </row>
    <row r="24" spans="1:19" x14ac:dyDescent="0.25">
      <c r="A24">
        <v>23</v>
      </c>
      <c r="B24" t="s">
        <v>43</v>
      </c>
      <c r="C24">
        <v>-6.4485015104216697E-2</v>
      </c>
      <c r="D24">
        <v>1.4420501709018299E-2</v>
      </c>
      <c r="E24">
        <v>7.75786561191261E-6</v>
      </c>
      <c r="F24">
        <v>-5.8197381901264403E-2</v>
      </c>
      <c r="G24">
        <v>1.35012699352928E-2</v>
      </c>
      <c r="H24">
        <v>1.62877216983074E-5</v>
      </c>
      <c r="I24">
        <v>-6.4558775990449693E-2</v>
      </c>
      <c r="J24">
        <v>1.4115827010656499E-2</v>
      </c>
      <c r="K24">
        <v>4.7963700101627504E-6</v>
      </c>
      <c r="L24">
        <v>-5.8739087247318501E-2</v>
      </c>
      <c r="M24">
        <v>1.31808115911764E-2</v>
      </c>
      <c r="N24">
        <v>8.3343959711386907E-6</v>
      </c>
      <c r="P24" t="str">
        <f t="shared" si="0"/>
        <v>***</v>
      </c>
      <c r="Q24" t="str">
        <f t="shared" si="1"/>
        <v>***</v>
      </c>
      <c r="R24" t="str">
        <f t="shared" si="2"/>
        <v>***</v>
      </c>
      <c r="S24" t="str">
        <f t="shared" si="3"/>
        <v>***</v>
      </c>
    </row>
    <row r="25" spans="1:19" x14ac:dyDescent="0.25">
      <c r="A25">
        <v>24</v>
      </c>
      <c r="B25" t="s">
        <v>44</v>
      </c>
      <c r="C25">
        <v>7.1439532694791405E-2</v>
      </c>
      <c r="D25">
        <v>5.9265770031906098E-2</v>
      </c>
      <c r="E25">
        <v>0.22804518767945101</v>
      </c>
      <c r="F25">
        <v>6.14138201905675E-2</v>
      </c>
      <c r="G25">
        <v>5.4568959135831797E-2</v>
      </c>
      <c r="H25">
        <v>0.26040471824351802</v>
      </c>
      <c r="I25">
        <v>6.5739408448202696E-2</v>
      </c>
      <c r="J25">
        <v>5.81841401077779E-2</v>
      </c>
      <c r="K25">
        <v>0.25853901722321299</v>
      </c>
      <c r="L25">
        <v>5.4859152224312799E-2</v>
      </c>
      <c r="M25">
        <v>5.3195776329433501E-2</v>
      </c>
      <c r="N25">
        <v>0.30241471633348199</v>
      </c>
      <c r="P25" t="str">
        <f t="shared" si="0"/>
        <v/>
      </c>
      <c r="Q25" t="str">
        <f t="shared" si="1"/>
        <v/>
      </c>
      <c r="R25" t="str">
        <f t="shared" si="2"/>
        <v/>
      </c>
      <c r="S25" t="str">
        <f t="shared" si="3"/>
        <v/>
      </c>
    </row>
    <row r="26" spans="1:19" x14ac:dyDescent="0.25">
      <c r="A26">
        <v>25</v>
      </c>
      <c r="B26" t="s">
        <v>131</v>
      </c>
      <c r="C26">
        <v>1.87909223229118E-2</v>
      </c>
      <c r="D26">
        <v>0.67789721737381203</v>
      </c>
      <c r="E26">
        <v>0.97788592927759599</v>
      </c>
      <c r="F26">
        <v>0.104377633612165</v>
      </c>
      <c r="G26">
        <v>0.63794919000518802</v>
      </c>
      <c r="H26">
        <v>0.87003475769897798</v>
      </c>
      <c r="I26">
        <v>-0.14174399277726199</v>
      </c>
      <c r="J26">
        <v>6.3323272707011394E-2</v>
      </c>
      <c r="K26">
        <v>2.51937688340069E-2</v>
      </c>
      <c r="L26">
        <v>-0.14826221221216601</v>
      </c>
      <c r="M26">
        <v>5.8774190581708401E-2</v>
      </c>
      <c r="N26">
        <v>1.1649962069569799E-2</v>
      </c>
      <c r="P26" t="str">
        <f t="shared" si="0"/>
        <v/>
      </c>
      <c r="Q26" t="str">
        <f t="shared" si="1"/>
        <v/>
      </c>
      <c r="R26" t="str">
        <f t="shared" si="2"/>
        <v>*</v>
      </c>
      <c r="S26" t="str">
        <f t="shared" si="3"/>
        <v>*</v>
      </c>
    </row>
    <row r="27" spans="1:19" x14ac:dyDescent="0.25">
      <c r="A27">
        <v>26</v>
      </c>
      <c r="B27" t="s">
        <v>145</v>
      </c>
      <c r="C27">
        <v>-9.7084293581577996E-2</v>
      </c>
      <c r="D27">
        <v>0.69916144926857604</v>
      </c>
      <c r="E27">
        <v>0.889562210111292</v>
      </c>
      <c r="F27">
        <v>-6.1041223954580601E-2</v>
      </c>
      <c r="G27">
        <v>0.66093759975061395</v>
      </c>
      <c r="H27">
        <v>0.92641559236205995</v>
      </c>
      <c r="I27">
        <v>-0.32783928701889298</v>
      </c>
      <c r="J27">
        <v>0.29577333467233202</v>
      </c>
      <c r="K27">
        <v>0.26768308762960502</v>
      </c>
      <c r="L27">
        <v>-0.37076150872510899</v>
      </c>
      <c r="M27">
        <v>0.28066255404477303</v>
      </c>
      <c r="N27">
        <v>0.18649390968610099</v>
      </c>
      <c r="P27" t="str">
        <f t="shared" si="0"/>
        <v/>
      </c>
      <c r="Q27" t="str">
        <f t="shared" si="1"/>
        <v/>
      </c>
      <c r="R27" t="str">
        <f t="shared" si="2"/>
        <v/>
      </c>
      <c r="S27" t="str">
        <f t="shared" si="3"/>
        <v/>
      </c>
    </row>
    <row r="28" spans="1:19" x14ac:dyDescent="0.25">
      <c r="A28">
        <v>27</v>
      </c>
      <c r="B28" t="s">
        <v>46</v>
      </c>
      <c r="C28">
        <v>-6.0072041423000697E-2</v>
      </c>
      <c r="D28">
        <v>0.70570652480227003</v>
      </c>
      <c r="E28">
        <v>0.93216339700254003</v>
      </c>
      <c r="F28">
        <v>7.0173506413847897E-2</v>
      </c>
      <c r="G28">
        <v>0.66335860780298705</v>
      </c>
      <c r="H28">
        <v>0.915752799421236</v>
      </c>
      <c r="I28">
        <v>-0.24563718883100599</v>
      </c>
      <c r="J28">
        <v>0.196051754349091</v>
      </c>
      <c r="K28">
        <v>0.21023477650580499</v>
      </c>
      <c r="L28">
        <v>-0.22115198953003901</v>
      </c>
      <c r="M28">
        <v>0.183592447099555</v>
      </c>
      <c r="N28">
        <v>0.228365061497873</v>
      </c>
      <c r="P28" t="str">
        <f t="shared" si="0"/>
        <v/>
      </c>
      <c r="Q28" t="str">
        <f t="shared" si="1"/>
        <v/>
      </c>
      <c r="R28" t="str">
        <f t="shared" si="2"/>
        <v/>
      </c>
      <c r="S28" t="str">
        <f t="shared" si="3"/>
        <v/>
      </c>
    </row>
    <row r="29" spans="1:19" x14ac:dyDescent="0.25">
      <c r="A29">
        <v>28</v>
      </c>
      <c r="B29" t="s">
        <v>129</v>
      </c>
      <c r="C29">
        <v>-0.36794510507707701</v>
      </c>
      <c r="D29">
        <v>0.713118152573749</v>
      </c>
      <c r="E29">
        <v>0.60587777961392097</v>
      </c>
      <c r="F29">
        <v>-0.228636689542388</v>
      </c>
      <c r="G29">
        <v>0.67285718033347497</v>
      </c>
      <c r="H29">
        <v>0.73400734976064297</v>
      </c>
      <c r="I29">
        <v>-0.51884950502558802</v>
      </c>
      <c r="J29">
        <v>0.23364307281960001</v>
      </c>
      <c r="K29">
        <v>2.6371770962942701E-2</v>
      </c>
      <c r="L29">
        <v>-0.45542924977784699</v>
      </c>
      <c r="M29">
        <v>0.22284715510870401</v>
      </c>
      <c r="N29">
        <v>4.0984737402249602E-2</v>
      </c>
      <c r="P29" t="str">
        <f t="shared" si="0"/>
        <v/>
      </c>
      <c r="Q29" t="str">
        <f t="shared" si="1"/>
        <v/>
      </c>
      <c r="R29" t="str">
        <f t="shared" si="2"/>
        <v>*</v>
      </c>
      <c r="S29" t="str">
        <f t="shared" si="3"/>
        <v>*</v>
      </c>
    </row>
    <row r="30" spans="1:19" x14ac:dyDescent="0.25">
      <c r="A30">
        <v>29</v>
      </c>
      <c r="B30" t="s">
        <v>130</v>
      </c>
      <c r="C30">
        <v>0.163489751175908</v>
      </c>
      <c r="D30">
        <v>0.75950381287412505</v>
      </c>
      <c r="E30">
        <v>0.82956568105135897</v>
      </c>
      <c r="F30">
        <v>0.29070773906293801</v>
      </c>
      <c r="G30">
        <v>0.71368282054523202</v>
      </c>
      <c r="H30">
        <v>0.68376221987913</v>
      </c>
      <c r="I30">
        <v>-2.13001280857836E-2</v>
      </c>
      <c r="J30">
        <v>0.32838437927330399</v>
      </c>
      <c r="K30">
        <v>0.94828275997688904</v>
      </c>
      <c r="L30">
        <v>1.76520980801365E-2</v>
      </c>
      <c r="M30">
        <v>0.30839857502448098</v>
      </c>
      <c r="N30">
        <v>0.95435565865661498</v>
      </c>
      <c r="P30" t="str">
        <f t="shared" si="0"/>
        <v/>
      </c>
      <c r="Q30" t="str">
        <f t="shared" si="1"/>
        <v/>
      </c>
      <c r="R30" t="str">
        <f t="shared" si="2"/>
        <v/>
      </c>
      <c r="S30" t="str">
        <f t="shared" si="3"/>
        <v/>
      </c>
    </row>
    <row r="31" spans="1:19" x14ac:dyDescent="0.25">
      <c r="A31">
        <v>30</v>
      </c>
      <c r="B31" t="s">
        <v>45</v>
      </c>
      <c r="C31">
        <v>0.51621838666144704</v>
      </c>
      <c r="D31">
        <v>1.00431145026377</v>
      </c>
      <c r="E31">
        <v>0.60725038867160597</v>
      </c>
      <c r="F31">
        <v>0.60313218914738798</v>
      </c>
      <c r="G31">
        <v>0.96369566056137002</v>
      </c>
      <c r="H31">
        <v>0.531411113656588</v>
      </c>
      <c r="I31">
        <v>0.33979948191954601</v>
      </c>
      <c r="J31">
        <v>0.73409906021343896</v>
      </c>
      <c r="K31">
        <v>0.64345066821713903</v>
      </c>
      <c r="L31">
        <v>0.32524497778428302</v>
      </c>
      <c r="M31">
        <v>0.71363238297159004</v>
      </c>
      <c r="N31">
        <v>0.64856268886886304</v>
      </c>
      <c r="P31" t="str">
        <f t="shared" ref="P31:P69" si="4">IF(E31&lt;0.001,"***",IF(E31&lt;0.01,"**",IF(E31&lt;0.05,"*",IF(E31&lt;0.1,"^",""))))</f>
        <v/>
      </c>
      <c r="Q31" t="str">
        <f t="shared" ref="Q31:Q69" si="5">IF(H31&lt;0.001,"***",IF(H31&lt;0.01,"**",IF(H31&lt;0.05,"*",IF(H31&lt;0.1,"^",""))))</f>
        <v/>
      </c>
      <c r="R31" t="str">
        <f t="shared" ref="R31:R69" si="6">IF(K31&lt;0.001,"***",IF(K31&lt;0.01,"**",IF(K31&lt;0.05,"*",IF(K31&lt;0.1,"^",""))))</f>
        <v/>
      </c>
      <c r="S31" t="str">
        <f t="shared" ref="S31:S69" si="7">IF(N31&lt;0.001,"***",IF(N31&lt;0.01,"**",IF(N31&lt;0.05,"*",IF(N31&lt;0.1,"^",""))))</f>
        <v/>
      </c>
    </row>
    <row r="32" spans="1:19" x14ac:dyDescent="0.25">
      <c r="A32">
        <v>31</v>
      </c>
      <c r="B32" t="s">
        <v>106</v>
      </c>
      <c r="C32">
        <v>-4.5249377457063401E-2</v>
      </c>
      <c r="D32">
        <v>0.21955049268530799</v>
      </c>
      <c r="E32">
        <v>0.83671272436103095</v>
      </c>
      <c r="F32">
        <v>-5.6663063677675797E-2</v>
      </c>
      <c r="G32">
        <v>0.208535909027809</v>
      </c>
      <c r="H32">
        <v>0.78583847801377704</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804</v>
      </c>
      <c r="C33">
        <v>0.72008171492780504</v>
      </c>
      <c r="D33">
        <v>0.45293016685246501</v>
      </c>
      <c r="E33">
        <v>0.11187325521347601</v>
      </c>
      <c r="F33">
        <v>0.66669493146345604</v>
      </c>
      <c r="G33">
        <v>0.42825787665049497</v>
      </c>
      <c r="H33">
        <v>0.119527366763436</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47</v>
      </c>
      <c r="C34">
        <v>-0.136031634521911</v>
      </c>
      <c r="D34">
        <v>0.35290509484767801</v>
      </c>
      <c r="E34">
        <v>0.69989488039441605</v>
      </c>
      <c r="F34">
        <v>-0.193544001460426</v>
      </c>
      <c r="G34">
        <v>0.33692725302509902</v>
      </c>
      <c r="H34">
        <v>0.565671074930854</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61</v>
      </c>
      <c r="C35">
        <v>0.213872064316251</v>
      </c>
      <c r="D35">
        <v>0.13869472391578599</v>
      </c>
      <c r="E35">
        <v>0.123065183743712</v>
      </c>
      <c r="F35">
        <v>0.200682897188904</v>
      </c>
      <c r="G35">
        <v>0.12943675490225701</v>
      </c>
      <c r="H35">
        <v>0.12103784364280699</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58</v>
      </c>
      <c r="C36">
        <v>0.247542218197632</v>
      </c>
      <c r="D36">
        <v>0.18368027220894201</v>
      </c>
      <c r="E36">
        <v>0.177761346808437</v>
      </c>
      <c r="F36">
        <v>0.24115608266809599</v>
      </c>
      <c r="G36">
        <v>0.173226896417534</v>
      </c>
      <c r="H36">
        <v>0.16388002314120301</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48</v>
      </c>
      <c r="C37">
        <v>0.41501516045884601</v>
      </c>
      <c r="D37">
        <v>0.34045000360990502</v>
      </c>
      <c r="E37">
        <v>0.22283682784304201</v>
      </c>
      <c r="F37">
        <v>0.31508771662468599</v>
      </c>
      <c r="G37">
        <v>0.32092773579506401</v>
      </c>
      <c r="H37">
        <v>0.32619705911597502</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52</v>
      </c>
      <c r="C38">
        <v>0.142459248020531</v>
      </c>
      <c r="D38">
        <v>0.34836949561141001</v>
      </c>
      <c r="E38">
        <v>0.68258995758895902</v>
      </c>
      <c r="F38">
        <v>0.139258398232117</v>
      </c>
      <c r="G38">
        <v>0.32918606987068399</v>
      </c>
      <c r="H38">
        <v>0.67226713389604698</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66</v>
      </c>
      <c r="C39">
        <v>-0.11999548614672401</v>
      </c>
      <c r="D39">
        <v>0.27278739570826399</v>
      </c>
      <c r="E39">
        <v>0.66001933150439296</v>
      </c>
      <c r="F39">
        <v>-0.176484069731353</v>
      </c>
      <c r="G39">
        <v>0.254945781420442</v>
      </c>
      <c r="H39">
        <v>0.48878563268578401</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56</v>
      </c>
      <c r="C40">
        <v>7.7879242819136503E-3</v>
      </c>
      <c r="D40">
        <v>0.22300027811457701</v>
      </c>
      <c r="E40">
        <v>0.97214083447326105</v>
      </c>
      <c r="F40">
        <v>-4.6017357388588399E-2</v>
      </c>
      <c r="G40">
        <v>0.20587785690793201</v>
      </c>
      <c r="H40">
        <v>0.82313256234403898</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55</v>
      </c>
      <c r="C41">
        <v>0.32804875137084699</v>
      </c>
      <c r="D41">
        <v>0.35913881542285903</v>
      </c>
      <c r="E41">
        <v>0.36101557975603799</v>
      </c>
      <c r="F41">
        <v>0.30248949424772897</v>
      </c>
      <c r="G41">
        <v>0.34036965812826597</v>
      </c>
      <c r="H41">
        <v>0.37415962600527097</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60</v>
      </c>
      <c r="C42">
        <v>-1.2115809944796999E-2</v>
      </c>
      <c r="D42">
        <v>0.22519135976660201</v>
      </c>
      <c r="E42">
        <v>0.95709268818820503</v>
      </c>
      <c r="F42">
        <v>4.62692785092092E-2</v>
      </c>
      <c r="G42">
        <v>0.20613513965442701</v>
      </c>
      <c r="H42">
        <v>0.82239868971567898</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57</v>
      </c>
      <c r="C43">
        <v>-0.55078898468596804</v>
      </c>
      <c r="D43">
        <v>0.55789644026125496</v>
      </c>
      <c r="E43">
        <v>0.32351506710038702</v>
      </c>
      <c r="F43">
        <v>-0.45678149507561699</v>
      </c>
      <c r="G43">
        <v>0.47228615833555398</v>
      </c>
      <c r="H43">
        <v>0.333458536719351</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54</v>
      </c>
      <c r="C44">
        <v>0.35986113939084402</v>
      </c>
      <c r="D44">
        <v>0.25677122610472197</v>
      </c>
      <c r="E44">
        <v>0.16106895316044001</v>
      </c>
      <c r="F44">
        <v>0.353262009003045</v>
      </c>
      <c r="G44">
        <v>0.23921853595647999</v>
      </c>
      <c r="H44">
        <v>0.139747107417976</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67</v>
      </c>
      <c r="C45">
        <v>0.220257278932984</v>
      </c>
      <c r="D45">
        <v>0.28002091340199597</v>
      </c>
      <c r="E45">
        <v>0.43153105645050299</v>
      </c>
      <c r="F45">
        <v>0.12498429385404999</v>
      </c>
      <c r="G45">
        <v>0.26170322286675701</v>
      </c>
      <c r="H45">
        <v>0.63294898178675196</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53</v>
      </c>
      <c r="C46">
        <v>0.26324852288185302</v>
      </c>
      <c r="D46">
        <v>0.39997298404637199</v>
      </c>
      <c r="E46">
        <v>0.51043162413245702</v>
      </c>
      <c r="F46">
        <v>0.15928533948401499</v>
      </c>
      <c r="G46">
        <v>0.37237554034222398</v>
      </c>
      <c r="H46">
        <v>0.66882981479922299</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59</v>
      </c>
      <c r="C47">
        <v>-0.20469171564185601</v>
      </c>
      <c r="D47">
        <v>0.29121833404821901</v>
      </c>
      <c r="E47">
        <v>0.48213016576936901</v>
      </c>
      <c r="F47">
        <v>-0.22883228878647</v>
      </c>
      <c r="G47">
        <v>0.27309796282009102</v>
      </c>
      <c r="H47">
        <v>0.40207965861552702</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64</v>
      </c>
      <c r="C48">
        <v>4.0698834388077199E-2</v>
      </c>
      <c r="D48">
        <v>0.73010587337483401</v>
      </c>
      <c r="E48">
        <v>0.95554595154176403</v>
      </c>
      <c r="F48">
        <v>0.141146824063762</v>
      </c>
      <c r="G48">
        <v>0.68199001681877103</v>
      </c>
      <c r="H48">
        <v>0.83603861233524002</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65</v>
      </c>
      <c r="C49">
        <v>-0.62900178840938703</v>
      </c>
      <c r="D49">
        <v>0.550508890325897</v>
      </c>
      <c r="E49">
        <v>0.253212001787742</v>
      </c>
      <c r="F49">
        <v>-0.595432995717879</v>
      </c>
      <c r="G49">
        <v>0.52333604825018498</v>
      </c>
      <c r="H49">
        <v>0.25521897713509001</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49</v>
      </c>
      <c r="C50">
        <v>0.604440185614603</v>
      </c>
      <c r="D50">
        <v>0.74284091510939498</v>
      </c>
      <c r="E50">
        <v>0.41582413688750097</v>
      </c>
      <c r="F50">
        <v>0.43844526952900897</v>
      </c>
      <c r="G50">
        <v>0.72231540599205302</v>
      </c>
      <c r="H50">
        <v>0.54385107927172005</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50</v>
      </c>
      <c r="C51">
        <v>0.17337399294362699</v>
      </c>
      <c r="D51">
        <v>0.54618053493315499</v>
      </c>
      <c r="E51">
        <v>0.75091747757217497</v>
      </c>
      <c r="F51">
        <v>0.34275419423997699</v>
      </c>
      <c r="G51">
        <v>0.481848392292896</v>
      </c>
      <c r="H51">
        <v>0.476878508729907</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63</v>
      </c>
      <c r="C52">
        <v>-1.2904119511149701</v>
      </c>
      <c r="D52">
        <v>1.0605925305510799</v>
      </c>
      <c r="E52">
        <v>0.22372231977022899</v>
      </c>
      <c r="F52">
        <v>-1.12462861003008</v>
      </c>
      <c r="G52">
        <v>1.01669970193656</v>
      </c>
      <c r="H52">
        <v>0.26865894639516302</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51</v>
      </c>
      <c r="C53">
        <v>3.6603297068939597E-2</v>
      </c>
      <c r="D53">
        <v>0.76955535333065395</v>
      </c>
      <c r="E53">
        <v>0.96206355120960396</v>
      </c>
      <c r="F53">
        <v>0.118993471542786</v>
      </c>
      <c r="G53">
        <v>0.73044614172979305</v>
      </c>
      <c r="H53">
        <v>0.87059308003580205</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805</v>
      </c>
      <c r="C54">
        <v>-0.51912526032281303</v>
      </c>
      <c r="D54">
        <v>0.733952434148333</v>
      </c>
      <c r="E54">
        <v>0.479379469891832</v>
      </c>
      <c r="F54">
        <v>-0.41120332328019699</v>
      </c>
      <c r="G54">
        <v>0.69229436352459595</v>
      </c>
      <c r="H54">
        <v>0.55253098019104097</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75</v>
      </c>
      <c r="C55">
        <v>2.34450059618104E-2</v>
      </c>
      <c r="D55">
        <v>0.35372878035397498</v>
      </c>
      <c r="E55">
        <v>0.94715521558933902</v>
      </c>
      <c r="F55">
        <v>-9.1668769571371697E-2</v>
      </c>
      <c r="G55">
        <v>0.33484585112308501</v>
      </c>
      <c r="H55">
        <v>0.784265922044877</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74</v>
      </c>
      <c r="C56">
        <v>-0.14062714631901699</v>
      </c>
      <c r="D56">
        <v>0.26237462638758302</v>
      </c>
      <c r="E56">
        <v>0.59197344223564397</v>
      </c>
      <c r="F56">
        <v>-0.166015796052285</v>
      </c>
      <c r="G56">
        <v>0.24469855600731799</v>
      </c>
      <c r="H56">
        <v>0.497486258618211</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79</v>
      </c>
      <c r="C57">
        <v>-0.1326281480265</v>
      </c>
      <c r="D57">
        <v>0.24776364504670501</v>
      </c>
      <c r="E57">
        <v>0.59244167619246901</v>
      </c>
      <c r="F57">
        <v>-0.15038660855629499</v>
      </c>
      <c r="G57">
        <v>0.23085440865051299</v>
      </c>
      <c r="H57">
        <v>0.51476581606975302</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84</v>
      </c>
      <c r="C58">
        <v>0.24412740158801699</v>
      </c>
      <c r="D58">
        <v>0.445438429718369</v>
      </c>
      <c r="E58">
        <v>0.58365006411111797</v>
      </c>
      <c r="F58">
        <v>0.15062675372929399</v>
      </c>
      <c r="G58">
        <v>0.41853384323675602</v>
      </c>
      <c r="H58">
        <v>0.71892830754596204</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72</v>
      </c>
      <c r="C59">
        <v>-0.12871210239542299</v>
      </c>
      <c r="D59">
        <v>0.25801661263685199</v>
      </c>
      <c r="E59">
        <v>0.61788365362876196</v>
      </c>
      <c r="F59">
        <v>-0.155594579890245</v>
      </c>
      <c r="G59">
        <v>0.24221939177653401</v>
      </c>
      <c r="H59">
        <v>0.52063268100607196</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76</v>
      </c>
      <c r="C60">
        <v>-3.6826255423874098E-2</v>
      </c>
      <c r="D60">
        <v>0.26427015823815497</v>
      </c>
      <c r="E60">
        <v>0.88917295644584804</v>
      </c>
      <c r="F60">
        <v>-4.8706405030632199E-2</v>
      </c>
      <c r="G60">
        <v>0.24692234382740499</v>
      </c>
      <c r="H60">
        <v>0.84362882220611801</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78</v>
      </c>
      <c r="C61">
        <v>2.40865791096893E-2</v>
      </c>
      <c r="D61">
        <v>0.23298321123691099</v>
      </c>
      <c r="E61">
        <v>0.91765874573555195</v>
      </c>
      <c r="F61">
        <v>1.96136883630386E-2</v>
      </c>
      <c r="G61">
        <v>0.217443288614319</v>
      </c>
      <c r="H61">
        <v>0.92812717434876202</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71</v>
      </c>
      <c r="C62">
        <v>-5.5767519852876701E-2</v>
      </c>
      <c r="D62">
        <v>0.319095051468196</v>
      </c>
      <c r="E62">
        <v>0.86126214071489404</v>
      </c>
      <c r="F62">
        <v>-2.7684213288989699E-2</v>
      </c>
      <c r="G62">
        <v>0.297134912230198</v>
      </c>
      <c r="H62">
        <v>0.92576809678044103</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80</v>
      </c>
      <c r="C63">
        <v>-0.115886835175267</v>
      </c>
      <c r="D63">
        <v>0.31696365697288498</v>
      </c>
      <c r="E63">
        <v>0.71465198565684096</v>
      </c>
      <c r="F63">
        <v>-0.14237243898165</v>
      </c>
      <c r="G63">
        <v>0.29443445517226702</v>
      </c>
      <c r="H63">
        <v>0.62870850182212301</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70</v>
      </c>
      <c r="C64">
        <v>7.0079894845937102E-2</v>
      </c>
      <c r="D64">
        <v>0.438078766912324</v>
      </c>
      <c r="E64">
        <v>0.87290392506498904</v>
      </c>
      <c r="F64">
        <v>0.110674940023767</v>
      </c>
      <c r="G64">
        <v>0.402252901768127</v>
      </c>
      <c r="H64">
        <v>0.78321044499077397</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82</v>
      </c>
      <c r="C65">
        <v>3.1087148976072201E-2</v>
      </c>
      <c r="D65">
        <v>0.405719966314668</v>
      </c>
      <c r="E65">
        <v>0.9389241123855</v>
      </c>
      <c r="F65">
        <v>-1.5084953076996701E-2</v>
      </c>
      <c r="G65">
        <v>0.38267871254282598</v>
      </c>
      <c r="H65">
        <v>0.96855603830880499</v>
      </c>
      <c r="I65" t="s">
        <v>170</v>
      </c>
      <c r="J65" t="s">
        <v>170</v>
      </c>
      <c r="K65" t="s">
        <v>170</v>
      </c>
      <c r="L65" t="s">
        <v>170</v>
      </c>
      <c r="M65" t="s">
        <v>170</v>
      </c>
      <c r="N65" t="s">
        <v>170</v>
      </c>
      <c r="P65" t="str">
        <f t="shared" si="4"/>
        <v/>
      </c>
      <c r="Q65" t="str">
        <f t="shared" si="5"/>
        <v/>
      </c>
      <c r="R65" t="str">
        <f t="shared" si="6"/>
        <v/>
      </c>
      <c r="S65" t="str">
        <f t="shared" si="7"/>
        <v/>
      </c>
    </row>
    <row r="66" spans="1:19" x14ac:dyDescent="0.25">
      <c r="B66" t="s">
        <v>81</v>
      </c>
      <c r="C66">
        <v>0.14481357160817701</v>
      </c>
      <c r="D66">
        <v>0.31969227951317902</v>
      </c>
      <c r="E66">
        <v>0.65056457831520897</v>
      </c>
      <c r="F66">
        <v>3.0198060592256298E-2</v>
      </c>
      <c r="G66">
        <v>0.29309704936903602</v>
      </c>
      <c r="H66">
        <v>0.91793842565078898</v>
      </c>
      <c r="I66" t="s">
        <v>170</v>
      </c>
      <c r="J66" t="s">
        <v>170</v>
      </c>
      <c r="K66" t="s">
        <v>170</v>
      </c>
      <c r="L66" t="s">
        <v>170</v>
      </c>
      <c r="M66" t="s">
        <v>170</v>
      </c>
      <c r="N66" t="s">
        <v>170</v>
      </c>
      <c r="P66" t="str">
        <f t="shared" si="4"/>
        <v/>
      </c>
      <c r="Q66" t="str">
        <f t="shared" si="5"/>
        <v/>
      </c>
      <c r="R66" t="str">
        <f t="shared" si="6"/>
        <v/>
      </c>
      <c r="S66" t="str">
        <f t="shared" si="7"/>
        <v/>
      </c>
    </row>
    <row r="67" spans="1:19" x14ac:dyDescent="0.25">
      <c r="B67" t="s">
        <v>68</v>
      </c>
      <c r="C67">
        <v>0.216340136029705</v>
      </c>
      <c r="D67">
        <v>0.41945624930545999</v>
      </c>
      <c r="E67">
        <v>0.60601974337945397</v>
      </c>
      <c r="F67">
        <v>0.22873102980582399</v>
      </c>
      <c r="G67">
        <v>0.391742137427047</v>
      </c>
      <c r="H67">
        <v>0.55929996678540095</v>
      </c>
      <c r="I67" t="s">
        <v>170</v>
      </c>
      <c r="J67" t="s">
        <v>170</v>
      </c>
      <c r="K67" t="s">
        <v>170</v>
      </c>
      <c r="L67" t="s">
        <v>170</v>
      </c>
      <c r="M67" t="s">
        <v>170</v>
      </c>
      <c r="N67" t="s">
        <v>170</v>
      </c>
      <c r="P67" t="str">
        <f t="shared" si="4"/>
        <v/>
      </c>
      <c r="Q67" t="str">
        <f t="shared" si="5"/>
        <v/>
      </c>
      <c r="R67" t="str">
        <f t="shared" si="6"/>
        <v/>
      </c>
      <c r="S67" t="str">
        <f t="shared" si="7"/>
        <v/>
      </c>
    </row>
    <row r="68" spans="1:19" x14ac:dyDescent="0.25">
      <c r="B68" t="s">
        <v>83</v>
      </c>
      <c r="C68">
        <v>-0.29190462366159098</v>
      </c>
      <c r="D68">
        <v>1.0754987714095701</v>
      </c>
      <c r="E68">
        <v>0.78607320754101395</v>
      </c>
      <c r="F68">
        <v>-9.4686818915055093E-2</v>
      </c>
      <c r="G68">
        <v>1.02467972514492</v>
      </c>
      <c r="H68">
        <v>0.92637526764320299</v>
      </c>
      <c r="I68" t="s">
        <v>170</v>
      </c>
      <c r="J68" t="s">
        <v>170</v>
      </c>
      <c r="K68" t="s">
        <v>170</v>
      </c>
      <c r="L68" t="s">
        <v>170</v>
      </c>
      <c r="M68" t="s">
        <v>170</v>
      </c>
      <c r="N68" t="s">
        <v>170</v>
      </c>
      <c r="P68" t="str">
        <f t="shared" si="4"/>
        <v/>
      </c>
      <c r="Q68" t="str">
        <f t="shared" si="5"/>
        <v/>
      </c>
      <c r="R68" t="str">
        <f t="shared" si="6"/>
        <v/>
      </c>
      <c r="S68" t="str">
        <f t="shared" si="7"/>
        <v/>
      </c>
    </row>
    <row r="69" spans="1:19" x14ac:dyDescent="0.25">
      <c r="B69" t="s">
        <v>69</v>
      </c>
      <c r="C69">
        <v>1.13619031356755</v>
      </c>
      <c r="D69">
        <v>1.5371047782262099</v>
      </c>
      <c r="E69">
        <v>0.45980038822900499</v>
      </c>
      <c r="F69">
        <v>0.865113182105263</v>
      </c>
      <c r="G69">
        <v>1.4754738431716601</v>
      </c>
      <c r="H69">
        <v>0.55765441045546804</v>
      </c>
      <c r="I69" t="s">
        <v>170</v>
      </c>
      <c r="J69" t="s">
        <v>170</v>
      </c>
      <c r="K69" t="s">
        <v>170</v>
      </c>
      <c r="L69" t="s">
        <v>170</v>
      </c>
      <c r="M69" t="s">
        <v>170</v>
      </c>
      <c r="N69" t="s">
        <v>170</v>
      </c>
      <c r="P69" t="str">
        <f t="shared" si="4"/>
        <v/>
      </c>
      <c r="Q69" t="str">
        <f t="shared" si="5"/>
        <v/>
      </c>
      <c r="R69" t="str">
        <f t="shared" si="6"/>
        <v/>
      </c>
      <c r="S69" t="str">
        <f t="shared" si="7"/>
        <v/>
      </c>
    </row>
    <row r="70" spans="1:19" x14ac:dyDescent="0.25">
      <c r="B70" t="s">
        <v>503</v>
      </c>
      <c r="C70">
        <v>-9.9679028214997301E-2</v>
      </c>
      <c r="D70">
        <v>7.0675877204485704E-2</v>
      </c>
      <c r="E70">
        <v>0.158430912886276</v>
      </c>
      <c r="F70">
        <v>-8.8946751709502406E-2</v>
      </c>
      <c r="G70">
        <v>6.2262212560793603E-2</v>
      </c>
      <c r="H70">
        <v>0.153124061707924</v>
      </c>
      <c r="I70">
        <v>-7.1280724940666895E-2</v>
      </c>
      <c r="J70">
        <v>6.9714412780771298E-2</v>
      </c>
      <c r="K70">
        <v>0.30655966281368502</v>
      </c>
      <c r="L70">
        <v>-6.2709258037367904E-2</v>
      </c>
      <c r="M70">
        <v>6.1311824559478097E-2</v>
      </c>
      <c r="N70">
        <v>0.30640609047089801</v>
      </c>
    </row>
    <row r="71" spans="1:19" x14ac:dyDescent="0.25">
      <c r="B71" t="s">
        <v>505</v>
      </c>
      <c r="C71">
        <v>-7.3423877856725397E-2</v>
      </c>
      <c r="D71">
        <v>8.5971505666244397E-2</v>
      </c>
      <c r="E71">
        <v>0.39307784389539802</v>
      </c>
      <c r="F71">
        <v>-6.0194318531851899E-2</v>
      </c>
      <c r="G71">
        <v>7.7275832467152999E-2</v>
      </c>
      <c r="H71">
        <v>0.43600681448449602</v>
      </c>
      <c r="I71">
        <v>-7.5452084772155897E-2</v>
      </c>
      <c r="J71">
        <v>8.4948837960737503E-2</v>
      </c>
      <c r="K71">
        <v>0.37442984300437399</v>
      </c>
      <c r="L71">
        <v>-6.6422286638828695E-2</v>
      </c>
      <c r="M71">
        <v>7.6011421692641204E-2</v>
      </c>
      <c r="N71">
        <v>0.38220205512404098</v>
      </c>
    </row>
    <row r="72" spans="1:19" x14ac:dyDescent="0.25">
      <c r="B72" t="s">
        <v>504</v>
      </c>
      <c r="C72">
        <v>-5.8753666103554099E-2</v>
      </c>
      <c r="D72">
        <v>0.12232164812370901</v>
      </c>
      <c r="E72">
        <v>0.63099910203813503</v>
      </c>
      <c r="F72">
        <v>-5.6780974694636097E-2</v>
      </c>
      <c r="G72">
        <v>0.103860855247835</v>
      </c>
      <c r="H72">
        <v>0.58458323246000399</v>
      </c>
      <c r="I72">
        <v>-3.7064624495499202E-2</v>
      </c>
      <c r="J72">
        <v>0.121017107201119</v>
      </c>
      <c r="K72">
        <v>0.75939458035642704</v>
      </c>
      <c r="L72">
        <v>-3.70441675632006E-2</v>
      </c>
      <c r="M72">
        <v>0.10284418966832599</v>
      </c>
      <c r="N72">
        <v>0.71869982544670297</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C6BD7-F31F-4FD1-97ED-4AF127984C26}">
  <dimension ref="A1:S73"/>
  <sheetViews>
    <sheetView workbookViewId="0">
      <selection activeCell="B2" sqref="B2:N73"/>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0.14658204489152299</v>
      </c>
      <c r="D2">
        <v>0.174593663579724</v>
      </c>
      <c r="E2">
        <v>0.40115452846168098</v>
      </c>
      <c r="F2">
        <v>5.1519124965493102E-2</v>
      </c>
      <c r="G2">
        <v>0.15591175705152599</v>
      </c>
      <c r="H2">
        <v>0.74106924688451303</v>
      </c>
      <c r="I2">
        <v>0.141911324775672</v>
      </c>
      <c r="J2">
        <v>0.173640061714148</v>
      </c>
      <c r="K2">
        <v>0.41377246384505401</v>
      </c>
      <c r="L2">
        <v>5.2640337920162997E-2</v>
      </c>
      <c r="M2">
        <v>0.155369096447938</v>
      </c>
      <c r="N2">
        <v>0.73475415559266999</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-5.5854741904171903E-2</v>
      </c>
      <c r="D3">
        <v>6.0693830150575702E-2</v>
      </c>
      <c r="E3">
        <v>0.35743141675770401</v>
      </c>
      <c r="F3">
        <v>-5.0323994157465197E-2</v>
      </c>
      <c r="G3">
        <v>5.4012019757216201E-2</v>
      </c>
      <c r="H3">
        <v>0.35148206019406097</v>
      </c>
      <c r="I3">
        <v>-4.7248515188365099E-2</v>
      </c>
      <c r="J3">
        <v>6.0216039560758897E-2</v>
      </c>
      <c r="K3">
        <v>0.43265880831576198</v>
      </c>
      <c r="L3">
        <v>-3.4770375702868901E-2</v>
      </c>
      <c r="M3">
        <v>5.3447051369834103E-2</v>
      </c>
      <c r="N3">
        <v>0.51533222607289797</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-0.14260492799671401</v>
      </c>
      <c r="D4">
        <v>7.6327076857870296E-2</v>
      </c>
      <c r="E4">
        <v>6.1714699578952599E-2</v>
      </c>
      <c r="F4">
        <v>-0.151870445726735</v>
      </c>
      <c r="G4">
        <v>6.53841914143624E-2</v>
      </c>
      <c r="H4">
        <v>2.0193149571314399E-2</v>
      </c>
      <c r="I4">
        <v>-0.13717652077794801</v>
      </c>
      <c r="J4">
        <v>7.5840193249551699E-2</v>
      </c>
      <c r="K4">
        <v>7.0488680612792204E-2</v>
      </c>
      <c r="L4">
        <v>-0.14509600420169999</v>
      </c>
      <c r="M4">
        <v>6.4883251603988903E-2</v>
      </c>
      <c r="N4">
        <v>2.5334559365559801E-2</v>
      </c>
      <c r="P4" t="str">
        <f t="shared" si="0"/>
        <v>^</v>
      </c>
      <c r="Q4" t="str">
        <f t="shared" si="1"/>
        <v>*</v>
      </c>
      <c r="R4" t="str">
        <f t="shared" si="2"/>
        <v>^</v>
      </c>
      <c r="S4" t="str">
        <f t="shared" si="3"/>
        <v>*</v>
      </c>
    </row>
    <row r="5" spans="1:19" x14ac:dyDescent="0.25">
      <c r="A5">
        <v>4</v>
      </c>
      <c r="B5" t="s">
        <v>25</v>
      </c>
      <c r="C5">
        <v>0.137959337090062</v>
      </c>
      <c r="D5">
        <v>7.8949538761137195E-2</v>
      </c>
      <c r="E5">
        <v>8.0561581806679605E-2</v>
      </c>
      <c r="F5">
        <v>0.13908992222998701</v>
      </c>
      <c r="G5">
        <v>6.8135083958325293E-2</v>
      </c>
      <c r="H5">
        <v>4.12125977478923E-2</v>
      </c>
      <c r="I5">
        <v>0.15106201889467399</v>
      </c>
      <c r="J5">
        <v>7.7713127126651099E-2</v>
      </c>
      <c r="K5">
        <v>5.1914540711640297E-2</v>
      </c>
      <c r="L5">
        <v>0.16065625264266201</v>
      </c>
      <c r="M5">
        <v>6.6861245998601701E-2</v>
      </c>
      <c r="N5">
        <v>1.6268718569383001E-2</v>
      </c>
      <c r="P5" t="str">
        <f t="shared" si="0"/>
        <v>^</v>
      </c>
      <c r="Q5" t="str">
        <f t="shared" si="1"/>
        <v>*</v>
      </c>
      <c r="R5" t="str">
        <f t="shared" si="2"/>
        <v>^</v>
      </c>
      <c r="S5" t="str">
        <f t="shared" si="3"/>
        <v>*</v>
      </c>
    </row>
    <row r="6" spans="1:19" x14ac:dyDescent="0.25">
      <c r="A6">
        <v>5</v>
      </c>
      <c r="B6" t="s">
        <v>26</v>
      </c>
      <c r="C6">
        <v>2.0274033319137401E-2</v>
      </c>
      <c r="D6">
        <v>0.12779612371360899</v>
      </c>
      <c r="E6">
        <v>0.87394969944009404</v>
      </c>
      <c r="F6">
        <v>3.3137144598860503E-2</v>
      </c>
      <c r="G6">
        <v>0.112307391236964</v>
      </c>
      <c r="H6">
        <v>0.76794991091817499</v>
      </c>
      <c r="I6">
        <v>2.1179293615654699E-2</v>
      </c>
      <c r="J6">
        <v>0.12589909851335099</v>
      </c>
      <c r="K6">
        <v>0.86640678787140801</v>
      </c>
      <c r="L6">
        <v>2.9012705733217799E-2</v>
      </c>
      <c r="M6">
        <v>0.11053665285971501</v>
      </c>
      <c r="N6">
        <v>0.79295806207265596</v>
      </c>
      <c r="P6" t="str">
        <f t="shared" si="0"/>
        <v/>
      </c>
      <c r="Q6" t="str">
        <f t="shared" si="1"/>
        <v/>
      </c>
      <c r="R6" t="str">
        <f t="shared" si="2"/>
        <v/>
      </c>
      <c r="S6" t="str">
        <f t="shared" si="3"/>
        <v/>
      </c>
    </row>
    <row r="7" spans="1:19" x14ac:dyDescent="0.25">
      <c r="A7">
        <v>6</v>
      </c>
      <c r="B7" t="s">
        <v>30</v>
      </c>
      <c r="C7">
        <v>-1.1014331941773099E-2</v>
      </c>
      <c r="D7">
        <v>7.2734487850790203E-2</v>
      </c>
      <c r="E7">
        <v>0.879634915881639</v>
      </c>
      <c r="F7">
        <v>5.2925444546802498E-3</v>
      </c>
      <c r="G7">
        <v>6.0315486565167699E-2</v>
      </c>
      <c r="H7">
        <v>0.93007721678287503</v>
      </c>
      <c r="I7">
        <v>-1.8358374330832601E-2</v>
      </c>
      <c r="J7">
        <v>7.1697000669861496E-2</v>
      </c>
      <c r="K7">
        <v>0.79790838129965103</v>
      </c>
      <c r="L7">
        <v>-1.12393256982625E-2</v>
      </c>
      <c r="M7">
        <v>5.9176446025214401E-2</v>
      </c>
      <c r="N7">
        <v>0.84936473449795402</v>
      </c>
      <c r="P7" t="str">
        <f t="shared" si="0"/>
        <v/>
      </c>
      <c r="Q7" t="str">
        <f t="shared" si="1"/>
        <v/>
      </c>
      <c r="R7" t="str">
        <f t="shared" si="2"/>
        <v/>
      </c>
      <c r="S7" t="str">
        <f t="shared" si="3"/>
        <v/>
      </c>
    </row>
    <row r="8" spans="1:19" x14ac:dyDescent="0.25">
      <c r="A8">
        <v>7</v>
      </c>
      <c r="B8" t="s">
        <v>27</v>
      </c>
      <c r="C8">
        <v>-3.4165187667968402E-2</v>
      </c>
      <c r="D8">
        <v>0.14564579353564</v>
      </c>
      <c r="E8">
        <v>0.81453687971396904</v>
      </c>
      <c r="F8">
        <v>-1.6063421086944699E-2</v>
      </c>
      <c r="G8">
        <v>0.12767745068944</v>
      </c>
      <c r="H8">
        <v>0.89988033553567603</v>
      </c>
      <c r="I8">
        <v>-2.68055695379095E-2</v>
      </c>
      <c r="J8">
        <v>0.13876741478131899</v>
      </c>
      <c r="K8">
        <v>0.84682657755839696</v>
      </c>
      <c r="L8">
        <v>-3.40987990224118E-3</v>
      </c>
      <c r="M8">
        <v>0.119448881102014</v>
      </c>
      <c r="N8">
        <v>0.97722606503379195</v>
      </c>
      <c r="P8" t="str">
        <f t="shared" si="0"/>
        <v/>
      </c>
      <c r="Q8" t="str">
        <f t="shared" si="1"/>
        <v/>
      </c>
      <c r="R8" t="str">
        <f t="shared" si="2"/>
        <v/>
      </c>
      <c r="S8" t="str">
        <f t="shared" si="3"/>
        <v/>
      </c>
    </row>
    <row r="9" spans="1:19" x14ac:dyDescent="0.25">
      <c r="A9">
        <v>8</v>
      </c>
      <c r="B9" t="s">
        <v>29</v>
      </c>
      <c r="C9">
        <v>-7.4550471053865294E-2</v>
      </c>
      <c r="D9">
        <v>6.4798750119801699E-2</v>
      </c>
      <c r="E9">
        <v>0.24994111305254901</v>
      </c>
      <c r="F9">
        <v>-6.8721025536034902E-2</v>
      </c>
      <c r="G9">
        <v>5.3854079617422099E-2</v>
      </c>
      <c r="H9">
        <v>0.20193438423833099</v>
      </c>
      <c r="I9">
        <v>-7.7810924806909501E-2</v>
      </c>
      <c r="J9">
        <v>6.4273656793948697E-2</v>
      </c>
      <c r="K9">
        <v>0.226041371309426</v>
      </c>
      <c r="L9">
        <v>-7.6909786299740296E-2</v>
      </c>
      <c r="M9">
        <v>5.3339522411060603E-2</v>
      </c>
      <c r="N9">
        <v>0.14933307799368101</v>
      </c>
      <c r="P9" t="str">
        <f t="shared" si="0"/>
        <v/>
      </c>
      <c r="Q9" t="str">
        <f t="shared" si="1"/>
        <v/>
      </c>
      <c r="R9" t="str">
        <f t="shared" si="2"/>
        <v/>
      </c>
      <c r="S9" t="str">
        <f t="shared" si="3"/>
        <v/>
      </c>
    </row>
    <row r="10" spans="1:19" x14ac:dyDescent="0.25">
      <c r="A10">
        <v>9</v>
      </c>
      <c r="B10" t="s">
        <v>28</v>
      </c>
      <c r="C10">
        <v>-0.10630829323403999</v>
      </c>
      <c r="D10">
        <v>0.22569712865600999</v>
      </c>
      <c r="E10">
        <v>0.63762508679412699</v>
      </c>
      <c r="F10">
        <v>-4.0833019616379604E-3</v>
      </c>
      <c r="G10">
        <v>0.19370242039087199</v>
      </c>
      <c r="H10">
        <v>0.98318161278479599</v>
      </c>
      <c r="I10">
        <v>-8.0419882536834797E-2</v>
      </c>
      <c r="J10">
        <v>0.21653216850171</v>
      </c>
      <c r="K10">
        <v>0.710340192514332</v>
      </c>
      <c r="L10">
        <v>8.6602459836589707E-3</v>
      </c>
      <c r="M10">
        <v>0.18561447573930001</v>
      </c>
      <c r="N10">
        <v>0.96278646724344097</v>
      </c>
      <c r="P10" t="str">
        <f t="shared" si="0"/>
        <v/>
      </c>
      <c r="Q10" t="str">
        <f t="shared" si="1"/>
        <v/>
      </c>
      <c r="R10" t="str">
        <f t="shared" si="2"/>
        <v/>
      </c>
      <c r="S10" t="str">
        <f t="shared" si="3"/>
        <v/>
      </c>
    </row>
    <row r="11" spans="1:19" x14ac:dyDescent="0.25">
      <c r="A11">
        <v>10</v>
      </c>
      <c r="B11" t="s">
        <v>31</v>
      </c>
      <c r="C11">
        <v>-6.6844513548427603E-2</v>
      </c>
      <c r="D11">
        <v>1.16334828033981E-2</v>
      </c>
      <c r="E11">
        <v>9.1447982519809995E-9</v>
      </c>
      <c r="F11">
        <v>-6.3445695684260894E-2</v>
      </c>
      <c r="G11">
        <v>1.02564791816193E-2</v>
      </c>
      <c r="H11">
        <v>6.1743758304565396E-10</v>
      </c>
      <c r="I11">
        <v>-6.4476691583553306E-2</v>
      </c>
      <c r="J11">
        <v>1.14746501247447E-2</v>
      </c>
      <c r="K11">
        <v>1.9200459444590498E-8</v>
      </c>
      <c r="L11">
        <v>-6.15339644822906E-2</v>
      </c>
      <c r="M11">
        <v>1.01140954078448E-2</v>
      </c>
      <c r="N11">
        <v>1.1723448973626401E-9</v>
      </c>
      <c r="P11" t="str">
        <f t="shared" si="0"/>
        <v>***</v>
      </c>
      <c r="Q11" t="str">
        <f t="shared" si="1"/>
        <v>***</v>
      </c>
      <c r="R11" t="str">
        <f t="shared" si="2"/>
        <v>***</v>
      </c>
      <c r="S11" t="str">
        <f t="shared" si="3"/>
        <v>***</v>
      </c>
    </row>
    <row r="12" spans="1:19" x14ac:dyDescent="0.25">
      <c r="A12">
        <v>11</v>
      </c>
      <c r="B12" t="s">
        <v>173</v>
      </c>
      <c r="C12">
        <v>-1.5599823110646199E-3</v>
      </c>
      <c r="D12">
        <v>7.47172774035013E-2</v>
      </c>
      <c r="E12">
        <v>0.98334260265231599</v>
      </c>
      <c r="F12">
        <v>-1.42317841022495E-2</v>
      </c>
      <c r="G12">
        <v>6.9609310676020497E-2</v>
      </c>
      <c r="H12">
        <v>0.83800005884946005</v>
      </c>
      <c r="I12">
        <v>8.7455614894479394E-3</v>
      </c>
      <c r="J12">
        <v>7.3647604695835298E-2</v>
      </c>
      <c r="K12">
        <v>0.90547440756203701</v>
      </c>
      <c r="L12">
        <v>4.9004529296160096E-3</v>
      </c>
      <c r="M12">
        <v>6.8399770967292203E-2</v>
      </c>
      <c r="N12">
        <v>0.942884993426092</v>
      </c>
      <c r="P12" t="str">
        <f t="shared" si="0"/>
        <v/>
      </c>
      <c r="Q12" t="str">
        <f t="shared" si="1"/>
        <v/>
      </c>
      <c r="R12" t="str">
        <f t="shared" si="2"/>
        <v/>
      </c>
      <c r="S12" t="str">
        <f t="shared" si="3"/>
        <v/>
      </c>
    </row>
    <row r="13" spans="1:19" x14ac:dyDescent="0.25">
      <c r="A13">
        <v>12</v>
      </c>
      <c r="B13" t="s">
        <v>32</v>
      </c>
      <c r="C13">
        <v>3.1011900042088699E-2</v>
      </c>
      <c r="D13">
        <v>3.9264045686934701E-2</v>
      </c>
      <c r="E13">
        <v>0.42962737109388399</v>
      </c>
      <c r="F13">
        <v>2.3197830064460599E-2</v>
      </c>
      <c r="G13">
        <v>3.52886202962399E-2</v>
      </c>
      <c r="H13">
        <v>0.51094030888044495</v>
      </c>
      <c r="I13">
        <v>2.7485103336677402E-2</v>
      </c>
      <c r="J13">
        <v>3.8675779538892001E-2</v>
      </c>
      <c r="K13">
        <v>0.47729857687668698</v>
      </c>
      <c r="L13">
        <v>2.2316136481494199E-2</v>
      </c>
      <c r="M13">
        <v>3.4701708833720903E-2</v>
      </c>
      <c r="N13">
        <v>0.520169170373874</v>
      </c>
      <c r="P13" t="str">
        <f t="shared" si="0"/>
        <v/>
      </c>
      <c r="Q13" t="str">
        <f t="shared" si="1"/>
        <v/>
      </c>
      <c r="R13" t="str">
        <f t="shared" si="2"/>
        <v/>
      </c>
      <c r="S13" t="str">
        <f t="shared" si="3"/>
        <v/>
      </c>
    </row>
    <row r="14" spans="1:19" x14ac:dyDescent="0.25">
      <c r="A14">
        <v>13</v>
      </c>
      <c r="B14" t="s">
        <v>33</v>
      </c>
      <c r="C14">
        <v>1.5358222806385701E-2</v>
      </c>
      <c r="D14">
        <v>7.8584256941241597E-3</v>
      </c>
      <c r="E14">
        <v>5.06582070390484E-2</v>
      </c>
      <c r="F14">
        <v>1.46299956972377E-2</v>
      </c>
      <c r="G14">
        <v>7.02402048887007E-3</v>
      </c>
      <c r="H14">
        <v>3.7264708562912703E-2</v>
      </c>
      <c r="I14">
        <v>1.39314925009398E-2</v>
      </c>
      <c r="J14">
        <v>7.7997294426353199E-3</v>
      </c>
      <c r="K14">
        <v>7.40748547983303E-2</v>
      </c>
      <c r="L14">
        <v>1.35841640005113E-2</v>
      </c>
      <c r="M14">
        <v>6.9735942992531696E-3</v>
      </c>
      <c r="N14">
        <v>5.1421787285275099E-2</v>
      </c>
      <c r="P14" t="str">
        <f t="shared" si="0"/>
        <v>^</v>
      </c>
      <c r="Q14" t="str">
        <f t="shared" si="1"/>
        <v>*</v>
      </c>
      <c r="R14" t="str">
        <f t="shared" si="2"/>
        <v>^</v>
      </c>
      <c r="S14" t="str">
        <f t="shared" si="3"/>
        <v>^</v>
      </c>
    </row>
    <row r="15" spans="1:19" x14ac:dyDescent="0.25">
      <c r="A15">
        <v>14</v>
      </c>
      <c r="B15" t="s">
        <v>118</v>
      </c>
      <c r="C15">
        <v>-2.03567950384149E-2</v>
      </c>
      <c r="D15">
        <v>1.4511084323298199E-2</v>
      </c>
      <c r="E15">
        <v>0.160663209629098</v>
      </c>
      <c r="F15">
        <v>-1.8845613459035401E-2</v>
      </c>
      <c r="G15">
        <v>1.24369383519002E-2</v>
      </c>
      <c r="H15">
        <v>0.12969806081611401</v>
      </c>
      <c r="I15">
        <v>-1.8007935893692099E-2</v>
      </c>
      <c r="J15">
        <v>1.4359216508697399E-2</v>
      </c>
      <c r="K15">
        <v>0.209804585474165</v>
      </c>
      <c r="L15">
        <v>-1.72189331215571E-2</v>
      </c>
      <c r="M15">
        <v>1.22865744871145E-2</v>
      </c>
      <c r="N15">
        <v>0.16108165805504701</v>
      </c>
      <c r="P15" t="str">
        <f t="shared" si="0"/>
        <v/>
      </c>
      <c r="Q15" t="str">
        <f t="shared" si="1"/>
        <v/>
      </c>
      <c r="R15" t="str">
        <f t="shared" si="2"/>
        <v/>
      </c>
      <c r="S15" t="str">
        <f t="shared" si="3"/>
        <v/>
      </c>
    </row>
    <row r="16" spans="1:19" x14ac:dyDescent="0.25">
      <c r="A16">
        <v>15</v>
      </c>
      <c r="B16" t="s">
        <v>34</v>
      </c>
      <c r="C16">
        <v>3.9263260938087402E-3</v>
      </c>
      <c r="D16">
        <v>1.2224160562425499E-3</v>
      </c>
      <c r="E16">
        <v>1.31842257870818E-3</v>
      </c>
      <c r="F16">
        <v>3.2826929999801098E-3</v>
      </c>
      <c r="G16">
        <v>9.4163840888199398E-4</v>
      </c>
      <c r="H16">
        <v>4.9002564343879405E-4</v>
      </c>
      <c r="I16">
        <v>3.8736030507448599E-3</v>
      </c>
      <c r="J16">
        <v>1.2106999094337E-3</v>
      </c>
      <c r="K16">
        <v>1.37678538291475E-3</v>
      </c>
      <c r="L16">
        <v>3.2001045033237599E-3</v>
      </c>
      <c r="M16">
        <v>9.2807285105938199E-4</v>
      </c>
      <c r="N16">
        <v>5.6450780683223504E-4</v>
      </c>
      <c r="P16" t="str">
        <f t="shared" si="0"/>
        <v>**</v>
      </c>
      <c r="Q16" t="str">
        <f t="shared" si="1"/>
        <v>***</v>
      </c>
      <c r="R16" t="str">
        <f t="shared" si="2"/>
        <v>**</v>
      </c>
      <c r="S16" t="str">
        <f t="shared" si="3"/>
        <v>***</v>
      </c>
    </row>
    <row r="17" spans="1:19" x14ac:dyDescent="0.25">
      <c r="A17">
        <v>16</v>
      </c>
      <c r="B17" t="s">
        <v>35</v>
      </c>
      <c r="C17">
        <v>-3.45348464288632E-4</v>
      </c>
      <c r="D17">
        <v>4.0463612885602898E-4</v>
      </c>
      <c r="E17">
        <v>0.39339369320703499</v>
      </c>
      <c r="F17">
        <v>-2.8526237750245399E-4</v>
      </c>
      <c r="G17">
        <v>3.8198377478185398E-4</v>
      </c>
      <c r="H17">
        <v>0.45518920382420802</v>
      </c>
      <c r="I17">
        <v>-3.98769017144263E-4</v>
      </c>
      <c r="J17">
        <v>3.8569275047917097E-4</v>
      </c>
      <c r="K17">
        <v>0.30118136045368599</v>
      </c>
      <c r="L17">
        <v>-3.55088422060781E-4</v>
      </c>
      <c r="M17">
        <v>3.6084491213255501E-4</v>
      </c>
      <c r="N17">
        <v>0.32509231053760801</v>
      </c>
      <c r="P17" t="str">
        <f t="shared" si="0"/>
        <v/>
      </c>
      <c r="Q17" t="str">
        <f t="shared" si="1"/>
        <v/>
      </c>
      <c r="R17" t="str">
        <f t="shared" si="2"/>
        <v/>
      </c>
      <c r="S17" t="str">
        <f t="shared" si="3"/>
        <v/>
      </c>
    </row>
    <row r="18" spans="1:19" x14ac:dyDescent="0.25">
      <c r="A18">
        <v>17</v>
      </c>
      <c r="B18" t="s">
        <v>36</v>
      </c>
      <c r="C18">
        <v>7.4902414225676002E-4</v>
      </c>
      <c r="D18">
        <v>2.5457987363874701E-4</v>
      </c>
      <c r="E18">
        <v>3.2589252764536601E-3</v>
      </c>
      <c r="F18">
        <v>7.7992789872425704E-4</v>
      </c>
      <c r="G18">
        <v>2.1336889143550299E-4</v>
      </c>
      <c r="H18">
        <v>2.56878638184116E-4</v>
      </c>
      <c r="I18">
        <v>7.2888020096374901E-4</v>
      </c>
      <c r="J18">
        <v>2.5042628883232702E-4</v>
      </c>
      <c r="K18">
        <v>3.6078417003407898E-3</v>
      </c>
      <c r="L18">
        <v>7.4965179811002799E-4</v>
      </c>
      <c r="M18">
        <v>2.0997357771744001E-4</v>
      </c>
      <c r="N18">
        <v>3.5668198216582E-4</v>
      </c>
      <c r="P18" t="str">
        <f t="shared" si="0"/>
        <v>**</v>
      </c>
      <c r="Q18" t="str">
        <f t="shared" si="1"/>
        <v>***</v>
      </c>
      <c r="R18" t="str">
        <f t="shared" si="2"/>
        <v>**</v>
      </c>
      <c r="S18" t="str">
        <f t="shared" si="3"/>
        <v>***</v>
      </c>
    </row>
    <row r="19" spans="1:19" x14ac:dyDescent="0.25">
      <c r="A19">
        <v>18</v>
      </c>
      <c r="B19" t="s">
        <v>37</v>
      </c>
      <c r="C19">
        <v>-5.5231763903635697E-2</v>
      </c>
      <c r="D19">
        <v>5.3812749184116E-2</v>
      </c>
      <c r="E19">
        <v>0.30471745389067301</v>
      </c>
      <c r="F19">
        <v>-4.95753489146495E-2</v>
      </c>
      <c r="G19">
        <v>4.8484515941844497E-2</v>
      </c>
      <c r="H19">
        <v>0.30654498231846</v>
      </c>
      <c r="I19">
        <v>-5.8151679502019799E-2</v>
      </c>
      <c r="J19">
        <v>5.2832014216215799E-2</v>
      </c>
      <c r="K19">
        <v>0.27103151942697101</v>
      </c>
      <c r="L19">
        <v>-5.5570892562625603E-2</v>
      </c>
      <c r="M19">
        <v>4.7649621709147202E-2</v>
      </c>
      <c r="N19">
        <v>0.24351744343014001</v>
      </c>
      <c r="P19" t="str">
        <f t="shared" si="0"/>
        <v/>
      </c>
      <c r="Q19" t="str">
        <f t="shared" si="1"/>
        <v/>
      </c>
      <c r="R19" t="str">
        <f t="shared" si="2"/>
        <v/>
      </c>
      <c r="S19" t="str">
        <f t="shared" si="3"/>
        <v/>
      </c>
    </row>
    <row r="20" spans="1:19" x14ac:dyDescent="0.25">
      <c r="A20">
        <v>19</v>
      </c>
      <c r="B20" t="s">
        <v>38</v>
      </c>
      <c r="C20">
        <v>-0.123204072366824</v>
      </c>
      <c r="D20">
        <v>7.6959699681759294E-2</v>
      </c>
      <c r="E20">
        <v>0.10940111575886401</v>
      </c>
      <c r="F20">
        <v>-0.15056485472861</v>
      </c>
      <c r="G20">
        <v>6.7348410949722506E-2</v>
      </c>
      <c r="H20">
        <v>2.5377257211121499E-2</v>
      </c>
      <c r="I20">
        <v>-0.13296607818834</v>
      </c>
      <c r="J20">
        <v>7.6221142778899395E-2</v>
      </c>
      <c r="K20">
        <v>8.1075839543425995E-2</v>
      </c>
      <c r="L20">
        <v>-0.15654323176759599</v>
      </c>
      <c r="M20">
        <v>6.6711407907491901E-2</v>
      </c>
      <c r="N20">
        <v>1.8946921373349499E-2</v>
      </c>
      <c r="P20" t="str">
        <f t="shared" si="0"/>
        <v/>
      </c>
      <c r="Q20" t="str">
        <f t="shared" si="1"/>
        <v>*</v>
      </c>
      <c r="R20" t="str">
        <f t="shared" si="2"/>
        <v>^</v>
      </c>
      <c r="S20" t="str">
        <f t="shared" si="3"/>
        <v>*</v>
      </c>
    </row>
    <row r="21" spans="1:19" x14ac:dyDescent="0.25">
      <c r="A21">
        <v>20</v>
      </c>
      <c r="B21" t="s">
        <v>40</v>
      </c>
      <c r="C21">
        <v>-0.31389047395227898</v>
      </c>
      <c r="D21">
        <v>8.1661806278769497E-2</v>
      </c>
      <c r="E21">
        <v>1.21150864725195E-4</v>
      </c>
      <c r="F21">
        <v>-0.26748512032038602</v>
      </c>
      <c r="G21">
        <v>6.3635583047784494E-2</v>
      </c>
      <c r="H21">
        <v>2.62947933199788E-5</v>
      </c>
      <c r="I21">
        <v>-0.31581903204534201</v>
      </c>
      <c r="J21">
        <v>8.0728302706186E-2</v>
      </c>
      <c r="K21">
        <v>9.1488374782455804E-5</v>
      </c>
      <c r="L21">
        <v>-0.278153531275524</v>
      </c>
      <c r="M21">
        <v>6.2560611285170195E-2</v>
      </c>
      <c r="N21" s="1">
        <v>8.7425065517254705E-6</v>
      </c>
      <c r="P21" t="str">
        <f t="shared" si="0"/>
        <v>***</v>
      </c>
      <c r="Q21" t="str">
        <f t="shared" si="1"/>
        <v>***</v>
      </c>
      <c r="R21" t="str">
        <f t="shared" si="2"/>
        <v>***</v>
      </c>
      <c r="S21" t="str">
        <f t="shared" si="3"/>
        <v>***</v>
      </c>
    </row>
    <row r="22" spans="1:19" x14ac:dyDescent="0.25">
      <c r="A22">
        <v>21</v>
      </c>
      <c r="B22" t="s">
        <v>41</v>
      </c>
      <c r="C22">
        <v>-8.7758763486535094E-2</v>
      </c>
      <c r="D22">
        <v>6.4065043285425893E-2</v>
      </c>
      <c r="E22">
        <v>0.17073731760018199</v>
      </c>
      <c r="F22">
        <v>-7.0954056157853204E-2</v>
      </c>
      <c r="G22">
        <v>4.9623603660787899E-2</v>
      </c>
      <c r="H22">
        <v>0.15276154176061599</v>
      </c>
      <c r="I22">
        <v>-9.7566181936106597E-2</v>
      </c>
      <c r="J22">
        <v>6.3354419284393698E-2</v>
      </c>
      <c r="K22">
        <v>0.123558905860258</v>
      </c>
      <c r="L22">
        <v>-7.87154326508126E-2</v>
      </c>
      <c r="M22">
        <v>4.8957881273429003E-2</v>
      </c>
      <c r="N22">
        <v>0.107874732234371</v>
      </c>
      <c r="P22" t="str">
        <f t="shared" si="0"/>
        <v/>
      </c>
      <c r="Q22" t="str">
        <f t="shared" si="1"/>
        <v/>
      </c>
      <c r="R22" t="str">
        <f t="shared" si="2"/>
        <v/>
      </c>
      <c r="S22" t="str">
        <f t="shared" si="3"/>
        <v/>
      </c>
    </row>
    <row r="23" spans="1:19" x14ac:dyDescent="0.25">
      <c r="A23">
        <v>22</v>
      </c>
      <c r="B23" t="s">
        <v>39</v>
      </c>
      <c r="C23">
        <v>-9.2476388122527703E-2</v>
      </c>
      <c r="D23">
        <v>0.100554934649373</v>
      </c>
      <c r="E23">
        <v>0.35775026975734903</v>
      </c>
      <c r="F23">
        <v>-0.159232781981066</v>
      </c>
      <c r="G23">
        <v>7.5062646451187306E-2</v>
      </c>
      <c r="H23">
        <v>3.38938866492084E-2</v>
      </c>
      <c r="I23">
        <v>-9.5726687748806397E-2</v>
      </c>
      <c r="J23">
        <v>9.8849098168914601E-2</v>
      </c>
      <c r="K23">
        <v>0.33283847254384002</v>
      </c>
      <c r="L23">
        <v>-0.149203143102659</v>
      </c>
      <c r="M23">
        <v>7.3446772166572596E-2</v>
      </c>
      <c r="N23">
        <v>4.2209783757396098E-2</v>
      </c>
      <c r="P23" t="str">
        <f t="shared" si="0"/>
        <v/>
      </c>
      <c r="Q23" t="str">
        <f t="shared" si="1"/>
        <v>*</v>
      </c>
      <c r="R23" t="str">
        <f t="shared" si="2"/>
        <v/>
      </c>
      <c r="S23" t="str">
        <f t="shared" si="3"/>
        <v>*</v>
      </c>
    </row>
    <row r="24" spans="1:19" x14ac:dyDescent="0.25">
      <c r="A24">
        <v>23</v>
      </c>
      <c r="B24" t="s">
        <v>43</v>
      </c>
      <c r="C24">
        <v>-6.4969732987070594E-2</v>
      </c>
      <c r="D24">
        <v>1.35347204187251E-2</v>
      </c>
      <c r="E24">
        <v>1.5848573359233999E-6</v>
      </c>
      <c r="F24">
        <v>-6.17442232413744E-2</v>
      </c>
      <c r="G24">
        <v>1.2633716852618399E-2</v>
      </c>
      <c r="H24">
        <v>1.0225049404131601E-6</v>
      </c>
      <c r="I24">
        <v>-6.6699744942876005E-2</v>
      </c>
      <c r="J24">
        <v>1.33678290350869E-2</v>
      </c>
      <c r="K24">
        <v>6.0513228872238798E-7</v>
      </c>
      <c r="L24">
        <v>-6.3528122123914302E-2</v>
      </c>
      <c r="M24">
        <v>1.24878815334646E-2</v>
      </c>
      <c r="N24">
        <v>3.6342365959016099E-7</v>
      </c>
      <c r="P24" t="str">
        <f t="shared" si="0"/>
        <v>***</v>
      </c>
      <c r="Q24" t="str">
        <f t="shared" si="1"/>
        <v>***</v>
      </c>
      <c r="R24" t="str">
        <f t="shared" si="2"/>
        <v>***</v>
      </c>
      <c r="S24" t="str">
        <f t="shared" si="3"/>
        <v>***</v>
      </c>
    </row>
    <row r="25" spans="1:19" x14ac:dyDescent="0.25">
      <c r="A25">
        <v>24</v>
      </c>
      <c r="B25" t="s">
        <v>44</v>
      </c>
      <c r="C25">
        <v>4.6835099187266901E-2</v>
      </c>
      <c r="D25">
        <v>5.2257102315099002E-2</v>
      </c>
      <c r="E25">
        <v>0.370122616135519</v>
      </c>
      <c r="F25">
        <v>3.9523095160170697E-2</v>
      </c>
      <c r="G25">
        <v>4.9070295470770499E-2</v>
      </c>
      <c r="H25">
        <v>0.420566800104058</v>
      </c>
      <c r="I25">
        <v>6.0877311459776602E-2</v>
      </c>
      <c r="J25">
        <v>5.0804619141199402E-2</v>
      </c>
      <c r="K25">
        <v>0.230814522580544</v>
      </c>
      <c r="L25">
        <v>5.1847523639064301E-2</v>
      </c>
      <c r="M25">
        <v>4.7441850849170797E-2</v>
      </c>
      <c r="N25">
        <v>0.274453213384518</v>
      </c>
      <c r="P25" t="str">
        <f t="shared" si="0"/>
        <v/>
      </c>
      <c r="Q25" t="str">
        <f t="shared" si="1"/>
        <v/>
      </c>
      <c r="R25" t="str">
        <f t="shared" si="2"/>
        <v/>
      </c>
      <c r="S25" t="str">
        <f t="shared" si="3"/>
        <v/>
      </c>
    </row>
    <row r="26" spans="1:19" x14ac:dyDescent="0.25">
      <c r="A26">
        <v>25</v>
      </c>
      <c r="B26" t="s">
        <v>131</v>
      </c>
      <c r="C26">
        <v>1.19319805104693</v>
      </c>
      <c r="D26">
        <v>0.43400362136023701</v>
      </c>
      <c r="E26">
        <v>5.9726100315959903E-3</v>
      </c>
      <c r="F26">
        <v>1.2038563458224401</v>
      </c>
      <c r="G26">
        <v>0.41411221446000501</v>
      </c>
      <c r="H26">
        <v>3.6482267409766898E-3</v>
      </c>
      <c r="I26">
        <v>-0.14905907393880599</v>
      </c>
      <c r="J26">
        <v>5.8419245691633002E-2</v>
      </c>
      <c r="K26">
        <v>1.07247845001812E-2</v>
      </c>
      <c r="L26">
        <v>-0.13667138684826699</v>
      </c>
      <c r="M26">
        <v>5.3902077994560801E-2</v>
      </c>
      <c r="N26">
        <v>1.1227106051977701E-2</v>
      </c>
      <c r="P26" t="str">
        <f t="shared" si="0"/>
        <v>**</v>
      </c>
      <c r="Q26" t="str">
        <f t="shared" si="1"/>
        <v>**</v>
      </c>
      <c r="R26" t="str">
        <f t="shared" si="2"/>
        <v>*</v>
      </c>
      <c r="S26" t="str">
        <f t="shared" si="3"/>
        <v>*</v>
      </c>
    </row>
    <row r="27" spans="1:19" x14ac:dyDescent="0.25">
      <c r="A27">
        <v>26</v>
      </c>
      <c r="B27" t="s">
        <v>145</v>
      </c>
      <c r="C27">
        <v>0.799716836802702</v>
      </c>
      <c r="D27">
        <v>0.50651453042977801</v>
      </c>
      <c r="E27">
        <v>0.114367581404914</v>
      </c>
      <c r="F27">
        <v>0.82404443935621496</v>
      </c>
      <c r="G27">
        <v>0.48349053613716803</v>
      </c>
      <c r="H27">
        <v>8.8312883014594099E-2</v>
      </c>
      <c r="I27">
        <v>-0.509108524302465</v>
      </c>
      <c r="J27">
        <v>0.25786696614774601</v>
      </c>
      <c r="K27">
        <v>4.8346859554041402E-2</v>
      </c>
      <c r="L27">
        <v>-0.51615267688334299</v>
      </c>
      <c r="M27">
        <v>0.24498157273157301</v>
      </c>
      <c r="N27">
        <v>3.5125894266270399E-2</v>
      </c>
      <c r="P27" t="str">
        <f t="shared" si="0"/>
        <v/>
      </c>
      <c r="Q27" t="str">
        <f t="shared" si="1"/>
        <v>^</v>
      </c>
      <c r="R27" t="str">
        <f t="shared" si="2"/>
        <v>*</v>
      </c>
      <c r="S27" t="str">
        <f t="shared" si="3"/>
        <v>*</v>
      </c>
    </row>
    <row r="28" spans="1:19" x14ac:dyDescent="0.25">
      <c r="A28">
        <v>27</v>
      </c>
      <c r="B28" t="s">
        <v>46</v>
      </c>
      <c r="C28">
        <v>1.09314877168242</v>
      </c>
      <c r="D28">
        <v>0.46526918699006597</v>
      </c>
      <c r="E28">
        <v>1.8798772517951E-2</v>
      </c>
      <c r="F28">
        <v>1.11359439684876</v>
      </c>
      <c r="G28">
        <v>0.44318480675637001</v>
      </c>
      <c r="H28">
        <v>1.1980815793614499E-2</v>
      </c>
      <c r="I28">
        <v>-0.271087397899411</v>
      </c>
      <c r="J28">
        <v>0.161688835076717</v>
      </c>
      <c r="K28">
        <v>9.3620851420927895E-2</v>
      </c>
      <c r="L28">
        <v>-0.248060513186666</v>
      </c>
      <c r="M28">
        <v>0.15174882678190299</v>
      </c>
      <c r="N28">
        <v>0.10211650521494001</v>
      </c>
      <c r="P28" t="str">
        <f t="shared" si="0"/>
        <v>*</v>
      </c>
      <c r="Q28" t="str">
        <f t="shared" si="1"/>
        <v>*</v>
      </c>
      <c r="R28" t="str">
        <f t="shared" si="2"/>
        <v>^</v>
      </c>
      <c r="S28" t="str">
        <f t="shared" si="3"/>
        <v/>
      </c>
    </row>
    <row r="29" spans="1:19" x14ac:dyDescent="0.25">
      <c r="A29">
        <v>28</v>
      </c>
      <c r="B29" t="s">
        <v>129</v>
      </c>
      <c r="C29">
        <v>0.79632833567289496</v>
      </c>
      <c r="D29">
        <v>0.49422078189628699</v>
      </c>
      <c r="E29">
        <v>0.107118587025295</v>
      </c>
      <c r="F29">
        <v>0.82469542173180499</v>
      </c>
      <c r="G29">
        <v>0.47096560420846301</v>
      </c>
      <c r="H29">
        <v>7.9933238255020897E-2</v>
      </c>
      <c r="I29">
        <v>-0.49347800215367799</v>
      </c>
      <c r="J29">
        <v>0.22160000887138301</v>
      </c>
      <c r="K29">
        <v>2.5954880224541201E-2</v>
      </c>
      <c r="L29">
        <v>-0.46489102788618702</v>
      </c>
      <c r="M29">
        <v>0.208769967630521</v>
      </c>
      <c r="N29">
        <v>2.5959982379742699E-2</v>
      </c>
      <c r="P29" t="str">
        <f t="shared" si="0"/>
        <v/>
      </c>
      <c r="Q29" t="str">
        <f t="shared" si="1"/>
        <v>^</v>
      </c>
      <c r="R29" t="str">
        <f t="shared" si="2"/>
        <v>*</v>
      </c>
      <c r="S29" t="str">
        <f t="shared" si="3"/>
        <v>*</v>
      </c>
    </row>
    <row r="30" spans="1:19" x14ac:dyDescent="0.25">
      <c r="A30">
        <v>29</v>
      </c>
      <c r="B30" t="s">
        <v>130</v>
      </c>
      <c r="C30">
        <v>0.66512375857057204</v>
      </c>
      <c r="D30">
        <v>0.48007063157763202</v>
      </c>
      <c r="E30">
        <v>0.165908608250354</v>
      </c>
      <c r="F30">
        <v>0.68153920538647705</v>
      </c>
      <c r="G30">
        <v>0.45647182203669101</v>
      </c>
      <c r="H30">
        <v>0.13542183344690201</v>
      </c>
      <c r="I30">
        <v>-0.59036600374811399</v>
      </c>
      <c r="J30">
        <v>0.19751016340498101</v>
      </c>
      <c r="K30">
        <v>2.7985444873008798E-3</v>
      </c>
      <c r="L30">
        <v>-0.59047868911286705</v>
      </c>
      <c r="M30">
        <v>0.185333862282023</v>
      </c>
      <c r="N30">
        <v>1.4424113556202999E-3</v>
      </c>
      <c r="P30" t="str">
        <f t="shared" si="0"/>
        <v/>
      </c>
      <c r="Q30" t="str">
        <f t="shared" si="1"/>
        <v/>
      </c>
      <c r="R30" t="str">
        <f t="shared" si="2"/>
        <v>**</v>
      </c>
      <c r="S30" t="str">
        <f t="shared" si="3"/>
        <v>**</v>
      </c>
    </row>
    <row r="31" spans="1:19" x14ac:dyDescent="0.25">
      <c r="A31">
        <v>30</v>
      </c>
      <c r="B31" t="s">
        <v>45</v>
      </c>
      <c r="C31">
        <v>1.66018265701337</v>
      </c>
      <c r="D31">
        <v>0.64828484595000202</v>
      </c>
      <c r="E31">
        <v>1.0440603994383801E-2</v>
      </c>
      <c r="F31">
        <v>1.68514755951008</v>
      </c>
      <c r="G31">
        <v>0.62308527570087902</v>
      </c>
      <c r="H31">
        <v>6.8402831411483204E-3</v>
      </c>
      <c r="I31">
        <v>0.43326521663032302</v>
      </c>
      <c r="J31">
        <v>0.46880332342707198</v>
      </c>
      <c r="K31">
        <v>0.35538532125243399</v>
      </c>
      <c r="L31">
        <v>0.46887597540207998</v>
      </c>
      <c r="M31">
        <v>0.451155507320876</v>
      </c>
      <c r="N31">
        <v>0.29867548195905302</v>
      </c>
      <c r="P31" t="str">
        <f t="shared" ref="P31:P71" si="4">IF(E31&lt;0.001,"***",IF(E31&lt;0.01,"**",IF(E31&lt;0.05,"*",IF(E31&lt;0.1,"^",""))))</f>
        <v>*</v>
      </c>
      <c r="Q31" t="str">
        <f t="shared" ref="Q31:Q71" si="5">IF(H31&lt;0.001,"***",IF(H31&lt;0.01,"**",IF(H31&lt;0.05,"*",IF(H31&lt;0.1,"^",""))))</f>
        <v>**</v>
      </c>
      <c r="R31" t="str">
        <f t="shared" ref="R31:R71" si="6">IF(K31&lt;0.001,"***",IF(K31&lt;0.01,"**",IF(K31&lt;0.05,"*",IF(K31&lt;0.1,"^",""))))</f>
        <v/>
      </c>
      <c r="S31" t="str">
        <f t="shared" ref="S31:S71" si="7">IF(N31&lt;0.001,"***",IF(N31&lt;0.01,"**",IF(N31&lt;0.05,"*",IF(N31&lt;0.1,"^",""))))</f>
        <v/>
      </c>
    </row>
    <row r="32" spans="1:19" x14ac:dyDescent="0.25">
      <c r="A32">
        <v>31</v>
      </c>
      <c r="B32" t="s">
        <v>106</v>
      </c>
      <c r="C32">
        <v>0.26340467816166702</v>
      </c>
      <c r="D32">
        <v>0.153174120110143</v>
      </c>
      <c r="E32">
        <v>8.5497503559373994E-2</v>
      </c>
      <c r="F32">
        <v>0.218680865332152</v>
      </c>
      <c r="G32">
        <v>0.14283114247547901</v>
      </c>
      <c r="H32">
        <v>0.12575834270129699</v>
      </c>
      <c r="I32" t="s">
        <v>170</v>
      </c>
      <c r="J32" t="s">
        <v>170</v>
      </c>
      <c r="K32" t="s">
        <v>170</v>
      </c>
      <c r="L32" t="s">
        <v>170</v>
      </c>
      <c r="M32" t="s">
        <v>170</v>
      </c>
      <c r="N32" t="s">
        <v>170</v>
      </c>
      <c r="P32" t="str">
        <f t="shared" si="4"/>
        <v>^</v>
      </c>
      <c r="Q32" t="str">
        <f t="shared" si="5"/>
        <v/>
      </c>
      <c r="R32" t="str">
        <f t="shared" si="6"/>
        <v/>
      </c>
      <c r="S32" t="str">
        <f t="shared" si="7"/>
        <v/>
      </c>
    </row>
    <row r="33" spans="1:19" x14ac:dyDescent="0.25">
      <c r="A33">
        <v>32</v>
      </c>
      <c r="B33" t="s">
        <v>62</v>
      </c>
      <c r="C33">
        <v>-0.67000954288384795</v>
      </c>
      <c r="D33">
        <v>0.42258917951703701</v>
      </c>
      <c r="E33">
        <v>0.11285578606789</v>
      </c>
      <c r="F33">
        <v>-0.67442531696104502</v>
      </c>
      <c r="G33">
        <v>0.40105377302540801</v>
      </c>
      <c r="H33">
        <v>9.2639999603919707E-2</v>
      </c>
      <c r="I33" t="s">
        <v>170</v>
      </c>
      <c r="J33" t="s">
        <v>170</v>
      </c>
      <c r="K33" t="s">
        <v>170</v>
      </c>
      <c r="L33" t="s">
        <v>170</v>
      </c>
      <c r="M33" t="s">
        <v>170</v>
      </c>
      <c r="N33" t="s">
        <v>170</v>
      </c>
      <c r="P33" t="str">
        <f t="shared" si="4"/>
        <v/>
      </c>
      <c r="Q33" t="str">
        <f t="shared" si="5"/>
        <v>^</v>
      </c>
      <c r="R33" t="str">
        <f t="shared" si="6"/>
        <v/>
      </c>
      <c r="S33" t="str">
        <f t="shared" si="7"/>
        <v/>
      </c>
    </row>
    <row r="34" spans="1:19" x14ac:dyDescent="0.25">
      <c r="A34">
        <v>33</v>
      </c>
      <c r="B34" t="s">
        <v>65</v>
      </c>
      <c r="C34">
        <v>-0.578794708173342</v>
      </c>
      <c r="D34">
        <v>0.46133539051965</v>
      </c>
      <c r="E34">
        <v>0.209621384024751</v>
      </c>
      <c r="F34">
        <v>-0.59110392438063697</v>
      </c>
      <c r="G34">
        <v>0.43638917428305801</v>
      </c>
      <c r="H34">
        <v>0.17556610984124199</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67</v>
      </c>
      <c r="C35">
        <v>-0.52426660263379798</v>
      </c>
      <c r="D35">
        <v>0.43055252082476703</v>
      </c>
      <c r="E35">
        <v>0.22335318569119</v>
      </c>
      <c r="F35">
        <v>-0.49731885035587198</v>
      </c>
      <c r="G35">
        <v>0.40837498952571999</v>
      </c>
      <c r="H35">
        <v>0.22330018155370901</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58</v>
      </c>
      <c r="C36">
        <v>-0.17364182548683299</v>
      </c>
      <c r="D36">
        <v>0.46009238763684002</v>
      </c>
      <c r="E36">
        <v>0.70587158914958903</v>
      </c>
      <c r="F36">
        <v>-0.29854782573594701</v>
      </c>
      <c r="G36">
        <v>0.43236731014575702</v>
      </c>
      <c r="H36">
        <v>0.48988242986726899</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47</v>
      </c>
      <c r="C37">
        <v>-0.36134350773780999</v>
      </c>
      <c r="D37">
        <v>0.50186177458002201</v>
      </c>
      <c r="E37">
        <v>0.471521278201602</v>
      </c>
      <c r="F37">
        <v>-0.388195945470524</v>
      </c>
      <c r="G37">
        <v>0.47665045507841303</v>
      </c>
      <c r="H37">
        <v>0.41540164343632702</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61</v>
      </c>
      <c r="C38">
        <v>-0.37483857186660602</v>
      </c>
      <c r="D38">
        <v>0.43903637489011799</v>
      </c>
      <c r="E38">
        <v>0.39322930177972198</v>
      </c>
      <c r="F38">
        <v>-0.38625509201556402</v>
      </c>
      <c r="G38">
        <v>0.41573093950506601</v>
      </c>
      <c r="H38">
        <v>0.35283791747799498</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53</v>
      </c>
      <c r="C39">
        <v>-0.91060890917315696</v>
      </c>
      <c r="D39">
        <v>1.1125305602536</v>
      </c>
      <c r="E39">
        <v>0.41307038473130703</v>
      </c>
      <c r="F39">
        <v>-1.1654001317835601</v>
      </c>
      <c r="G39">
        <v>1.0829595043151501</v>
      </c>
      <c r="H39">
        <v>0.28187121783673902</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52</v>
      </c>
      <c r="C40">
        <v>-0.86730562170463898</v>
      </c>
      <c r="D40">
        <v>0.91577337007126303</v>
      </c>
      <c r="E40">
        <v>0.34360080918604602</v>
      </c>
      <c r="F40">
        <v>-0.91838095228320704</v>
      </c>
      <c r="G40">
        <v>0.85660546088200895</v>
      </c>
      <c r="H40">
        <v>0.28366765428822599</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57</v>
      </c>
      <c r="C41">
        <v>-0.48542457385805798</v>
      </c>
      <c r="D41">
        <v>0.49077824546496301</v>
      </c>
      <c r="E41">
        <v>0.32261839304581702</v>
      </c>
      <c r="F41">
        <v>-0.47254205318753401</v>
      </c>
      <c r="G41">
        <v>0.46698717926046301</v>
      </c>
      <c r="H41">
        <v>0.31158819730419401</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54</v>
      </c>
      <c r="C42">
        <v>-0.53687052495105003</v>
      </c>
      <c r="D42">
        <v>0.68956786186185504</v>
      </c>
      <c r="E42">
        <v>0.436238462100899</v>
      </c>
      <c r="F42">
        <v>-0.43324920531309802</v>
      </c>
      <c r="G42">
        <v>0.64554312572487704</v>
      </c>
      <c r="H42">
        <v>0.502131947162755</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64</v>
      </c>
      <c r="C43">
        <v>-0.74732255301188999</v>
      </c>
      <c r="D43">
        <v>0.45949700147068501</v>
      </c>
      <c r="E43">
        <v>0.103866150110104</v>
      </c>
      <c r="F43">
        <v>-0.70546140839413096</v>
      </c>
      <c r="G43">
        <v>0.43135466467039502</v>
      </c>
      <c r="H43">
        <v>0.101953571915498</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59</v>
      </c>
      <c r="C44">
        <v>-0.37625306708170497</v>
      </c>
      <c r="D44">
        <v>0.44662174663113402</v>
      </c>
      <c r="E44">
        <v>0.39954040462339901</v>
      </c>
      <c r="F44">
        <v>-0.39934734897256302</v>
      </c>
      <c r="G44">
        <v>0.42280405082879302</v>
      </c>
      <c r="H44">
        <v>0.34490342248712402</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66</v>
      </c>
      <c r="C45">
        <v>-0.50817881090147199</v>
      </c>
      <c r="D45">
        <v>0.44528653642833199</v>
      </c>
      <c r="E45">
        <v>0.25377005910106898</v>
      </c>
      <c r="F45">
        <v>-0.45682186022589999</v>
      </c>
      <c r="G45">
        <v>0.42022662342029499</v>
      </c>
      <c r="H45">
        <v>0.276999455273922</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49</v>
      </c>
      <c r="C46">
        <v>3.9618975313185402E-2</v>
      </c>
      <c r="D46">
        <v>0.604168756855051</v>
      </c>
      <c r="E46">
        <v>0.94771539072567301</v>
      </c>
      <c r="F46">
        <v>-5.5543427905798103E-2</v>
      </c>
      <c r="G46">
        <v>0.56419551903391896</v>
      </c>
      <c r="H46">
        <v>0.92157725447677197</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50</v>
      </c>
      <c r="C47">
        <v>-0.81103669094072095</v>
      </c>
      <c r="D47">
        <v>0.54866366731618199</v>
      </c>
      <c r="E47">
        <v>0.13935325028117601</v>
      </c>
      <c r="F47">
        <v>-0.75792486607794696</v>
      </c>
      <c r="G47">
        <v>0.516106052938757</v>
      </c>
      <c r="H47">
        <v>0.141956293368767</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48</v>
      </c>
      <c r="C48">
        <v>-0.53817772253070795</v>
      </c>
      <c r="D48">
        <v>0.54868630028625698</v>
      </c>
      <c r="E48">
        <v>0.32666782749979101</v>
      </c>
      <c r="F48">
        <v>-0.58702815105169404</v>
      </c>
      <c r="G48">
        <v>0.513181737545788</v>
      </c>
      <c r="H48">
        <v>0.25266546548038998</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55</v>
      </c>
      <c r="C49">
        <v>-0.39171420787971101</v>
      </c>
      <c r="D49">
        <v>0.497920443939462</v>
      </c>
      <c r="E49">
        <v>0.43145727521177002</v>
      </c>
      <c r="F49">
        <v>-0.37785896942362401</v>
      </c>
      <c r="G49">
        <v>0.47043051127170799</v>
      </c>
      <c r="H49">
        <v>0.42184786506108402</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51</v>
      </c>
      <c r="C50">
        <v>0.99220898123877799</v>
      </c>
      <c r="D50">
        <v>1.1281865176706001</v>
      </c>
      <c r="E50">
        <v>0.37914515462341902</v>
      </c>
      <c r="F50">
        <v>0.88579859526948102</v>
      </c>
      <c r="G50">
        <v>1.0953275006632699</v>
      </c>
      <c r="H50">
        <v>0.41868392235645702</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56</v>
      </c>
      <c r="C51">
        <v>-0.117486608964567</v>
      </c>
      <c r="D51">
        <v>0.62033473319792598</v>
      </c>
      <c r="E51">
        <v>0.84978537530102705</v>
      </c>
      <c r="F51">
        <v>-0.15149790126913201</v>
      </c>
      <c r="G51">
        <v>0.58374746244564801</v>
      </c>
      <c r="H51">
        <v>0.79522908386811597</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60</v>
      </c>
      <c r="C52">
        <v>-0.62721821168612502</v>
      </c>
      <c r="D52">
        <v>0.47386827384774899</v>
      </c>
      <c r="E52">
        <v>0.185631602560418</v>
      </c>
      <c r="F52">
        <v>-0.54932493190851295</v>
      </c>
      <c r="G52">
        <v>0.44661082653858403</v>
      </c>
      <c r="H52">
        <v>0.21870245832142801</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63</v>
      </c>
      <c r="C53">
        <v>-0.95196588433543705</v>
      </c>
      <c r="D53">
        <v>0.71231694390940903</v>
      </c>
      <c r="E53">
        <v>0.18140686249723401</v>
      </c>
      <c r="F53">
        <v>-0.95229619103452201</v>
      </c>
      <c r="G53">
        <v>0.70443444223569396</v>
      </c>
      <c r="H53">
        <v>0.176420357331662</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75</v>
      </c>
      <c r="C54">
        <v>-0.80095039893938802</v>
      </c>
      <c r="D54">
        <v>0.46690226968453902</v>
      </c>
      <c r="E54">
        <v>8.6261616972658106E-2</v>
      </c>
      <c r="F54">
        <v>-0.763664065445402</v>
      </c>
      <c r="G54">
        <v>0.43171421481011002</v>
      </c>
      <c r="H54">
        <v>7.6908711958230597E-2</v>
      </c>
      <c r="I54" t="s">
        <v>170</v>
      </c>
      <c r="J54" t="s">
        <v>170</v>
      </c>
      <c r="K54" t="s">
        <v>170</v>
      </c>
      <c r="L54" t="s">
        <v>170</v>
      </c>
      <c r="M54" t="s">
        <v>170</v>
      </c>
      <c r="N54" t="s">
        <v>170</v>
      </c>
      <c r="P54" t="str">
        <f t="shared" si="4"/>
        <v>^</v>
      </c>
      <c r="Q54" t="str">
        <f t="shared" si="5"/>
        <v>^</v>
      </c>
      <c r="R54" t="str">
        <f t="shared" si="6"/>
        <v/>
      </c>
      <c r="S54" t="str">
        <f t="shared" si="7"/>
        <v/>
      </c>
    </row>
    <row r="55" spans="1:19" x14ac:dyDescent="0.25">
      <c r="A55">
        <v>54</v>
      </c>
      <c r="B55" t="s">
        <v>79</v>
      </c>
      <c r="C55">
        <v>-0.941865102128844</v>
      </c>
      <c r="D55">
        <v>0.39424888375728501</v>
      </c>
      <c r="E55">
        <v>1.6893775301305401E-2</v>
      </c>
      <c r="F55">
        <v>-0.94419615624582898</v>
      </c>
      <c r="G55">
        <v>0.36432836800642698</v>
      </c>
      <c r="H55">
        <v>9.5528671615480194E-3</v>
      </c>
      <c r="I55" t="s">
        <v>170</v>
      </c>
      <c r="J55" t="s">
        <v>170</v>
      </c>
      <c r="K55" t="s">
        <v>170</v>
      </c>
      <c r="L55" t="s">
        <v>170</v>
      </c>
      <c r="M55" t="s">
        <v>170</v>
      </c>
      <c r="N55" t="s">
        <v>170</v>
      </c>
      <c r="P55" t="str">
        <f t="shared" si="4"/>
        <v>*</v>
      </c>
      <c r="Q55" t="str">
        <f t="shared" si="5"/>
        <v>**</v>
      </c>
      <c r="R55" t="str">
        <f t="shared" si="6"/>
        <v/>
      </c>
      <c r="S55" t="str">
        <f t="shared" si="7"/>
        <v/>
      </c>
    </row>
    <row r="56" spans="1:19" x14ac:dyDescent="0.25">
      <c r="A56">
        <v>55</v>
      </c>
      <c r="B56" t="s">
        <v>72</v>
      </c>
      <c r="C56">
        <v>-1.1413581905116801</v>
      </c>
      <c r="D56">
        <v>0.420336235579783</v>
      </c>
      <c r="E56">
        <v>6.6206619774834604E-3</v>
      </c>
      <c r="F56">
        <v>-1.0502061455818399</v>
      </c>
      <c r="G56">
        <v>0.38834548130100199</v>
      </c>
      <c r="H56">
        <v>6.8446625055425302E-3</v>
      </c>
      <c r="I56" t="s">
        <v>170</v>
      </c>
      <c r="J56" t="s">
        <v>170</v>
      </c>
      <c r="K56" t="s">
        <v>170</v>
      </c>
      <c r="L56" t="s">
        <v>170</v>
      </c>
      <c r="M56" t="s">
        <v>170</v>
      </c>
      <c r="N56" t="s">
        <v>170</v>
      </c>
      <c r="P56" t="str">
        <f t="shared" si="4"/>
        <v>**</v>
      </c>
      <c r="Q56" t="str">
        <f t="shared" si="5"/>
        <v>**</v>
      </c>
      <c r="R56" t="str">
        <f t="shared" si="6"/>
        <v/>
      </c>
      <c r="S56" t="str">
        <f t="shared" si="7"/>
        <v/>
      </c>
    </row>
    <row r="57" spans="1:19" x14ac:dyDescent="0.25">
      <c r="A57">
        <v>56</v>
      </c>
      <c r="B57" t="s">
        <v>78</v>
      </c>
      <c r="C57">
        <v>-0.81681798710736497</v>
      </c>
      <c r="D57">
        <v>0.39201702180009701</v>
      </c>
      <c r="E57">
        <v>3.7193938163920699E-2</v>
      </c>
      <c r="F57">
        <v>-0.82435304212348404</v>
      </c>
      <c r="G57">
        <v>0.36222399637832697</v>
      </c>
      <c r="H57">
        <v>2.2857375877989201E-2</v>
      </c>
      <c r="I57" t="s">
        <v>170</v>
      </c>
      <c r="J57" t="s">
        <v>170</v>
      </c>
      <c r="K57" t="s">
        <v>170</v>
      </c>
      <c r="L57" t="s">
        <v>170</v>
      </c>
      <c r="M57" t="s">
        <v>170</v>
      </c>
      <c r="N57" t="s">
        <v>170</v>
      </c>
      <c r="P57" t="str">
        <f t="shared" si="4"/>
        <v>*</v>
      </c>
      <c r="Q57" t="str">
        <f t="shared" si="5"/>
        <v>*</v>
      </c>
      <c r="R57" t="str">
        <f t="shared" si="6"/>
        <v/>
      </c>
      <c r="S57" t="str">
        <f t="shared" si="7"/>
        <v/>
      </c>
    </row>
    <row r="58" spans="1:19" x14ac:dyDescent="0.25">
      <c r="A58">
        <v>57</v>
      </c>
      <c r="B58" t="s">
        <v>71</v>
      </c>
      <c r="C58">
        <v>-0.60062822805972405</v>
      </c>
      <c r="D58">
        <v>0.55377362430922705</v>
      </c>
      <c r="E58">
        <v>0.27809457020085399</v>
      </c>
      <c r="F58">
        <v>-0.66207951266922904</v>
      </c>
      <c r="G58">
        <v>0.51896403304564498</v>
      </c>
      <c r="H58">
        <v>0.20203631197074301</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74</v>
      </c>
      <c r="C59">
        <v>-0.79689994122469099</v>
      </c>
      <c r="D59">
        <v>0.43016770672156901</v>
      </c>
      <c r="E59">
        <v>6.3949300378552495E-2</v>
      </c>
      <c r="F59">
        <v>-0.82604303433828796</v>
      </c>
      <c r="G59">
        <v>0.39852927613741901</v>
      </c>
      <c r="H59">
        <v>3.8197543200761401E-2</v>
      </c>
      <c r="I59" t="s">
        <v>170</v>
      </c>
      <c r="J59" t="s">
        <v>170</v>
      </c>
      <c r="K59" t="s">
        <v>170</v>
      </c>
      <c r="L59" t="s">
        <v>170</v>
      </c>
      <c r="M59" t="s">
        <v>170</v>
      </c>
      <c r="N59" t="s">
        <v>170</v>
      </c>
      <c r="P59" t="str">
        <f t="shared" si="4"/>
        <v>^</v>
      </c>
      <c r="Q59" t="str">
        <f t="shared" si="5"/>
        <v>*</v>
      </c>
      <c r="R59" t="str">
        <f t="shared" si="6"/>
        <v/>
      </c>
      <c r="S59" t="str">
        <f t="shared" si="7"/>
        <v/>
      </c>
    </row>
    <row r="60" spans="1:19" x14ac:dyDescent="0.25">
      <c r="A60">
        <v>59</v>
      </c>
      <c r="B60" t="s">
        <v>70</v>
      </c>
      <c r="C60">
        <v>-0.45369582472793202</v>
      </c>
      <c r="D60">
        <v>0.42255047279409502</v>
      </c>
      <c r="E60">
        <v>0.28295357289967699</v>
      </c>
      <c r="F60">
        <v>-0.461385937088089</v>
      </c>
      <c r="G60">
        <v>0.38764323843813597</v>
      </c>
      <c r="H60">
        <v>0.23395466150060701</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84</v>
      </c>
      <c r="C61">
        <v>-0.72598729018794395</v>
      </c>
      <c r="D61">
        <v>0.426492188586443</v>
      </c>
      <c r="E61">
        <v>8.8712484252518098E-2</v>
      </c>
      <c r="F61">
        <v>-0.75919397432980196</v>
      </c>
      <c r="G61">
        <v>0.395297023291523</v>
      </c>
      <c r="H61">
        <v>5.4786460498910901E-2</v>
      </c>
      <c r="I61" t="s">
        <v>170</v>
      </c>
      <c r="J61" t="s">
        <v>170</v>
      </c>
      <c r="K61" t="s">
        <v>170</v>
      </c>
      <c r="L61" t="s">
        <v>170</v>
      </c>
      <c r="M61" t="s">
        <v>170</v>
      </c>
      <c r="N61" t="s">
        <v>170</v>
      </c>
      <c r="P61" t="str">
        <f t="shared" si="4"/>
        <v>^</v>
      </c>
      <c r="Q61" t="str">
        <f t="shared" si="5"/>
        <v>^</v>
      </c>
      <c r="R61" t="str">
        <f t="shared" si="6"/>
        <v/>
      </c>
      <c r="S61" t="str">
        <f t="shared" si="7"/>
        <v/>
      </c>
    </row>
    <row r="62" spans="1:19" x14ac:dyDescent="0.25">
      <c r="A62">
        <v>61</v>
      </c>
      <c r="B62" t="s">
        <v>77</v>
      </c>
      <c r="C62">
        <v>-0.88723307583992395</v>
      </c>
      <c r="D62">
        <v>0.40489573555296299</v>
      </c>
      <c r="E62">
        <v>2.8432760269954099E-2</v>
      </c>
      <c r="F62">
        <v>-0.92427994891238097</v>
      </c>
      <c r="G62">
        <v>0.37404165457000199</v>
      </c>
      <c r="H62">
        <v>1.34712632263047E-2</v>
      </c>
      <c r="I62" t="s">
        <v>170</v>
      </c>
      <c r="J62" t="s">
        <v>170</v>
      </c>
      <c r="K62" t="s">
        <v>170</v>
      </c>
      <c r="L62" t="s">
        <v>170</v>
      </c>
      <c r="M62" t="s">
        <v>170</v>
      </c>
      <c r="N62" t="s">
        <v>170</v>
      </c>
      <c r="P62" t="str">
        <f t="shared" si="4"/>
        <v>*</v>
      </c>
      <c r="Q62" t="str">
        <f t="shared" si="5"/>
        <v>*</v>
      </c>
      <c r="R62" t="str">
        <f t="shared" si="6"/>
        <v/>
      </c>
      <c r="S62" t="str">
        <f t="shared" si="7"/>
        <v/>
      </c>
    </row>
    <row r="63" spans="1:19" x14ac:dyDescent="0.25">
      <c r="A63">
        <v>62</v>
      </c>
      <c r="B63" t="s">
        <v>82</v>
      </c>
      <c r="C63">
        <v>-0.713412570691626</v>
      </c>
      <c r="D63">
        <v>0.431748074118386</v>
      </c>
      <c r="E63">
        <v>9.8456785394677906E-2</v>
      </c>
      <c r="F63">
        <v>-0.75031095586646601</v>
      </c>
      <c r="G63">
        <v>0.40082363047570702</v>
      </c>
      <c r="H63">
        <v>6.1217262928345902E-2</v>
      </c>
      <c r="I63" t="s">
        <v>170</v>
      </c>
      <c r="J63" t="s">
        <v>170</v>
      </c>
      <c r="K63" t="s">
        <v>170</v>
      </c>
      <c r="L63" t="s">
        <v>170</v>
      </c>
      <c r="M63" t="s">
        <v>170</v>
      </c>
      <c r="N63" t="s">
        <v>170</v>
      </c>
      <c r="P63" t="str">
        <f t="shared" si="4"/>
        <v>^</v>
      </c>
      <c r="Q63" t="str">
        <f t="shared" si="5"/>
        <v>^</v>
      </c>
      <c r="R63" t="str">
        <f t="shared" si="6"/>
        <v/>
      </c>
      <c r="S63" t="str">
        <f t="shared" si="7"/>
        <v/>
      </c>
    </row>
    <row r="64" spans="1:19" x14ac:dyDescent="0.25">
      <c r="A64">
        <v>63</v>
      </c>
      <c r="B64" t="s">
        <v>81</v>
      </c>
      <c r="C64">
        <v>-1.10475440700413</v>
      </c>
      <c r="D64">
        <v>0.43593646325582702</v>
      </c>
      <c r="E64">
        <v>1.1270127042969501E-2</v>
      </c>
      <c r="F64">
        <v>-1.0917306126844799</v>
      </c>
      <c r="G64">
        <v>0.40609480106218598</v>
      </c>
      <c r="H64">
        <v>7.1803094413954802E-3</v>
      </c>
      <c r="I64" t="s">
        <v>170</v>
      </c>
      <c r="J64" t="s">
        <v>170</v>
      </c>
      <c r="K64" t="s">
        <v>170</v>
      </c>
      <c r="L64" t="s">
        <v>170</v>
      </c>
      <c r="M64" t="s">
        <v>170</v>
      </c>
      <c r="N64" t="s">
        <v>170</v>
      </c>
      <c r="P64" t="str">
        <f t="shared" si="4"/>
        <v>*</v>
      </c>
      <c r="Q64" t="str">
        <f t="shared" si="5"/>
        <v>**</v>
      </c>
      <c r="R64" t="str">
        <f t="shared" si="6"/>
        <v/>
      </c>
      <c r="S64" t="str">
        <f t="shared" si="7"/>
        <v/>
      </c>
    </row>
    <row r="65" spans="1:19" x14ac:dyDescent="0.25">
      <c r="A65">
        <v>64</v>
      </c>
      <c r="B65" t="s">
        <v>68</v>
      </c>
      <c r="C65">
        <v>-0.97950761789000296</v>
      </c>
      <c r="D65">
        <v>0.55947491268401495</v>
      </c>
      <c r="E65">
        <v>7.9986852884616197E-2</v>
      </c>
      <c r="F65">
        <v>-0.90781765152316896</v>
      </c>
      <c r="G65">
        <v>0.52566889845888098</v>
      </c>
      <c r="H65">
        <v>8.4171946515654794E-2</v>
      </c>
      <c r="I65" t="s">
        <v>170</v>
      </c>
      <c r="J65" t="s">
        <v>170</v>
      </c>
      <c r="K65" t="s">
        <v>170</v>
      </c>
      <c r="L65" t="s">
        <v>170</v>
      </c>
      <c r="M65" t="s">
        <v>170</v>
      </c>
      <c r="N65" t="s">
        <v>170</v>
      </c>
      <c r="P65" t="str">
        <f t="shared" si="4"/>
        <v>^</v>
      </c>
      <c r="Q65" t="str">
        <f t="shared" si="5"/>
        <v>^</v>
      </c>
      <c r="R65" t="str">
        <f t="shared" si="6"/>
        <v/>
      </c>
      <c r="S65" t="str">
        <f t="shared" si="7"/>
        <v/>
      </c>
    </row>
    <row r="66" spans="1:19" x14ac:dyDescent="0.25">
      <c r="A66">
        <v>65</v>
      </c>
      <c r="B66" t="s">
        <v>76</v>
      </c>
      <c r="C66">
        <v>-1.3906202969664401</v>
      </c>
      <c r="D66">
        <v>0.47673336334311001</v>
      </c>
      <c r="E66">
        <v>3.53441737014892E-3</v>
      </c>
      <c r="F66">
        <v>-1.3169334116210201</v>
      </c>
      <c r="G66">
        <v>0.44320387374868597</v>
      </c>
      <c r="H66">
        <v>2.9645101517254899E-3</v>
      </c>
      <c r="I66" t="s">
        <v>170</v>
      </c>
      <c r="J66" t="s">
        <v>170</v>
      </c>
      <c r="K66" t="s">
        <v>170</v>
      </c>
      <c r="L66" t="s">
        <v>170</v>
      </c>
      <c r="M66" t="s">
        <v>170</v>
      </c>
      <c r="N66" t="s">
        <v>170</v>
      </c>
      <c r="P66" t="str">
        <f t="shared" si="4"/>
        <v>**</v>
      </c>
      <c r="Q66" t="str">
        <f t="shared" si="5"/>
        <v>**</v>
      </c>
      <c r="R66" t="str">
        <f t="shared" si="6"/>
        <v/>
      </c>
      <c r="S66" t="str">
        <f t="shared" si="7"/>
        <v/>
      </c>
    </row>
    <row r="67" spans="1:19" x14ac:dyDescent="0.25">
      <c r="A67">
        <v>66</v>
      </c>
      <c r="B67" t="s">
        <v>83</v>
      </c>
      <c r="C67">
        <v>-1.2244118629162899</v>
      </c>
      <c r="D67">
        <v>0.85797963253409504</v>
      </c>
      <c r="E67">
        <v>0.153554724071615</v>
      </c>
      <c r="F67">
        <v>-0.95503681686598996</v>
      </c>
      <c r="G67">
        <v>0.795362901759045</v>
      </c>
      <c r="H67">
        <v>0.22984584458722199</v>
      </c>
      <c r="I67" t="s">
        <v>170</v>
      </c>
      <c r="J67" t="s">
        <v>170</v>
      </c>
      <c r="K67" t="s">
        <v>170</v>
      </c>
      <c r="L67" t="s">
        <v>170</v>
      </c>
      <c r="M67" t="s">
        <v>170</v>
      </c>
      <c r="N67" t="s">
        <v>170</v>
      </c>
      <c r="P67" t="str">
        <f t="shared" si="4"/>
        <v/>
      </c>
      <c r="Q67" t="str">
        <f t="shared" si="5"/>
        <v/>
      </c>
      <c r="R67" t="str">
        <f t="shared" si="6"/>
        <v/>
      </c>
      <c r="S67" t="str">
        <f t="shared" si="7"/>
        <v/>
      </c>
    </row>
    <row r="68" spans="1:19" x14ac:dyDescent="0.25">
      <c r="B68" t="s">
        <v>80</v>
      </c>
      <c r="C68">
        <v>-0.90175153366728</v>
      </c>
      <c r="D68">
        <v>0.57878412792762002</v>
      </c>
      <c r="E68">
        <v>0.119230847097162</v>
      </c>
      <c r="F68">
        <v>-0.826988910187894</v>
      </c>
      <c r="G68">
        <v>0.53986448911107099</v>
      </c>
      <c r="H68">
        <v>0.12556060074188399</v>
      </c>
      <c r="I68" t="s">
        <v>170</v>
      </c>
      <c r="J68" t="s">
        <v>170</v>
      </c>
      <c r="K68" t="s">
        <v>170</v>
      </c>
      <c r="L68" t="s">
        <v>170</v>
      </c>
      <c r="M68" t="s">
        <v>170</v>
      </c>
      <c r="N68" t="s">
        <v>170</v>
      </c>
      <c r="P68" t="str">
        <f t="shared" si="4"/>
        <v/>
      </c>
      <c r="Q68" t="str">
        <f t="shared" si="5"/>
        <v/>
      </c>
      <c r="R68" t="str">
        <f t="shared" si="6"/>
        <v/>
      </c>
      <c r="S68" t="str">
        <f t="shared" si="7"/>
        <v/>
      </c>
    </row>
    <row r="69" spans="1:19" x14ac:dyDescent="0.25">
      <c r="B69" t="s">
        <v>69</v>
      </c>
      <c r="C69">
        <v>-0.39186163755828102</v>
      </c>
      <c r="D69">
        <v>0.61225834749848396</v>
      </c>
      <c r="E69">
        <v>0.52215529657141802</v>
      </c>
      <c r="F69">
        <v>-0.31140753479573902</v>
      </c>
      <c r="G69">
        <v>0.59914305367484999</v>
      </c>
      <c r="H69">
        <v>0.60323442067686295</v>
      </c>
      <c r="I69" t="s">
        <v>170</v>
      </c>
      <c r="J69" t="s">
        <v>170</v>
      </c>
      <c r="K69" t="s">
        <v>170</v>
      </c>
      <c r="L69" t="s">
        <v>170</v>
      </c>
      <c r="M69" t="s">
        <v>170</v>
      </c>
      <c r="N69" t="s">
        <v>170</v>
      </c>
      <c r="P69" t="str">
        <f t="shared" si="4"/>
        <v/>
      </c>
      <c r="Q69" t="str">
        <f t="shared" si="5"/>
        <v/>
      </c>
      <c r="R69" t="str">
        <f t="shared" si="6"/>
        <v/>
      </c>
      <c r="S69" t="str">
        <f t="shared" si="7"/>
        <v/>
      </c>
    </row>
    <row r="70" spans="1:19" x14ac:dyDescent="0.25">
      <c r="B70" t="s">
        <v>73</v>
      </c>
      <c r="C70">
        <v>-0.46203579605773898</v>
      </c>
      <c r="D70">
        <v>0.50538996459385099</v>
      </c>
      <c r="E70">
        <v>0.36060314621691703</v>
      </c>
      <c r="F70">
        <v>-0.58549954894243295</v>
      </c>
      <c r="G70">
        <v>0.46861678560609299</v>
      </c>
      <c r="H70">
        <v>0.21151121260790601</v>
      </c>
      <c r="I70" t="s">
        <v>170</v>
      </c>
      <c r="J70" t="s">
        <v>170</v>
      </c>
      <c r="K70" t="s">
        <v>170</v>
      </c>
      <c r="L70" t="s">
        <v>170</v>
      </c>
      <c r="M70" t="s">
        <v>170</v>
      </c>
      <c r="N70" t="s">
        <v>170</v>
      </c>
      <c r="P70" t="str">
        <f t="shared" si="4"/>
        <v/>
      </c>
      <c r="Q70" t="str">
        <f t="shared" si="5"/>
        <v/>
      </c>
      <c r="R70" t="str">
        <f t="shared" si="6"/>
        <v/>
      </c>
      <c r="S70" t="str">
        <f t="shared" si="7"/>
        <v/>
      </c>
    </row>
    <row r="71" spans="1:19" x14ac:dyDescent="0.25">
      <c r="B71" t="s">
        <v>503</v>
      </c>
      <c r="C71">
        <v>-6.09557478913834E-3</v>
      </c>
      <c r="D71">
        <v>6.9696145070899704E-2</v>
      </c>
      <c r="E71">
        <v>0.93030644981545396</v>
      </c>
      <c r="F71">
        <v>1.1889390944196899E-2</v>
      </c>
      <c r="G71">
        <v>6.0666012128209497E-2</v>
      </c>
      <c r="H71">
        <v>0.84462497005552195</v>
      </c>
      <c r="I71">
        <v>3.8537681363115203E-4</v>
      </c>
      <c r="J71">
        <v>6.8815314546132794E-2</v>
      </c>
      <c r="K71">
        <v>0.99553174166966796</v>
      </c>
      <c r="L71">
        <v>1.4942538200206299E-2</v>
      </c>
      <c r="M71">
        <v>5.9782454007689501E-2</v>
      </c>
      <c r="N71">
        <v>0.80262713049954104</v>
      </c>
      <c r="P71" t="str">
        <f t="shared" si="4"/>
        <v/>
      </c>
      <c r="Q71" t="str">
        <f t="shared" si="5"/>
        <v/>
      </c>
      <c r="R71" t="str">
        <f t="shared" si="6"/>
        <v/>
      </c>
      <c r="S71" t="str">
        <f t="shared" si="7"/>
        <v/>
      </c>
    </row>
    <row r="72" spans="1:19" x14ac:dyDescent="0.25">
      <c r="B72" t="s">
        <v>505</v>
      </c>
      <c r="C72">
        <v>-2.8594451464884301E-2</v>
      </c>
      <c r="D72">
        <v>7.2926559621446799E-2</v>
      </c>
      <c r="E72">
        <v>0.69498486005032101</v>
      </c>
      <c r="F72">
        <v>-3.0476829108391501E-2</v>
      </c>
      <c r="G72">
        <v>6.5017778446421204E-2</v>
      </c>
      <c r="H72">
        <v>0.639251141684133</v>
      </c>
      <c r="I72">
        <v>-3.2171030869517198E-2</v>
      </c>
      <c r="J72">
        <v>7.2119952843674798E-2</v>
      </c>
      <c r="K72">
        <v>0.65554183982951097</v>
      </c>
      <c r="L72">
        <v>-3.1439347192358899E-2</v>
      </c>
      <c r="M72">
        <v>6.4288319434913199E-2</v>
      </c>
      <c r="N72">
        <v>0.62481571886780396</v>
      </c>
    </row>
    <row r="73" spans="1:19" x14ac:dyDescent="0.25">
      <c r="B73" t="s">
        <v>504</v>
      </c>
      <c r="C73">
        <v>2.57966840471116E-2</v>
      </c>
      <c r="D73">
        <v>8.0932856591510005E-2</v>
      </c>
      <c r="E73">
        <v>0.74992231795799402</v>
      </c>
      <c r="F73">
        <v>4.0603194776206698E-2</v>
      </c>
      <c r="G73">
        <v>7.08065892650378E-2</v>
      </c>
      <c r="H73">
        <v>0.56634811135342999</v>
      </c>
      <c r="I73">
        <v>1.8527692304057899E-2</v>
      </c>
      <c r="J73">
        <v>7.9698508684474603E-2</v>
      </c>
      <c r="K73">
        <v>0.81617123164378402</v>
      </c>
      <c r="L73">
        <v>3.5139045767872197E-2</v>
      </c>
      <c r="M73">
        <v>6.9713464339307904E-2</v>
      </c>
      <c r="N73">
        <v>0.614226502911003</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B2F7B-AA59-49A7-9779-EC46ADE584E4}">
  <sheetPr>
    <tabColor rgb="FFFF0000"/>
    <pageSetUpPr fitToPage="1"/>
  </sheetPr>
  <dimension ref="B1:L74"/>
  <sheetViews>
    <sheetView workbookViewId="0">
      <selection activeCell="Q13" sqref="Q13"/>
    </sheetView>
  </sheetViews>
  <sheetFormatPr defaultRowHeight="15" x14ac:dyDescent="0.25"/>
  <cols>
    <col min="1" max="1" width="3" style="11" bestFit="1" customWidth="1"/>
    <col min="2" max="2" width="23.140625" style="11" bestFit="1" customWidth="1"/>
    <col min="3" max="11" width="15.7109375" style="20" customWidth="1"/>
    <col min="12" max="16384" width="9.140625" style="11"/>
  </cols>
  <sheetData>
    <row r="1" spans="2:12" ht="19.5" thickBot="1" x14ac:dyDescent="0.35">
      <c r="B1" s="121" t="s">
        <v>630</v>
      </c>
      <c r="C1" s="121"/>
      <c r="D1" s="121"/>
      <c r="E1" s="121"/>
      <c r="F1" s="121"/>
      <c r="G1" s="121"/>
      <c r="H1" s="121"/>
      <c r="I1" s="121"/>
      <c r="J1" s="121"/>
      <c r="K1" s="121"/>
    </row>
    <row r="2" spans="2:12" x14ac:dyDescent="0.25">
      <c r="C2" s="13" t="s">
        <v>161</v>
      </c>
      <c r="D2" s="14" t="s">
        <v>162</v>
      </c>
      <c r="E2" s="14" t="s">
        <v>163</v>
      </c>
      <c r="F2" s="13" t="s">
        <v>164</v>
      </c>
      <c r="G2" s="14" t="s">
        <v>165</v>
      </c>
      <c r="H2" s="14" t="s">
        <v>166</v>
      </c>
      <c r="I2" s="13" t="s">
        <v>167</v>
      </c>
      <c r="J2" s="14" t="s">
        <v>168</v>
      </c>
      <c r="K2" s="14" t="s">
        <v>169</v>
      </c>
    </row>
    <row r="3" spans="2:12" x14ac:dyDescent="0.25">
      <c r="B3" s="109" t="s">
        <v>123</v>
      </c>
      <c r="C3" s="15" t="str">
        <f>_xlfn.CONCAT(FIXED(VLOOKUP($L3,outW!$B:N,2,0),4)," ",VLOOKUP($L3,outW!$B:$Z,15,0))</f>
        <v xml:space="preserve">-0.1025 </v>
      </c>
      <c r="D3" s="28" t="str">
        <f>_xlfn.CONCAT(FIXED(VLOOKUP($L3,outWF!$B:O,2,0),4)," ",VLOOKUP($L3,outWF!$B:$Z,15,0))</f>
        <v xml:space="preserve">-0.0566 </v>
      </c>
      <c r="E3" s="28" t="str">
        <f>_xlfn.CONCAT(FIXED(VLOOKUP($L3,outWM!$B:P,2,0),4)," ",VLOOKUP($L3,outWM!$B:$Z,15,0))</f>
        <v xml:space="preserve">-0.1547 </v>
      </c>
      <c r="F3" s="15" t="str">
        <f>_xlfn.CONCAT(FIXED(VLOOKUP($L3,outB!$B:Q,2,0),4)," ",VLOOKUP($L3,outB!$B:$Z,15,0))</f>
        <v xml:space="preserve">-0.1490 </v>
      </c>
      <c r="G3" s="28" t="str">
        <f>_xlfn.CONCAT(FIXED(VLOOKUP($L3,outBF!$B:R,2,0),4)," ",VLOOKUP($L3,outBF!$B:$Z,15,0))</f>
        <v xml:space="preserve">-0.1413 </v>
      </c>
      <c r="H3" s="28" t="str">
        <f>_xlfn.CONCAT(FIXED(VLOOKUP($L3,outBM!$B:S,2,0),4)," ",VLOOKUP($L3,outBM!$B:$Z,15,0))</f>
        <v xml:space="preserve">-0.1541 </v>
      </c>
      <c r="I3" s="15" t="str">
        <f>_xlfn.CONCAT(FIXED(VLOOKUP($L3,outH!$B:T,2,0),4)," ",VLOOKUP($L3,outH!$B:$Z,15,0))</f>
        <v xml:space="preserve">0.1097 </v>
      </c>
      <c r="J3" s="28" t="str">
        <f>_xlfn.CONCAT(FIXED(VLOOKUP($L3,outHF!$B:U,2,0),4)," ",VLOOKUP($L3,outHF!$B:$Z,15,0))</f>
        <v xml:space="preserve">0.0489 </v>
      </c>
      <c r="K3" s="28" t="str">
        <f>_xlfn.CONCAT(FIXED(VLOOKUP($L3,outHM!$B:V,2,0),4)," ",VLOOKUP($L3,outHM!$B:$Z,15,0))</f>
        <v xml:space="preserve">0.1466 </v>
      </c>
      <c r="L3" s="11" t="s">
        <v>120</v>
      </c>
    </row>
    <row r="4" spans="2:12" x14ac:dyDescent="0.25">
      <c r="B4" s="110" t="s">
        <v>1</v>
      </c>
      <c r="C4" s="13" t="str">
        <f>_xlfn.CONCAT("(",FIXED(VLOOKUP($L3,outW!$B:G,3,0),4),")")</f>
        <v>(0.0642)</v>
      </c>
      <c r="D4" s="29" t="str">
        <f>_xlfn.CONCAT("(",FIXED(VLOOKUP($L3,outWF!$B:H,3,0),4),")")</f>
        <v>(0.0851)</v>
      </c>
      <c r="E4" s="29" t="str">
        <f>_xlfn.CONCAT("(",FIXED(VLOOKUP($L3,outWM!$B:I,3,0),4),")")</f>
        <v>(0.1047)</v>
      </c>
      <c r="F4" s="13" t="str">
        <f>_xlfn.CONCAT("(",FIXED(VLOOKUP($L3,outB!$B:J,3,0),4),")")</f>
        <v>(0.0943)</v>
      </c>
      <c r="G4" s="29" t="str">
        <f>_xlfn.CONCAT("(",FIXED(VLOOKUP($L3,outBF!$B:K,3,0),4),")")</f>
        <v>(0.1163)</v>
      </c>
      <c r="H4" s="29" t="str">
        <f>_xlfn.CONCAT("(",FIXED(VLOOKUP($L3,outBM!$B:L,3,0),4),")")</f>
        <v>(0.1650)</v>
      </c>
      <c r="I4" s="13" t="str">
        <f>_xlfn.CONCAT("(",FIXED(VLOOKUP($L3,outH!$B:M,3,0),4),")")</f>
        <v>(0.1181)</v>
      </c>
      <c r="J4" s="29" t="str">
        <f>_xlfn.CONCAT("(",FIXED(VLOOKUP($L3,outHF!$B:N,3,0),4),")")</f>
        <v>(0.1651)</v>
      </c>
      <c r="K4" s="29" t="str">
        <f>_xlfn.CONCAT("(",FIXED(VLOOKUP($L3,outHM!$B:O,3,0),4),")")</f>
        <v>(0.1746)</v>
      </c>
    </row>
    <row r="5" spans="2:12" x14ac:dyDescent="0.25">
      <c r="B5" s="109" t="s">
        <v>0</v>
      </c>
      <c r="C5" s="15" t="str">
        <f>_xlfn.CONCAT(FIXED(VLOOKUP($L5,outW!$B:N,2,0),4)," ",VLOOKUP($L5,outW!$B:$Z,15,0))</f>
        <v xml:space="preserve">-0.0390 </v>
      </c>
      <c r="D5" s="28" t="str">
        <f>_xlfn.CONCAT(FIXED(VLOOKUP($L5,outWF!$B:O,2,0),4)," ",VLOOKUP($L5,outWF!$B:$Z,15,0))</f>
        <v xml:space="preserve">-0.0346 </v>
      </c>
      <c r="E5" s="28" t="str">
        <f>_xlfn.CONCAT(FIXED(VLOOKUP($L5,outWM!$B:P,2,0),4)," ",VLOOKUP($L5,outWM!$B:$Z,15,0))</f>
        <v xml:space="preserve">-0.0362 </v>
      </c>
      <c r="F5" s="15" t="str">
        <f>_xlfn.CONCAT(FIXED(VLOOKUP($L5,outB!$B:Q,2,0),4)," ",VLOOKUP($L5,outB!$B:$Z,15,0))</f>
        <v xml:space="preserve">0.0126 </v>
      </c>
      <c r="G5" s="28" t="str">
        <f>_xlfn.CONCAT(FIXED(VLOOKUP($L5,outBF!$B:R,2,0),4)," ",VLOOKUP($L5,outBF!$B:$Z,15,0))</f>
        <v xml:space="preserve">-0.0124 </v>
      </c>
      <c r="H5" s="28" t="str">
        <f>_xlfn.CONCAT(FIXED(VLOOKUP($L5,outBM!$B:S,2,0),4)," ",VLOOKUP($L5,outBM!$B:$Z,15,0))</f>
        <v xml:space="preserve">0.0329 </v>
      </c>
      <c r="I5" s="15" t="str">
        <f>_xlfn.CONCAT(FIXED(VLOOKUP($L5,outH!$B:T,2,0),4)," ",VLOOKUP($L5,outH!$B:$Z,15,0))</f>
        <v xml:space="preserve">-0.0150 </v>
      </c>
      <c r="J5" s="28" t="str">
        <f>_xlfn.CONCAT(FIXED(VLOOKUP($L5,outHF!$B:U,2,0),4)," ",VLOOKUP($L5,outHF!$B:$Z,15,0))</f>
        <v xml:space="preserve">0.0367 </v>
      </c>
      <c r="K5" s="28" t="str">
        <f>_xlfn.CONCAT(FIXED(VLOOKUP($L5,outHM!$B:V,2,0),4)," ",VLOOKUP($L5,outHM!$B:$Z,15,0))</f>
        <v xml:space="preserve">-0.0559 </v>
      </c>
      <c r="L5" s="11" t="s">
        <v>10</v>
      </c>
    </row>
    <row r="6" spans="2:12" x14ac:dyDescent="0.25">
      <c r="B6" s="110" t="s">
        <v>1</v>
      </c>
      <c r="C6" s="13" t="str">
        <f>_xlfn.CONCAT("(",FIXED(VLOOKUP($L5,outW!$B:G,3,0),4),")")</f>
        <v>(0.0293)</v>
      </c>
      <c r="D6" s="29" t="str">
        <f>_xlfn.CONCAT("(",FIXED(VLOOKUP($L5,outWF!$B:H,3,0),4),")")</f>
        <v>(0.0448)</v>
      </c>
      <c r="E6" s="29" t="str">
        <f>_xlfn.CONCAT("(",FIXED(VLOOKUP($L5,outWM!$B:I,3,0),4),")")</f>
        <v>(0.0396)</v>
      </c>
      <c r="F6" s="13" t="str">
        <f>_xlfn.CONCAT("(",FIXED(VLOOKUP($L5,outB!$B:J,3,0),4),")")</f>
        <v>(0.0321)</v>
      </c>
      <c r="G6" s="29" t="str">
        <f>_xlfn.CONCAT("(",FIXED(VLOOKUP($L5,outBF!$B:K,3,0),4),")")</f>
        <v>(0.0476)</v>
      </c>
      <c r="H6" s="29" t="str">
        <f>_xlfn.CONCAT("(",FIXED(VLOOKUP($L5,outBM!$B:L,3,0),4),")")</f>
        <v>(0.0440)</v>
      </c>
      <c r="I6" s="13" t="str">
        <f>_xlfn.CONCAT("(",FIXED(VLOOKUP($L5,outH!$B:M,3,0),4),")")</f>
        <v>(0.0437)</v>
      </c>
      <c r="J6" s="29" t="str">
        <f>_xlfn.CONCAT("(",FIXED(VLOOKUP($L5,outHF!$B:N,3,0),4),")")</f>
        <v>(0.0656)</v>
      </c>
      <c r="K6" s="29" t="str">
        <f>_xlfn.CONCAT("(",FIXED(VLOOKUP($L5,outHM!$B:O,3,0),4),")")</f>
        <v>(0.0607)</v>
      </c>
    </row>
    <row r="7" spans="2:12" x14ac:dyDescent="0.25">
      <c r="B7" s="109" t="s">
        <v>2</v>
      </c>
      <c r="C7" s="15" t="str">
        <f>_xlfn.CONCAT(FIXED(VLOOKUP($L7,outW!$B:N,2,0),4)," ",VLOOKUP($L7,outW!$B:$Z,15,0))</f>
        <v xml:space="preserve">0.0130 </v>
      </c>
      <c r="D7" s="28" t="str">
        <f>_xlfn.CONCAT(FIXED(VLOOKUP($L7,outWF!$B:O,2,0),4)," ",VLOOKUP($L7,outWF!$B:$Z,15,0))</f>
        <v xml:space="preserve">-0.0253 </v>
      </c>
      <c r="E7" s="28" t="str">
        <f>_xlfn.CONCAT(FIXED(VLOOKUP($L7,outWM!$B:P,2,0),4)," ",VLOOKUP($L7,outWM!$B:$Z,15,0))</f>
        <v xml:space="preserve">0.0515 </v>
      </c>
      <c r="F7" s="15" t="str">
        <f>_xlfn.CONCAT(FIXED(VLOOKUP($L7,outB!$B:Q,2,0),4)," ",VLOOKUP($L7,outB!$B:$Z,15,0))</f>
        <v xml:space="preserve">-0.0481 </v>
      </c>
      <c r="G7" s="28" t="str">
        <f>_xlfn.CONCAT(FIXED(VLOOKUP($L7,outBF!$B:R,2,0),4)," ",VLOOKUP($L7,outBF!$B:$Z,15,0))</f>
        <v>-0.0984 ^</v>
      </c>
      <c r="H7" s="28" t="str">
        <f>_xlfn.CONCAT(FIXED(VLOOKUP($L7,outBM!$B:S,2,0),4)," ",VLOOKUP($L7,outBM!$B:$Z,15,0))</f>
        <v xml:space="preserve">-0.0116 </v>
      </c>
      <c r="I7" s="15" t="str">
        <f>_xlfn.CONCAT(FIXED(VLOOKUP($L7,outH!$B:T,2,0),4)," ",VLOOKUP($L7,outH!$B:$Z,15,0))</f>
        <v>-0.1297 *</v>
      </c>
      <c r="J7" s="28" t="str">
        <f>_xlfn.CONCAT(FIXED(VLOOKUP($L7,outHF!$B:U,2,0),4)," ",VLOOKUP($L7,outHF!$B:$Z,15,0))</f>
        <v xml:space="preserve">-0.0890 </v>
      </c>
      <c r="K7" s="28" t="str">
        <f>_xlfn.CONCAT(FIXED(VLOOKUP($L7,outHM!$B:V,2,0),4)," ",VLOOKUP($L7,outHM!$B:$Z,15,0))</f>
        <v>-0.1426 ^</v>
      </c>
      <c r="L7" s="11" t="s">
        <v>12</v>
      </c>
    </row>
    <row r="8" spans="2:12" x14ac:dyDescent="0.25">
      <c r="B8" s="110" t="s">
        <v>1</v>
      </c>
      <c r="C8" s="13" t="str">
        <f>_xlfn.CONCAT("(",FIXED(VLOOKUP($L7,outW!$B:G,3,0),4),")")</f>
        <v>(0.0355)</v>
      </c>
      <c r="D8" s="29" t="str">
        <f>_xlfn.CONCAT("(",FIXED(VLOOKUP($L7,outWF!$B:H,3,0),4),")")</f>
        <v>(0.0494)</v>
      </c>
      <c r="E8" s="29" t="str">
        <f>_xlfn.CONCAT("(",FIXED(VLOOKUP($L7,outWM!$B:I,3,0),4),")")</f>
        <v>(0.0526)</v>
      </c>
      <c r="F8" s="13" t="str">
        <f>_xlfn.CONCAT("(",FIXED(VLOOKUP($L7,outB!$B:J,3,0),4),")")</f>
        <v>(0.0388)</v>
      </c>
      <c r="G8" s="29" t="str">
        <f>_xlfn.CONCAT("(",FIXED(VLOOKUP($L7,outBF!$B:K,3,0),4),")")</f>
        <v>(0.0527)</v>
      </c>
      <c r="H8" s="29" t="str">
        <f>_xlfn.CONCAT("(",FIXED(VLOOKUP($L7,outBM!$B:L,3,0),4),")")</f>
        <v>(0.0595)</v>
      </c>
      <c r="I8" s="13" t="str">
        <f>_xlfn.CONCAT("(",FIXED(VLOOKUP($L7,outH!$B:M,3,0),4),")")</f>
        <v>(0.0513)</v>
      </c>
      <c r="J8" s="29" t="str">
        <f>_xlfn.CONCAT("(",FIXED(VLOOKUP($L7,outHF!$B:N,3,0),4),")")</f>
        <v>(0.0709)</v>
      </c>
      <c r="K8" s="29" t="str">
        <f>_xlfn.CONCAT("(",FIXED(VLOOKUP($L7,outHM!$B:O,3,0),4),")")</f>
        <v>(0.0763)</v>
      </c>
    </row>
    <row r="9" spans="2:12" x14ac:dyDescent="0.25">
      <c r="B9" s="109" t="s">
        <v>31</v>
      </c>
      <c r="C9" s="15" t="str">
        <f>_xlfn.CONCAT(FIXED(VLOOKUP($L9,outW!$B:N,2,0),4)," ",VLOOKUP($L9,outW!$B:$Z,15,0))</f>
        <v>-0.0584 ***</v>
      </c>
      <c r="D9" s="28" t="str">
        <f>_xlfn.CONCAT(FIXED(VLOOKUP($L9,outWF!$B:O,2,0),4)," ",VLOOKUP($L9,outWF!$B:$Z,15,0))</f>
        <v>-0.0611 ***</v>
      </c>
      <c r="E9" s="28" t="str">
        <f>_xlfn.CONCAT(FIXED(VLOOKUP($L9,outWM!$B:P,2,0),4)," ",VLOOKUP($L9,outWM!$B:$Z,15,0))</f>
        <v>-0.0614 ***</v>
      </c>
      <c r="F9" s="15" t="str">
        <f>_xlfn.CONCAT(FIXED(VLOOKUP($L9,outB!$B:Q,2,0),4)," ",VLOOKUP($L9,outB!$B:$Z,15,0))</f>
        <v>-0.0528 ***</v>
      </c>
      <c r="G9" s="28" t="str">
        <f>_xlfn.CONCAT(FIXED(VLOOKUP($L9,outBF!$B:R,2,0),4)," ",VLOOKUP($L9,outBF!$B:$Z,15,0))</f>
        <v>-0.0553 ***</v>
      </c>
      <c r="H9" s="28" t="str">
        <f>_xlfn.CONCAT(FIXED(VLOOKUP($L9,outBM!$B:S,2,0),4)," ",VLOOKUP($L9,outBM!$B:$Z,15,0))</f>
        <v>-0.0513 ***</v>
      </c>
      <c r="I9" s="15" t="str">
        <f>_xlfn.CONCAT(FIXED(VLOOKUP($L9,outH!$B:T,2,0),4)," ",VLOOKUP($L9,outH!$B:$Z,15,0))</f>
        <v>-0.0579 ***</v>
      </c>
      <c r="J9" s="28" t="str">
        <f>_xlfn.CONCAT(FIXED(VLOOKUP($L9,outHF!$B:U,2,0),4)," ",VLOOKUP($L9,outHF!$B:$Z,15,0))</f>
        <v>-0.0508 ***</v>
      </c>
      <c r="K9" s="28" t="str">
        <f>_xlfn.CONCAT(FIXED(VLOOKUP($L9,outHM!$B:V,2,0),4)," ",VLOOKUP($L9,outHM!$B:$Z,15,0))</f>
        <v>-0.0668 ***</v>
      </c>
      <c r="L9" s="11" t="s">
        <v>31</v>
      </c>
    </row>
    <row r="10" spans="2:12" x14ac:dyDescent="0.25">
      <c r="B10" s="110"/>
      <c r="C10" s="13" t="str">
        <f>_xlfn.CONCAT("(",FIXED(VLOOKUP($L9,outW!$B:G,3,0),4),")")</f>
        <v>(0.0053)</v>
      </c>
      <c r="D10" s="29" t="str">
        <f>_xlfn.CONCAT("(",FIXED(VLOOKUP($L9,outWF!$B:H,3,0),4),")")</f>
        <v>(0.0076)</v>
      </c>
      <c r="E10" s="29" t="str">
        <f>_xlfn.CONCAT("(",FIXED(VLOOKUP($L9,outWM!$B:I,3,0),4),")")</f>
        <v>(0.0077)</v>
      </c>
      <c r="F10" s="13" t="str">
        <f>_xlfn.CONCAT("(",FIXED(VLOOKUP($L9,outB!$B:J,3,0),4),")")</f>
        <v>(0.0049)</v>
      </c>
      <c r="G10" s="29" t="str">
        <f>_xlfn.CONCAT("(",FIXED(VLOOKUP($L9,outBF!$B:K,3,0),4),")")</f>
        <v>(0.0071)</v>
      </c>
      <c r="H10" s="29" t="str">
        <f>_xlfn.CONCAT("(",FIXED(VLOOKUP($L9,outBM!$B:L,3,0),4),")")</f>
        <v>(0.0071)</v>
      </c>
      <c r="I10" s="13" t="str">
        <f>_xlfn.CONCAT("(",FIXED(VLOOKUP($L9,outH!$B:M,3,0),4),")")</f>
        <v>(0.0079)</v>
      </c>
      <c r="J10" s="29" t="str">
        <f>_xlfn.CONCAT("(",FIXED(VLOOKUP($L9,outHF!$B:N,3,0),4),")")</f>
        <v>(0.0110)</v>
      </c>
      <c r="K10" s="29" t="str">
        <f>_xlfn.CONCAT("(",FIXED(VLOOKUP($L9,outHM!$B:O,3,0),4),")")</f>
        <v>(0.0116)</v>
      </c>
    </row>
    <row r="11" spans="2:12" x14ac:dyDescent="0.25">
      <c r="B11" s="109" t="s">
        <v>509</v>
      </c>
      <c r="C11" s="15" t="str">
        <f>_xlfn.CONCAT(FIXED(VLOOKUP($L11,outW!$B:N,2,0),4)," ",VLOOKUP($L11,outW!$B:$Z,15,0))</f>
        <v>-0.1206 ***</v>
      </c>
      <c r="D11" s="28" t="str">
        <f>_xlfn.CONCAT(FIXED(VLOOKUP($L11,outWF!$B:O,2,0),4)," ",VLOOKUP($L11,outWF!$B:$Z,15,0))</f>
        <v xml:space="preserve">-0.0697 </v>
      </c>
      <c r="E11" s="28" t="str">
        <f>_xlfn.CONCAT(FIXED(VLOOKUP($L11,outWM!$B:P,2,0),4)," ",VLOOKUP($L11,outWM!$B:$Z,15,0))</f>
        <v>-0.1466 **</v>
      </c>
      <c r="F11" s="15" t="str">
        <f>_xlfn.CONCAT(FIXED(VLOOKUP($L11,outB!$B:Q,2,0),4)," ",VLOOKUP($L11,outB!$B:$Z,15,0))</f>
        <v xml:space="preserve">-0.0152 </v>
      </c>
      <c r="G11" s="28" t="str">
        <f>_xlfn.CONCAT(FIXED(VLOOKUP($L11,outBF!$B:R,2,0),4)," ",VLOOKUP($L11,outBF!$B:$Z,15,0))</f>
        <v xml:space="preserve">0.0439 </v>
      </c>
      <c r="H11" s="28" t="str">
        <f>_xlfn.CONCAT(FIXED(VLOOKUP($L11,outBM!$B:S,2,0),4)," ",VLOOKUP($L11,outBM!$B:$Z,15,0))</f>
        <v xml:space="preserve">-0.0799 </v>
      </c>
      <c r="I11" s="15" t="str">
        <f>_xlfn.CONCAT(FIXED(VLOOKUP($L11,outH!$B:T,2,0),4)," ",VLOOKUP($L11,outH!$B:$Z,15,0))</f>
        <v xml:space="preserve">0.0067 </v>
      </c>
      <c r="J11" s="28" t="str">
        <f>_xlfn.CONCAT(FIXED(VLOOKUP($L11,outHF!$B:U,2,0),4)," ",VLOOKUP($L11,outHF!$B:$Z,15,0))</f>
        <v xml:space="preserve">0.0130 </v>
      </c>
      <c r="K11" s="28" t="str">
        <f>_xlfn.CONCAT(FIXED(VLOOKUP($L11,outHM!$B:V,2,0),4)," ",VLOOKUP($L11,outHM!$B:$Z,15,0))</f>
        <v xml:space="preserve">-0.0016 </v>
      </c>
      <c r="L11" s="11" t="s">
        <v>173</v>
      </c>
    </row>
    <row r="12" spans="2:12" x14ac:dyDescent="0.25">
      <c r="B12" s="110"/>
      <c r="C12" s="13" t="str">
        <f>_xlfn.CONCAT("(",FIXED(VLOOKUP($L11,outW!$B:G,3,0),4),")")</f>
        <v>(0.0352)</v>
      </c>
      <c r="D12" s="29" t="str">
        <f>_xlfn.CONCAT("(",FIXED(VLOOKUP($L11,outWF!$B:H,3,0),4),")")</f>
        <v>(0.0518)</v>
      </c>
      <c r="E12" s="29" t="str">
        <f>_xlfn.CONCAT("(",FIXED(VLOOKUP($L11,outWM!$B:I,3,0),4),")")</f>
        <v>(0.0487)</v>
      </c>
      <c r="F12" s="13" t="str">
        <f>_xlfn.CONCAT("(",FIXED(VLOOKUP($L11,outB!$B:J,3,0),4),")")</f>
        <v>(0.0375)</v>
      </c>
      <c r="G12" s="29" t="str">
        <f>_xlfn.CONCAT("(",FIXED(VLOOKUP($L11,outBF!$B:K,3,0),4),")")</f>
        <v>(0.0530)</v>
      </c>
      <c r="H12" s="29" t="str">
        <f>_xlfn.CONCAT("(",FIXED(VLOOKUP($L11,outBM!$B:L,3,0),4),")")</f>
        <v>(0.0539)</v>
      </c>
      <c r="I12" s="13" t="str">
        <f>_xlfn.CONCAT("(",FIXED(VLOOKUP($L11,outH!$B:M,3,0),4),")")</f>
        <v>(0.0530)</v>
      </c>
      <c r="J12" s="29" t="str">
        <f>_xlfn.CONCAT("(",FIXED(VLOOKUP($L11,outHF!$B:N,3,0),4),")")</f>
        <v>(0.0776)</v>
      </c>
      <c r="K12" s="29" t="str">
        <f>_xlfn.CONCAT("(",FIXED(VLOOKUP($L11,outHM!$B:O,3,0),4),")")</f>
        <v>(0.0747)</v>
      </c>
    </row>
    <row r="13" spans="2:12" x14ac:dyDescent="0.25">
      <c r="B13" s="109" t="s">
        <v>92</v>
      </c>
      <c r="C13" s="15" t="str">
        <f>_xlfn.CONCAT(FIXED(VLOOKUP($L13,outW!$B:N,2,0),4)," ",VLOOKUP($L13,outW!$B:$Z,15,0))</f>
        <v>0.0660 ^</v>
      </c>
      <c r="D13" s="28" t="str">
        <f>_xlfn.CONCAT(FIXED(VLOOKUP($L13,outWF!$B:O,2,0),4)," ",VLOOKUP($L13,outWF!$B:$Z,15,0))</f>
        <v xml:space="preserve">0.0769 </v>
      </c>
      <c r="E13" s="28" t="str">
        <f>_xlfn.CONCAT(FIXED(VLOOKUP($L13,outWM!$B:P,2,0),4)," ",VLOOKUP($L13,outWM!$B:$Z,15,0))</f>
        <v xml:space="preserve">0.0621 </v>
      </c>
      <c r="F13" s="15" t="str">
        <f>_xlfn.CONCAT(FIXED(VLOOKUP($L13,outB!$B:Q,2,0),4)," ",VLOOKUP($L13,outB!$B:$Z,15,0))</f>
        <v xml:space="preserve">-0.0028 </v>
      </c>
      <c r="G13" s="28" t="str">
        <f>_xlfn.CONCAT(FIXED(VLOOKUP($L13,outBF!$B:R,2,0),4)," ",VLOOKUP($L13,outBF!$B:$Z,15,0))</f>
        <v xml:space="preserve">-0.0575 </v>
      </c>
      <c r="H13" s="28" t="str">
        <f>_xlfn.CONCAT(FIXED(VLOOKUP($L13,outBM!$B:S,2,0),4)," ",VLOOKUP($L13,outBM!$B:$Z,15,0))</f>
        <v xml:space="preserve">0.0425 </v>
      </c>
      <c r="I13" s="15" t="str">
        <f>_xlfn.CONCAT(FIXED(VLOOKUP($L13,outH!$B:T,2,0),4)," ",VLOOKUP($L13,outH!$B:$Z,15,0))</f>
        <v xml:space="preserve">0.0226 </v>
      </c>
      <c r="J13" s="28" t="str">
        <f>_xlfn.CONCAT(FIXED(VLOOKUP($L13,outHF!$B:U,2,0),4)," ",VLOOKUP($L13,outHF!$B:$Z,15,0))</f>
        <v xml:space="preserve">-0.0875 </v>
      </c>
      <c r="K13" s="28" t="str">
        <f>_xlfn.CONCAT(FIXED(VLOOKUP($L13,outHM!$B:V,2,0),4)," ",VLOOKUP($L13,outHM!$B:$Z,15,0))</f>
        <v>0.1380 ^</v>
      </c>
      <c r="L13" s="11" t="s">
        <v>25</v>
      </c>
    </row>
    <row r="14" spans="2:12" x14ac:dyDescent="0.25">
      <c r="B14" s="110"/>
      <c r="C14" s="13" t="str">
        <f>_xlfn.CONCAT("(",FIXED(VLOOKUP($L13,outW!$B:G,3,0),4),")")</f>
        <v>(0.0358)</v>
      </c>
      <c r="D14" s="29" t="str">
        <f>_xlfn.CONCAT("(",FIXED(VLOOKUP($L13,outWF!$B:H,3,0),4),")")</f>
        <v>(0.0482)</v>
      </c>
      <c r="E14" s="29" t="str">
        <f>_xlfn.CONCAT("(",FIXED(VLOOKUP($L13,outWM!$B:I,3,0),4),")")</f>
        <v>(0.0557)</v>
      </c>
      <c r="F14" s="13" t="str">
        <f>_xlfn.CONCAT("(",FIXED(VLOOKUP($L13,outB!$B:J,3,0),4),")")</f>
        <v>(0.0456)</v>
      </c>
      <c r="G14" s="29" t="str">
        <f>_xlfn.CONCAT("(",FIXED(VLOOKUP($L13,outBF!$B:K,3,0),4),")")</f>
        <v>(0.0626)</v>
      </c>
      <c r="H14" s="29" t="str">
        <f>_xlfn.CONCAT("(",FIXED(VLOOKUP($L13,outBM!$B:L,3,0),4),")")</f>
        <v>(0.0685)</v>
      </c>
      <c r="I14" s="13" t="str">
        <f>_xlfn.CONCAT("(",FIXED(VLOOKUP($L13,outH!$B:M,3,0),4),")")</f>
        <v>(0.0514)</v>
      </c>
      <c r="J14" s="29" t="str">
        <f>_xlfn.CONCAT("(",FIXED(VLOOKUP($L13,outHF!$B:N,3,0),4),")")</f>
        <v>(0.0698)</v>
      </c>
      <c r="K14" s="29" t="str">
        <f>_xlfn.CONCAT("(",FIXED(VLOOKUP($L13,outHM!$B:O,3,0),4),")")</f>
        <v>(0.0789)</v>
      </c>
    </row>
    <row r="15" spans="2:12" x14ac:dyDescent="0.25">
      <c r="B15" s="109" t="s">
        <v>93</v>
      </c>
      <c r="C15" s="15" t="str">
        <f>_xlfn.CONCAT(FIXED(VLOOKUP($L15,outW!$B:N,2,0),4)," ",VLOOKUP($L15,outW!$B:$Z,15,0))</f>
        <v xml:space="preserve">-0.0371 </v>
      </c>
      <c r="D15" s="28" t="str">
        <f>_xlfn.CONCAT(FIXED(VLOOKUP($L15,outWF!$B:O,2,0),4)," ",VLOOKUP($L15,outWF!$B:$Z,15,0))</f>
        <v xml:space="preserve">-0.0482 </v>
      </c>
      <c r="E15" s="28" t="str">
        <f>_xlfn.CONCAT(FIXED(VLOOKUP($L15,outWM!$B:P,2,0),4)," ",VLOOKUP($L15,outWM!$B:$Z,15,0))</f>
        <v xml:space="preserve">-0.0088 </v>
      </c>
      <c r="F15" s="15" t="str">
        <f>_xlfn.CONCAT(FIXED(VLOOKUP($L15,outB!$B:Q,2,0),4)," ",VLOOKUP($L15,outB!$B:$Z,15,0))</f>
        <v xml:space="preserve">0.0268 </v>
      </c>
      <c r="G15" s="28" t="str">
        <f>_xlfn.CONCAT(FIXED(VLOOKUP($L15,outBF!$B:R,2,0),4)," ",VLOOKUP($L15,outBF!$B:$Z,15,0))</f>
        <v xml:space="preserve">0.1129 </v>
      </c>
      <c r="H15" s="28" t="str">
        <f>_xlfn.CONCAT(FIXED(VLOOKUP($L15,outBM!$B:S,2,0),4)," ",VLOOKUP($L15,outBM!$B:$Z,15,0))</f>
        <v xml:space="preserve">-0.0617 </v>
      </c>
      <c r="I15" s="15" t="str">
        <f>_xlfn.CONCAT(FIXED(VLOOKUP($L15,outH!$B:T,2,0),4)," ",VLOOKUP($L15,outH!$B:$Z,15,0))</f>
        <v xml:space="preserve">0.0622 </v>
      </c>
      <c r="J15" s="28" t="str">
        <f>_xlfn.CONCAT(FIXED(VLOOKUP($L15,outHF!$B:U,2,0),4)," ",VLOOKUP($L15,outHF!$B:$Z,15,0))</f>
        <v xml:space="preserve">0.0514 </v>
      </c>
      <c r="K15" s="28" t="str">
        <f>_xlfn.CONCAT(FIXED(VLOOKUP($L15,outHM!$B:V,2,0),4)," ",VLOOKUP($L15,outHM!$B:$Z,15,0))</f>
        <v xml:space="preserve">0.0203 </v>
      </c>
      <c r="L15" s="11" t="s">
        <v>26</v>
      </c>
    </row>
    <row r="16" spans="2:12" x14ac:dyDescent="0.25">
      <c r="B16" s="110"/>
      <c r="C16" s="13" t="str">
        <f>_xlfn.CONCAT("(",FIXED(VLOOKUP($L15,outW!$B:G,3,0),4),")")</f>
        <v>(0.0515)</v>
      </c>
      <c r="D16" s="29" t="str">
        <f>_xlfn.CONCAT("(",FIXED(VLOOKUP($L15,outWF!$B:H,3,0),4),")")</f>
        <v>(0.0688)</v>
      </c>
      <c r="E16" s="29" t="str">
        <f>_xlfn.CONCAT("(",FIXED(VLOOKUP($L15,outWM!$B:I,3,0),4),")")</f>
        <v>(0.0815)</v>
      </c>
      <c r="F16" s="13" t="str">
        <f>_xlfn.CONCAT("(",FIXED(VLOOKUP($L15,outB!$B:J,3,0),4),")")</f>
        <v>(0.0759)</v>
      </c>
      <c r="G16" s="29" t="str">
        <f>_xlfn.CONCAT("(",FIXED(VLOOKUP($L15,outBF!$B:K,3,0),4),")")</f>
        <v>(0.0998)</v>
      </c>
      <c r="H16" s="29" t="str">
        <f>_xlfn.CONCAT("(",FIXED(VLOOKUP($L15,outBM!$B:L,3,0),4),")")</f>
        <v>(0.1191)</v>
      </c>
      <c r="I16" s="13" t="str">
        <f>_xlfn.CONCAT("(",FIXED(VLOOKUP($L15,outH!$B:M,3,0),4),")")</f>
        <v>(0.0818)</v>
      </c>
      <c r="J16" s="29" t="str">
        <f>_xlfn.CONCAT("(",FIXED(VLOOKUP($L15,outHF!$B:N,3,0),4),")")</f>
        <v>(0.1101)</v>
      </c>
      <c r="K16" s="29" t="str">
        <f>_xlfn.CONCAT("(",FIXED(VLOOKUP($L15,outHM!$B:O,3,0),4),")")</f>
        <v>(0.1278)</v>
      </c>
    </row>
    <row r="17" spans="2:12" x14ac:dyDescent="0.25">
      <c r="B17" s="109" t="s">
        <v>32</v>
      </c>
      <c r="C17" s="15" t="str">
        <f>_xlfn.CONCAT(FIXED(VLOOKUP($L17,outW!$B:N,2,0),4)," ",VLOOKUP($L17,outW!$B:$Z,15,0))</f>
        <v xml:space="preserve">-0.0022 </v>
      </c>
      <c r="D17" s="28" t="str">
        <f>_xlfn.CONCAT(FIXED(VLOOKUP($L17,outWF!$B:O,2,0),4)," ",VLOOKUP($L17,outWF!$B:$Z,15,0))</f>
        <v xml:space="preserve">-0.0133 </v>
      </c>
      <c r="E17" s="28" t="str">
        <f>_xlfn.CONCAT(FIXED(VLOOKUP($L17,outWM!$B:P,2,0),4)," ",VLOOKUP($L17,outWM!$B:$Z,15,0))</f>
        <v xml:space="preserve">-0.0010 </v>
      </c>
      <c r="F17" s="15" t="str">
        <f>_xlfn.CONCAT(FIXED(VLOOKUP($L17,outB!$B:Q,2,0),4)," ",VLOOKUP($L17,outB!$B:$Z,15,0))</f>
        <v>0.0332 ^</v>
      </c>
      <c r="G17" s="28" t="str">
        <f>_xlfn.CONCAT(FIXED(VLOOKUP($L17,outBF!$B:R,2,0),4)," ",VLOOKUP($L17,outBF!$B:$Z,15,0))</f>
        <v xml:space="preserve">0.0112 </v>
      </c>
      <c r="H17" s="28" t="str">
        <f>_xlfn.CONCAT(FIXED(VLOOKUP($L17,outBM!$B:S,2,0),4)," ",VLOOKUP($L17,outBM!$B:$Z,15,0))</f>
        <v>0.0810 **</v>
      </c>
      <c r="I17" s="15" t="str">
        <f>_xlfn.CONCAT(FIXED(VLOOKUP($L17,outH!$B:T,2,0),4)," ",VLOOKUP($L17,outH!$B:$Z,15,0))</f>
        <v xml:space="preserve">0.0408 </v>
      </c>
      <c r="J17" s="28" t="str">
        <f>_xlfn.CONCAT(FIXED(VLOOKUP($L17,outHF!$B:U,2,0),4)," ",VLOOKUP($L17,outHF!$B:$Z,15,0))</f>
        <v xml:space="preserve">0.0455 </v>
      </c>
      <c r="K17" s="28" t="str">
        <f>_xlfn.CONCAT(FIXED(VLOOKUP($L17,outHM!$B:V,2,0),4)," ",VLOOKUP($L17,outHM!$B:$Z,15,0))</f>
        <v xml:space="preserve">0.0310 </v>
      </c>
      <c r="L17" s="11" t="s">
        <v>32</v>
      </c>
    </row>
    <row r="18" spans="2:12" x14ac:dyDescent="0.25">
      <c r="B18" s="110"/>
      <c r="C18" s="13" t="str">
        <f>_xlfn.CONCAT("(",FIXED(VLOOKUP($L17,outW!$B:G,3,0),4),")")</f>
        <v>(0.0206)</v>
      </c>
      <c r="D18" s="29" t="str">
        <f>_xlfn.CONCAT("(",FIXED(VLOOKUP($L17,outWF!$B:H,3,0),4),")")</f>
        <v>(0.0271)</v>
      </c>
      <c r="E18" s="29" t="str">
        <f>_xlfn.CONCAT("(",FIXED(VLOOKUP($L17,outWM!$B:I,3,0),4),")")</f>
        <v>(0.0325)</v>
      </c>
      <c r="F18" s="13" t="str">
        <f>_xlfn.CONCAT("(",FIXED(VLOOKUP($L17,outB!$B:J,3,0),4),")")</f>
        <v>(0.0173)</v>
      </c>
      <c r="G18" s="29" t="str">
        <f>_xlfn.CONCAT("(",FIXED(VLOOKUP($L17,outBF!$B:K,3,0),4),")")</f>
        <v>(0.0220)</v>
      </c>
      <c r="H18" s="29" t="str">
        <f>_xlfn.CONCAT("(",FIXED(VLOOKUP($L17,outBM!$B:L,3,0),4),")")</f>
        <v>(0.0292)</v>
      </c>
      <c r="I18" s="13" t="str">
        <f>_xlfn.CONCAT("(",FIXED(VLOOKUP($L17,outH!$B:M,3,0),4),")")</f>
        <v>(0.0249)</v>
      </c>
      <c r="J18" s="29" t="str">
        <f>_xlfn.CONCAT("(",FIXED(VLOOKUP($L17,outHF!$B:N,3,0),4),")")</f>
        <v>(0.0336)</v>
      </c>
      <c r="K18" s="29" t="str">
        <f>_xlfn.CONCAT("(",FIXED(VLOOKUP($L17,outHM!$B:O,3,0),4),")")</f>
        <v>(0.0393)</v>
      </c>
    </row>
    <row r="19" spans="2:12" x14ac:dyDescent="0.25">
      <c r="B19" s="109" t="s">
        <v>631</v>
      </c>
      <c r="C19" s="15" t="str">
        <f>_xlfn.CONCAT(FIXED(VLOOKUP($L19,outW!$B:N,2,0),4)," ",VLOOKUP($L19,outW!$B:$Z,15,0))</f>
        <v>0.0206 ***</v>
      </c>
      <c r="D19" s="28" t="str">
        <f>_xlfn.CONCAT(FIXED(VLOOKUP($L19,outWF!$B:O,2,0),4)," ",VLOOKUP($L19,outWF!$B:$Z,15,0))</f>
        <v>0.0304 ***</v>
      </c>
      <c r="E19" s="28" t="str">
        <f>_xlfn.CONCAT(FIXED(VLOOKUP($L19,outWM!$B:P,2,0),4)," ",VLOOKUP($L19,outWM!$B:$Z,15,0))</f>
        <v xml:space="preserve">0.0105 </v>
      </c>
      <c r="F19" s="15" t="str">
        <f>_xlfn.CONCAT(FIXED(VLOOKUP($L19,outB!$B:Q,2,0),4)," ",VLOOKUP($L19,outB!$B:$Z,15,0))</f>
        <v>0.0199 ***</v>
      </c>
      <c r="G19" s="28" t="str">
        <f>_xlfn.CONCAT(FIXED(VLOOKUP($L19,outBF!$B:R,2,0),4)," ",VLOOKUP($L19,outBF!$B:$Z,15,0))</f>
        <v>0.0304 ***</v>
      </c>
      <c r="H19" s="28" t="str">
        <f>_xlfn.CONCAT(FIXED(VLOOKUP($L19,outBM!$B:S,2,0),4)," ",VLOOKUP($L19,outBM!$B:$Z,15,0))</f>
        <v>0.0117 *</v>
      </c>
      <c r="I19" s="15" t="str">
        <f>_xlfn.CONCAT(FIXED(VLOOKUP($L19,outH!$B:T,2,0),4)," ",VLOOKUP($L19,outH!$B:$Z,15,0))</f>
        <v>0.0153 *</v>
      </c>
      <c r="J19" s="28" t="str">
        <f>_xlfn.CONCAT(FIXED(VLOOKUP($L19,outHF!$B:U,2,0),4)," ",VLOOKUP($L19,outHF!$B:$Z,15,0))</f>
        <v xml:space="preserve">0.0177 </v>
      </c>
      <c r="K19" s="28" t="str">
        <f>_xlfn.CONCAT(FIXED(VLOOKUP($L19,outHM!$B:V,2,0),4)," ",VLOOKUP($L19,outHM!$B:$Z,15,0))</f>
        <v>0.0154 ^</v>
      </c>
      <c r="L19" s="11" t="s">
        <v>33</v>
      </c>
    </row>
    <row r="20" spans="2:12" x14ac:dyDescent="0.25">
      <c r="B20" s="110"/>
      <c r="C20" s="13" t="str">
        <f>_xlfn.CONCAT("(",FIXED(VLOOKUP($L19,outW!$B:G,3,0),4),")")</f>
        <v>(0.0055)</v>
      </c>
      <c r="D20" s="29" t="str">
        <f>_xlfn.CONCAT("(",FIXED(VLOOKUP($L19,outWF!$B:H,3,0),4),")")</f>
        <v>(0.0083)</v>
      </c>
      <c r="E20" s="29" t="str">
        <f>_xlfn.CONCAT("(",FIXED(VLOOKUP($L19,outWM!$B:I,3,0),4),")")</f>
        <v>(0.0073)</v>
      </c>
      <c r="F20" s="13" t="str">
        <f>_xlfn.CONCAT("(",FIXED(VLOOKUP($L19,outB!$B:J,3,0),4),")")</f>
        <v>(0.0042)</v>
      </c>
      <c r="G20" s="29" t="str">
        <f>_xlfn.CONCAT("(",FIXED(VLOOKUP($L19,outBF!$B:K,3,0),4),")")</f>
        <v>(0.0068)</v>
      </c>
      <c r="H20" s="29" t="str">
        <f>_xlfn.CONCAT("(",FIXED(VLOOKUP($L19,outBM!$B:L,3,0),4),")")</f>
        <v>(0.0055)</v>
      </c>
      <c r="I20" s="13" t="str">
        <f>_xlfn.CONCAT("(",FIXED(VLOOKUP($L19,outH!$B:M,3,0),4),")")</f>
        <v>(0.0064)</v>
      </c>
      <c r="J20" s="29" t="str">
        <f>_xlfn.CONCAT("(",FIXED(VLOOKUP($L19,outHF!$B:N,3,0),4),")")</f>
        <v>(0.0111)</v>
      </c>
      <c r="K20" s="29" t="str">
        <f>_xlfn.CONCAT("(",FIXED(VLOOKUP($L19,outHM!$B:O,3,0),4),")")</f>
        <v>(0.0079)</v>
      </c>
    </row>
    <row r="21" spans="2:12" x14ac:dyDescent="0.25">
      <c r="B21" s="109" t="s">
        <v>125</v>
      </c>
      <c r="C21" s="15" t="str">
        <f>_xlfn.CONCAT(FIXED(VLOOKUP($L21,outW!$B:N,2,0),4)," ",VLOOKUP($L21,outW!$B:$Z,15,0))</f>
        <v xml:space="preserve">0.0042 </v>
      </c>
      <c r="D21" s="28" t="str">
        <f>_xlfn.CONCAT(FIXED(VLOOKUP($L21,outWF!$B:O,2,0),4)," ",VLOOKUP($L21,outWF!$B:$Z,15,0))</f>
        <v>0.0321 **</v>
      </c>
      <c r="E21" s="28" t="str">
        <f>_xlfn.CONCAT(FIXED(VLOOKUP($L21,outWM!$B:P,2,0),4)," ",VLOOKUP($L21,outWM!$B:$Z,15,0))</f>
        <v xml:space="preserve">-0.0176 </v>
      </c>
      <c r="F21" s="15" t="str">
        <f>_xlfn.CONCAT(FIXED(VLOOKUP($L21,outB!$B:Q,2,0),4)," ",VLOOKUP($L21,outB!$B:$Z,15,0))</f>
        <v>-0.0172 *</v>
      </c>
      <c r="G21" s="28" t="str">
        <f>_xlfn.CONCAT(FIXED(VLOOKUP($L21,outBF!$B:R,2,0),4)," ",VLOOKUP($L21,outBF!$B:$Z,15,0))</f>
        <v xml:space="preserve">-0.0170 </v>
      </c>
      <c r="H21" s="28" t="str">
        <f>_xlfn.CONCAT(FIXED(VLOOKUP($L21,outBM!$B:S,2,0),4)," ",VLOOKUP($L21,outBM!$B:$Z,15,0))</f>
        <v xml:space="preserve">-0.0169 </v>
      </c>
      <c r="I21" s="15" t="str">
        <f>_xlfn.CONCAT(FIXED(VLOOKUP($L21,outH!$B:T,2,0),4)," ",VLOOKUP($L21,outH!$B:$Z,15,0))</f>
        <v xml:space="preserve">-0.0079 </v>
      </c>
      <c r="J21" s="28" t="str">
        <f>_xlfn.CONCAT(FIXED(VLOOKUP($L21,outHF!$B:U,2,0),4)," ",VLOOKUP($L21,outHF!$B:$Z,15,0))</f>
        <v xml:space="preserve">0.0024 </v>
      </c>
      <c r="K21" s="28" t="str">
        <f>_xlfn.CONCAT(FIXED(VLOOKUP($L21,outHM!$B:V,2,0),4)," ",VLOOKUP($L21,outHM!$B:$Z,15,0))</f>
        <v xml:space="preserve">-0.0204 </v>
      </c>
      <c r="L21" s="11" t="s">
        <v>118</v>
      </c>
    </row>
    <row r="22" spans="2:12" x14ac:dyDescent="0.25">
      <c r="B22" s="110"/>
      <c r="C22" s="13" t="str">
        <f>_xlfn.CONCAT("(",FIXED(VLOOKUP($L21,outW!$B:G,3,0),4),")")</f>
        <v>(0.0084)</v>
      </c>
      <c r="D22" s="29" t="str">
        <f>_xlfn.CONCAT("(",FIXED(VLOOKUP($L21,outWF!$B:H,3,0),4),")")</f>
        <v>(0.0124)</v>
      </c>
      <c r="E22" s="29" t="str">
        <f>_xlfn.CONCAT("(",FIXED(VLOOKUP($L21,outWM!$B:I,3,0),4),")")</f>
        <v>(0.0117)</v>
      </c>
      <c r="F22" s="13" t="str">
        <f>_xlfn.CONCAT("(",FIXED(VLOOKUP($L21,outB!$B:J,3,0),4),")")</f>
        <v>(0.0076)</v>
      </c>
      <c r="G22" s="29" t="str">
        <f>_xlfn.CONCAT("(",FIXED(VLOOKUP($L21,outBF!$B:K,3,0),4),")")</f>
        <v>(0.0106)</v>
      </c>
      <c r="H22" s="29" t="str">
        <f>_xlfn.CONCAT("(",FIXED(VLOOKUP($L21,outBM!$B:L,3,0),4),")")</f>
        <v>(0.0113)</v>
      </c>
      <c r="I22" s="13" t="str">
        <f>_xlfn.CONCAT("(",FIXED(VLOOKUP($L21,outH!$B:M,3,0),4),")")</f>
        <v>(0.0101)</v>
      </c>
      <c r="J22" s="29" t="str">
        <f>_xlfn.CONCAT("(",FIXED(VLOOKUP($L21,outHF!$B:N,3,0),4),")")</f>
        <v>(0.0147)</v>
      </c>
      <c r="K22" s="29" t="str">
        <f>_xlfn.CONCAT("(",FIXED(VLOOKUP($L21,outHM!$B:O,3,0),4),")")</f>
        <v>(0.0145)</v>
      </c>
    </row>
    <row r="23" spans="2:12" x14ac:dyDescent="0.25">
      <c r="B23" s="109" t="s">
        <v>632</v>
      </c>
      <c r="C23" s="15" t="str">
        <f>_xlfn.CONCAT(FIXED(VLOOKUP($L23,outW!$B:N,2,0),4)," ",VLOOKUP($L23,outW!$B:$Z,15,0))</f>
        <v xml:space="preserve">0.0431 </v>
      </c>
      <c r="D23" s="28" t="str">
        <f>_xlfn.CONCAT(FIXED(VLOOKUP($L23,outWF!$B:O,2,0),4)," ",VLOOKUP($L23,outWF!$B:$Z,15,0))</f>
        <v xml:space="preserve">0.0361 </v>
      </c>
      <c r="E23" s="28" t="str">
        <f>_xlfn.CONCAT(FIXED(VLOOKUP($L23,outWM!$B:P,2,0),4)," ",VLOOKUP($L23,outWM!$B:$Z,15,0))</f>
        <v xml:space="preserve">0.0534 </v>
      </c>
      <c r="F23" s="15" t="str">
        <f>_xlfn.CONCAT(FIXED(VLOOKUP($L23,outB!$B:Q,2,0),4)," ",VLOOKUP($L23,outB!$B:$Z,15,0))</f>
        <v>0.1205 ***</v>
      </c>
      <c r="G23" s="28" t="str">
        <f>_xlfn.CONCAT(FIXED(VLOOKUP($L23,outBF!$B:R,2,0),4)," ",VLOOKUP($L23,outBF!$B:$Z,15,0))</f>
        <v xml:space="preserve">0.0668 </v>
      </c>
      <c r="H23" s="28" t="str">
        <f>_xlfn.CONCAT(FIXED(VLOOKUP($L23,outBM!$B:S,2,0),4)," ",VLOOKUP($L23,outBM!$B:$Z,15,0))</f>
        <v>0.1581 **</v>
      </c>
      <c r="I23" s="15" t="str">
        <f>_xlfn.CONCAT(FIXED(VLOOKUP($L23,outH!$B:T,2,0),4)," ",VLOOKUP($L23,outH!$B:$Z,15,0))</f>
        <v xml:space="preserve">-0.0704 </v>
      </c>
      <c r="J23" s="28" t="str">
        <f>_xlfn.CONCAT(FIXED(VLOOKUP($L23,outHF!$B:U,2,0),4)," ",VLOOKUP($L23,outHF!$B:$Z,15,0))</f>
        <v xml:space="preserve">-0.0711 </v>
      </c>
      <c r="K23" s="28" t="str">
        <f>_xlfn.CONCAT(FIXED(VLOOKUP($L23,outHM!$B:V,2,0),4)," ",VLOOKUP($L23,outHM!$B:$Z,15,0))</f>
        <v xml:space="preserve">-0.0746 </v>
      </c>
      <c r="L23" s="11" t="s">
        <v>29</v>
      </c>
    </row>
    <row r="24" spans="2:12" x14ac:dyDescent="0.25">
      <c r="B24" s="110"/>
      <c r="C24" s="13" t="str">
        <f>_xlfn.CONCAT("(",FIXED(VLOOKUP($L23,outW!$B:G,3,0),4),")")</f>
        <v>(0.0356)</v>
      </c>
      <c r="D24" s="29" t="str">
        <f>_xlfn.CONCAT("(",FIXED(VLOOKUP($L23,outWF!$B:H,3,0),4),")")</f>
        <v>(0.0539)</v>
      </c>
      <c r="E24" s="29" t="str">
        <f>_xlfn.CONCAT("(",FIXED(VLOOKUP($L23,outWM!$B:I,3,0),4),")")</f>
        <v>(0.0480)</v>
      </c>
      <c r="F24" s="13" t="str">
        <f>_xlfn.CONCAT("(",FIXED(VLOOKUP($L23,outB!$B:J,3,0),4),")")</f>
        <v>(0.0353)</v>
      </c>
      <c r="G24" s="29" t="str">
        <f>_xlfn.CONCAT("(",FIXED(VLOOKUP($L23,outBF!$B:K,3,0),4),")")</f>
        <v>(0.0527)</v>
      </c>
      <c r="H24" s="29" t="str">
        <f>_xlfn.CONCAT("(",FIXED(VLOOKUP($L23,outBM!$B:L,3,0),4),")")</f>
        <v>(0.0482)</v>
      </c>
      <c r="I24" s="13" t="str">
        <f>_xlfn.CONCAT("(",FIXED(VLOOKUP($L23,outH!$B:M,3,0),4),")")</f>
        <v>(0.0475)</v>
      </c>
      <c r="J24" s="29" t="str">
        <f>_xlfn.CONCAT("(",FIXED(VLOOKUP($L23,outHF!$B:N,3,0),4),")")</f>
        <v>(0.0715)</v>
      </c>
      <c r="K24" s="29" t="str">
        <f>_xlfn.CONCAT("(",FIXED(VLOOKUP($L23,outHM!$B:O,3,0),4),")")</f>
        <v>(0.0648)</v>
      </c>
    </row>
    <row r="25" spans="2:12" x14ac:dyDescent="0.25">
      <c r="B25" s="109" t="s">
        <v>633</v>
      </c>
      <c r="C25" s="15" t="str">
        <f>_xlfn.CONCAT(FIXED(VLOOKUP($L25,outW!$B:N,2,0),4)," ",VLOOKUP($L25,outW!$B:$Z,15,0))</f>
        <v>0.2287 ***</v>
      </c>
      <c r="D25" s="28" t="str">
        <f>_xlfn.CONCAT(FIXED(VLOOKUP($L25,outWF!$B:O,2,0),4)," ",VLOOKUP($L25,outWF!$B:$Z,15,0))</f>
        <v>0.2621 ***</v>
      </c>
      <c r="E25" s="28" t="str">
        <f>_xlfn.CONCAT(FIXED(VLOOKUP($L25,outWM!$B:P,2,0),4)," ",VLOOKUP($L25,outWM!$B:$Z,15,0))</f>
        <v>0.2121 ***</v>
      </c>
      <c r="F25" s="15" t="str">
        <f>_xlfn.CONCAT(FIXED(VLOOKUP($L25,outB!$B:Q,2,0),4)," ",VLOOKUP($L25,outB!$B:$Z,15,0))</f>
        <v>0.1444 ***</v>
      </c>
      <c r="G25" s="28" t="str">
        <f>_xlfn.CONCAT(FIXED(VLOOKUP($L25,outBF!$B:R,2,0),4)," ",VLOOKUP($L25,outBF!$B:$Z,15,0))</f>
        <v>0.1186 *</v>
      </c>
      <c r="H25" s="28" t="str">
        <f>_xlfn.CONCAT(FIXED(VLOOKUP($L25,outBM!$B:S,2,0),4)," ",VLOOKUP($L25,outBM!$B:$Z,15,0))</f>
        <v>0.1719 **</v>
      </c>
      <c r="I25" s="15" t="str">
        <f>_xlfn.CONCAT(FIXED(VLOOKUP($L25,outH!$B:T,2,0),4)," ",VLOOKUP($L25,outH!$B:$Z,15,0))</f>
        <v xml:space="preserve">0.0365 </v>
      </c>
      <c r="J25" s="28" t="str">
        <f>_xlfn.CONCAT(FIXED(VLOOKUP($L25,outHF!$B:U,2,0),4)," ",VLOOKUP($L25,outHF!$B:$Z,15,0))</f>
        <v xml:space="preserve">0.0738 </v>
      </c>
      <c r="K25" s="28" t="str">
        <f>_xlfn.CONCAT(FIXED(VLOOKUP($L25,outHM!$B:V,2,0),4)," ",VLOOKUP($L25,outHM!$B:$Z,15,0))</f>
        <v xml:space="preserve">-0.0110 </v>
      </c>
      <c r="L25" s="11" t="s">
        <v>30</v>
      </c>
    </row>
    <row r="26" spans="2:12" x14ac:dyDescent="0.25">
      <c r="B26" s="110"/>
      <c r="C26" s="13" t="str">
        <f>_xlfn.CONCAT("(",FIXED(VLOOKUP($L25,outW!$B:G,3,0),4),")")</f>
        <v>(0.0372)</v>
      </c>
      <c r="D26" s="29" t="str">
        <f>_xlfn.CONCAT("(",FIXED(VLOOKUP($L25,outWF!$B:H,3,0),4),")")</f>
        <v>(0.0538)</v>
      </c>
      <c r="E26" s="29" t="str">
        <f>_xlfn.CONCAT("(",FIXED(VLOOKUP($L25,outWM!$B:I,3,0),4),")")</f>
        <v>(0.0521)</v>
      </c>
      <c r="F26" s="13" t="str">
        <f>_xlfn.CONCAT("(",FIXED(VLOOKUP($L25,outB!$B:J,3,0),4),")")</f>
        <v>(0.0400)</v>
      </c>
      <c r="G26" s="29" t="str">
        <f>_xlfn.CONCAT("(",FIXED(VLOOKUP($L25,outBF!$B:K,3,0),4),")")</f>
        <v>(0.0547)</v>
      </c>
      <c r="H26" s="29" t="str">
        <f>_xlfn.CONCAT("(",FIXED(VLOOKUP($L25,outBM!$B:L,3,0),4),")")</f>
        <v>(0.0596)</v>
      </c>
      <c r="I26" s="13" t="str">
        <f>_xlfn.CONCAT("(",FIXED(VLOOKUP($L25,outH!$B:M,3,0),4),")")</f>
        <v>(0.0515)</v>
      </c>
      <c r="J26" s="29" t="str">
        <f>_xlfn.CONCAT("(",FIXED(VLOOKUP($L25,outHF!$B:N,3,0),4),")")</f>
        <v>(0.0751)</v>
      </c>
      <c r="K26" s="29" t="str">
        <f>_xlfn.CONCAT("(",FIXED(VLOOKUP($L25,outHM!$B:O,3,0),4),")")</f>
        <v>(0.0727)</v>
      </c>
    </row>
    <row r="27" spans="2:12" x14ac:dyDescent="0.25">
      <c r="B27" s="109" t="s">
        <v>634</v>
      </c>
      <c r="C27" s="15" t="str">
        <f>_xlfn.CONCAT(FIXED(VLOOKUP($L27,outW!$B:N,2,0),4)," ",VLOOKUP($L27,outW!$B:$Z,15,0))</f>
        <v>0.2063 ***</v>
      </c>
      <c r="D27" s="28" t="str">
        <f>_xlfn.CONCAT(FIXED(VLOOKUP($L27,outWF!$B:O,2,0),4)," ",VLOOKUP($L27,outWF!$B:$Z,15,0))</f>
        <v>0.2207 **</v>
      </c>
      <c r="E27" s="28" t="str">
        <f>_xlfn.CONCAT(FIXED(VLOOKUP($L27,outWM!$B:P,2,0),4)," ",VLOOKUP($L27,outWM!$B:$Z,15,0))</f>
        <v>0.2036 **</v>
      </c>
      <c r="F27" s="15" t="str">
        <f>_xlfn.CONCAT(FIXED(VLOOKUP($L27,outB!$B:Q,2,0),4)," ",VLOOKUP($L27,outB!$B:$Z,15,0))</f>
        <v>0.2281 ***</v>
      </c>
      <c r="G27" s="28" t="str">
        <f>_xlfn.CONCAT(FIXED(VLOOKUP($L27,outBF!$B:R,2,0),4)," ",VLOOKUP($L27,outBF!$B:$Z,15,0))</f>
        <v>0.2180 *</v>
      </c>
      <c r="H27" s="28" t="str">
        <f>_xlfn.CONCAT(FIXED(VLOOKUP($L27,outBM!$B:S,2,0),4)," ",VLOOKUP($L27,outBM!$B:$Z,15,0))</f>
        <v>0.2091 ^</v>
      </c>
      <c r="I27" s="15" t="str">
        <f>_xlfn.CONCAT(FIXED(VLOOKUP($L27,outH!$B:T,2,0),4)," ",VLOOKUP($L27,outH!$B:$Z,15,0))</f>
        <v xml:space="preserve">-0.0321 </v>
      </c>
      <c r="J27" s="28" t="str">
        <f>_xlfn.CONCAT(FIXED(VLOOKUP($L27,outHF!$B:U,2,0),4)," ",VLOOKUP($L27,outHF!$B:$Z,15,0))</f>
        <v xml:space="preserve">-0.0159 </v>
      </c>
      <c r="K27" s="28" t="str">
        <f>_xlfn.CONCAT(FIXED(VLOOKUP($L27,outHM!$B:V,2,0),4)," ",VLOOKUP($L27,outHM!$B:$Z,15,0))</f>
        <v xml:space="preserve">-0.0342 </v>
      </c>
      <c r="L27" s="11" t="s">
        <v>27</v>
      </c>
    </row>
    <row r="28" spans="2:12" x14ac:dyDescent="0.25">
      <c r="B28" s="110"/>
      <c r="C28" s="13" t="str">
        <f>_xlfn.CONCAT("(",FIXED(VLOOKUP($L27,outW!$B:G,3,0),4),")")</f>
        <v>(0.0515)</v>
      </c>
      <c r="D28" s="29" t="str">
        <f>_xlfn.CONCAT("(",FIXED(VLOOKUP($L27,outWF!$B:H,3,0),4),")")</f>
        <v>(0.0736)</v>
      </c>
      <c r="E28" s="29" t="str">
        <f>_xlfn.CONCAT("(",FIXED(VLOOKUP($L27,outWM!$B:I,3,0),4),")")</f>
        <v>(0.0739)</v>
      </c>
      <c r="F28" s="13" t="str">
        <f>_xlfn.CONCAT("(",FIXED(VLOOKUP($L27,outB!$B:J,3,0),4),")")</f>
        <v>(0.0692)</v>
      </c>
      <c r="G28" s="29" t="str">
        <f>_xlfn.CONCAT("(",FIXED(VLOOKUP($L27,outBF!$B:K,3,0),4),")")</f>
        <v>(0.0913)</v>
      </c>
      <c r="H28" s="29" t="str">
        <f>_xlfn.CONCAT("(",FIXED(VLOOKUP($L27,outBM!$B:L,3,0),4),")")</f>
        <v>(0.1109)</v>
      </c>
      <c r="I28" s="13" t="str">
        <f>_xlfn.CONCAT("(",FIXED(VLOOKUP($L27,outH!$B:M,3,0),4),")")</f>
        <v>(0.0891)</v>
      </c>
      <c r="J28" s="29" t="str">
        <f>_xlfn.CONCAT("(",FIXED(VLOOKUP($L27,outHF!$B:N,3,0),4),")")</f>
        <v>(0.1182)</v>
      </c>
      <c r="K28" s="29" t="str">
        <f>_xlfn.CONCAT("(",FIXED(VLOOKUP($L27,outHM!$B:O,3,0),4),")")</f>
        <v>(0.1456)</v>
      </c>
    </row>
    <row r="29" spans="2:12" x14ac:dyDescent="0.25">
      <c r="B29" s="109" t="s">
        <v>635</v>
      </c>
      <c r="C29" s="15" t="str">
        <f>_xlfn.CONCAT(FIXED(VLOOKUP($L29,outW!$B:N,2,0),4)," ",VLOOKUP($L29,outW!$B:$Z,15,0))</f>
        <v>0.1271 ^</v>
      </c>
      <c r="D29" s="28" t="str">
        <f>_xlfn.CONCAT(FIXED(VLOOKUP($L29,outWF!$B:O,2,0),4)," ",VLOOKUP($L29,outWF!$B:$Z,15,0))</f>
        <v xml:space="preserve">0.1131 </v>
      </c>
      <c r="E29" s="28" t="str">
        <f>_xlfn.CONCAT(FIXED(VLOOKUP($L29,outWM!$B:P,2,0),4)," ",VLOOKUP($L29,outWM!$B:$Z,15,0))</f>
        <v xml:space="preserve">0.1597 </v>
      </c>
      <c r="F29" s="15" t="str">
        <f>_xlfn.CONCAT(FIXED(VLOOKUP($L29,outB!$B:Q,2,0),4)," ",VLOOKUP($L29,outB!$B:$Z,15,0))</f>
        <v>0.2727 *</v>
      </c>
      <c r="G29" s="28" t="str">
        <f>_xlfn.CONCAT(FIXED(VLOOKUP($L29,outBF!$B:R,2,0),4)," ",VLOOKUP($L29,outBF!$B:$Z,15,0))</f>
        <v xml:space="preserve">0.1565 </v>
      </c>
      <c r="H29" s="28" t="str">
        <f>_xlfn.CONCAT(FIXED(VLOOKUP($L29,outBM!$B:S,2,0),4)," ",VLOOKUP($L29,outBM!$B:$Z,15,0))</f>
        <v>0.8791 ***</v>
      </c>
      <c r="I29" s="15" t="str">
        <f>_xlfn.CONCAT(FIXED(VLOOKUP($L29,outH!$B:T,2,0),4)," ",VLOOKUP($L29,outH!$B:$Z,15,0))</f>
        <v xml:space="preserve">-0.0723 </v>
      </c>
      <c r="J29" s="28" t="str">
        <f>_xlfn.CONCAT(FIXED(VLOOKUP($L29,outHF!$B:U,2,0),4)," ",VLOOKUP($L29,outHF!$B:$Z,15,0))</f>
        <v xml:space="preserve">-0.0773 </v>
      </c>
      <c r="K29" s="28" t="str">
        <f>_xlfn.CONCAT(FIXED(VLOOKUP($L29,outHM!$B:V,2,0),4)," ",VLOOKUP($L29,outHM!$B:$Z,15,0))</f>
        <v xml:space="preserve">-0.1063 </v>
      </c>
      <c r="L29" s="11" t="s">
        <v>28</v>
      </c>
    </row>
    <row r="30" spans="2:12" x14ac:dyDescent="0.25">
      <c r="B30" s="110"/>
      <c r="C30" s="13" t="str">
        <f>_xlfn.CONCAT("(",FIXED(VLOOKUP($L29,outW!$B:G,3,0),4),")")</f>
        <v>(0.0737)</v>
      </c>
      <c r="D30" s="29" t="str">
        <f>_xlfn.CONCAT("(",FIXED(VLOOKUP($L29,outWF!$B:H,3,0),4),")")</f>
        <v>(0.1059)</v>
      </c>
      <c r="E30" s="29" t="str">
        <f>_xlfn.CONCAT("(",FIXED(VLOOKUP($L29,outWM!$B:I,3,0),4),")")</f>
        <v>(0.1049)</v>
      </c>
      <c r="F30" s="13" t="str">
        <f>_xlfn.CONCAT("(",FIXED(VLOOKUP($L29,outB!$B:J,3,0),4),")")</f>
        <v>(0.1096)</v>
      </c>
      <c r="G30" s="29" t="str">
        <f>_xlfn.CONCAT("(",FIXED(VLOOKUP($L29,outBF!$B:K,3,0),4),")")</f>
        <v>(0.1269)</v>
      </c>
      <c r="H30" s="29" t="str">
        <f>_xlfn.CONCAT("(",FIXED(VLOOKUP($L29,outBM!$B:L,3,0),4),")")</f>
        <v>(0.2587)</v>
      </c>
      <c r="I30" s="13" t="str">
        <f>_xlfn.CONCAT("(",FIXED(VLOOKUP($L29,outH!$B:M,3,0),4),")")</f>
        <v>(0.1513)</v>
      </c>
      <c r="J30" s="29" t="str">
        <f>_xlfn.CONCAT("(",FIXED(VLOOKUP($L29,outHF!$B:N,3,0),4),")")</f>
        <v>(0.2121)</v>
      </c>
      <c r="K30" s="29" t="str">
        <f>_xlfn.CONCAT("(",FIXED(VLOOKUP($L29,outHM!$B:O,3,0),4),")")</f>
        <v>(0.2257)</v>
      </c>
    </row>
    <row r="31" spans="2:12" x14ac:dyDescent="0.25">
      <c r="B31" s="109" t="s">
        <v>34</v>
      </c>
      <c r="C31" s="15" t="str">
        <f>_xlfn.CONCAT(FIXED(VLOOKUP($L31,outW!$B:N,2,0),4)," ",VLOOKUP($L31,outW!$B:$Z,15,0))</f>
        <v>0.0038 ***</v>
      </c>
      <c r="D31" s="28" t="str">
        <f>_xlfn.CONCAT(FIXED(VLOOKUP($L31,outWF!$B:O,2,0),4)," ",VLOOKUP($L31,outWF!$B:$Z,15,0))</f>
        <v>0.0044 ***</v>
      </c>
      <c r="E31" s="28" t="str">
        <f>_xlfn.CONCAT(FIXED(VLOOKUP($L31,outWM!$B:P,2,0),4)," ",VLOOKUP($L31,outWM!$B:$Z,15,0))</f>
        <v>0.0032 ***</v>
      </c>
      <c r="F31" s="15" t="str">
        <f>_xlfn.CONCAT(FIXED(VLOOKUP($L31,outB!$B:Q,2,0),4)," ",VLOOKUP($L31,outB!$B:$Z,15,0))</f>
        <v>0.0043 ***</v>
      </c>
      <c r="G31" s="28" t="str">
        <f>_xlfn.CONCAT(FIXED(VLOOKUP($L31,outBF!$B:R,2,0),4)," ",VLOOKUP($L31,outBF!$B:$Z,15,0))</f>
        <v>0.0041 ***</v>
      </c>
      <c r="H31" s="28" t="str">
        <f>_xlfn.CONCAT(FIXED(VLOOKUP($L31,outBM!$B:S,2,0),4)," ",VLOOKUP($L31,outBM!$B:$Z,15,0))</f>
        <v>0.0042 ***</v>
      </c>
      <c r="I31" s="15" t="str">
        <f>_xlfn.CONCAT(FIXED(VLOOKUP($L31,outH!$B:T,2,0),4)," ",VLOOKUP($L31,outH!$B:$Z,15,0))</f>
        <v>0.0044 ***</v>
      </c>
      <c r="J31" s="28" t="str">
        <f>_xlfn.CONCAT(FIXED(VLOOKUP($L31,outHF!$B:U,2,0),4)," ",VLOOKUP($L31,outHF!$B:$Z,15,0))</f>
        <v>0.0054 ***</v>
      </c>
      <c r="K31" s="28" t="str">
        <f>_xlfn.CONCAT(FIXED(VLOOKUP($L31,outHM!$B:V,2,0),4)," ",VLOOKUP($L31,outHM!$B:$Z,15,0))</f>
        <v>0.0039 **</v>
      </c>
      <c r="L31" s="11" t="s">
        <v>34</v>
      </c>
    </row>
    <row r="32" spans="2:12" x14ac:dyDescent="0.25">
      <c r="B32" s="110"/>
      <c r="C32" s="13" t="str">
        <f>_xlfn.CONCAT("(",FIXED(VLOOKUP($L31,outW!$B:G,3,0),4),")")</f>
        <v>(0.0005)</v>
      </c>
      <c r="D32" s="29" t="str">
        <f>_xlfn.CONCAT("(",FIXED(VLOOKUP($L31,outWF!$B:H,3,0),4),")")</f>
        <v>(0.0008)</v>
      </c>
      <c r="E32" s="29" t="str">
        <f>_xlfn.CONCAT("(",FIXED(VLOOKUP($L31,outWM!$B:I,3,0),4),")")</f>
        <v>(0.0007)</v>
      </c>
      <c r="F32" s="13" t="str">
        <f>_xlfn.CONCAT("(",FIXED(VLOOKUP($L31,outB!$B:J,3,0),4),")")</f>
        <v>(0.0008)</v>
      </c>
      <c r="G32" s="29" t="str">
        <f>_xlfn.CONCAT("(",FIXED(VLOOKUP($L31,outBF!$B:K,3,0),4),")")</f>
        <v>(0.0011)</v>
      </c>
      <c r="H32" s="29" t="str">
        <f>_xlfn.CONCAT("(",FIXED(VLOOKUP($L31,outBM!$B:L,3,0),4),")")</f>
        <v>(0.0012)</v>
      </c>
      <c r="I32" s="13" t="str">
        <f>_xlfn.CONCAT("(",FIXED(VLOOKUP($L31,outH!$B:M,3,0),4),")")</f>
        <v>(0.0009)</v>
      </c>
      <c r="J32" s="29" t="str">
        <f>_xlfn.CONCAT("(",FIXED(VLOOKUP($L31,outHF!$B:N,3,0),4),")")</f>
        <v>(0.0013)</v>
      </c>
      <c r="K32" s="29" t="str">
        <f>_xlfn.CONCAT("(",FIXED(VLOOKUP($L31,outHM!$B:O,3,0),4),")")</f>
        <v>(0.0012)</v>
      </c>
    </row>
    <row r="33" spans="2:12" x14ac:dyDescent="0.25">
      <c r="B33" s="109" t="s">
        <v>99</v>
      </c>
      <c r="C33" s="15" t="str">
        <f>_xlfn.CONCAT(FIXED(VLOOKUP($L33,outW!$B:N,2,0),4)," ",VLOOKUP($L33,outW!$B:$Z,15,0))</f>
        <v>-0.0006 **</v>
      </c>
      <c r="D33" s="28" t="str">
        <f>_xlfn.CONCAT(FIXED(VLOOKUP($L33,outWF!$B:O,2,0),4)," ",VLOOKUP($L33,outWF!$B:$Z,15,0))</f>
        <v xml:space="preserve">-0.0004 </v>
      </c>
      <c r="E33" s="28" t="str">
        <f>_xlfn.CONCAT(FIXED(VLOOKUP($L33,outWM!$B:P,2,0),4)," ",VLOOKUP($L33,outWM!$B:$Z,15,0))</f>
        <v>-0.0007 **</v>
      </c>
      <c r="F33" s="15" t="str">
        <f>_xlfn.CONCAT(FIXED(VLOOKUP($L33,outB!$B:Q,2,0),4)," ",VLOOKUP($L33,outB!$B:$Z,15,0))</f>
        <v>-0.0004 ^</v>
      </c>
      <c r="G33" s="28" t="str">
        <f>_xlfn.CONCAT(FIXED(VLOOKUP($L33,outBF!$B:R,2,0),4)," ",VLOOKUP($L33,outBF!$B:$Z,15,0))</f>
        <v xml:space="preserve">-0.0006 </v>
      </c>
      <c r="H33" s="28" t="str">
        <f>_xlfn.CONCAT(FIXED(VLOOKUP($L33,outBM!$B:S,2,0),4)," ",VLOOKUP($L33,outBM!$B:$Z,15,0))</f>
        <v xml:space="preserve">-0.0001 </v>
      </c>
      <c r="I33" s="15" t="str">
        <f>_xlfn.CONCAT(FIXED(VLOOKUP($L33,outH!$B:T,2,0),4)," ",VLOOKUP($L33,outH!$B:$Z,15,0))</f>
        <v>-0.0009 **</v>
      </c>
      <c r="J33" s="28" t="str">
        <f>_xlfn.CONCAT(FIXED(VLOOKUP($L33,outHF!$B:U,2,0),4)," ",VLOOKUP($L33,outHF!$B:$Z,15,0))</f>
        <v>-0.0015 **</v>
      </c>
      <c r="K33" s="28" t="str">
        <f>_xlfn.CONCAT(FIXED(VLOOKUP($L33,outHM!$B:V,2,0),4)," ",VLOOKUP($L33,outHM!$B:$Z,15,0))</f>
        <v xml:space="preserve">-0.0003 </v>
      </c>
      <c r="L33" s="11" t="s">
        <v>35</v>
      </c>
    </row>
    <row r="34" spans="2:12" x14ac:dyDescent="0.25">
      <c r="B34" s="110"/>
      <c r="C34" s="13" t="str">
        <f>_xlfn.CONCAT("(",FIXED(VLOOKUP($L33,outW!$B:G,3,0),4),")")</f>
        <v>(0.0002)</v>
      </c>
      <c r="D34" s="29" t="str">
        <f>_xlfn.CONCAT("(",FIXED(VLOOKUP($L33,outWF!$B:H,3,0),4),")")</f>
        <v>(0.0003)</v>
      </c>
      <c r="E34" s="29" t="str">
        <f>_xlfn.CONCAT("(",FIXED(VLOOKUP($L33,outWM!$B:I,3,0),4),")")</f>
        <v>(0.0003)</v>
      </c>
      <c r="F34" s="13" t="str">
        <f>_xlfn.CONCAT("(",FIXED(VLOOKUP($L33,outB!$B:J,3,0),4),")")</f>
        <v>(0.0003)</v>
      </c>
      <c r="G34" s="29" t="str">
        <f>_xlfn.CONCAT("(",FIXED(VLOOKUP($L33,outBF!$B:K,3,0),4),")")</f>
        <v>(0.0004)</v>
      </c>
      <c r="H34" s="29" t="str">
        <f>_xlfn.CONCAT("(",FIXED(VLOOKUP($L33,outBM!$B:L,3,0),4),")")</f>
        <v>(0.0004)</v>
      </c>
      <c r="I34" s="13" t="str">
        <f>_xlfn.CONCAT("(",FIXED(VLOOKUP($L33,outH!$B:M,3,0),4),")")</f>
        <v>(0.0003)</v>
      </c>
      <c r="J34" s="29" t="str">
        <f>_xlfn.CONCAT("(",FIXED(VLOOKUP($L33,outHF!$B:N,3,0),4),")")</f>
        <v>(0.0005)</v>
      </c>
      <c r="K34" s="29" t="str">
        <f>_xlfn.CONCAT("(",FIXED(VLOOKUP($L33,outHM!$B:O,3,0),4),")")</f>
        <v>(0.0004)</v>
      </c>
    </row>
    <row r="35" spans="2:12" x14ac:dyDescent="0.25">
      <c r="B35" s="109" t="s">
        <v>100</v>
      </c>
      <c r="C35" s="15" t="str">
        <f>_xlfn.CONCAT(FIXED(VLOOKUP($L35,outW!$B:N,2,0),4)," ",VLOOKUP($L35,outW!$B:$Z,15,0))</f>
        <v>0.0004 ***</v>
      </c>
      <c r="D35" s="28" t="str">
        <f>_xlfn.CONCAT(FIXED(VLOOKUP($L35,outWF!$B:O,2,0),4)," ",VLOOKUP($L35,outWF!$B:$Z,15,0))</f>
        <v>0.0003 *</v>
      </c>
      <c r="E35" s="28" t="str">
        <f>_xlfn.CONCAT(FIXED(VLOOKUP($L35,outWM!$B:P,2,0),4)," ",VLOOKUP($L35,outWM!$B:$Z,15,0))</f>
        <v>0.0006 ***</v>
      </c>
      <c r="F35" s="15" t="str">
        <f>_xlfn.CONCAT(FIXED(VLOOKUP($L35,outB!$B:Q,2,0),4)," ",VLOOKUP($L35,outB!$B:$Z,15,0))</f>
        <v>0.0003 **</v>
      </c>
      <c r="G35" s="28" t="str">
        <f>_xlfn.CONCAT(FIXED(VLOOKUP($L35,outBF!$B:R,2,0),4)," ",VLOOKUP($L35,outBF!$B:$Z,15,0))</f>
        <v>0.0004 *</v>
      </c>
      <c r="H35" s="28" t="str">
        <f>_xlfn.CONCAT(FIXED(VLOOKUP($L35,outBM!$B:S,2,0),4)," ",VLOOKUP($L35,outBM!$B:$Z,15,0))</f>
        <v>0.0003 ^</v>
      </c>
      <c r="I35" s="15" t="str">
        <f>_xlfn.CONCAT(FIXED(VLOOKUP($L35,outH!$B:T,2,0),4)," ",VLOOKUP($L35,outH!$B:$Z,15,0))</f>
        <v>0.0006 **</v>
      </c>
      <c r="J35" s="28" t="str">
        <f>_xlfn.CONCAT(FIXED(VLOOKUP($L35,outHF!$B:U,2,0),4)," ",VLOOKUP($L35,outHF!$B:$Z,15,0))</f>
        <v>0.0005 ^</v>
      </c>
      <c r="K35" s="28" t="str">
        <f>_xlfn.CONCAT(FIXED(VLOOKUP($L35,outHM!$B:V,2,0),4)," ",VLOOKUP($L35,outHM!$B:$Z,15,0))</f>
        <v>0.0007 **</v>
      </c>
      <c r="L35" s="11" t="s">
        <v>36</v>
      </c>
    </row>
    <row r="36" spans="2:12" x14ac:dyDescent="0.25">
      <c r="B36" s="110"/>
      <c r="C36" s="13" t="str">
        <f>_xlfn.CONCAT("(",FIXED(VLOOKUP($L35,outW!$B:G,3,0),4),")")</f>
        <v>(0.0001)</v>
      </c>
      <c r="D36" s="29" t="str">
        <f>_xlfn.CONCAT("(",FIXED(VLOOKUP($L35,outWF!$B:H,3,0),4),")")</f>
        <v>(0.0002)</v>
      </c>
      <c r="E36" s="29" t="str">
        <f>_xlfn.CONCAT("(",FIXED(VLOOKUP($L35,outWM!$B:I,3,0),4),")")</f>
        <v>(0.0002)</v>
      </c>
      <c r="F36" s="13" t="str">
        <f>_xlfn.CONCAT("(",FIXED(VLOOKUP($L35,outB!$B:J,3,0),4),")")</f>
        <v>(0.0001)</v>
      </c>
      <c r="G36" s="29" t="str">
        <f>_xlfn.CONCAT("(",FIXED(VLOOKUP($L35,outBF!$B:K,3,0),4),")")</f>
        <v>(0.0002)</v>
      </c>
      <c r="H36" s="29" t="str">
        <f>_xlfn.CONCAT("(",FIXED(VLOOKUP($L35,outBM!$B:L,3,0),4),")")</f>
        <v>(0.0002)</v>
      </c>
      <c r="I36" s="13" t="str">
        <f>_xlfn.CONCAT("(",FIXED(VLOOKUP($L35,outH!$B:M,3,0),4),")")</f>
        <v>(0.0002)</v>
      </c>
      <c r="J36" s="29" t="str">
        <f>_xlfn.CONCAT("(",FIXED(VLOOKUP($L35,outHF!$B:N,3,0),4),")")</f>
        <v>(0.0003)</v>
      </c>
      <c r="K36" s="29" t="str">
        <f>_xlfn.CONCAT("(",FIXED(VLOOKUP($L35,outHM!$B:O,3,0),4),")")</f>
        <v>(0.0003)</v>
      </c>
    </row>
    <row r="37" spans="2:12" x14ac:dyDescent="0.25">
      <c r="B37" s="109" t="s">
        <v>636</v>
      </c>
      <c r="C37" s="15" t="str">
        <f>_xlfn.CONCAT(FIXED(VLOOKUP($L37,outW!$B:N,2,0),4)," ",VLOOKUP($L37,outW!$B:$Z,15,0))</f>
        <v>-0.0453 ^</v>
      </c>
      <c r="D37" s="28" t="str">
        <f>_xlfn.CONCAT(FIXED(VLOOKUP($L37,outWF!$B:O,2,0),4)," ",VLOOKUP($L37,outWF!$B:$Z,15,0))</f>
        <v>-0.0692 ^</v>
      </c>
      <c r="E37" s="28" t="str">
        <f>_xlfn.CONCAT(FIXED(VLOOKUP($L37,outWM!$B:P,2,0),4)," ",VLOOKUP($L37,outWM!$B:$Z,15,0))</f>
        <v xml:space="preserve">-0.0207 </v>
      </c>
      <c r="F37" s="15" t="str">
        <f>_xlfn.CONCAT(FIXED(VLOOKUP($L37,outB!$B:Q,2,0),4)," ",VLOOKUP($L37,outB!$B:$Z,15,0))</f>
        <v xml:space="preserve">0.0181 </v>
      </c>
      <c r="G37" s="28" t="str">
        <f>_xlfn.CONCAT(FIXED(VLOOKUP($L37,outBF!$B:R,2,0),4)," ",VLOOKUP($L37,outBF!$B:$Z,15,0))</f>
        <v xml:space="preserve">0.0231 </v>
      </c>
      <c r="H37" s="28" t="str">
        <f>_xlfn.CONCAT(FIXED(VLOOKUP($L37,outBM!$B:S,2,0),4)," ",VLOOKUP($L37,outBM!$B:$Z,15,0))</f>
        <v xml:space="preserve">0.0149 </v>
      </c>
      <c r="I37" s="15" t="str">
        <f>_xlfn.CONCAT(FIXED(VLOOKUP($L37,outH!$B:T,2,0),4)," ",VLOOKUP($L37,outH!$B:$Z,15,0))</f>
        <v xml:space="preserve">-0.0419 </v>
      </c>
      <c r="J37" s="28" t="str">
        <f>_xlfn.CONCAT(FIXED(VLOOKUP($L37,outHF!$B:U,2,0),4)," ",VLOOKUP($L37,outHF!$B:$Z,15,0))</f>
        <v xml:space="preserve">-0.0346 </v>
      </c>
      <c r="K37" s="28" t="str">
        <f>_xlfn.CONCAT(FIXED(VLOOKUP($L37,outHM!$B:V,2,0),4)," ",VLOOKUP($L37,outHM!$B:$Z,15,0))</f>
        <v xml:space="preserve">-0.0552 </v>
      </c>
      <c r="L37" s="11" t="s">
        <v>37</v>
      </c>
    </row>
    <row r="38" spans="2:12" x14ac:dyDescent="0.25">
      <c r="B38" s="110"/>
      <c r="C38" s="13" t="str">
        <f>_xlfn.CONCAT("(",FIXED(VLOOKUP($L37,outW!$B:G,3,0),4),")")</f>
        <v>(0.0252)</v>
      </c>
      <c r="D38" s="29" t="str">
        <f>_xlfn.CONCAT("(",FIXED(VLOOKUP($L37,outWF!$B:H,3,0),4),")")</f>
        <v>(0.0366)</v>
      </c>
      <c r="E38" s="29" t="str">
        <f>_xlfn.CONCAT("(",FIXED(VLOOKUP($L37,outWM!$B:I,3,0),4),")")</f>
        <v>(0.0354)</v>
      </c>
      <c r="F38" s="13" t="str">
        <f>_xlfn.CONCAT("(",FIXED(VLOOKUP($L37,outB!$B:J,3,0),4),")")</f>
        <v>(0.0276)</v>
      </c>
      <c r="G38" s="29" t="str">
        <f>_xlfn.CONCAT("(",FIXED(VLOOKUP($L37,outBF!$B:K,3,0),4),")")</f>
        <v>(0.0380)</v>
      </c>
      <c r="H38" s="29" t="str">
        <f>_xlfn.CONCAT("(",FIXED(VLOOKUP($L37,outBM!$B:L,3,0),4),")")</f>
        <v>(0.0410)</v>
      </c>
      <c r="I38" s="13" t="str">
        <f>_xlfn.CONCAT("(",FIXED(VLOOKUP($L37,outH!$B:M,3,0),4),")")</f>
        <v>(0.0374)</v>
      </c>
      <c r="J38" s="29" t="str">
        <f>_xlfn.CONCAT("(",FIXED(VLOOKUP($L37,outHF!$B:N,3,0),4),")")</f>
        <v>(0.0537)</v>
      </c>
      <c r="K38" s="29" t="str">
        <f>_xlfn.CONCAT("(",FIXED(VLOOKUP($L37,outHM!$B:O,3,0),4),")")</f>
        <v>(0.0538)</v>
      </c>
    </row>
    <row r="39" spans="2:12" x14ac:dyDescent="0.25">
      <c r="B39" s="109" t="s">
        <v>637</v>
      </c>
      <c r="C39" s="15" t="str">
        <f>_xlfn.CONCAT(FIXED(VLOOKUP($L39,outW!$B:N,2,0),4)," ",VLOOKUP($L39,outW!$B:$Z,15,0))</f>
        <v xml:space="preserve">-0.0597 </v>
      </c>
      <c r="D39" s="28" t="str">
        <f>_xlfn.CONCAT(FIXED(VLOOKUP($L39,outWF!$B:O,2,0),4)," ",VLOOKUP($L39,outWF!$B:$Z,15,0))</f>
        <v xml:space="preserve">-0.0512 </v>
      </c>
      <c r="E39" s="28" t="str">
        <f>_xlfn.CONCAT(FIXED(VLOOKUP($L39,outWM!$B:P,2,0),4)," ",VLOOKUP($L39,outWM!$B:$Z,15,0))</f>
        <v xml:space="preserve">-0.0620 </v>
      </c>
      <c r="F39" s="15" t="str">
        <f>_xlfn.CONCAT(FIXED(VLOOKUP($L39,outB!$B:Q,2,0),4)," ",VLOOKUP($L39,outB!$B:$Z,15,0))</f>
        <v xml:space="preserve">0.0332 </v>
      </c>
      <c r="G39" s="28" t="str">
        <f>_xlfn.CONCAT(FIXED(VLOOKUP($L39,outBF!$B:R,2,0),4)," ",VLOOKUP($L39,outBF!$B:$Z,15,0))</f>
        <v>0.1318 *</v>
      </c>
      <c r="H39" s="28" t="str">
        <f>_xlfn.CONCAT(FIXED(VLOOKUP($L39,outBM!$B:S,2,0),4)," ",VLOOKUP($L39,outBM!$B:$Z,15,0))</f>
        <v xml:space="preserve">-0.0886 </v>
      </c>
      <c r="I39" s="15" t="str">
        <f>_xlfn.CONCAT(FIXED(VLOOKUP($L39,outH!$B:T,2,0),4)," ",VLOOKUP($L39,outH!$B:$Z,15,0))</f>
        <v xml:space="preserve">-0.0492 </v>
      </c>
      <c r="J39" s="28" t="str">
        <f>_xlfn.CONCAT(FIXED(VLOOKUP($L39,outHF!$B:U,2,0),4)," ",VLOOKUP($L39,outHF!$B:$Z,15,0))</f>
        <v xml:space="preserve">0.0423 </v>
      </c>
      <c r="K39" s="28" t="str">
        <f>_xlfn.CONCAT(FIXED(VLOOKUP($L39,outHM!$B:V,2,0),4)," ",VLOOKUP($L39,outHM!$B:$Z,15,0))</f>
        <v xml:space="preserve">-0.1232 </v>
      </c>
      <c r="L39" s="11" t="s">
        <v>38</v>
      </c>
    </row>
    <row r="40" spans="2:12" x14ac:dyDescent="0.25">
      <c r="B40" s="110"/>
      <c r="C40" s="13" t="str">
        <f>_xlfn.CONCAT("(",FIXED(VLOOKUP($L39,outW!$B:G,3,0),4),")")</f>
        <v>(0.0386)</v>
      </c>
      <c r="D40" s="29" t="str">
        <f>_xlfn.CONCAT("(",FIXED(VLOOKUP($L39,outWF!$B:H,3,0),4),")")</f>
        <v>(0.0550)</v>
      </c>
      <c r="E40" s="29" t="str">
        <f>_xlfn.CONCAT("(",FIXED(VLOOKUP($L39,outWM!$B:I,3,0),4),")")</f>
        <v>(0.0549)</v>
      </c>
      <c r="F40" s="13" t="str">
        <f>_xlfn.CONCAT("(",FIXED(VLOOKUP($L39,outB!$B:J,3,0),4),")")</f>
        <v>(0.0387)</v>
      </c>
      <c r="G40" s="29" t="str">
        <f>_xlfn.CONCAT("(",FIXED(VLOOKUP($L39,outBF!$B:K,3,0),4),")")</f>
        <v>(0.0529)</v>
      </c>
      <c r="H40" s="29" t="str">
        <f>_xlfn.CONCAT("(",FIXED(VLOOKUP($L39,outBM!$B:L,3,0),4),")")</f>
        <v>(0.0584)</v>
      </c>
      <c r="I40" s="13" t="str">
        <f>_xlfn.CONCAT("(",FIXED(VLOOKUP($L39,outH!$B:M,3,0),4),")")</f>
        <v>(0.0539)</v>
      </c>
      <c r="J40" s="29" t="str">
        <f>_xlfn.CONCAT("(",FIXED(VLOOKUP($L39,outHF!$B:N,3,0),4),")")</f>
        <v>(0.0772)</v>
      </c>
      <c r="K40" s="29" t="str">
        <f>_xlfn.CONCAT("(",FIXED(VLOOKUP($L39,outHM!$B:O,3,0),4),")")</f>
        <v>(0.0770)</v>
      </c>
    </row>
    <row r="41" spans="2:12" x14ac:dyDescent="0.25">
      <c r="B41" s="109" t="s">
        <v>127</v>
      </c>
      <c r="C41" s="15" t="str">
        <f>_xlfn.CONCAT(FIXED(VLOOKUP($L41,outW!$B:N,2,0),4)," ",VLOOKUP($L41,outW!$B:$Z,15,0))</f>
        <v>-0.1134 **</v>
      </c>
      <c r="D41" s="28" t="str">
        <f>_xlfn.CONCAT(FIXED(VLOOKUP($L41,outWF!$B:O,2,0),4)," ",VLOOKUP($L41,outWF!$B:$Z,15,0))</f>
        <v xml:space="preserve">-0.0475 </v>
      </c>
      <c r="E41" s="28" t="str">
        <f>_xlfn.CONCAT(FIXED(VLOOKUP($L41,outWM!$B:P,2,0),4)," ",VLOOKUP($L41,outWM!$B:$Z,15,0))</f>
        <v>-0.1874 ***</v>
      </c>
      <c r="F41" s="15" t="str">
        <f>_xlfn.CONCAT(FIXED(VLOOKUP($L41,outB!$B:Q,2,0),4)," ",VLOOKUP($L41,outB!$B:$Z,15,0))</f>
        <v>-0.1647 *</v>
      </c>
      <c r="G41" s="28" t="str">
        <f>_xlfn.CONCAT(FIXED(VLOOKUP($L41,outBF!$B:R,2,0),4)," ",VLOOKUP($L41,outBF!$B:$Z,15,0))</f>
        <v xml:space="preserve">-0.0841 </v>
      </c>
      <c r="H41" s="28" t="str">
        <f>_xlfn.CONCAT(FIXED(VLOOKUP($L41,outBM!$B:S,2,0),4)," ",VLOOKUP($L41,outBM!$B:$Z,15,0))</f>
        <v>-0.2202 *</v>
      </c>
      <c r="I41" s="15" t="str">
        <f>_xlfn.CONCAT(FIXED(VLOOKUP($L41,outH!$B:T,2,0),4)," ",VLOOKUP($L41,outH!$B:$Z,15,0))</f>
        <v xml:space="preserve">0.0022 </v>
      </c>
      <c r="J41" s="28" t="str">
        <f>_xlfn.CONCAT(FIXED(VLOOKUP($L41,outHF!$B:U,2,0),4)," ",VLOOKUP($L41,outHF!$B:$Z,15,0))</f>
        <v xml:space="preserve">0.1287 </v>
      </c>
      <c r="K41" s="28" t="str">
        <f>_xlfn.CONCAT(FIXED(VLOOKUP($L41,outHM!$B:V,2,0),4)," ",VLOOKUP($L41,outHM!$B:$Z,15,0))</f>
        <v xml:space="preserve">-0.0925 </v>
      </c>
      <c r="L41" s="11" t="s">
        <v>39</v>
      </c>
    </row>
    <row r="42" spans="2:12" x14ac:dyDescent="0.25">
      <c r="B42" s="110"/>
      <c r="C42" s="13" t="str">
        <f>_xlfn.CONCAT("(",FIXED(VLOOKUP($L41,outW!$B:G,3,0),4),")")</f>
        <v>(0.0363)</v>
      </c>
      <c r="D42" s="29" t="str">
        <f>_xlfn.CONCAT("(",FIXED(VLOOKUP($L41,outWF!$B:H,3,0),4),")")</f>
        <v>(0.0537)</v>
      </c>
      <c r="E42" s="29" t="str">
        <f>_xlfn.CONCAT("(",FIXED(VLOOKUP($L41,outWM!$B:I,3,0),4),")")</f>
        <v>(0.0495)</v>
      </c>
      <c r="F42" s="13" t="str">
        <f>_xlfn.CONCAT("(",FIXED(VLOOKUP($L41,outB!$B:J,3,0),4),")")</f>
        <v>(0.0688)</v>
      </c>
      <c r="G42" s="29" t="str">
        <f>_xlfn.CONCAT("(",FIXED(VLOOKUP($L41,outBF!$B:K,3,0),4),")")</f>
        <v>(0.1024)</v>
      </c>
      <c r="H42" s="29" t="str">
        <f>_xlfn.CONCAT("(",FIXED(VLOOKUP($L41,outBM!$B:L,3,0),4),")")</f>
        <v>(0.0944)</v>
      </c>
      <c r="I42" s="13" t="str">
        <f>_xlfn.CONCAT("(",FIXED(VLOOKUP($L41,outH!$B:M,3,0),4),")")</f>
        <v>(0.0725)</v>
      </c>
      <c r="J42" s="29" t="str">
        <f>_xlfn.CONCAT("(",FIXED(VLOOKUP($L41,outHF!$B:N,3,0),4),")")</f>
        <v>(0.1074)</v>
      </c>
      <c r="K42" s="29" t="str">
        <f>_xlfn.CONCAT("(",FIXED(VLOOKUP($L41,outHM!$B:O,3,0),4),")")</f>
        <v>(0.1006)</v>
      </c>
    </row>
    <row r="43" spans="2:12" x14ac:dyDescent="0.25">
      <c r="B43" s="109" t="s">
        <v>126</v>
      </c>
      <c r="C43" s="15" t="str">
        <f>_xlfn.CONCAT(FIXED(VLOOKUP($L43,outW!$B:N,2,0),4)," ",VLOOKUP($L43,outW!$B:$Z,15,0))</f>
        <v>-0.1647 ***</v>
      </c>
      <c r="D43" s="28" t="str">
        <f>_xlfn.CONCAT(FIXED(VLOOKUP($L43,outWF!$B:O,2,0),4)," ",VLOOKUP($L43,outWF!$B:$Z,15,0))</f>
        <v>-0.1840 **</v>
      </c>
      <c r="E43" s="28" t="str">
        <f>_xlfn.CONCAT(FIXED(VLOOKUP($L43,outWM!$B:P,2,0),4)," ",VLOOKUP($L43,outWM!$B:$Z,15,0))</f>
        <v>-0.1654 **</v>
      </c>
      <c r="F43" s="15" t="str">
        <f>_xlfn.CONCAT(FIXED(VLOOKUP($L43,outB!$B:Q,2,0),4)," ",VLOOKUP($L43,outB!$B:$Z,15,0))</f>
        <v>-0.3583 ***</v>
      </c>
      <c r="G43" s="28" t="str">
        <f>_xlfn.CONCAT(FIXED(VLOOKUP($L43,outBF!$B:R,2,0),4)," ",VLOOKUP($L43,outBF!$B:$Z,15,0))</f>
        <v>-0.2266 *</v>
      </c>
      <c r="H43" s="28" t="str">
        <f>_xlfn.CONCAT(FIXED(VLOOKUP($L43,outBM!$B:S,2,0),4)," ",VLOOKUP($L43,outBM!$B:$Z,15,0))</f>
        <v>-0.4615 ***</v>
      </c>
      <c r="I43" s="15" t="str">
        <f>_xlfn.CONCAT(FIXED(VLOOKUP($L43,outH!$B:T,2,0),4)," ",VLOOKUP($L43,outH!$B:$Z,15,0))</f>
        <v>-0.2902 ***</v>
      </c>
      <c r="J43" s="28" t="str">
        <f>_xlfn.CONCAT(FIXED(VLOOKUP($L43,outHF!$B:U,2,0),4)," ",VLOOKUP($L43,outHF!$B:$Z,15,0))</f>
        <v>-0.2600 **</v>
      </c>
      <c r="K43" s="28" t="str">
        <f>_xlfn.CONCAT(FIXED(VLOOKUP($L43,outHM!$B:V,2,0),4)," ",VLOOKUP($L43,outHM!$B:$Z,15,0))</f>
        <v>-0.3139 ***</v>
      </c>
      <c r="L43" s="11" t="s">
        <v>40</v>
      </c>
    </row>
    <row r="44" spans="2:12" x14ac:dyDescent="0.25">
      <c r="B44" s="110"/>
      <c r="C44" s="13" t="str">
        <f>_xlfn.CONCAT("(",FIXED(VLOOKUP($L43,outW!$B:G,3,0),4),")")</f>
        <v>(0.0414)</v>
      </c>
      <c r="D44" s="29" t="str">
        <f>_xlfn.CONCAT("(",FIXED(VLOOKUP($L43,outWF!$B:H,3,0),4),")")</f>
        <v>(0.0630)</v>
      </c>
      <c r="E44" s="29" t="str">
        <f>_xlfn.CONCAT("(",FIXED(VLOOKUP($L43,outWM!$B:I,3,0),4),")")</f>
        <v>(0.0555)</v>
      </c>
      <c r="F44" s="13" t="str">
        <f>_xlfn.CONCAT("(",FIXED(VLOOKUP($L43,outB!$B:J,3,0),4),")")</f>
        <v>(0.0722)</v>
      </c>
      <c r="G44" s="29" t="str">
        <f>_xlfn.CONCAT("(",FIXED(VLOOKUP($L43,outBF!$B:K,3,0),4),")")</f>
        <v>(0.1057)</v>
      </c>
      <c r="H44" s="29" t="str">
        <f>_xlfn.CONCAT("(",FIXED(VLOOKUP($L43,outBM!$B:L,3,0),4),")")</f>
        <v>(0.1005)</v>
      </c>
      <c r="I44" s="13" t="str">
        <f>_xlfn.CONCAT("(",FIXED(VLOOKUP($L43,outH!$B:M,3,0),4),")")</f>
        <v>(0.0574)</v>
      </c>
      <c r="J44" s="29" t="str">
        <f>_xlfn.CONCAT("(",FIXED(VLOOKUP($L43,outHF!$B:N,3,0),4),")")</f>
        <v>(0.0825)</v>
      </c>
      <c r="K44" s="29" t="str">
        <f>_xlfn.CONCAT("(",FIXED(VLOOKUP($L43,outHM!$B:O,3,0),4),")")</f>
        <v>(0.0817)</v>
      </c>
    </row>
    <row r="45" spans="2:12" x14ac:dyDescent="0.25">
      <c r="B45" s="109" t="s">
        <v>103</v>
      </c>
      <c r="C45" s="15" t="str">
        <f>_xlfn.CONCAT(FIXED(VLOOKUP($L45,outW!$B:N,2,0),4)," ",VLOOKUP($L45,outW!$B:$Z,15,0))</f>
        <v>-0.1475 ***</v>
      </c>
      <c r="D45" s="28" t="str">
        <f>_xlfn.CONCAT(FIXED(VLOOKUP($L45,outWF!$B:O,2,0),4)," ",VLOOKUP($L45,outWF!$B:$Z,15,0))</f>
        <v>-0.1198 *</v>
      </c>
      <c r="E45" s="28" t="str">
        <f>_xlfn.CONCAT(FIXED(VLOOKUP($L45,outWM!$B:P,2,0),4)," ",VLOOKUP($L45,outWM!$B:$Z,15,0))</f>
        <v>-0.2009 ***</v>
      </c>
      <c r="F45" s="15" t="str">
        <f>_xlfn.CONCAT(FIXED(VLOOKUP($L45,outB!$B:Q,2,0),4)," ",VLOOKUP($L45,outB!$B:$Z,15,0))</f>
        <v>-0.1605 *</v>
      </c>
      <c r="G45" s="28" t="str">
        <f>_xlfn.CONCAT(FIXED(VLOOKUP($L45,outBF!$B:R,2,0),4)," ",VLOOKUP($L45,outBF!$B:$Z,15,0))</f>
        <v xml:space="preserve">-0.0688 </v>
      </c>
      <c r="H45" s="28" t="str">
        <f>_xlfn.CONCAT(FIXED(VLOOKUP($L45,outBM!$B:S,2,0),4)," ",VLOOKUP($L45,outBM!$B:$Z,15,0))</f>
        <v>-0.2275 **</v>
      </c>
      <c r="I45" s="15" t="str">
        <f>_xlfn.CONCAT(FIXED(VLOOKUP($L45,outH!$B:T,2,0),4)," ",VLOOKUP($L45,outH!$B:$Z,15,0))</f>
        <v xml:space="preserve">-0.0011 </v>
      </c>
      <c r="J45" s="28" t="str">
        <f>_xlfn.CONCAT(FIXED(VLOOKUP($L45,outHF!$B:U,2,0),4)," ",VLOOKUP($L45,outHF!$B:$Z,15,0))</f>
        <v xml:space="preserve">0.1056 </v>
      </c>
      <c r="K45" s="28" t="str">
        <f>_xlfn.CONCAT(FIXED(VLOOKUP($L45,outHM!$B:V,2,0),4)," ",VLOOKUP($L45,outHM!$B:$Z,15,0))</f>
        <v xml:space="preserve">-0.0878 </v>
      </c>
      <c r="L45" s="11" t="s">
        <v>41</v>
      </c>
    </row>
    <row r="46" spans="2:12" x14ac:dyDescent="0.25">
      <c r="B46" s="110"/>
      <c r="C46" s="13" t="str">
        <f>_xlfn.CONCAT("(",FIXED(VLOOKUP($L45,outW!$B:G,3,0),4),")")</f>
        <v>(0.0353)</v>
      </c>
      <c r="D46" s="29" t="str">
        <f>_xlfn.CONCAT("(",FIXED(VLOOKUP($L45,outWF!$B:H,3,0),4),")")</f>
        <v>(0.0509)</v>
      </c>
      <c r="E46" s="29" t="str">
        <f>_xlfn.CONCAT("(",FIXED(VLOOKUP($L45,outWM!$B:I,3,0),4),")")</f>
        <v>(0.0496)</v>
      </c>
      <c r="F46" s="13" t="str">
        <f>_xlfn.CONCAT("(",FIXED(VLOOKUP($L45,outB!$B:J,3,0),4),")")</f>
        <v>(0.0624)</v>
      </c>
      <c r="G46" s="29" t="str">
        <f>_xlfn.CONCAT("(",FIXED(VLOOKUP($L45,outBF!$B:K,3,0),4),")")</f>
        <v>(0.0932)</v>
      </c>
      <c r="H46" s="29" t="str">
        <f>_xlfn.CONCAT("(",FIXED(VLOOKUP($L45,outBM!$B:L,3,0),4),")")</f>
        <v>(0.0852)</v>
      </c>
      <c r="I46" s="13" t="str">
        <f>_xlfn.CONCAT("(",FIXED(VLOOKUP($L45,outH!$B:M,3,0),4),")")</f>
        <v>(0.0456)</v>
      </c>
      <c r="J46" s="29" t="str">
        <f>_xlfn.CONCAT("(",FIXED(VLOOKUP($L45,outHF!$B:N,3,0),4),")")</f>
        <v>(0.0660)</v>
      </c>
      <c r="K46" s="29" t="str">
        <f>_xlfn.CONCAT("(",FIXED(VLOOKUP($L45,outHM!$B:O,3,0),4),")")</f>
        <v>(0.0641)</v>
      </c>
    </row>
    <row r="47" spans="2:12" customFormat="1" x14ac:dyDescent="0.25">
      <c r="B47" s="122" t="s">
        <v>506</v>
      </c>
      <c r="C47" s="15" t="str">
        <f>_xlfn.CONCAT(FIXED(VLOOKUP($L47,outW!$B:N,2,0),4)," ",VLOOKUP($L47,outW!$B:$Z,15,0))</f>
        <v xml:space="preserve">-0.0453 </v>
      </c>
      <c r="D47" s="28" t="str">
        <f>_xlfn.CONCAT(FIXED(VLOOKUP($L47,outWF!$B:O,2,0),4)," ",VLOOKUP($L47,outWF!$B:$Z,15,0))</f>
        <v xml:space="preserve">-0.0572 </v>
      </c>
      <c r="E47" s="28" t="str">
        <f>_xlfn.CONCAT(FIXED(VLOOKUP($L47,outWM!$B:P,2,0),4)," ",VLOOKUP($L47,outWM!$B:$Z,15,0))</f>
        <v xml:space="preserve">-0.0296 </v>
      </c>
      <c r="F47" s="15" t="str">
        <f>_xlfn.CONCAT(FIXED(VLOOKUP($L47,outB!$B:Q,2,0),4)," ",VLOOKUP($L47,outB!$B:$Z,15,0))</f>
        <v xml:space="preserve">-0.0314 </v>
      </c>
      <c r="G47" s="28" t="str">
        <f>_xlfn.CONCAT(FIXED(VLOOKUP($L47,outBF!$B:R,2,0),4)," ",VLOOKUP($L47,outBF!$B:$Z,15,0))</f>
        <v xml:space="preserve">-0.0129 </v>
      </c>
      <c r="H47" s="28" t="str">
        <f>_xlfn.CONCAT(FIXED(VLOOKUP($L47,outBM!$B:S,2,0),4)," ",VLOOKUP($L47,outBM!$B:$Z,15,0))</f>
        <v xml:space="preserve">-0.0548 </v>
      </c>
      <c r="I47" s="15" t="str">
        <f>_xlfn.CONCAT(FIXED(VLOOKUP($L47,outH!$B:T,2,0),4)," ",VLOOKUP($L47,outH!$B:$Z,15,0))</f>
        <v xml:space="preserve">-0.0393 </v>
      </c>
      <c r="J47" s="28" t="str">
        <f>_xlfn.CONCAT(FIXED(VLOOKUP($L47,outHF!$B:U,2,0),4)," ",VLOOKUP($L47,outHF!$B:$Z,15,0))</f>
        <v xml:space="preserve">-0.0997 </v>
      </c>
      <c r="K47" s="28" t="str">
        <f>_xlfn.CONCAT(FIXED(VLOOKUP($L47,outHM!$B:V,2,0),4)," ",VLOOKUP($L47,outHM!$B:$Z,15,0))</f>
        <v xml:space="preserve">-0.0061 </v>
      </c>
      <c r="L47" t="s">
        <v>503</v>
      </c>
    </row>
    <row r="48" spans="2:12" customFormat="1" x14ac:dyDescent="0.25">
      <c r="B48" s="123"/>
      <c r="C48" s="13" t="str">
        <f>_xlfn.CONCAT("(",FIXED(VLOOKUP($L47,outW!$B:G,3,0),4),")")</f>
        <v>(0.0301)</v>
      </c>
      <c r="D48" s="29" t="str">
        <f>_xlfn.CONCAT("(",FIXED(VLOOKUP($L47,outWF!$B:H,3,0),4),")")</f>
        <v>(0.0430)</v>
      </c>
      <c r="E48" s="29" t="str">
        <f>_xlfn.CONCAT("(",FIXED(VLOOKUP($L47,outWM!$B:I,3,0),4),")")</f>
        <v>(0.0437)</v>
      </c>
      <c r="F48" s="13" t="str">
        <f>_xlfn.CONCAT("(",FIXED(VLOOKUP($L47,outB!$B:J,3,0),4),")")</f>
        <v>(0.0391)</v>
      </c>
      <c r="G48" s="29" t="str">
        <f>_xlfn.CONCAT("(",FIXED(VLOOKUP($L47,outBF!$B:K,3,0),4),")")</f>
        <v>(0.0510)</v>
      </c>
      <c r="H48" s="29" t="str">
        <f>_xlfn.CONCAT("(",FIXED(VLOOKUP($L47,outBM!$B:L,3,0),4),")")</f>
        <v>(0.0629)</v>
      </c>
      <c r="I48" s="13" t="str">
        <f>_xlfn.CONCAT("(",FIXED(VLOOKUP($L47,outH!$B:M,3,0),4),")")</f>
        <v>(0.0489)</v>
      </c>
      <c r="J48" s="29" t="str">
        <f>_xlfn.CONCAT("(",FIXED(VLOOKUP($L47,outHF!$B:N,3,0),4),")")</f>
        <v>(0.0707)</v>
      </c>
      <c r="K48" s="29" t="str">
        <f>_xlfn.CONCAT("(",FIXED(VLOOKUP($L47,outHM!$B:O,3,0),4),")")</f>
        <v>(0.0697)</v>
      </c>
    </row>
    <row r="49" spans="2:12" customFormat="1" x14ac:dyDescent="0.25">
      <c r="B49" s="122" t="s">
        <v>507</v>
      </c>
      <c r="C49" s="15" t="str">
        <f>_xlfn.CONCAT(FIXED(VLOOKUP($L49,outW!$B:N,2,0),4)," ",VLOOKUP($L49,outW!$B:$Z,15,0))</f>
        <v xml:space="preserve">-0.0083 </v>
      </c>
      <c r="D49" s="28" t="str">
        <f>_xlfn.CONCAT(FIXED(VLOOKUP($L49,outWF!$B:O,2,0),4)," ",VLOOKUP($L49,outWF!$B:$Z,15,0))</f>
        <v xml:space="preserve">-0.0611 </v>
      </c>
      <c r="E49" s="28" t="str">
        <f>_xlfn.CONCAT(FIXED(VLOOKUP($L49,outWM!$B:P,2,0),4)," ",VLOOKUP($L49,outWM!$B:$Z,15,0))</f>
        <v xml:space="preserve">0.0054 </v>
      </c>
      <c r="F49" s="15" t="str">
        <f>_xlfn.CONCAT(FIXED(VLOOKUP($L49,outB!$B:Q,2,0),4)," ",VLOOKUP($L49,outB!$B:$Z,15,0))</f>
        <v xml:space="preserve">0.0024 </v>
      </c>
      <c r="G49" s="28" t="str">
        <f>_xlfn.CONCAT(FIXED(VLOOKUP($L49,outBF!$B:R,2,0),4)," ",VLOOKUP($L49,outBF!$B:$Z,15,0))</f>
        <v xml:space="preserve">-0.0475 </v>
      </c>
      <c r="H49" s="28" t="str">
        <f>_xlfn.CONCAT(FIXED(VLOOKUP($L49,outBM!$B:S,2,0),4)," ",VLOOKUP($L49,outBM!$B:$Z,15,0))</f>
        <v xml:space="preserve">0.0304 </v>
      </c>
      <c r="I49" s="15" t="str">
        <f>_xlfn.CONCAT(FIXED(VLOOKUP($L49,outH!$B:T,2,0),4)," ",VLOOKUP($L49,outH!$B:$Z,15,0))</f>
        <v xml:space="preserve">0.0070 </v>
      </c>
      <c r="J49" s="28" t="str">
        <f>_xlfn.CONCAT(FIXED(VLOOKUP($L49,outHF!$B:U,2,0),4)," ",VLOOKUP($L49,outHF!$B:$Z,15,0))</f>
        <v xml:space="preserve">-0.0588 </v>
      </c>
      <c r="K49" s="28" t="str">
        <f>_xlfn.CONCAT(FIXED(VLOOKUP($L49,outHM!$B:V,2,0),4)," ",VLOOKUP($L49,outHM!$B:$Z,15,0))</f>
        <v xml:space="preserve">0.0258 </v>
      </c>
      <c r="L49" t="s">
        <v>504</v>
      </c>
    </row>
    <row r="50" spans="2:12" customFormat="1" x14ac:dyDescent="0.25">
      <c r="B50" s="123"/>
      <c r="C50" s="13" t="str">
        <f>_xlfn.CONCAT("(",FIXED(VLOOKUP($L49,outW!$B:G,3,0),4),")")</f>
        <v>(0.0409)</v>
      </c>
      <c r="D50" s="29" t="str">
        <f>_xlfn.CONCAT("(",FIXED(VLOOKUP($L49,outWF!$B:H,3,0),4),")")</f>
        <v>(0.0923)</v>
      </c>
      <c r="E50" s="29" t="str">
        <f>_xlfn.CONCAT("(",FIXED(VLOOKUP($L49,outWM!$B:I,3,0),4),")")</f>
        <v>(0.0473)</v>
      </c>
      <c r="F50" s="13" t="str">
        <f>_xlfn.CONCAT("(",FIXED(VLOOKUP($L49,outB!$B:J,3,0),4),")")</f>
        <v>(0.0429)</v>
      </c>
      <c r="G50" s="29" t="str">
        <f>_xlfn.CONCAT("(",FIXED(VLOOKUP($L49,outBF!$B:K,3,0),4),")")</f>
        <v>(0.0679)</v>
      </c>
      <c r="H50" s="29" t="str">
        <f>_xlfn.CONCAT("(",FIXED(VLOOKUP($L49,outBM!$B:L,3,0),4),")")</f>
        <v>(0.0577)</v>
      </c>
      <c r="I50" s="13" t="str">
        <f>_xlfn.CONCAT("(",FIXED(VLOOKUP($L49,outH!$B:M,3,0),4),")")</f>
        <v>(0.0657)</v>
      </c>
      <c r="J50" s="29" t="str">
        <f>_xlfn.CONCAT("(",FIXED(VLOOKUP($L49,outHF!$B:N,3,0),4),")")</f>
        <v>(0.1223)</v>
      </c>
      <c r="K50" s="29" t="str">
        <f>_xlfn.CONCAT("(",FIXED(VLOOKUP($L49,outHM!$B:O,3,0),4),")")</f>
        <v>(0.0809)</v>
      </c>
    </row>
    <row r="51" spans="2:12" customFormat="1" x14ac:dyDescent="0.25">
      <c r="B51" s="122" t="s">
        <v>508</v>
      </c>
      <c r="C51" s="15" t="str">
        <f>_xlfn.CONCAT(FIXED(VLOOKUP($L51,outW!$B:N,2,0),4)," ",VLOOKUP($L51,outW!$B:$Z,15,0))</f>
        <v xml:space="preserve">-0.0117 </v>
      </c>
      <c r="D51" s="28" t="str">
        <f>_xlfn.CONCAT(FIXED(VLOOKUP($L51,outWF!$B:O,2,0),4)," ",VLOOKUP($L51,outWF!$B:$Z,15,0))</f>
        <v xml:space="preserve">0.0571 </v>
      </c>
      <c r="E51" s="28" t="str">
        <f>_xlfn.CONCAT(FIXED(VLOOKUP($L51,outWM!$B:P,2,0),4)," ",VLOOKUP($L51,outWM!$B:$Z,15,0))</f>
        <v xml:space="preserve">-0.0581 </v>
      </c>
      <c r="F51" s="15" t="str">
        <f>_xlfn.CONCAT(FIXED(VLOOKUP($L51,outB!$B:Q,2,0),4)," ",VLOOKUP($L51,outB!$B:$Z,15,0))</f>
        <v xml:space="preserve">0.0369 </v>
      </c>
      <c r="G51" s="28" t="str">
        <f>_xlfn.CONCAT(FIXED(VLOOKUP($L51,outBF!$B:R,2,0),4)," ",VLOOKUP($L51,outBF!$B:$Z,15,0))</f>
        <v xml:space="preserve">0.0516 </v>
      </c>
      <c r="H51" s="28" t="str">
        <f>_xlfn.CONCAT(FIXED(VLOOKUP($L51,outBM!$B:S,2,0),4)," ",VLOOKUP($L51,outBM!$B:$Z,15,0))</f>
        <v xml:space="preserve">0.0338 </v>
      </c>
      <c r="I51" s="15" t="str">
        <f>_xlfn.CONCAT(FIXED(VLOOKUP($L51,outH!$B:T,2,0),4)," ",VLOOKUP($L51,outH!$B:$Z,15,0))</f>
        <v xml:space="preserve">-0.0527 </v>
      </c>
      <c r="J51" s="28" t="str">
        <f>_xlfn.CONCAT(FIXED(VLOOKUP($L51,outHF!$B:U,2,0),4)," ",VLOOKUP($L51,outHF!$B:$Z,15,0))</f>
        <v xml:space="preserve">-0.0734 </v>
      </c>
      <c r="K51" s="28" t="str">
        <f>_xlfn.CONCAT(FIXED(VLOOKUP($L51,outHM!$B:V,2,0),4)," ",VLOOKUP($L51,outHM!$B:$Z,15,0))</f>
        <v xml:space="preserve">-0.0286 </v>
      </c>
      <c r="L51" t="s">
        <v>505</v>
      </c>
    </row>
    <row r="52" spans="2:12" customFormat="1" x14ac:dyDescent="0.25">
      <c r="B52" s="123"/>
      <c r="C52" s="13" t="str">
        <f>_xlfn.CONCAT("(",FIXED(VLOOKUP($L51,outW!$B:G,3,0),4),")")</f>
        <v>(0.0329)</v>
      </c>
      <c r="D52" s="29" t="str">
        <f>_xlfn.CONCAT("(",FIXED(VLOOKUP($L51,outWF!$B:H,3,0),4),")")</f>
        <v>(0.0519)</v>
      </c>
      <c r="E52" s="29" t="str">
        <f>_xlfn.CONCAT("(",FIXED(VLOOKUP($L51,outWM!$B:I,3,0),4),")")</f>
        <v>(0.0432)</v>
      </c>
      <c r="F52" s="13" t="str">
        <f>_xlfn.CONCAT("(",FIXED(VLOOKUP($L51,outB!$B:J,3,0),4),")")</f>
        <v>(0.0399)</v>
      </c>
      <c r="G52" s="29" t="str">
        <f>_xlfn.CONCAT("(",FIXED(VLOOKUP($L51,outBF!$B:K,3,0),4),")")</f>
        <v>(0.0582)</v>
      </c>
      <c r="H52" s="29" t="str">
        <f>_xlfn.CONCAT("(",FIXED(VLOOKUP($L51,outBM!$B:L,3,0),4),")")</f>
        <v>(0.0559)</v>
      </c>
      <c r="I52" s="13" t="str">
        <f>_xlfn.CONCAT("(",FIXED(VLOOKUP($L51,outH!$B:M,3,0),4),")")</f>
        <v>(0.0548)</v>
      </c>
      <c r="J52" s="29" t="str">
        <f>_xlfn.CONCAT("(",FIXED(VLOOKUP($L51,outHF!$B:N,3,0),4),")")</f>
        <v>(0.0860)</v>
      </c>
      <c r="K52" s="29" t="str">
        <f>_xlfn.CONCAT("(",FIXED(VLOOKUP($L51,outHM!$B:O,3,0),4),")")</f>
        <v>(0.0729)</v>
      </c>
    </row>
    <row r="53" spans="2:12" x14ac:dyDescent="0.25">
      <c r="B53" s="109" t="s">
        <v>638</v>
      </c>
      <c r="C53" s="15" t="str">
        <f>_xlfn.CONCAT(FIXED(VLOOKUP($L53,outW!$B:N,2,0),4)," ",VLOOKUP($L53,outW!$B:$Z,15,0))</f>
        <v>-0.0791 ***</v>
      </c>
      <c r="D53" s="28" t="str">
        <f>_xlfn.CONCAT(FIXED(VLOOKUP($L53,outWF!$B:O,2,0),4)," ",VLOOKUP($L53,outWF!$B:$Z,15,0))</f>
        <v>-0.0784 ***</v>
      </c>
      <c r="E53" s="28" t="str">
        <f>_xlfn.CONCAT(FIXED(VLOOKUP($L53,outWM!$B:P,2,0),4)," ",VLOOKUP($L53,outWM!$B:$Z,15,0))</f>
        <v>-0.0822 ***</v>
      </c>
      <c r="F53" s="15" t="str">
        <f>_xlfn.CONCAT(FIXED(VLOOKUP($L53,outB!$B:Q,2,0),4)," ",VLOOKUP($L53,outB!$B:$Z,15,0))</f>
        <v>-0.0816 ***</v>
      </c>
      <c r="G53" s="28" t="str">
        <f>_xlfn.CONCAT(FIXED(VLOOKUP($L53,outBF!$B:R,2,0),4)," ",VLOOKUP($L53,outBF!$B:$Z,15,0))</f>
        <v>-0.0959 ***</v>
      </c>
      <c r="H53" s="28" t="str">
        <f>_xlfn.CONCAT(FIXED(VLOOKUP($L53,outBM!$B:S,2,0),4)," ",VLOOKUP($L53,outBM!$B:$Z,15,0))</f>
        <v>-0.0727 ***</v>
      </c>
      <c r="I53" s="15" t="str">
        <f>_xlfn.CONCAT(FIXED(VLOOKUP($L53,outH!$B:T,2,0),4)," ",VLOOKUP($L53,outH!$B:$Z,15,0))</f>
        <v>-0.0639 ***</v>
      </c>
      <c r="J53" s="28" t="str">
        <f>_xlfn.CONCAT(FIXED(VLOOKUP($L53,outHF!$B:U,2,0),4)," ",VLOOKUP($L53,outHF!$B:$Z,15,0))</f>
        <v>-0.0645 ***</v>
      </c>
      <c r="K53" s="28" t="str">
        <f>_xlfn.CONCAT(FIXED(VLOOKUP($L53,outHM!$B:V,2,0),4)," ",VLOOKUP($L53,outHM!$B:$Z,15,0))</f>
        <v>-0.0650 ***</v>
      </c>
      <c r="L53" s="11" t="s">
        <v>43</v>
      </c>
    </row>
    <row r="54" spans="2:12" x14ac:dyDescent="0.25">
      <c r="B54" s="110"/>
      <c r="C54" s="13" t="str">
        <f>_xlfn.CONCAT("(",FIXED(VLOOKUP($L53,outW!$B:G,3,0),4),")")</f>
        <v>(0.0067)</v>
      </c>
      <c r="D54" s="29" t="str">
        <f>_xlfn.CONCAT("(",FIXED(VLOOKUP($L53,outWF!$B:H,3,0),4),")")</f>
        <v>(0.0100)</v>
      </c>
      <c r="E54" s="29" t="str">
        <f>_xlfn.CONCAT("(",FIXED(VLOOKUP($L53,outWM!$B:I,3,0),4),")")</f>
        <v>(0.0092)</v>
      </c>
      <c r="F54" s="13" t="str">
        <f>_xlfn.CONCAT("(",FIXED(VLOOKUP($L53,outB!$B:J,3,0),4),")")</f>
        <v>(0.0072)</v>
      </c>
      <c r="G54" s="29" t="str">
        <f>_xlfn.CONCAT("(",FIXED(VLOOKUP($L53,outBF!$B:K,3,0),4),")")</f>
        <v>(0.0102)</v>
      </c>
      <c r="H54" s="29" t="str">
        <f>_xlfn.CONCAT("(",FIXED(VLOOKUP($L53,outBM!$B:L,3,0),4),")")</f>
        <v>(0.0103)</v>
      </c>
      <c r="I54" s="13" t="str">
        <f>_xlfn.CONCAT("(",FIXED(VLOOKUP($L53,outH!$B:M,3,0),4),")")</f>
        <v>(0.0097)</v>
      </c>
      <c r="J54" s="29" t="str">
        <f>_xlfn.CONCAT("(",FIXED(VLOOKUP($L53,outHF!$B:N,3,0),4),")")</f>
        <v>(0.0144)</v>
      </c>
      <c r="K54" s="29" t="str">
        <f>_xlfn.CONCAT("(",FIXED(VLOOKUP($L53,outHM!$B:O,3,0),4),")")</f>
        <v>(0.0135)</v>
      </c>
    </row>
    <row r="55" spans="2:12" x14ac:dyDescent="0.25">
      <c r="B55" s="109" t="s">
        <v>639</v>
      </c>
      <c r="C55" s="15" t="str">
        <f>_xlfn.CONCAT(FIXED(VLOOKUP($L55,outW!$B:N,2,0),4)," ",VLOOKUP($L55,outW!$B:$Z,15,0))</f>
        <v xml:space="preserve">0.0152 </v>
      </c>
      <c r="D55" s="28" t="str">
        <f>_xlfn.CONCAT(FIXED(VLOOKUP($L55,outWF!$B:O,2,0),4)," ",VLOOKUP($L55,outWF!$B:$Z,15,0))</f>
        <v xml:space="preserve">0.0075 </v>
      </c>
      <c r="E55" s="28" t="str">
        <f>_xlfn.CONCAT(FIXED(VLOOKUP($L55,outWM!$B:P,2,0),4)," ",VLOOKUP($L55,outWM!$B:$Z,15,0))</f>
        <v xml:space="preserve">0.0289 </v>
      </c>
      <c r="F55" s="15" t="str">
        <f>_xlfn.CONCAT(FIXED(VLOOKUP($L55,outB!$B:Q,2,0),4)," ",VLOOKUP($L55,outB!$B:$Z,15,0))</f>
        <v xml:space="preserve">-0.0003 </v>
      </c>
      <c r="G55" s="28" t="str">
        <f>_xlfn.CONCAT(FIXED(VLOOKUP($L55,outBF!$B:R,2,0),4)," ",VLOOKUP($L55,outBF!$B:$Z,15,0))</f>
        <v xml:space="preserve">0.0403 </v>
      </c>
      <c r="H55" s="28" t="str">
        <f>_xlfn.CONCAT(FIXED(VLOOKUP($L55,outBM!$B:S,2,0),4)," ",VLOOKUP($L55,outBM!$B:$Z,15,0))</f>
        <v xml:space="preserve">-0.0353 </v>
      </c>
      <c r="I55" s="15" t="str">
        <f>_xlfn.CONCAT(FIXED(VLOOKUP($L55,outH!$B:T,2,0),4)," ",VLOOKUP($L55,outH!$B:$Z,15,0))</f>
        <v xml:space="preserve">0.0569 </v>
      </c>
      <c r="J55" s="28" t="str">
        <f>_xlfn.CONCAT(FIXED(VLOOKUP($L55,outHF!$B:U,2,0),4)," ",VLOOKUP($L55,outHF!$B:$Z,15,0))</f>
        <v xml:space="preserve">0.0714 </v>
      </c>
      <c r="K55" s="28" t="str">
        <f>_xlfn.CONCAT(FIXED(VLOOKUP($L55,outHM!$B:V,2,0),4)," ",VLOOKUP($L55,outHM!$B:$Z,15,0))</f>
        <v xml:space="preserve">0.0468 </v>
      </c>
      <c r="L55" s="11" t="s">
        <v>44</v>
      </c>
    </row>
    <row r="56" spans="2:12" x14ac:dyDescent="0.25">
      <c r="B56" s="110"/>
      <c r="C56" s="13" t="str">
        <f>_xlfn.CONCAT("(",FIXED(VLOOKUP($L55,outW!$B:G,3,0),4),")")</f>
        <v>(0.0185)</v>
      </c>
      <c r="D56" s="29" t="str">
        <f>_xlfn.CONCAT("(",FIXED(VLOOKUP($L55,outWF!$B:H,3,0),4),")")</f>
        <v>(0.0261)</v>
      </c>
      <c r="E56" s="29" t="str">
        <f>_xlfn.CONCAT("(",FIXED(VLOOKUP($L55,outWM!$B:I,3,0),4),")")</f>
        <v>(0.0267)</v>
      </c>
      <c r="F56" s="13" t="str">
        <f>_xlfn.CONCAT("(",FIXED(VLOOKUP($L55,outB!$B:J,3,0),4),")")</f>
        <v>(0.0250)</v>
      </c>
      <c r="G56" s="29" t="str">
        <f>_xlfn.CONCAT("(",FIXED(VLOOKUP($L55,outBF!$B:K,3,0),4),")")</f>
        <v>(0.0362)</v>
      </c>
      <c r="H56" s="29" t="str">
        <f>_xlfn.CONCAT("(",FIXED(VLOOKUP($L55,outBM!$B:L,3,0),4),")")</f>
        <v>(0.0362)</v>
      </c>
      <c r="I56" s="13" t="str">
        <f>_xlfn.CONCAT("(",FIXED(VLOOKUP($L55,outH!$B:M,3,0),4),")")</f>
        <v>(0.0385)</v>
      </c>
      <c r="J56" s="29" t="str">
        <f>_xlfn.CONCAT("(",FIXED(VLOOKUP($L55,outHF!$B:N,3,0),4),")")</f>
        <v>(0.0593)</v>
      </c>
      <c r="K56" s="29" t="str">
        <f>_xlfn.CONCAT("(",FIXED(VLOOKUP($L55,outHM!$B:O,3,0),4),")")</f>
        <v>(0.0523)</v>
      </c>
    </row>
    <row r="57" spans="2:12" x14ac:dyDescent="0.25">
      <c r="B57" s="109" t="s">
        <v>146</v>
      </c>
      <c r="C57" s="15" t="str">
        <f>_xlfn.CONCAT(FIXED(VLOOKUP($L57,outW!$B:N,2,0),4)," ",VLOOKUP($L57,outW!$B:$Z,15,0))</f>
        <v xml:space="preserve">-0.2517 </v>
      </c>
      <c r="D57" s="28" t="str">
        <f>_xlfn.CONCAT(FIXED(VLOOKUP($L57,outWF!$B:O,2,0),4)," ",VLOOKUP($L57,outWF!$B:$Z,15,0))</f>
        <v xml:space="preserve">-0.5096 </v>
      </c>
      <c r="E57" s="28" t="str">
        <f>_xlfn.CONCAT(FIXED(VLOOKUP($L57,outWM!$B:P,2,0),4)," ",VLOOKUP($L57,outWM!$B:$Z,15,0))</f>
        <v xml:space="preserve">-0.1555 </v>
      </c>
      <c r="F57" s="15" t="str">
        <f>_xlfn.CONCAT(FIXED(VLOOKUP($L57,outB!$B:Q,2,0),4)," ",VLOOKUP($L57,outB!$B:$Z,15,0))</f>
        <v>-0.6925 *</v>
      </c>
      <c r="G57" s="28" t="str">
        <f>_xlfn.CONCAT(FIXED(VLOOKUP($L57,outBF!$B:R,2,0),4)," ",VLOOKUP($L57,outBF!$B:$Z,15,0))</f>
        <v xml:space="preserve">-0.3352 </v>
      </c>
      <c r="H57" s="28" t="str">
        <f>_xlfn.CONCAT(FIXED(VLOOKUP($L57,outBM!$B:S,2,0),4)," ",VLOOKUP($L57,outBM!$B:$Z,15,0))</f>
        <v>-0.7634 *</v>
      </c>
      <c r="I57" s="15" t="str">
        <f>_xlfn.CONCAT(FIXED(VLOOKUP($L57,outH!$B:T,2,0),4)," ",VLOOKUP($L57,outH!$B:$Z,15,0))</f>
        <v xml:space="preserve">0.4036 </v>
      </c>
      <c r="J57" s="28" t="str">
        <f>_xlfn.CONCAT(FIXED(VLOOKUP($L57,outHF!$B:U,2,0),4)," ",VLOOKUP($L57,outHF!$B:$Z,15,0))</f>
        <v xml:space="preserve">-0.0971 </v>
      </c>
      <c r="K57" s="28" t="str">
        <f>_xlfn.CONCAT(FIXED(VLOOKUP($L57,outHM!$B:V,2,0),4)," ",VLOOKUP($L57,outHM!$B:$Z,15,0))</f>
        <v xml:space="preserve">0.7997 </v>
      </c>
      <c r="L57" s="11" t="s">
        <v>145</v>
      </c>
    </row>
    <row r="58" spans="2:12" x14ac:dyDescent="0.25">
      <c r="B58" s="110"/>
      <c r="C58" s="13" t="str">
        <f>_xlfn.CONCAT("(",FIXED(VLOOKUP($L57,outW!$B:G,3,0),4),")")</f>
        <v>(0.2622)</v>
      </c>
      <c r="D58" s="29" t="str">
        <f>_xlfn.CONCAT("(",FIXED(VLOOKUP($L57,outWF!$B:H,3,0),4),")")</f>
        <v>(0.4419)</v>
      </c>
      <c r="E58" s="29" t="str">
        <f>_xlfn.CONCAT("(",FIXED(VLOOKUP($L57,outWM!$B:I,3,0),4),")")</f>
        <v>(0.3328)</v>
      </c>
      <c r="F58" s="13" t="str">
        <f>_xlfn.CONCAT("(",FIXED(VLOOKUP($L57,outB!$B:J,3,0),4),")")</f>
        <v>(0.2704)</v>
      </c>
      <c r="G58" s="29" t="str">
        <f>_xlfn.CONCAT("(",FIXED(VLOOKUP($L57,outBF!$B:K,3,0),4),")")</f>
        <v>(0.4559)</v>
      </c>
      <c r="H58" s="29" t="str">
        <f>_xlfn.CONCAT("(",FIXED(VLOOKUP($L57,outBM!$B:L,3,0),4),")")</f>
        <v>(0.3514)</v>
      </c>
      <c r="I58" s="13" t="str">
        <f>_xlfn.CONCAT("(",FIXED(VLOOKUP($L57,outH!$B:M,3,0),4),")")</f>
        <v>(0.3879)</v>
      </c>
      <c r="J58" s="29" t="str">
        <f>_xlfn.CONCAT("(",FIXED(VLOOKUP($L57,outHF!$B:N,3,0),4),")")</f>
        <v>(0.6992)</v>
      </c>
      <c r="K58" s="29" t="str">
        <f>_xlfn.CONCAT("(",FIXED(VLOOKUP($L57,outHM!$B:O,3,0),4),")")</f>
        <v>(0.5065)</v>
      </c>
    </row>
    <row r="59" spans="2:12" x14ac:dyDescent="0.25">
      <c r="B59" s="109" t="s">
        <v>132</v>
      </c>
      <c r="C59" s="15" t="str">
        <f>_xlfn.CONCAT(FIXED(VLOOKUP($L59,outW!$B:N,2,0),4)," ",VLOOKUP($L59,outW!$B:$Z,15,0))</f>
        <v xml:space="preserve">0.0237 </v>
      </c>
      <c r="D59" s="28" t="str">
        <f>_xlfn.CONCAT(FIXED(VLOOKUP($L59,outWF!$B:O,2,0),4)," ",VLOOKUP($L59,outWF!$B:$Z,15,0))</f>
        <v xml:space="preserve">0.0311 </v>
      </c>
      <c r="E59" s="28" t="str">
        <f>_xlfn.CONCAT(FIXED(VLOOKUP($L59,outWM!$B:P,2,0),4)," ",VLOOKUP($L59,outWM!$B:$Z,15,0))</f>
        <v xml:space="preserve">-0.0696 </v>
      </c>
      <c r="F59" s="15" t="str">
        <f>_xlfn.CONCAT(FIXED(VLOOKUP($L59,outB!$B:Q,2,0),4)," ",VLOOKUP($L59,outB!$B:$Z,15,0))</f>
        <v xml:space="preserve">-0.4807 </v>
      </c>
      <c r="G59" s="28" t="str">
        <f>_xlfn.CONCAT(FIXED(VLOOKUP($L59,outBF!$B:R,2,0),4)," ",VLOOKUP($L59,outBF!$B:$Z,15,0))</f>
        <v xml:space="preserve">0.0860 </v>
      </c>
      <c r="H59" s="28" t="str">
        <f>_xlfn.CONCAT(FIXED(VLOOKUP($L59,outBM!$B:S,2,0),4)," ",VLOOKUP($L59,outBM!$B:$Z,15,0))</f>
        <v>-0.7816 ^</v>
      </c>
      <c r="I59" s="15" t="str">
        <f>_xlfn.CONCAT(FIXED(VLOOKUP($L59,outH!$B:T,2,0),4)," ",VLOOKUP($L59,outH!$B:$Z,15,0))</f>
        <v>1.2232 *</v>
      </c>
      <c r="J59" s="28" t="str">
        <f>_xlfn.CONCAT(FIXED(VLOOKUP($L59,outHF!$B:U,2,0),4)," ",VLOOKUP($L59,outHF!$B:$Z,15,0))</f>
        <v xml:space="preserve">0.5162 </v>
      </c>
      <c r="K59" s="28" t="str">
        <f>_xlfn.CONCAT(FIXED(VLOOKUP($L59,outHM!$B:V,2,0),4)," ",VLOOKUP($L59,outHM!$B:$Z,15,0))</f>
        <v>1.6602 *</v>
      </c>
      <c r="L59" s="11" t="s">
        <v>45</v>
      </c>
    </row>
    <row r="60" spans="2:12" x14ac:dyDescent="0.25">
      <c r="B60" s="110"/>
      <c r="C60" s="13" t="str">
        <f>_xlfn.CONCAT("(",FIXED(VLOOKUP($L59,outW!$B:G,3,0),4),")")</f>
        <v>(0.3454)</v>
      </c>
      <c r="D60" s="29" t="str">
        <f>_xlfn.CONCAT("(",FIXED(VLOOKUP($L59,outWF!$B:H,3,0),4),")")</f>
        <v>(0.5421)</v>
      </c>
      <c r="E60" s="29" t="str">
        <f>_xlfn.CONCAT("(",FIXED(VLOOKUP($L59,outWM!$B:I,3,0),4),")")</f>
        <v>(0.4533)</v>
      </c>
      <c r="F60" s="13" t="str">
        <f>_xlfn.CONCAT("(",FIXED(VLOOKUP($L59,outB!$B:J,3,0),4),")")</f>
        <v>(0.3290)</v>
      </c>
      <c r="G60" s="29" t="str">
        <f>_xlfn.CONCAT("(",FIXED(VLOOKUP($L59,outBF!$B:K,3,0),4),")")</f>
        <v>(0.5349)</v>
      </c>
      <c r="H60" s="29" t="str">
        <f>_xlfn.CONCAT("(",FIXED(VLOOKUP($L59,outBM!$B:L,3,0),4),")")</f>
        <v>(0.4372)</v>
      </c>
      <c r="I60" s="13" t="str">
        <f>_xlfn.CONCAT("(",FIXED(VLOOKUP($L59,outH!$B:M,3,0),4),")")</f>
        <v>(0.5306)</v>
      </c>
      <c r="J60" s="29" t="str">
        <f>_xlfn.CONCAT("(",FIXED(VLOOKUP($L59,outHF!$B:N,3,0),4),")")</f>
        <v>(1.0043)</v>
      </c>
      <c r="K60" s="29" t="str">
        <f>_xlfn.CONCAT("(",FIXED(VLOOKUP($L59,outHM!$B:O,3,0),4),")")</f>
        <v>(0.6483)</v>
      </c>
    </row>
    <row r="61" spans="2:12" x14ac:dyDescent="0.25">
      <c r="B61" s="109" t="s">
        <v>133</v>
      </c>
      <c r="C61" s="15" t="str">
        <f>_xlfn.CONCAT(FIXED(VLOOKUP($L61,outW!$B:N,2,0),4)," ",VLOOKUP($L61,outW!$B:$Z,15,0))</f>
        <v xml:space="preserve">-0.2054 </v>
      </c>
      <c r="D61" s="28" t="str">
        <f>_xlfn.CONCAT(FIXED(VLOOKUP($L61,outWF!$B:O,2,0),4)," ",VLOOKUP($L61,outWF!$B:$Z,15,0))</f>
        <v xml:space="preserve">-0.7307 </v>
      </c>
      <c r="E61" s="28" t="str">
        <f>_xlfn.CONCAT(FIXED(VLOOKUP($L61,outWM!$B:P,2,0),4)," ",VLOOKUP($L61,outWM!$B:$Z,15,0))</f>
        <v xml:space="preserve">0.1140 </v>
      </c>
      <c r="F61" s="15" t="str">
        <f>_xlfn.CONCAT(FIXED(VLOOKUP($L61,outB!$B:Q,2,0),4)," ",VLOOKUP($L61,outB!$B:$Z,15,0))</f>
        <v>-0.5320 *</v>
      </c>
      <c r="G61" s="28" t="str">
        <f>_xlfn.CONCAT(FIXED(VLOOKUP($L61,outBF!$B:R,2,0),4)," ",VLOOKUP($L61,outBF!$B:$Z,15,0))</f>
        <v xml:space="preserve">-0.1128 </v>
      </c>
      <c r="H61" s="28" t="str">
        <f>_xlfn.CONCAT(FIXED(VLOOKUP($L61,outBM!$B:S,2,0),4)," ",VLOOKUP($L61,outBM!$B:$Z,15,0))</f>
        <v>-0.7091 *</v>
      </c>
      <c r="I61" s="15" t="str">
        <f>_xlfn.CONCAT(FIXED(VLOOKUP($L61,outH!$B:T,2,0),4)," ",VLOOKUP($L61,outH!$B:$Z,15,0))</f>
        <v xml:space="preserve">0.3562 </v>
      </c>
      <c r="J61" s="28" t="str">
        <f>_xlfn.CONCAT(FIXED(VLOOKUP($L61,outHF!$B:U,2,0),4)," ",VLOOKUP($L61,outHF!$B:$Z,15,0))</f>
        <v xml:space="preserve">-0.3679 </v>
      </c>
      <c r="K61" s="28" t="str">
        <f>_xlfn.CONCAT(FIXED(VLOOKUP($L61,outHM!$B:V,2,0),4)," ",VLOOKUP($L61,outHM!$B:$Z,15,0))</f>
        <v xml:space="preserve">0.7963 </v>
      </c>
      <c r="L61" s="11" t="s">
        <v>129</v>
      </c>
    </row>
    <row r="62" spans="2:12" x14ac:dyDescent="0.25">
      <c r="B62" s="110"/>
      <c r="C62" s="13" t="str">
        <f>_xlfn.CONCAT("(",FIXED(VLOOKUP($L61,outW!$B:G,3,0),4),")")</f>
        <v>(0.2566)</v>
      </c>
      <c r="D62" s="29" t="str">
        <f>_xlfn.CONCAT("(",FIXED(VLOOKUP($L61,outWF!$B:H,3,0),4),")")</f>
        <v>(0.4488)</v>
      </c>
      <c r="E62" s="29" t="str">
        <f>_xlfn.CONCAT("(",FIXED(VLOOKUP($L61,outWM!$B:I,3,0),4),")")</f>
        <v>(0.3120)</v>
      </c>
      <c r="F62" s="13" t="str">
        <f>_xlfn.CONCAT("(",FIXED(VLOOKUP($L61,outB!$B:J,3,0),4),")")</f>
        <v>(0.2459)</v>
      </c>
      <c r="G62" s="29" t="str">
        <f>_xlfn.CONCAT("(",FIXED(VLOOKUP($L61,outBF!$B:K,3,0),4),")")</f>
        <v>(0.4213)</v>
      </c>
      <c r="H62" s="29" t="str">
        <f>_xlfn.CONCAT("(",FIXED(VLOOKUP($L61,outBM!$B:L,3,0),4),")")</f>
        <v>(0.3151)</v>
      </c>
      <c r="I62" s="13" t="str">
        <f>_xlfn.CONCAT("(",FIXED(VLOOKUP($L61,outH!$B:M,3,0),4),")")</f>
        <v>(0.3868)</v>
      </c>
      <c r="J62" s="29" t="str">
        <f>_xlfn.CONCAT("(",FIXED(VLOOKUP($L61,outHF!$B:N,3,0),4),")")</f>
        <v>(0.7131)</v>
      </c>
      <c r="K62" s="29" t="str">
        <f>_xlfn.CONCAT("(",FIXED(VLOOKUP($L61,outHM!$B:O,3,0),4),")")</f>
        <v>(0.4942)</v>
      </c>
    </row>
    <row r="63" spans="2:12" x14ac:dyDescent="0.25">
      <c r="B63" s="109" t="s">
        <v>134</v>
      </c>
      <c r="C63" s="15" t="str">
        <f>_xlfn.CONCAT(FIXED(VLOOKUP($L63,outW!$B:N,2,0),4)," ",VLOOKUP($L63,outW!$B:$Z,15,0))</f>
        <v xml:space="preserve">-0.1785 </v>
      </c>
      <c r="D63" s="28" t="str">
        <f>_xlfn.CONCAT(FIXED(VLOOKUP($L63,outWF!$B:O,2,0),4)," ",VLOOKUP($L63,outWF!$B:$Z,15,0))</f>
        <v xml:space="preserve">-0.5664 </v>
      </c>
      <c r="E63" s="28" t="str">
        <f>_xlfn.CONCAT(FIXED(VLOOKUP($L63,outWM!$B:P,2,0),4)," ",VLOOKUP($L63,outWM!$B:$Z,15,0))</f>
        <v xml:space="preserve">0.0855 </v>
      </c>
      <c r="F63" s="15" t="str">
        <f>_xlfn.CONCAT(FIXED(VLOOKUP($L63,outB!$B:Q,2,0),4)," ",VLOOKUP($L63,outB!$B:$Z,15,0))</f>
        <v xml:space="preserve">-0.3643 </v>
      </c>
      <c r="G63" s="28" t="str">
        <f>_xlfn.CONCAT(FIXED(VLOOKUP($L63,outBF!$B:R,2,0),4)," ",VLOOKUP($L63,outBF!$B:$Z,15,0))</f>
        <v xml:space="preserve">0.1339 </v>
      </c>
      <c r="H63" s="28" t="str">
        <f>_xlfn.CONCAT(FIXED(VLOOKUP($L63,outBM!$B:S,2,0),4)," ",VLOOKUP($L63,outBM!$B:$Z,15,0))</f>
        <v>-0.5954 *</v>
      </c>
      <c r="I63" s="15" t="str">
        <f>_xlfn.CONCAT(FIXED(VLOOKUP($L63,outH!$B:T,2,0),4)," ",VLOOKUP($L63,outH!$B:$Z,15,0))</f>
        <v xml:space="preserve">0.4525 </v>
      </c>
      <c r="J63" s="28" t="str">
        <f>_xlfn.CONCAT(FIXED(VLOOKUP($L63,outHF!$B:U,2,0),4)," ",VLOOKUP($L63,outHF!$B:$Z,15,0))</f>
        <v xml:space="preserve">0.1635 </v>
      </c>
      <c r="K63" s="28" t="str">
        <f>_xlfn.CONCAT(FIXED(VLOOKUP($L63,outHM!$B:V,2,0),4)," ",VLOOKUP($L63,outHM!$B:$Z,15,0))</f>
        <v xml:space="preserve">0.6651 </v>
      </c>
      <c r="L63" s="11" t="s">
        <v>130</v>
      </c>
    </row>
    <row r="64" spans="2:12" x14ac:dyDescent="0.25">
      <c r="B64" s="110"/>
      <c r="C64" s="13" t="str">
        <f>_xlfn.CONCAT("(",FIXED(VLOOKUP($L63,outW!$B:G,3,0),4),")")</f>
        <v>(0.2557)</v>
      </c>
      <c r="D64" s="29" t="str">
        <f>_xlfn.CONCAT("(",FIXED(VLOOKUP($L63,outWF!$B:H,3,0),4),")")</f>
        <v>(0.4461)</v>
      </c>
      <c r="E64" s="29" t="str">
        <f>_xlfn.CONCAT("(",FIXED(VLOOKUP($L63,outWM!$B:I,3,0),4),")")</f>
        <v>(0.3121)</v>
      </c>
      <c r="F64" s="13" t="str">
        <f>_xlfn.CONCAT("(",FIXED(VLOOKUP($L63,outB!$B:J,3,0),4),")")</f>
        <v>(0.2400)</v>
      </c>
      <c r="G64" s="29" t="str">
        <f>_xlfn.CONCAT("(",FIXED(VLOOKUP($L63,outBF!$B:K,3,0),4),")")</f>
        <v>(0.4188)</v>
      </c>
      <c r="H64" s="29" t="str">
        <f>_xlfn.CONCAT("(",FIXED(VLOOKUP($L63,outBM!$B:L,3,0),4),")")</f>
        <v>(0.3017)</v>
      </c>
      <c r="I64" s="13" t="str">
        <f>_xlfn.CONCAT("(",FIXED(VLOOKUP($L63,outH!$B:M,3,0),4),")")</f>
        <v>(0.3903)</v>
      </c>
      <c r="J64" s="29" t="str">
        <f>_xlfn.CONCAT("(",FIXED(VLOOKUP($L63,outHF!$B:N,3,0),4),")")</f>
        <v>(0.7595)</v>
      </c>
      <c r="K64" s="29" t="str">
        <f>_xlfn.CONCAT("(",FIXED(VLOOKUP($L63,outHM!$B:O,3,0),4),")")</f>
        <v>(0.4801)</v>
      </c>
    </row>
    <row r="65" spans="2:12" x14ac:dyDescent="0.25">
      <c r="B65" s="109" t="s">
        <v>136</v>
      </c>
      <c r="C65" s="15" t="str">
        <f>_xlfn.CONCAT(FIXED(VLOOKUP($L65,outW!$B:N,2,0),4)," ",VLOOKUP($L65,outW!$B:$Z,15,0))</f>
        <v xml:space="preserve">-0.1706 </v>
      </c>
      <c r="D65" s="28" t="str">
        <f>_xlfn.CONCAT(FIXED(VLOOKUP($L65,outWF!$B:O,2,0),4)," ",VLOOKUP($L65,outWF!$B:$Z,15,0))</f>
        <v xml:space="preserve">-0.6037 </v>
      </c>
      <c r="E65" s="28" t="str">
        <f>_xlfn.CONCAT(FIXED(VLOOKUP($L65,outWM!$B:P,2,0),4)," ",VLOOKUP($L65,outWM!$B:$Z,15,0))</f>
        <v xml:space="preserve">0.1594 </v>
      </c>
      <c r="F65" s="15" t="str">
        <f>_xlfn.CONCAT(FIXED(VLOOKUP($L65,outB!$B:Q,2,0),4)," ",VLOOKUP($L65,outB!$B:$Z,15,0))</f>
        <v>-0.4581 ^</v>
      </c>
      <c r="G65" s="28" t="str">
        <f>_xlfn.CONCAT(FIXED(VLOOKUP($L65,outBF!$B:R,2,0),4)," ",VLOOKUP($L65,outBF!$B:$Z,15,0))</f>
        <v xml:space="preserve">-0.0414 </v>
      </c>
      <c r="H65" s="28" t="str">
        <f>_xlfn.CONCAT(FIXED(VLOOKUP($L65,outBM!$B:S,2,0),4)," ",VLOOKUP($L65,outBM!$B:$Z,15,0))</f>
        <v>-0.6661 *</v>
      </c>
      <c r="I65" s="15" t="str">
        <f>_xlfn.CONCAT(FIXED(VLOOKUP($L65,outH!$B:T,2,0),4)," ",VLOOKUP($L65,outH!$B:$Z,15,0))</f>
        <v>0.6809 ^</v>
      </c>
      <c r="J65" s="28" t="str">
        <f>_xlfn.CONCAT(FIXED(VLOOKUP($L65,outHF!$B:U,2,0),4)," ",VLOOKUP($L65,outHF!$B:$Z,15,0))</f>
        <v xml:space="preserve">-0.0601 </v>
      </c>
      <c r="K65" s="28" t="str">
        <f>_xlfn.CONCAT(FIXED(VLOOKUP($L65,outHM!$B:V,2,0),4)," ",VLOOKUP($L65,outHM!$B:$Z,15,0))</f>
        <v>1.0931 *</v>
      </c>
      <c r="L65" s="11" t="s">
        <v>46</v>
      </c>
    </row>
    <row r="66" spans="2:12" x14ac:dyDescent="0.25">
      <c r="B66" s="110"/>
      <c r="C66" s="13" t="str">
        <f>_xlfn.CONCAT("(",FIXED(VLOOKUP($L65,outW!$B:G,3,0),4),")")</f>
        <v>(0.2482)</v>
      </c>
      <c r="D66" s="29" t="str">
        <f>_xlfn.CONCAT("(",FIXED(VLOOKUP($L65,outWF!$B:H,3,0),4),")")</f>
        <v>(0.4277)</v>
      </c>
      <c r="E66" s="29" t="str">
        <f>_xlfn.CONCAT("(",FIXED(VLOOKUP($L65,outWM!$B:I,3,0),4),")")</f>
        <v>(0.3061)</v>
      </c>
      <c r="F66" s="13" t="str">
        <f>_xlfn.CONCAT("(",FIXED(VLOOKUP($L65,outB!$B:J,3,0),4),")")</f>
        <v>(0.2403)</v>
      </c>
      <c r="G66" s="29" t="str">
        <f>_xlfn.CONCAT("(",FIXED(VLOOKUP($L65,outBF!$B:K,3,0),4),")")</f>
        <v>(0.4165)</v>
      </c>
      <c r="H66" s="29" t="str">
        <f>_xlfn.CONCAT("(",FIXED(VLOOKUP($L65,outBM!$B:L,3,0),4),")")</f>
        <v>(0.3054)</v>
      </c>
      <c r="I66" s="13" t="str">
        <f>_xlfn.CONCAT("(",FIXED(VLOOKUP($L65,outH!$B:M,3,0),4),")")</f>
        <v>(0.3717)</v>
      </c>
      <c r="J66" s="29" t="str">
        <f>_xlfn.CONCAT("(",FIXED(VLOOKUP($L65,outHF!$B:N,3,0),4),")")</f>
        <v>(0.7057)</v>
      </c>
      <c r="K66" s="29" t="str">
        <f>_xlfn.CONCAT("(",FIXED(VLOOKUP($L65,outHM!$B:O,3,0),4),")")</f>
        <v>(0.4653)</v>
      </c>
    </row>
    <row r="67" spans="2:12" x14ac:dyDescent="0.25">
      <c r="B67" s="109" t="s">
        <v>135</v>
      </c>
      <c r="C67" s="15" t="str">
        <f>_xlfn.CONCAT(FIXED(VLOOKUP($L67,outW!$B:N,2,0),4)," ",VLOOKUP($L67,outW!$B:$Z,15,0))</f>
        <v xml:space="preserve">0.1698 </v>
      </c>
      <c r="D67" s="28" t="str">
        <f>_xlfn.CONCAT(FIXED(VLOOKUP($L67,outWF!$B:O,2,0),4)," ",VLOOKUP($L67,outWF!$B:$Z,15,0))</f>
        <v xml:space="preserve">-0.2545 </v>
      </c>
      <c r="E67" s="28" t="str">
        <f>_xlfn.CONCAT(FIXED(VLOOKUP($L67,outWM!$B:P,2,0),4)," ",VLOOKUP($L67,outWM!$B:$Z,15,0))</f>
        <v xml:space="preserve">0.4378 </v>
      </c>
      <c r="F67" s="15" t="str">
        <f>_xlfn.CONCAT(FIXED(VLOOKUP($L67,outB!$B:Q,2,0),4)," ",VLOOKUP($L67,outB!$B:$Z,15,0))</f>
        <v xml:space="preserve">-0.2394 </v>
      </c>
      <c r="G67" s="28" t="str">
        <f>_xlfn.CONCAT(FIXED(VLOOKUP($L67,outBF!$B:R,2,0),4)," ",VLOOKUP($L67,outBF!$B:$Z,15,0))</f>
        <v xml:space="preserve">0.2316 </v>
      </c>
      <c r="H67" s="28" t="str">
        <f>_xlfn.CONCAT(FIXED(VLOOKUP($L67,outBM!$B:S,2,0),4)," ",VLOOKUP($L67,outBM!$B:$Z,15,0))</f>
        <v xml:space="preserve">-0.4521 </v>
      </c>
      <c r="I67" s="15" t="str">
        <f>_xlfn.CONCAT(FIXED(VLOOKUP($L67,outH!$B:T,2,0),4)," ",VLOOKUP($L67,outH!$B:$Z,15,0))</f>
        <v>0.7566 *</v>
      </c>
      <c r="J67" s="28" t="str">
        <f>_xlfn.CONCAT(FIXED(VLOOKUP($L67,outHF!$B:U,2,0),4)," ",VLOOKUP($L67,outHF!$B:$Z,15,0))</f>
        <v xml:space="preserve">0.0188 </v>
      </c>
      <c r="K67" s="28" t="str">
        <f>_xlfn.CONCAT(FIXED(VLOOKUP($L67,outHM!$B:V,2,0),4)," ",VLOOKUP($L67,outHM!$B:$Z,15,0))</f>
        <v>1.1932 **</v>
      </c>
      <c r="L67" s="11" t="s">
        <v>131</v>
      </c>
    </row>
    <row r="68" spans="2:12" x14ac:dyDescent="0.25">
      <c r="B68" s="110"/>
      <c r="C68" s="13" t="str">
        <f>_xlfn.CONCAT("(",FIXED(VLOOKUP($L67,outW!$B:G,3,0),4),")")</f>
        <v>(0.2366)</v>
      </c>
      <c r="D68" s="29" t="str">
        <f>_xlfn.CONCAT("(",FIXED(VLOOKUP($L67,outWF!$B:H,3,0),4),")")</f>
        <v>(0.4141)</v>
      </c>
      <c r="E68" s="29" t="str">
        <f>_xlfn.CONCAT("(",FIXED(VLOOKUP($L67,outWM!$B:I,3,0),4),")")</f>
        <v>(0.2880)</v>
      </c>
      <c r="F68" s="13" t="str">
        <f>_xlfn.CONCAT("(",FIXED(VLOOKUP($L67,outB!$B:J,3,0),4),")")</f>
        <v>(0.2245)</v>
      </c>
      <c r="G68" s="29" t="str">
        <f>_xlfn.CONCAT("(",FIXED(VLOOKUP($L67,outBF!$B:K,3,0),4),")")</f>
        <v>(0.3976)</v>
      </c>
      <c r="H68" s="29" t="str">
        <f>_xlfn.CONCAT("(",FIXED(VLOOKUP($L67,outBM!$B:L,3,0),4),")")</f>
        <v>(0.2803)</v>
      </c>
      <c r="I68" s="13" t="str">
        <f>_xlfn.CONCAT("(",FIXED(VLOOKUP($L67,outH!$B:M,3,0),4),")")</f>
        <v>(0.3505)</v>
      </c>
      <c r="J68" s="29" t="str">
        <f>_xlfn.CONCAT("(",FIXED(VLOOKUP($L67,outHF!$B:N,3,0),4),")")</f>
        <v>(0.6779)</v>
      </c>
      <c r="K68" s="29" t="str">
        <f>_xlfn.CONCAT("(",FIXED(VLOOKUP($L67,outHM!$B:O,3,0),4),")")</f>
        <v>(0.4340)</v>
      </c>
    </row>
    <row r="69" spans="2:12" x14ac:dyDescent="0.25">
      <c r="B69" s="109" t="s">
        <v>106</v>
      </c>
      <c r="C69" s="15" t="str">
        <f>_xlfn.CONCAT(FIXED(VLOOKUP($L69,outW!$B:N,2,0),4)," ",VLOOKUP($L69,outW!$B:$Z,15,0))</f>
        <v xml:space="preserve">-0.0731 </v>
      </c>
      <c r="D69" s="28" t="str">
        <f>_xlfn.CONCAT(FIXED(VLOOKUP($L69,outWF!$B:O,2,0),4)," ",VLOOKUP($L69,outWF!$B:$Z,15,0))</f>
        <v xml:space="preserve">-0.0949 </v>
      </c>
      <c r="E69" s="28" t="str">
        <f>_xlfn.CONCAT(FIXED(VLOOKUP($L69,outWM!$B:P,2,0),4)," ",VLOOKUP($L69,outWM!$B:$Z,15,0))</f>
        <v xml:space="preserve">-0.0680 </v>
      </c>
      <c r="F69" s="15" t="str">
        <f>_xlfn.CONCAT(FIXED(VLOOKUP($L69,outB!$B:Q,2,0),4)," ",VLOOKUP($L69,outB!$B:$Z,15,0))</f>
        <v xml:space="preserve">0.0861 </v>
      </c>
      <c r="G69" s="28" t="str">
        <f>_xlfn.CONCAT(FIXED(VLOOKUP($L69,outBF!$B:R,2,0),4)," ",VLOOKUP($L69,outBF!$B:$Z,15,0))</f>
        <v xml:space="preserve">0.1558 </v>
      </c>
      <c r="H69" s="28" t="str">
        <f>_xlfn.CONCAT(FIXED(VLOOKUP($L69,outBM!$B:S,2,0),4)," ",VLOOKUP($L69,outBM!$B:$Z,15,0))</f>
        <v xml:space="preserve">0.0360 </v>
      </c>
      <c r="I69" s="15" t="str">
        <f>_xlfn.CONCAT(FIXED(VLOOKUP($L69,outH!$B:T,2,0),4)," ",VLOOKUP($L69,outH!$B:$Z,15,0))</f>
        <v xml:space="preserve">0.1912 </v>
      </c>
      <c r="J69" s="28" t="str">
        <f>_xlfn.CONCAT(FIXED(VLOOKUP($L69,outHF!$B:U,2,0),4)," ",VLOOKUP($L69,outHF!$B:$Z,15,0))</f>
        <v xml:space="preserve">-0.0452 </v>
      </c>
      <c r="K69" s="28" t="str">
        <f>_xlfn.CONCAT(FIXED(VLOOKUP($L69,outHM!$B:V,2,0),4)," ",VLOOKUP($L69,outHM!$B:$Z,15,0))</f>
        <v>0.2634 ^</v>
      </c>
      <c r="L69" s="11" t="s">
        <v>106</v>
      </c>
    </row>
    <row r="70" spans="2:12" x14ac:dyDescent="0.25">
      <c r="B70" s="110"/>
      <c r="C70" s="13" t="str">
        <f>_xlfn.CONCAT("(",FIXED(VLOOKUP($L69,outW!$B:G,3,0),4),")")</f>
        <v>(0.0834)</v>
      </c>
      <c r="D70" s="29" t="str">
        <f>_xlfn.CONCAT("(",FIXED(VLOOKUP($L69,outWF!$B:H,3,0),4),")")</f>
        <v>(0.1484)</v>
      </c>
      <c r="E70" s="29" t="str">
        <f>_xlfn.CONCAT("(",FIXED(VLOOKUP($L69,outWM!$B:I,3,0),4),")")</f>
        <v>(0.1016)</v>
      </c>
      <c r="F70" s="13" t="str">
        <f>_xlfn.CONCAT("(",FIXED(VLOOKUP($L69,outB!$B:J,3,0),4),")")</f>
        <v>(0.0797)</v>
      </c>
      <c r="G70" s="29" t="str">
        <f>_xlfn.CONCAT("(",FIXED(VLOOKUP($L69,outBF!$B:K,3,0),4),")")</f>
        <v>(0.1216)</v>
      </c>
      <c r="H70" s="29" t="str">
        <f>_xlfn.CONCAT("(",FIXED(VLOOKUP($L69,outBM!$B:L,3,0),4),")")</f>
        <v>(0.1086)</v>
      </c>
      <c r="I70" s="13" t="str">
        <f>_xlfn.CONCAT("(",FIXED(VLOOKUP($L69,outH!$B:M,3,0),4),")")</f>
        <v>(0.1214)</v>
      </c>
      <c r="J70" s="29" t="str">
        <f>_xlfn.CONCAT("(",FIXED(VLOOKUP($L69,outHF!$B:N,3,0),4),")")</f>
        <v>(0.2196)</v>
      </c>
      <c r="K70" s="29" t="str">
        <f>_xlfn.CONCAT("(",FIXED(VLOOKUP($L69,outHM!$B:O,3,0),4),")")</f>
        <v>(0.1532)</v>
      </c>
    </row>
    <row r="71" spans="2:12" x14ac:dyDescent="0.25">
      <c r="B71" s="18" t="s">
        <v>107</v>
      </c>
      <c r="C71" s="15" t="s">
        <v>112</v>
      </c>
      <c r="D71" s="19" t="s">
        <v>112</v>
      </c>
      <c r="E71" s="20" t="s">
        <v>112</v>
      </c>
      <c r="F71" s="15" t="s">
        <v>112</v>
      </c>
      <c r="G71" s="19" t="s">
        <v>112</v>
      </c>
      <c r="H71" s="20" t="s">
        <v>112</v>
      </c>
      <c r="I71" s="15" t="s">
        <v>112</v>
      </c>
      <c r="J71" s="19" t="s">
        <v>112</v>
      </c>
      <c r="K71" s="20" t="s">
        <v>112</v>
      </c>
    </row>
    <row r="72" spans="2:12" x14ac:dyDescent="0.25">
      <c r="B72" s="18" t="s">
        <v>108</v>
      </c>
      <c r="C72" s="15" t="s">
        <v>112</v>
      </c>
      <c r="D72" s="19" t="s">
        <v>112</v>
      </c>
      <c r="E72" s="20" t="s">
        <v>112</v>
      </c>
      <c r="F72" s="15" t="s">
        <v>112</v>
      </c>
      <c r="G72" s="19" t="s">
        <v>112</v>
      </c>
      <c r="H72" s="20" t="s">
        <v>112</v>
      </c>
      <c r="I72" s="15" t="s">
        <v>112</v>
      </c>
      <c r="J72" s="19" t="s">
        <v>112</v>
      </c>
      <c r="K72" s="20" t="s">
        <v>112</v>
      </c>
    </row>
    <row r="73" spans="2:12" x14ac:dyDescent="0.25">
      <c r="B73" s="18" t="s">
        <v>171</v>
      </c>
      <c r="C73" s="48"/>
      <c r="D73" s="33"/>
      <c r="E73" s="49"/>
      <c r="F73" s="48"/>
      <c r="G73" s="33"/>
      <c r="H73" s="49"/>
      <c r="I73" s="48"/>
      <c r="J73" s="33"/>
      <c r="K73" s="33"/>
    </row>
    <row r="74" spans="2:12" ht="15.75" thickBot="1" x14ac:dyDescent="0.3">
      <c r="B74" s="53" t="s">
        <v>629</v>
      </c>
      <c r="C74" s="21"/>
      <c r="D74" s="51"/>
      <c r="E74" s="50"/>
      <c r="F74" s="21"/>
      <c r="G74" s="51"/>
      <c r="H74" s="50"/>
      <c r="I74" s="21"/>
      <c r="J74" s="51"/>
      <c r="K74" s="51"/>
    </row>
  </sheetData>
  <mergeCells count="35">
    <mergeCell ref="B17:B18"/>
    <mergeCell ref="B19:B20"/>
    <mergeCell ref="B21:B22"/>
    <mergeCell ref="B43:B44"/>
    <mergeCell ref="B23:B24"/>
    <mergeCell ref="B29:B30"/>
    <mergeCell ref="B31:B32"/>
    <mergeCell ref="B3:B4"/>
    <mergeCell ref="B5:B6"/>
    <mergeCell ref="B7:B8"/>
    <mergeCell ref="B13:B14"/>
    <mergeCell ref="B15:B16"/>
    <mergeCell ref="B9:B10"/>
    <mergeCell ref="B11:B12"/>
    <mergeCell ref="B63:B64"/>
    <mergeCell ref="B65:B66"/>
    <mergeCell ref="B47:B48"/>
    <mergeCell ref="B49:B50"/>
    <mergeCell ref="B51:B52"/>
    <mergeCell ref="B67:B68"/>
    <mergeCell ref="B69:B70"/>
    <mergeCell ref="B1:K1"/>
    <mergeCell ref="B45:B46"/>
    <mergeCell ref="B53:B54"/>
    <mergeCell ref="B55:B56"/>
    <mergeCell ref="B57:B58"/>
    <mergeCell ref="B59:B60"/>
    <mergeCell ref="B61:B62"/>
    <mergeCell ref="B33:B34"/>
    <mergeCell ref="B35:B36"/>
    <mergeCell ref="B37:B38"/>
    <mergeCell ref="B39:B40"/>
    <mergeCell ref="B41:B42"/>
    <mergeCell ref="B25:B26"/>
    <mergeCell ref="B27:B28"/>
  </mergeCells>
  <pageMargins left="0.7" right="0.7" top="0.75" bottom="0.75" header="0.3" footer="0.3"/>
  <pageSetup scale="53" orientation="landscape"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B52E1-CE87-4179-9A21-68FB7651D59D}">
  <dimension ref="C1:H31"/>
  <sheetViews>
    <sheetView workbookViewId="0">
      <selection activeCell="F34" sqref="F34"/>
    </sheetView>
  </sheetViews>
  <sheetFormatPr defaultRowHeight="15" x14ac:dyDescent="0.25"/>
  <cols>
    <col min="1" max="2" width="9.140625" style="11"/>
    <col min="3" max="3" width="15.5703125" style="11" bestFit="1" customWidth="1"/>
    <col min="4" max="6" width="15.7109375" style="38" customWidth="1"/>
    <col min="7" max="16384" width="9.140625" style="11"/>
  </cols>
  <sheetData>
    <row r="1" spans="3:8" ht="15.75" x14ac:dyDescent="0.25">
      <c r="C1" s="124" t="s">
        <v>696</v>
      </c>
      <c r="D1" s="124"/>
      <c r="E1" s="124"/>
      <c r="F1" s="124"/>
      <c r="G1" s="124"/>
      <c r="H1" s="124"/>
    </row>
    <row r="2" spans="3:8" ht="15.75" x14ac:dyDescent="0.25">
      <c r="C2" s="129" t="s">
        <v>695</v>
      </c>
      <c r="D2" s="129"/>
      <c r="E2" s="129"/>
      <c r="F2" s="129"/>
      <c r="G2" s="129"/>
      <c r="H2" s="129"/>
    </row>
    <row r="3" spans="3:8" ht="16.5" thickBot="1" x14ac:dyDescent="0.3">
      <c r="C3" s="27"/>
      <c r="D3" s="65" t="s">
        <v>123</v>
      </c>
      <c r="E3" s="65" t="s">
        <v>0</v>
      </c>
      <c r="F3" s="65" t="s">
        <v>2</v>
      </c>
      <c r="G3" s="67"/>
      <c r="H3" s="27"/>
    </row>
    <row r="4" spans="3:8" x14ac:dyDescent="0.25">
      <c r="C4" s="127" t="s">
        <v>161</v>
      </c>
      <c r="D4" s="55" t="s">
        <v>643</v>
      </c>
      <c r="E4" s="55" t="s">
        <v>645</v>
      </c>
      <c r="F4" s="55" t="s">
        <v>647</v>
      </c>
      <c r="G4" s="61" t="s">
        <v>692</v>
      </c>
      <c r="H4" s="54">
        <v>6745</v>
      </c>
    </row>
    <row r="5" spans="3:8" x14ac:dyDescent="0.25">
      <c r="C5" s="128"/>
      <c r="D5" s="56" t="s">
        <v>644</v>
      </c>
      <c r="E5" s="56" t="s">
        <v>646</v>
      </c>
      <c r="F5" s="56" t="s">
        <v>648</v>
      </c>
      <c r="G5" s="60" t="s">
        <v>693</v>
      </c>
      <c r="H5" s="12">
        <v>0.38950000000000001</v>
      </c>
    </row>
    <row r="6" spans="3:8" x14ac:dyDescent="0.25">
      <c r="C6" s="127" t="s">
        <v>162</v>
      </c>
      <c r="D6" s="55" t="s">
        <v>649</v>
      </c>
      <c r="E6" s="55" t="s">
        <v>651</v>
      </c>
      <c r="F6" s="55" t="s">
        <v>653</v>
      </c>
      <c r="G6" s="61" t="s">
        <v>692</v>
      </c>
      <c r="H6" s="54">
        <v>3187</v>
      </c>
    </row>
    <row r="7" spans="3:8" x14ac:dyDescent="0.25">
      <c r="C7" s="127"/>
      <c r="D7" s="55" t="s">
        <v>650</v>
      </c>
      <c r="E7" s="55" t="s">
        <v>652</v>
      </c>
      <c r="F7" s="55" t="s">
        <v>654</v>
      </c>
      <c r="G7" s="60" t="s">
        <v>693</v>
      </c>
      <c r="H7" s="12">
        <v>0.39700000000000002</v>
      </c>
    </row>
    <row r="8" spans="3:8" x14ac:dyDescent="0.25">
      <c r="C8" s="125" t="s">
        <v>163</v>
      </c>
      <c r="D8" s="57" t="s">
        <v>655</v>
      </c>
      <c r="E8" s="57" t="str">
        <f>FIXED(-0.014,4)</f>
        <v>-0.0140</v>
      </c>
      <c r="F8" s="57" t="s">
        <v>658</v>
      </c>
      <c r="G8" s="59" t="s">
        <v>692</v>
      </c>
      <c r="H8" s="63">
        <v>3558</v>
      </c>
    </row>
    <row r="9" spans="3:8" ht="15.75" thickBot="1" x14ac:dyDescent="0.3">
      <c r="C9" s="126"/>
      <c r="D9" s="58" t="s">
        <v>656</v>
      </c>
      <c r="E9" s="58" t="s">
        <v>657</v>
      </c>
      <c r="F9" s="58" t="s">
        <v>659</v>
      </c>
      <c r="G9" s="64" t="s">
        <v>693</v>
      </c>
      <c r="H9" s="27">
        <v>0.38379999999999997</v>
      </c>
    </row>
    <row r="10" spans="3:8" x14ac:dyDescent="0.25">
      <c r="C10" s="127" t="s">
        <v>164</v>
      </c>
      <c r="D10" s="55" t="s">
        <v>660</v>
      </c>
      <c r="E10" s="55" t="s">
        <v>662</v>
      </c>
      <c r="F10" s="55" t="s">
        <v>664</v>
      </c>
      <c r="G10" s="61" t="s">
        <v>692</v>
      </c>
      <c r="H10" s="54">
        <v>5553</v>
      </c>
    </row>
    <row r="11" spans="3:8" x14ac:dyDescent="0.25">
      <c r="C11" s="128"/>
      <c r="D11" s="56" t="s">
        <v>661</v>
      </c>
      <c r="E11" s="56" t="s">
        <v>663</v>
      </c>
      <c r="F11" s="56" t="s">
        <v>665</v>
      </c>
      <c r="G11" s="60" t="s">
        <v>693</v>
      </c>
      <c r="H11" s="12">
        <v>0.42249999999999999</v>
      </c>
    </row>
    <row r="12" spans="3:8" x14ac:dyDescent="0.25">
      <c r="C12" s="127" t="s">
        <v>165</v>
      </c>
      <c r="D12" s="55" t="s">
        <v>666</v>
      </c>
      <c r="E12" s="55" t="s">
        <v>668</v>
      </c>
      <c r="F12" s="55" t="s">
        <v>670</v>
      </c>
      <c r="G12" s="61" t="s">
        <v>692</v>
      </c>
      <c r="H12" s="54">
        <v>2955</v>
      </c>
    </row>
    <row r="13" spans="3:8" x14ac:dyDescent="0.25">
      <c r="C13" s="127"/>
      <c r="D13" s="55" t="s">
        <v>667</v>
      </c>
      <c r="E13" s="55" t="s">
        <v>669</v>
      </c>
      <c r="F13" s="55" t="s">
        <v>671</v>
      </c>
      <c r="G13" s="60" t="s">
        <v>693</v>
      </c>
      <c r="H13" s="12">
        <v>0.40820000000000001</v>
      </c>
    </row>
    <row r="14" spans="3:8" x14ac:dyDescent="0.25">
      <c r="C14" s="125" t="s">
        <v>166</v>
      </c>
      <c r="D14" s="57" t="s">
        <v>672</v>
      </c>
      <c r="E14" s="57" t="s">
        <v>674</v>
      </c>
      <c r="F14" s="57" t="s">
        <v>676</v>
      </c>
      <c r="G14" s="59" t="s">
        <v>692</v>
      </c>
      <c r="H14" s="63">
        <v>2598</v>
      </c>
    </row>
    <row r="15" spans="3:8" ht="15.75" thickBot="1" x14ac:dyDescent="0.3">
      <c r="C15" s="126"/>
      <c r="D15" s="58" t="s">
        <v>673</v>
      </c>
      <c r="E15" s="58" t="s">
        <v>675</v>
      </c>
      <c r="F15" s="58" t="s">
        <v>677</v>
      </c>
      <c r="G15" s="64" t="s">
        <v>693</v>
      </c>
      <c r="H15" s="27">
        <v>0.42759999999999998</v>
      </c>
    </row>
    <row r="16" spans="3:8" x14ac:dyDescent="0.25">
      <c r="C16" s="127" t="s">
        <v>167</v>
      </c>
      <c r="D16" s="55" t="str">
        <f>FIXED(-0.157,4)</f>
        <v>-0.1570</v>
      </c>
      <c r="E16" s="55" t="s">
        <v>678</v>
      </c>
      <c r="F16" s="55" t="s">
        <v>680</v>
      </c>
      <c r="G16" s="61" t="s">
        <v>692</v>
      </c>
      <c r="H16" s="54">
        <v>2930</v>
      </c>
    </row>
    <row r="17" spans="3:8" x14ac:dyDescent="0.25">
      <c r="C17" s="128"/>
      <c r="D17" s="62" t="s">
        <v>694</v>
      </c>
      <c r="E17" s="56" t="s">
        <v>679</v>
      </c>
      <c r="F17" s="56" t="s">
        <v>681</v>
      </c>
      <c r="G17" s="60" t="s">
        <v>693</v>
      </c>
      <c r="H17" s="12">
        <v>0.38300000000000001</v>
      </c>
    </row>
    <row r="18" spans="3:8" x14ac:dyDescent="0.25">
      <c r="C18" s="125" t="s">
        <v>168</v>
      </c>
      <c r="D18" s="57" t="str">
        <f>FIXED(0.086,4)</f>
        <v>0.0860</v>
      </c>
      <c r="E18" s="57" t="s">
        <v>683</v>
      </c>
      <c r="F18" s="57" t="s">
        <v>685</v>
      </c>
      <c r="G18" s="61" t="s">
        <v>692</v>
      </c>
      <c r="H18" s="54">
        <v>1451</v>
      </c>
    </row>
    <row r="19" spans="3:8" x14ac:dyDescent="0.25">
      <c r="C19" s="128"/>
      <c r="D19" s="56" t="s">
        <v>682</v>
      </c>
      <c r="E19" s="56" t="s">
        <v>684</v>
      </c>
      <c r="F19" s="56" t="s">
        <v>686</v>
      </c>
      <c r="G19" s="60" t="s">
        <v>693</v>
      </c>
      <c r="H19" s="12">
        <v>0.39429999999999998</v>
      </c>
    </row>
    <row r="20" spans="3:8" x14ac:dyDescent="0.25">
      <c r="C20" s="125" t="s">
        <v>169</v>
      </c>
      <c r="D20" s="57" t="s">
        <v>687</v>
      </c>
      <c r="E20" s="57" t="s">
        <v>689</v>
      </c>
      <c r="F20" s="57" t="str">
        <f>FIXED(-0.138,4)</f>
        <v>-0.1380</v>
      </c>
      <c r="G20" s="59" t="s">
        <v>692</v>
      </c>
      <c r="H20" s="63">
        <v>1479</v>
      </c>
    </row>
    <row r="21" spans="3:8" ht="15.75" thickBot="1" x14ac:dyDescent="0.3">
      <c r="C21" s="126"/>
      <c r="D21" s="58" t="s">
        <v>688</v>
      </c>
      <c r="E21" s="58" t="s">
        <v>690</v>
      </c>
      <c r="F21" s="58" t="s">
        <v>691</v>
      </c>
      <c r="G21" s="64" t="s">
        <v>693</v>
      </c>
      <c r="H21" s="27">
        <v>0.38169999999999998</v>
      </c>
    </row>
    <row r="26" spans="3:8" x14ac:dyDescent="0.25">
      <c r="C26" s="11" t="s">
        <v>697</v>
      </c>
      <c r="E26" s="38" t="s">
        <v>698</v>
      </c>
    </row>
    <row r="27" spans="3:8" x14ac:dyDescent="0.25">
      <c r="C27" s="11" t="s">
        <v>699</v>
      </c>
      <c r="E27" s="38" t="s">
        <v>700</v>
      </c>
    </row>
    <row r="28" spans="3:8" x14ac:dyDescent="0.25">
      <c r="C28" s="11" t="s">
        <v>701</v>
      </c>
      <c r="E28" s="38" t="s">
        <v>702</v>
      </c>
    </row>
    <row r="29" spans="3:8" x14ac:dyDescent="0.25">
      <c r="C29" s="11" t="s">
        <v>703</v>
      </c>
      <c r="E29" s="38" t="s">
        <v>704</v>
      </c>
    </row>
    <row r="30" spans="3:8" x14ac:dyDescent="0.25">
      <c r="C30" s="11" t="s">
        <v>705</v>
      </c>
      <c r="E30" s="38" t="s">
        <v>706</v>
      </c>
    </row>
    <row r="31" spans="3:8" x14ac:dyDescent="0.25">
      <c r="C31" s="11" t="s">
        <v>677</v>
      </c>
      <c r="E31" s="38" t="s">
        <v>707</v>
      </c>
    </row>
  </sheetData>
  <mergeCells count="11">
    <mergeCell ref="C1:H1"/>
    <mergeCell ref="C20:C21"/>
    <mergeCell ref="C4:C5"/>
    <mergeCell ref="C6:C7"/>
    <mergeCell ref="C8:C9"/>
    <mergeCell ref="C2:H2"/>
    <mergeCell ref="C10:C11"/>
    <mergeCell ref="C12:C13"/>
    <mergeCell ref="C14:C15"/>
    <mergeCell ref="C16:C17"/>
    <mergeCell ref="C18:C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F5D99-20F2-4FC6-9A41-1AD58C226F90}">
  <dimension ref="A1"/>
  <sheetViews>
    <sheetView workbookViewId="0"/>
  </sheetViews>
  <sheetFormatPr defaultRowHeight="15" x14ac:dyDescent="0.25"/>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15E5E-C368-490F-9D7D-623AC45B080C}">
  <dimension ref="A1:S404"/>
  <sheetViews>
    <sheetView workbookViewId="0">
      <selection activeCell="B1" sqref="B1:N1048576"/>
    </sheetView>
  </sheetViews>
  <sheetFormatPr defaultRowHeight="15" x14ac:dyDescent="0.25"/>
  <cols>
    <col min="1" max="1" width="4" bestFit="1" customWidth="1"/>
    <col min="16" max="19" width="4" bestFit="1" customWidth="1"/>
  </cols>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172</v>
      </c>
      <c r="C2">
        <v>-1.85067323300605</v>
      </c>
      <c r="D2">
        <v>0.12800742393616099</v>
      </c>
      <c r="E2" s="1">
        <v>2.24665752164414E-47</v>
      </c>
      <c r="F2">
        <v>-1.8327438458630501</v>
      </c>
      <c r="G2">
        <v>0.127585009583251</v>
      </c>
      <c r="H2" s="1">
        <v>8.5950664350503902E-47</v>
      </c>
      <c r="I2">
        <v>-1.61388195679507</v>
      </c>
      <c r="J2">
        <v>0.12394578952487</v>
      </c>
      <c r="K2" s="1">
        <v>9.3104577504621804E-39</v>
      </c>
      <c r="L2">
        <v>-3.2692777093280001</v>
      </c>
      <c r="M2">
        <v>4.55425169756652E-2</v>
      </c>
      <c r="N2">
        <v>0</v>
      </c>
      <c r="P2" t="str">
        <f>IF(E2&lt;0.001,"***",IF(E2&lt;0.01,"**",IF(E2&lt;0.05,"*",IF(E2&lt;0.1,"^",""))))</f>
        <v>***</v>
      </c>
      <c r="Q2" t="str">
        <f>IF(H2&lt;0.001,"***",IF(H2&lt;0.01,"**",IF(H2&lt;0.05,"*",IF(H2&lt;0.1,"^",""))))</f>
        <v>***</v>
      </c>
      <c r="R2" t="str">
        <f>IF(K2&lt;0.001,"***",IF(K2&lt;0.01,"**",IF(K2&lt;0.05,"*",IF(K2&lt;0.1,"^",""))))</f>
        <v>***</v>
      </c>
      <c r="S2" t="str">
        <f>IF(N2&lt;0.001,"***",IF(N2&lt;0.01,"**",IF(N2&lt;0.05,"*",IF(N2&lt;0.1,"^",""))))</f>
        <v>***</v>
      </c>
    </row>
    <row r="3" spans="1:19" x14ac:dyDescent="0.25">
      <c r="A3">
        <v>2</v>
      </c>
      <c r="B3" t="s">
        <v>120</v>
      </c>
      <c r="C3">
        <v>-5.3921123741194003E-2</v>
      </c>
      <c r="D3">
        <v>5.6309720493587602E-2</v>
      </c>
      <c r="E3">
        <v>0.33827403646064202</v>
      </c>
      <c r="F3">
        <v>-5.4797923794470599E-2</v>
      </c>
      <c r="G3">
        <v>5.61884837182349E-2</v>
      </c>
      <c r="H3">
        <v>0.32943533856254698</v>
      </c>
      <c r="I3">
        <v>-5.4923652935785897E-2</v>
      </c>
      <c r="J3">
        <v>5.6172172573648503E-2</v>
      </c>
      <c r="K3">
        <v>0.32818643820749999</v>
      </c>
      <c r="L3">
        <v>1.83947803913741E-4</v>
      </c>
      <c r="M3">
        <v>5.5267419804255202E-2</v>
      </c>
      <c r="N3">
        <v>0.99734438766494804</v>
      </c>
      <c r="P3" t="str">
        <f>IF(E3&lt;0.001,"***",IF(E3&lt;0.01,"**",IF(E3&lt;0.05,"*",IF(E3&lt;0.1,"^",""))))</f>
        <v/>
      </c>
      <c r="Q3" t="str">
        <f t="shared" ref="Q3:Q30" si="0">IF(H3&lt;0.001,"***",IF(H3&lt;0.01,"**",IF(H3&lt;0.05,"*",IF(H3&lt;0.1,"^",""))))</f>
        <v/>
      </c>
      <c r="R3" t="str">
        <f t="shared" ref="R3:R30" si="1">IF(K3&lt;0.001,"***",IF(K3&lt;0.01,"**",IF(K3&lt;0.05,"*",IF(K3&lt;0.1,"^",""))))</f>
        <v/>
      </c>
      <c r="S3" t="str">
        <f t="shared" ref="S3:S30" si="2">IF(N3&lt;0.001,"***",IF(N3&lt;0.01,"**",IF(N3&lt;0.05,"*",IF(N3&lt;0.1,"^",""))))</f>
        <v/>
      </c>
    </row>
    <row r="4" spans="1:19" x14ac:dyDescent="0.25">
      <c r="A4">
        <v>3</v>
      </c>
      <c r="B4" t="s">
        <v>10</v>
      </c>
      <c r="C4">
        <v>-2.78420579357305E-2</v>
      </c>
      <c r="D4">
        <v>2.2715595553576901E-2</v>
      </c>
      <c r="E4">
        <v>0.220319007053217</v>
      </c>
      <c r="F4">
        <v>-2.68688158265495E-2</v>
      </c>
      <c r="G4">
        <v>2.2655917421118301E-2</v>
      </c>
      <c r="H4">
        <v>0.235641513031458</v>
      </c>
      <c r="I4">
        <v>-3.00041536195454E-2</v>
      </c>
      <c r="J4">
        <v>2.2627213358340399E-2</v>
      </c>
      <c r="K4">
        <v>0.18483283619643301</v>
      </c>
      <c r="L4">
        <v>-0.107843716128308</v>
      </c>
      <c r="M4">
        <v>2.0837463234017299E-2</v>
      </c>
      <c r="N4" s="1">
        <v>2.2733502077469701E-7</v>
      </c>
      <c r="P4" t="str">
        <f t="shared" ref="P4:P30" si="3">IF(E4&lt;0.001,"***",IF(E4&lt;0.01,"**",IF(E4&lt;0.05,"*",IF(E4&lt;0.1,"^",""))))</f>
        <v/>
      </c>
      <c r="Q4" t="str">
        <f t="shared" si="0"/>
        <v/>
      </c>
      <c r="R4" t="str">
        <f>IF(K4&lt;0.001,"***",IF(K4&lt;0.01,"**",IF(K4&lt;0.05,"*",IF(K4&lt;0.1,"^",""))))</f>
        <v/>
      </c>
      <c r="S4" t="str">
        <f t="shared" si="2"/>
        <v>***</v>
      </c>
    </row>
    <row r="5" spans="1:19" x14ac:dyDescent="0.25">
      <c r="A5">
        <v>4</v>
      </c>
      <c r="B5" t="s">
        <v>12</v>
      </c>
      <c r="C5">
        <v>-7.3144289783246705E-2</v>
      </c>
      <c r="D5">
        <v>2.5892554151358601E-2</v>
      </c>
      <c r="E5">
        <v>4.7293016668277501E-3</v>
      </c>
      <c r="F5">
        <v>-7.2169238742796807E-2</v>
      </c>
      <c r="G5">
        <v>2.57953107876468E-2</v>
      </c>
      <c r="H5">
        <v>5.1457406376140997E-3</v>
      </c>
      <c r="I5">
        <v>-7.8775255442331105E-2</v>
      </c>
      <c r="J5">
        <v>2.5775994975195001E-2</v>
      </c>
      <c r="K5">
        <v>2.2420056032351802E-3</v>
      </c>
      <c r="L5">
        <v>-0.21227458953515199</v>
      </c>
      <c r="M5">
        <v>2.1451593991182401E-2</v>
      </c>
      <c r="N5" s="1">
        <v>4.3535984557572799E-23</v>
      </c>
      <c r="P5" t="str">
        <f t="shared" si="3"/>
        <v>**</v>
      </c>
      <c r="Q5" t="str">
        <f t="shared" si="0"/>
        <v>**</v>
      </c>
      <c r="R5" t="str">
        <f t="shared" si="1"/>
        <v>**</v>
      </c>
      <c r="S5" t="str">
        <f t="shared" si="2"/>
        <v>***</v>
      </c>
    </row>
    <row r="6" spans="1:19" x14ac:dyDescent="0.25">
      <c r="A6">
        <v>5</v>
      </c>
      <c r="B6" t="s">
        <v>124</v>
      </c>
      <c r="C6">
        <v>5.84223356363592E-2</v>
      </c>
      <c r="D6">
        <v>2.0188443399038299E-2</v>
      </c>
      <c r="E6">
        <v>3.80549385945921E-3</v>
      </c>
      <c r="F6">
        <v>5.3786240132774603E-2</v>
      </c>
      <c r="G6">
        <v>1.9478495795657701E-2</v>
      </c>
      <c r="H6">
        <v>5.7569325041898602E-3</v>
      </c>
      <c r="I6">
        <v>6.4843982081030704E-2</v>
      </c>
      <c r="J6">
        <v>1.9438973540658398E-2</v>
      </c>
      <c r="K6">
        <v>8.5062920223550199E-4</v>
      </c>
      <c r="L6" t="s">
        <v>170</v>
      </c>
      <c r="M6" t="s">
        <v>170</v>
      </c>
      <c r="N6" t="s">
        <v>170</v>
      </c>
      <c r="P6" t="str">
        <f t="shared" si="3"/>
        <v>**</v>
      </c>
      <c r="Q6" t="str">
        <f t="shared" si="0"/>
        <v>**</v>
      </c>
      <c r="R6" t="str">
        <f t="shared" si="1"/>
        <v>***</v>
      </c>
      <c r="S6" t="str">
        <f t="shared" si="2"/>
        <v/>
      </c>
    </row>
    <row r="7" spans="1:19" x14ac:dyDescent="0.25">
      <c r="A7">
        <v>6</v>
      </c>
      <c r="B7" t="s">
        <v>24</v>
      </c>
      <c r="C7">
        <v>-1.72253918128762E-2</v>
      </c>
      <c r="D7">
        <v>2.5839528707518399E-2</v>
      </c>
      <c r="E7">
        <v>0.50500882818509096</v>
      </c>
      <c r="F7">
        <v>-2.1378224426063502E-2</v>
      </c>
      <c r="G7">
        <v>2.5687861527927399E-2</v>
      </c>
      <c r="H7">
        <v>0.40527879450178</v>
      </c>
      <c r="I7">
        <v>-1.5073948546882999E-2</v>
      </c>
      <c r="J7">
        <v>2.5657192410044001E-2</v>
      </c>
      <c r="K7">
        <v>0.55685884365514304</v>
      </c>
      <c r="L7" t="s">
        <v>170</v>
      </c>
      <c r="M7" t="s">
        <v>170</v>
      </c>
      <c r="N7" t="s">
        <v>170</v>
      </c>
      <c r="P7" t="str">
        <f t="shared" si="3"/>
        <v/>
      </c>
      <c r="Q7" t="str">
        <f t="shared" si="0"/>
        <v/>
      </c>
      <c r="R7" t="str">
        <f t="shared" si="1"/>
        <v/>
      </c>
      <c r="S7" t="str">
        <f t="shared" si="2"/>
        <v/>
      </c>
    </row>
    <row r="8" spans="1:19" x14ac:dyDescent="0.25">
      <c r="A8">
        <v>7</v>
      </c>
      <c r="B8" t="s">
        <v>23</v>
      </c>
      <c r="C8">
        <v>-0.15504623757948999</v>
      </c>
      <c r="D8">
        <v>2.3346659167280098E-2</v>
      </c>
      <c r="E8" s="1">
        <v>3.1146479678818099E-11</v>
      </c>
      <c r="F8">
        <v>-0.16138402468094501</v>
      </c>
      <c r="G8">
        <v>2.3148810284119001E-2</v>
      </c>
      <c r="H8" s="1">
        <v>3.13377735794716E-12</v>
      </c>
      <c r="I8">
        <v>-0.154294568538931</v>
      </c>
      <c r="J8">
        <v>2.3108857160913501E-2</v>
      </c>
      <c r="K8" s="1">
        <v>2.4411849902917399E-11</v>
      </c>
      <c r="L8" t="s">
        <v>170</v>
      </c>
      <c r="M8" t="s">
        <v>170</v>
      </c>
      <c r="N8" t="s">
        <v>170</v>
      </c>
      <c r="P8" t="str">
        <f t="shared" si="3"/>
        <v>***</v>
      </c>
      <c r="Q8" t="str">
        <f t="shared" si="0"/>
        <v>***</v>
      </c>
      <c r="R8" t="str">
        <f t="shared" si="1"/>
        <v>***</v>
      </c>
      <c r="S8" t="str">
        <f t="shared" si="2"/>
        <v/>
      </c>
    </row>
    <row r="9" spans="1:19" x14ac:dyDescent="0.25">
      <c r="A9">
        <v>8</v>
      </c>
      <c r="B9" t="s">
        <v>25</v>
      </c>
      <c r="C9">
        <v>2.95564702007747E-2</v>
      </c>
      <c r="D9">
        <v>2.84906727028729E-2</v>
      </c>
      <c r="E9">
        <v>0.29954545047400999</v>
      </c>
      <c r="F9">
        <v>3.3219582361272697E-2</v>
      </c>
      <c r="G9">
        <v>2.8365552239086499E-2</v>
      </c>
      <c r="H9">
        <v>0.24154889056864601</v>
      </c>
      <c r="I9">
        <v>3.4533648877902397E-2</v>
      </c>
      <c r="J9">
        <v>2.8314834380427499E-2</v>
      </c>
      <c r="K9">
        <v>0.22260480118628101</v>
      </c>
      <c r="L9" t="s">
        <v>170</v>
      </c>
      <c r="M9" t="s">
        <v>170</v>
      </c>
      <c r="N9" t="s">
        <v>170</v>
      </c>
      <c r="P9" t="str">
        <f t="shared" si="3"/>
        <v/>
      </c>
      <c r="Q9" t="str">
        <f t="shared" si="0"/>
        <v/>
      </c>
      <c r="R9" t="str">
        <f t="shared" si="1"/>
        <v/>
      </c>
      <c r="S9" t="str">
        <f t="shared" si="2"/>
        <v/>
      </c>
    </row>
    <row r="10" spans="1:19" x14ac:dyDescent="0.25">
      <c r="A10">
        <v>9</v>
      </c>
      <c r="B10" t="s">
        <v>26</v>
      </c>
      <c r="C10">
        <v>-6.77339034135368E-2</v>
      </c>
      <c r="D10">
        <v>4.8701021906265803E-2</v>
      </c>
      <c r="E10">
        <v>0.164282831065548</v>
      </c>
      <c r="F10">
        <v>-7.4521837549025902E-2</v>
      </c>
      <c r="G10">
        <v>4.8460144005159099E-2</v>
      </c>
      <c r="H10">
        <v>0.12409839121036501</v>
      </c>
      <c r="I10">
        <v>-7.7759183366513204E-2</v>
      </c>
      <c r="J10">
        <v>4.8410832140685797E-2</v>
      </c>
      <c r="K10">
        <v>0.108222238718685</v>
      </c>
      <c r="L10" t="s">
        <v>170</v>
      </c>
      <c r="M10" t="s">
        <v>170</v>
      </c>
      <c r="N10" t="s">
        <v>170</v>
      </c>
      <c r="P10" t="str">
        <f t="shared" si="3"/>
        <v/>
      </c>
      <c r="Q10" t="str">
        <f t="shared" si="0"/>
        <v/>
      </c>
      <c r="R10" t="str">
        <f t="shared" si="1"/>
        <v/>
      </c>
      <c r="S10" t="str">
        <f t="shared" si="2"/>
        <v/>
      </c>
    </row>
    <row r="11" spans="1:19" x14ac:dyDescent="0.25">
      <c r="A11">
        <v>10</v>
      </c>
      <c r="B11" t="s">
        <v>30</v>
      </c>
      <c r="C11">
        <v>0.18189652831678399</v>
      </c>
      <c r="D11">
        <v>2.7428360199905098E-2</v>
      </c>
      <c r="E11" s="1">
        <v>3.3185300597644802E-11</v>
      </c>
      <c r="F11">
        <v>0.17408586377402099</v>
      </c>
      <c r="G11">
        <v>2.7274188144282601E-2</v>
      </c>
      <c r="H11" s="1">
        <v>1.7387162051126399E-10</v>
      </c>
      <c r="I11">
        <v>0.17710702168568199</v>
      </c>
      <c r="J11">
        <v>2.7229638370463199E-2</v>
      </c>
      <c r="K11" s="1">
        <v>7.8107774310155904E-11</v>
      </c>
      <c r="L11" t="s">
        <v>170</v>
      </c>
      <c r="M11" t="s">
        <v>170</v>
      </c>
      <c r="N11" t="s">
        <v>170</v>
      </c>
      <c r="P11" t="str">
        <f t="shared" si="3"/>
        <v>***</v>
      </c>
      <c r="Q11" t="str">
        <f t="shared" si="0"/>
        <v>***</v>
      </c>
      <c r="R11" t="str">
        <f t="shared" si="1"/>
        <v>***</v>
      </c>
      <c r="S11" t="str">
        <f t="shared" si="2"/>
        <v/>
      </c>
    </row>
    <row r="12" spans="1:19" x14ac:dyDescent="0.25">
      <c r="A12">
        <v>11</v>
      </c>
      <c r="B12" t="s">
        <v>27</v>
      </c>
      <c r="C12">
        <v>0.170157315651529</v>
      </c>
      <c r="D12">
        <v>4.36748985163068E-2</v>
      </c>
      <c r="E12" s="1">
        <v>9.77952103959377E-5</v>
      </c>
      <c r="F12">
        <v>0.14963317517774699</v>
      </c>
      <c r="G12">
        <v>4.2639634337084197E-2</v>
      </c>
      <c r="H12">
        <v>4.4937077558407102E-4</v>
      </c>
      <c r="I12">
        <v>0.15605339437367899</v>
      </c>
      <c r="J12">
        <v>4.2492810389274001E-2</v>
      </c>
      <c r="K12">
        <v>2.4022127551574901E-4</v>
      </c>
      <c r="L12" t="s">
        <v>170</v>
      </c>
      <c r="M12" t="s">
        <v>170</v>
      </c>
      <c r="N12" t="s">
        <v>170</v>
      </c>
      <c r="P12" t="str">
        <f t="shared" si="3"/>
        <v>***</v>
      </c>
      <c r="Q12" t="str">
        <f t="shared" si="0"/>
        <v>***</v>
      </c>
      <c r="R12" t="str">
        <f t="shared" si="1"/>
        <v>***</v>
      </c>
      <c r="S12" t="str">
        <f t="shared" si="2"/>
        <v/>
      </c>
    </row>
    <row r="13" spans="1:19" x14ac:dyDescent="0.25">
      <c r="A13">
        <v>12</v>
      </c>
      <c r="B13" t="s">
        <v>29</v>
      </c>
      <c r="C13">
        <v>9.0985998307564805E-2</v>
      </c>
      <c r="D13">
        <v>2.50378623440911E-2</v>
      </c>
      <c r="E13">
        <v>2.7912974092104498E-4</v>
      </c>
      <c r="F13">
        <v>8.7284386080833901E-2</v>
      </c>
      <c r="G13">
        <v>2.4929750002671901E-2</v>
      </c>
      <c r="H13">
        <v>4.6314403429498701E-4</v>
      </c>
      <c r="I13">
        <v>8.8303562832781193E-2</v>
      </c>
      <c r="J13">
        <v>2.4856957796166802E-2</v>
      </c>
      <c r="K13">
        <v>3.81634518610358E-4</v>
      </c>
      <c r="L13" t="s">
        <v>170</v>
      </c>
      <c r="M13" t="s">
        <v>170</v>
      </c>
      <c r="N13" t="s">
        <v>170</v>
      </c>
      <c r="P13" t="str">
        <f t="shared" si="3"/>
        <v>***</v>
      </c>
      <c r="Q13" t="str">
        <f t="shared" si="0"/>
        <v>***</v>
      </c>
      <c r="R13" t="str">
        <f t="shared" si="1"/>
        <v>***</v>
      </c>
      <c r="S13" t="str">
        <f t="shared" si="2"/>
        <v/>
      </c>
    </row>
    <row r="14" spans="1:19" x14ac:dyDescent="0.25">
      <c r="A14">
        <v>13</v>
      </c>
      <c r="B14" t="s">
        <v>28</v>
      </c>
      <c r="C14">
        <v>0.120770740378394</v>
      </c>
      <c r="D14">
        <v>6.7493046741214799E-2</v>
      </c>
      <c r="E14">
        <v>7.3553560794452605E-2</v>
      </c>
      <c r="F14">
        <v>0.10760669525029901</v>
      </c>
      <c r="G14">
        <v>6.6353128077645901E-2</v>
      </c>
      <c r="H14">
        <v>0.10486169904126701</v>
      </c>
      <c r="I14">
        <v>0.108318728914646</v>
      </c>
      <c r="J14">
        <v>6.6074636273526305E-2</v>
      </c>
      <c r="K14">
        <v>0.10114267563035099</v>
      </c>
      <c r="L14" t="s">
        <v>170</v>
      </c>
      <c r="M14" t="s">
        <v>170</v>
      </c>
      <c r="N14" t="s">
        <v>170</v>
      </c>
      <c r="P14" t="str">
        <f t="shared" si="3"/>
        <v>^</v>
      </c>
      <c r="Q14" t="str">
        <f t="shared" si="0"/>
        <v/>
      </c>
      <c r="R14" t="str">
        <f t="shared" si="1"/>
        <v/>
      </c>
      <c r="S14" t="str">
        <f t="shared" si="2"/>
        <v/>
      </c>
    </row>
    <row r="15" spans="1:19" x14ac:dyDescent="0.25">
      <c r="A15">
        <v>14</v>
      </c>
      <c r="B15" t="s">
        <v>503</v>
      </c>
      <c r="C15">
        <v>-3.4122150663970202E-2</v>
      </c>
      <c r="D15">
        <v>2.55719560168793E-2</v>
      </c>
      <c r="E15">
        <v>0.18208647344158299</v>
      </c>
      <c r="F15">
        <v>-3.9111693444303902E-2</v>
      </c>
      <c r="G15">
        <v>2.5463302126547901E-2</v>
      </c>
      <c r="H15">
        <v>0.124537789162841</v>
      </c>
      <c r="I15">
        <v>-4.2129488299197E-2</v>
      </c>
      <c r="J15">
        <v>2.5440444789733001E-2</v>
      </c>
      <c r="K15">
        <v>9.7720929450559393E-2</v>
      </c>
      <c r="L15" t="s">
        <v>170</v>
      </c>
      <c r="M15" t="s">
        <v>170</v>
      </c>
      <c r="N15" t="s">
        <v>170</v>
      </c>
      <c r="P15" t="str">
        <f t="shared" si="3"/>
        <v/>
      </c>
      <c r="Q15" t="str">
        <f t="shared" si="0"/>
        <v/>
      </c>
      <c r="R15" t="str">
        <f t="shared" si="1"/>
        <v>^</v>
      </c>
      <c r="S15" t="str">
        <f t="shared" si="2"/>
        <v/>
      </c>
    </row>
    <row r="16" spans="1:19" x14ac:dyDescent="0.25">
      <c r="A16">
        <v>15</v>
      </c>
      <c r="B16" t="s">
        <v>504</v>
      </c>
      <c r="C16">
        <v>-3.1082385425144101E-2</v>
      </c>
      <c r="D16">
        <v>3.1019220774148999E-2</v>
      </c>
      <c r="E16">
        <v>0.31632605792884699</v>
      </c>
      <c r="F16">
        <v>-3.0963978695545399E-2</v>
      </c>
      <c r="G16">
        <v>3.0944218713436399E-2</v>
      </c>
      <c r="H16">
        <v>0.31700157709767202</v>
      </c>
      <c r="I16">
        <v>-3.0333413077152E-2</v>
      </c>
      <c r="J16">
        <v>3.0931887713957398E-2</v>
      </c>
      <c r="K16">
        <v>0.32676445324259901</v>
      </c>
      <c r="L16" t="s">
        <v>170</v>
      </c>
      <c r="M16" t="s">
        <v>170</v>
      </c>
      <c r="N16" t="s">
        <v>170</v>
      </c>
      <c r="P16" t="str">
        <f t="shared" si="3"/>
        <v/>
      </c>
      <c r="Q16" t="str">
        <f t="shared" si="0"/>
        <v/>
      </c>
      <c r="R16" t="str">
        <f t="shared" si="1"/>
        <v/>
      </c>
      <c r="S16" t="str">
        <f t="shared" si="2"/>
        <v/>
      </c>
    </row>
    <row r="17" spans="1:19" x14ac:dyDescent="0.25">
      <c r="A17">
        <v>16</v>
      </c>
      <c r="B17" t="s">
        <v>505</v>
      </c>
      <c r="C17">
        <v>-2.0784488173884501E-2</v>
      </c>
      <c r="D17">
        <v>2.7690689685782401E-2</v>
      </c>
      <c r="E17">
        <v>0.45289654098299198</v>
      </c>
      <c r="F17">
        <v>-2.3709326163765702E-2</v>
      </c>
      <c r="G17">
        <v>2.7615143559982101E-2</v>
      </c>
      <c r="H17">
        <v>0.39058194526835099</v>
      </c>
      <c r="I17">
        <v>-2.7874189345939701E-2</v>
      </c>
      <c r="J17">
        <v>2.7595875751115401E-2</v>
      </c>
      <c r="K17">
        <v>0.31245440860360102</v>
      </c>
      <c r="L17" t="s">
        <v>170</v>
      </c>
      <c r="M17" t="s">
        <v>170</v>
      </c>
      <c r="N17" t="s">
        <v>170</v>
      </c>
      <c r="P17" t="str">
        <f t="shared" si="3"/>
        <v/>
      </c>
      <c r="Q17" t="str">
        <f t="shared" si="0"/>
        <v/>
      </c>
      <c r="R17" t="str">
        <f t="shared" si="1"/>
        <v/>
      </c>
      <c r="S17" t="str">
        <f t="shared" si="2"/>
        <v/>
      </c>
    </row>
    <row r="18" spans="1:19" x14ac:dyDescent="0.25">
      <c r="A18">
        <v>17</v>
      </c>
      <c r="B18" t="s">
        <v>173</v>
      </c>
      <c r="C18">
        <v>-4.9840758675752002E-2</v>
      </c>
      <c r="D18">
        <v>3.2716527748945699E-2</v>
      </c>
      <c r="E18">
        <v>0.12765560278600699</v>
      </c>
      <c r="F18">
        <v>-4.7603615886865902E-2</v>
      </c>
      <c r="G18">
        <v>3.2640862553557498E-2</v>
      </c>
      <c r="H18">
        <v>0.144728785195544</v>
      </c>
      <c r="I18">
        <v>4.3346911085671902E-2</v>
      </c>
      <c r="J18">
        <v>3.1286538300498698E-2</v>
      </c>
      <c r="K18">
        <v>0.16590537271720099</v>
      </c>
      <c r="L18" t="s">
        <v>170</v>
      </c>
      <c r="M18" t="s">
        <v>170</v>
      </c>
      <c r="N18" t="s">
        <v>170</v>
      </c>
      <c r="P18" t="str">
        <f t="shared" si="3"/>
        <v/>
      </c>
      <c r="Q18" t="str">
        <f t="shared" si="0"/>
        <v/>
      </c>
      <c r="R18" t="str">
        <f t="shared" si="1"/>
        <v/>
      </c>
      <c r="S18" t="str">
        <f t="shared" si="2"/>
        <v/>
      </c>
    </row>
    <row r="19" spans="1:19" x14ac:dyDescent="0.25">
      <c r="A19">
        <v>18</v>
      </c>
      <c r="B19" t="s">
        <v>31</v>
      </c>
      <c r="C19">
        <v>-5.6857833975032697E-2</v>
      </c>
      <c r="D19">
        <v>6.4294381906360096E-3</v>
      </c>
      <c r="E19" s="1">
        <v>9.2882689723351093E-19</v>
      </c>
      <c r="F19">
        <v>-5.7024382097699097E-2</v>
      </c>
      <c r="G19">
        <v>6.4135398750038396E-3</v>
      </c>
      <c r="H19" s="1">
        <v>6.0425620631474199E-19</v>
      </c>
      <c r="I19">
        <v>-9.1194946061739501E-2</v>
      </c>
      <c r="J19">
        <v>5.4744788842572998E-3</v>
      </c>
      <c r="K19" s="1">
        <v>2.63860847304195E-62</v>
      </c>
      <c r="L19" t="s">
        <v>170</v>
      </c>
      <c r="M19" t="s">
        <v>170</v>
      </c>
      <c r="N19" t="s">
        <v>170</v>
      </c>
      <c r="P19" t="str">
        <f t="shared" si="3"/>
        <v>***</v>
      </c>
      <c r="Q19" t="str">
        <f t="shared" si="0"/>
        <v>***</v>
      </c>
      <c r="R19" t="str">
        <f t="shared" si="1"/>
        <v>***</v>
      </c>
      <c r="S19" t="str">
        <f t="shared" si="2"/>
        <v/>
      </c>
    </row>
    <row r="20" spans="1:19" x14ac:dyDescent="0.25">
      <c r="A20">
        <v>19</v>
      </c>
      <c r="B20" t="s">
        <v>32</v>
      </c>
      <c r="C20">
        <v>1.1538010210981499E-2</v>
      </c>
      <c r="D20">
        <v>1.37300535679039E-2</v>
      </c>
      <c r="E20">
        <v>0.40071382012805201</v>
      </c>
      <c r="F20">
        <v>1.402371444903E-2</v>
      </c>
      <c r="G20">
        <v>1.36862191881816E-2</v>
      </c>
      <c r="H20">
        <v>0.30552388117919099</v>
      </c>
      <c r="I20">
        <v>1.7945105906735401E-2</v>
      </c>
      <c r="J20">
        <v>1.3651827728701899E-2</v>
      </c>
      <c r="K20">
        <v>0.18868345813981399</v>
      </c>
      <c r="L20" t="s">
        <v>170</v>
      </c>
      <c r="M20" t="s">
        <v>170</v>
      </c>
      <c r="N20" t="s">
        <v>170</v>
      </c>
      <c r="P20" t="str">
        <f t="shared" si="3"/>
        <v/>
      </c>
      <c r="Q20" t="str">
        <f t="shared" si="0"/>
        <v/>
      </c>
      <c r="R20" t="str">
        <f t="shared" si="1"/>
        <v/>
      </c>
      <c r="S20" t="str">
        <f t="shared" si="2"/>
        <v/>
      </c>
    </row>
    <row r="21" spans="1:19" x14ac:dyDescent="0.25">
      <c r="A21">
        <v>20</v>
      </c>
      <c r="B21" t="s">
        <v>33</v>
      </c>
      <c r="C21">
        <v>1.36248281696956E-2</v>
      </c>
      <c r="D21">
        <v>3.7016656915741099E-3</v>
      </c>
      <c r="E21">
        <v>2.32568104339635E-4</v>
      </c>
      <c r="F21">
        <v>1.3161057996405301E-2</v>
      </c>
      <c r="G21">
        <v>3.6900238306651302E-3</v>
      </c>
      <c r="H21">
        <v>3.6156098748685799E-4</v>
      </c>
      <c r="I21">
        <v>1.20973137426371E-2</v>
      </c>
      <c r="J21">
        <v>3.6931483560225398E-3</v>
      </c>
      <c r="K21">
        <v>1.05434040692916E-3</v>
      </c>
      <c r="L21" t="s">
        <v>170</v>
      </c>
      <c r="M21" t="s">
        <v>170</v>
      </c>
      <c r="N21" t="s">
        <v>170</v>
      </c>
      <c r="P21" t="str">
        <f t="shared" si="3"/>
        <v>***</v>
      </c>
      <c r="Q21" t="str">
        <f t="shared" si="0"/>
        <v>***</v>
      </c>
      <c r="R21" t="str">
        <f t="shared" si="1"/>
        <v>**</v>
      </c>
      <c r="S21" t="str">
        <f t="shared" si="2"/>
        <v/>
      </c>
    </row>
    <row r="22" spans="1:19" x14ac:dyDescent="0.25">
      <c r="A22">
        <v>21</v>
      </c>
      <c r="B22" t="s">
        <v>118</v>
      </c>
      <c r="C22">
        <v>-7.65366288038724E-3</v>
      </c>
      <c r="D22">
        <v>5.8305935895109602E-3</v>
      </c>
      <c r="E22">
        <v>0.189293153557543</v>
      </c>
      <c r="F22">
        <v>-7.88982814330688E-3</v>
      </c>
      <c r="G22">
        <v>5.8149501236391303E-3</v>
      </c>
      <c r="H22">
        <v>0.174839093335035</v>
      </c>
      <c r="I22">
        <v>-8.4993504186538192E-3</v>
      </c>
      <c r="J22">
        <v>5.8033074589102299E-3</v>
      </c>
      <c r="K22">
        <v>0.143038252453214</v>
      </c>
      <c r="L22" t="s">
        <v>170</v>
      </c>
      <c r="M22" t="s">
        <v>170</v>
      </c>
      <c r="N22" t="s">
        <v>170</v>
      </c>
      <c r="P22" t="str">
        <f t="shared" si="3"/>
        <v/>
      </c>
      <c r="Q22" t="str">
        <f t="shared" si="0"/>
        <v/>
      </c>
      <c r="R22" t="str">
        <f t="shared" si="1"/>
        <v/>
      </c>
      <c r="S22" t="str">
        <f t="shared" si="2"/>
        <v/>
      </c>
    </row>
    <row r="23" spans="1:19" x14ac:dyDescent="0.25">
      <c r="A23">
        <v>22</v>
      </c>
      <c r="B23" t="s">
        <v>34</v>
      </c>
      <c r="C23">
        <v>3.8760203246267001E-3</v>
      </c>
      <c r="D23">
        <v>4.12818976960504E-4</v>
      </c>
      <c r="E23" s="1">
        <v>6.0484972535062696E-21</v>
      </c>
      <c r="F23">
        <v>3.8203630388174599E-3</v>
      </c>
      <c r="G23">
        <v>4.1042004748942802E-4</v>
      </c>
      <c r="H23" s="1">
        <v>1.2974545255544101E-20</v>
      </c>
      <c r="I23">
        <v>3.9410099047898703E-3</v>
      </c>
      <c r="J23">
        <v>4.0991563928544599E-4</v>
      </c>
      <c r="K23" s="1">
        <v>6.9650350997293101E-22</v>
      </c>
      <c r="L23" t="s">
        <v>170</v>
      </c>
      <c r="M23" t="s">
        <v>170</v>
      </c>
      <c r="N23" t="s">
        <v>170</v>
      </c>
      <c r="P23" t="str">
        <f t="shared" si="3"/>
        <v>***</v>
      </c>
      <c r="Q23" t="str">
        <f t="shared" si="0"/>
        <v>***</v>
      </c>
      <c r="R23" t="str">
        <f t="shared" si="1"/>
        <v>***</v>
      </c>
      <c r="S23" t="str">
        <f t="shared" si="2"/>
        <v/>
      </c>
    </row>
    <row r="24" spans="1:19" x14ac:dyDescent="0.25">
      <c r="A24">
        <v>23</v>
      </c>
      <c r="B24" t="s">
        <v>35</v>
      </c>
      <c r="C24">
        <v>-4.7156525693684698E-4</v>
      </c>
      <c r="D24">
        <v>2.1977020526374501E-4</v>
      </c>
      <c r="E24">
        <v>3.1895349212283798E-2</v>
      </c>
      <c r="F24">
        <v>-4.9478617539201698E-4</v>
      </c>
      <c r="G24">
        <v>2.1703167247398201E-4</v>
      </c>
      <c r="H24">
        <v>2.26202724788864E-2</v>
      </c>
      <c r="I24">
        <v>-1.07041647676368E-3</v>
      </c>
      <c r="J24">
        <v>1.8955708822827099E-4</v>
      </c>
      <c r="K24" s="1">
        <v>1.63333945342749E-8</v>
      </c>
      <c r="L24" t="s">
        <v>170</v>
      </c>
      <c r="M24" t="s">
        <v>170</v>
      </c>
      <c r="N24" t="s">
        <v>170</v>
      </c>
      <c r="P24" t="str">
        <f t="shared" si="3"/>
        <v>*</v>
      </c>
      <c r="Q24" t="str">
        <f t="shared" si="0"/>
        <v>*</v>
      </c>
      <c r="R24" t="str">
        <f t="shared" si="1"/>
        <v>***</v>
      </c>
      <c r="S24" t="str">
        <f t="shared" si="2"/>
        <v/>
      </c>
    </row>
    <row r="25" spans="1:19" x14ac:dyDescent="0.25">
      <c r="A25">
        <v>24</v>
      </c>
      <c r="B25" t="s">
        <v>36</v>
      </c>
      <c r="C25">
        <v>5.9776231872692902E-4</v>
      </c>
      <c r="D25">
        <v>1.03023512976817E-4</v>
      </c>
      <c r="E25" s="1">
        <v>6.5453111133478396E-9</v>
      </c>
      <c r="F25">
        <v>5.77911585554067E-4</v>
      </c>
      <c r="G25">
        <v>1.02413349111303E-4</v>
      </c>
      <c r="H25" s="1">
        <v>1.6717819221988899E-8</v>
      </c>
      <c r="I25">
        <v>4.31899544087657E-4</v>
      </c>
      <c r="J25">
        <v>1.0118055922168901E-4</v>
      </c>
      <c r="K25" s="1">
        <v>1.96701819604216E-5</v>
      </c>
      <c r="L25" t="s">
        <v>170</v>
      </c>
      <c r="M25" t="s">
        <v>170</v>
      </c>
      <c r="N25" t="s">
        <v>170</v>
      </c>
      <c r="P25" t="str">
        <f t="shared" si="3"/>
        <v>***</v>
      </c>
      <c r="Q25" t="str">
        <f t="shared" si="0"/>
        <v>***</v>
      </c>
      <c r="R25" t="str">
        <f t="shared" si="1"/>
        <v>***</v>
      </c>
      <c r="S25" t="str">
        <f t="shared" si="2"/>
        <v/>
      </c>
    </row>
    <row r="26" spans="1:19" x14ac:dyDescent="0.25">
      <c r="A26">
        <v>25</v>
      </c>
      <c r="B26" t="s">
        <v>37</v>
      </c>
      <c r="C26">
        <v>-8.1056623209319004E-3</v>
      </c>
      <c r="D26">
        <v>1.9936966816051602E-2</v>
      </c>
      <c r="E26">
        <v>0.68432789810535499</v>
      </c>
      <c r="F26">
        <v>-5.12162855346927E-3</v>
      </c>
      <c r="G26">
        <v>1.9870566734500099E-2</v>
      </c>
      <c r="H26">
        <v>0.79660024433744503</v>
      </c>
      <c r="I26">
        <v>-1.1440550794276401E-2</v>
      </c>
      <c r="J26">
        <v>1.98430520891624E-2</v>
      </c>
      <c r="K26">
        <v>0.56424215217360096</v>
      </c>
      <c r="L26" t="s">
        <v>170</v>
      </c>
      <c r="M26" t="s">
        <v>170</v>
      </c>
      <c r="N26" t="s">
        <v>170</v>
      </c>
      <c r="P26" t="str">
        <f t="shared" si="3"/>
        <v/>
      </c>
      <c r="Q26" t="str">
        <f t="shared" si="0"/>
        <v/>
      </c>
      <c r="R26" t="str">
        <f t="shared" si="1"/>
        <v/>
      </c>
      <c r="S26" t="str">
        <f t="shared" si="2"/>
        <v/>
      </c>
    </row>
    <row r="27" spans="1:19" x14ac:dyDescent="0.25">
      <c r="A27">
        <v>26</v>
      </c>
      <c r="B27" t="s">
        <v>38</v>
      </c>
      <c r="C27">
        <v>-3.6341658782715697E-2</v>
      </c>
      <c r="D27">
        <v>2.9038040658535699E-2</v>
      </c>
      <c r="E27">
        <v>0.21074519643776701</v>
      </c>
      <c r="F27">
        <v>-2.9021266464444698E-2</v>
      </c>
      <c r="G27">
        <v>2.8984272908432002E-2</v>
      </c>
      <c r="H27">
        <v>0.316693232064514</v>
      </c>
      <c r="I27">
        <v>-3.63811946479808E-2</v>
      </c>
      <c r="J27">
        <v>2.8934838134577499E-2</v>
      </c>
      <c r="K27">
        <v>0.20862722727594199</v>
      </c>
      <c r="L27" t="s">
        <v>170</v>
      </c>
      <c r="M27" t="s">
        <v>170</v>
      </c>
      <c r="N27" t="s">
        <v>170</v>
      </c>
      <c r="P27" t="str">
        <f t="shared" si="3"/>
        <v/>
      </c>
      <c r="Q27" t="str">
        <f t="shared" si="0"/>
        <v/>
      </c>
      <c r="R27" t="str">
        <f t="shared" si="1"/>
        <v/>
      </c>
      <c r="S27" t="str">
        <f t="shared" si="2"/>
        <v/>
      </c>
    </row>
    <row r="28" spans="1:19" x14ac:dyDescent="0.25">
      <c r="A28">
        <v>27</v>
      </c>
      <c r="B28" t="s">
        <v>40</v>
      </c>
      <c r="C28">
        <v>-0.221195331413261</v>
      </c>
      <c r="D28">
        <v>3.1064402619533998E-2</v>
      </c>
      <c r="E28" s="1">
        <v>1.07504776143401E-12</v>
      </c>
      <c r="F28">
        <v>-0.217679260294105</v>
      </c>
      <c r="G28">
        <v>3.0969618862007602E-2</v>
      </c>
      <c r="H28" s="1">
        <v>2.08317166243055E-12</v>
      </c>
      <c r="I28">
        <v>-0.147634922012499</v>
      </c>
      <c r="J28">
        <v>3.02588715180548E-2</v>
      </c>
      <c r="K28" s="1">
        <v>1.06591344523772E-6</v>
      </c>
      <c r="L28" t="s">
        <v>170</v>
      </c>
      <c r="M28" t="s">
        <v>170</v>
      </c>
      <c r="N28" t="s">
        <v>170</v>
      </c>
      <c r="P28" t="str">
        <f t="shared" si="3"/>
        <v>***</v>
      </c>
      <c r="Q28" t="str">
        <f t="shared" si="0"/>
        <v>***</v>
      </c>
      <c r="R28" t="str">
        <f t="shared" si="1"/>
        <v>***</v>
      </c>
      <c r="S28" t="str">
        <f t="shared" si="2"/>
        <v/>
      </c>
    </row>
    <row r="29" spans="1:19" x14ac:dyDescent="0.25">
      <c r="A29">
        <v>28</v>
      </c>
      <c r="B29" t="s">
        <v>41</v>
      </c>
      <c r="C29">
        <v>-0.10775634579040801</v>
      </c>
      <c r="D29">
        <v>2.5721134793867999E-2</v>
      </c>
      <c r="E29" s="1">
        <v>2.7968228442178901E-5</v>
      </c>
      <c r="F29">
        <v>-0.101156109663275</v>
      </c>
      <c r="G29">
        <v>2.55810807540966E-2</v>
      </c>
      <c r="H29" s="1">
        <v>7.6748482806673701E-5</v>
      </c>
      <c r="I29">
        <v>-4.7766555640974602E-2</v>
      </c>
      <c r="J29">
        <v>2.499732815261E-2</v>
      </c>
      <c r="K29">
        <v>5.6021745876279498E-2</v>
      </c>
      <c r="L29" t="s">
        <v>170</v>
      </c>
      <c r="M29" t="s">
        <v>170</v>
      </c>
      <c r="N29" t="s">
        <v>170</v>
      </c>
      <c r="P29" t="str">
        <f t="shared" si="3"/>
        <v>***</v>
      </c>
      <c r="Q29" t="str">
        <f t="shared" si="0"/>
        <v>***</v>
      </c>
      <c r="R29" t="str">
        <f t="shared" si="1"/>
        <v>^</v>
      </c>
      <c r="S29" t="str">
        <f t="shared" si="2"/>
        <v/>
      </c>
    </row>
    <row r="30" spans="1:19" x14ac:dyDescent="0.25">
      <c r="A30">
        <v>29</v>
      </c>
      <c r="B30" t="s">
        <v>39</v>
      </c>
      <c r="C30">
        <v>-0.13571497480404801</v>
      </c>
      <c r="D30">
        <v>2.84713067473953E-2</v>
      </c>
      <c r="E30" s="1">
        <v>1.87241825829168E-6</v>
      </c>
      <c r="F30">
        <v>-0.12904571785455299</v>
      </c>
      <c r="G30">
        <v>2.8371638201800602E-2</v>
      </c>
      <c r="H30" s="1">
        <v>5.4053882385028198E-6</v>
      </c>
      <c r="I30">
        <v>-9.3532752534416605E-2</v>
      </c>
      <c r="J30">
        <v>2.8048119138468601E-2</v>
      </c>
      <c r="K30">
        <v>8.53839197852071E-4</v>
      </c>
      <c r="L30" t="s">
        <v>170</v>
      </c>
      <c r="M30" t="s">
        <v>170</v>
      </c>
      <c r="N30" t="s">
        <v>170</v>
      </c>
      <c r="P30" t="str">
        <f t="shared" si="3"/>
        <v>***</v>
      </c>
      <c r="Q30" t="str">
        <f t="shared" si="0"/>
        <v>***</v>
      </c>
      <c r="R30" t="str">
        <f t="shared" si="1"/>
        <v>***</v>
      </c>
      <c r="S30" t="str">
        <f t="shared" si="2"/>
        <v/>
      </c>
    </row>
    <row r="31" spans="1:19" x14ac:dyDescent="0.25">
      <c r="A31">
        <v>30</v>
      </c>
      <c r="B31" t="s">
        <v>43</v>
      </c>
      <c r="C31">
        <v>-7.8026306628179207E-2</v>
      </c>
      <c r="D31">
        <v>6.9116717348958502E-3</v>
      </c>
      <c r="E31" s="1">
        <v>1.4861027769035399E-29</v>
      </c>
      <c r="F31">
        <v>-7.7180826289954998E-2</v>
      </c>
      <c r="G31">
        <v>6.8886030035116303E-3</v>
      </c>
      <c r="H31" s="1">
        <v>3.8914381397653301E-29</v>
      </c>
      <c r="I31" t="s">
        <v>170</v>
      </c>
      <c r="J31" t="s">
        <v>170</v>
      </c>
      <c r="K31" t="s">
        <v>170</v>
      </c>
      <c r="L31" t="s">
        <v>170</v>
      </c>
      <c r="M31" t="s">
        <v>170</v>
      </c>
      <c r="N31" t="s">
        <v>170</v>
      </c>
    </row>
    <row r="32" spans="1:19" x14ac:dyDescent="0.25">
      <c r="A32">
        <v>31</v>
      </c>
      <c r="B32" t="s">
        <v>44</v>
      </c>
      <c r="C32">
        <v>2.7679635046543999E-2</v>
      </c>
      <c r="D32">
        <v>1.7302554805009199E-2</v>
      </c>
      <c r="E32">
        <v>0.10965568391413801</v>
      </c>
      <c r="F32">
        <v>2.5230854187433399E-2</v>
      </c>
      <c r="G32">
        <v>1.7167047092130398E-2</v>
      </c>
      <c r="H32">
        <v>0.14163599802555499</v>
      </c>
      <c r="I32" t="s">
        <v>170</v>
      </c>
      <c r="J32" t="s">
        <v>170</v>
      </c>
      <c r="K32" t="s">
        <v>170</v>
      </c>
      <c r="L32" t="s">
        <v>170</v>
      </c>
      <c r="M32" t="s">
        <v>170</v>
      </c>
      <c r="N32" t="s">
        <v>170</v>
      </c>
    </row>
    <row r="33" spans="1:14" x14ac:dyDescent="0.25">
      <c r="A33">
        <v>32</v>
      </c>
      <c r="B33" t="s">
        <v>131</v>
      </c>
      <c r="C33">
        <v>0.53833735827665896</v>
      </c>
      <c r="D33">
        <v>0.208346661282302</v>
      </c>
      <c r="E33">
        <v>9.77031382562925E-3</v>
      </c>
      <c r="F33">
        <v>-0.10800466409319601</v>
      </c>
      <c r="G33">
        <v>2.36590533540375E-2</v>
      </c>
      <c r="H33" s="1">
        <v>4.9938510586559803E-6</v>
      </c>
      <c r="I33" t="s">
        <v>170</v>
      </c>
      <c r="J33" t="s">
        <v>170</v>
      </c>
      <c r="K33" t="s">
        <v>170</v>
      </c>
      <c r="L33" t="s">
        <v>170</v>
      </c>
      <c r="M33" t="s">
        <v>170</v>
      </c>
      <c r="N33" t="s">
        <v>170</v>
      </c>
    </row>
    <row r="34" spans="1:14" x14ac:dyDescent="0.25">
      <c r="A34">
        <v>33</v>
      </c>
      <c r="B34" t="s">
        <v>145</v>
      </c>
      <c r="C34">
        <v>0.126267361070314</v>
      </c>
      <c r="D34">
        <v>0.23211252406833999</v>
      </c>
      <c r="E34">
        <v>0.58644696353978198</v>
      </c>
      <c r="F34">
        <v>-0.51943246623704697</v>
      </c>
      <c r="G34">
        <v>0.10189385288883</v>
      </c>
      <c r="H34" s="1">
        <v>3.4365950525801799E-7</v>
      </c>
      <c r="I34" t="s">
        <v>170</v>
      </c>
      <c r="J34" t="s">
        <v>170</v>
      </c>
      <c r="K34" t="s">
        <v>170</v>
      </c>
      <c r="L34" t="s">
        <v>170</v>
      </c>
      <c r="M34" t="s">
        <v>170</v>
      </c>
      <c r="N34" t="s">
        <v>170</v>
      </c>
    </row>
    <row r="35" spans="1:14" x14ac:dyDescent="0.25">
      <c r="A35">
        <v>34</v>
      </c>
      <c r="B35" t="s">
        <v>46</v>
      </c>
      <c r="C35">
        <v>0.30092466151082198</v>
      </c>
      <c r="D35">
        <v>0.21789117668152999</v>
      </c>
      <c r="E35">
        <v>0.167255048283871</v>
      </c>
      <c r="F35">
        <v>-0.34404792092216901</v>
      </c>
      <c r="G35">
        <v>6.5189507666540095E-2</v>
      </c>
      <c r="H35" s="1">
        <v>1.3084543596684901E-7</v>
      </c>
      <c r="I35" t="s">
        <v>170</v>
      </c>
      <c r="J35" t="s">
        <v>170</v>
      </c>
      <c r="K35" t="s">
        <v>170</v>
      </c>
      <c r="L35" t="s">
        <v>170</v>
      </c>
      <c r="M35" t="s">
        <v>170</v>
      </c>
      <c r="N35" t="s">
        <v>170</v>
      </c>
    </row>
    <row r="36" spans="1:14" x14ac:dyDescent="0.25">
      <c r="A36">
        <v>35</v>
      </c>
      <c r="B36" t="s">
        <v>129</v>
      </c>
      <c r="C36">
        <v>0.13546338706407601</v>
      </c>
      <c r="D36">
        <v>0.222382717018935</v>
      </c>
      <c r="E36">
        <v>0.54242813292184899</v>
      </c>
      <c r="F36">
        <v>-0.51038529836926205</v>
      </c>
      <c r="G36">
        <v>8.1715026772443494E-2</v>
      </c>
      <c r="H36" s="1">
        <v>4.2132010026080201E-10</v>
      </c>
      <c r="I36" t="s">
        <v>170</v>
      </c>
      <c r="J36" t="s">
        <v>170</v>
      </c>
      <c r="K36" t="s">
        <v>170</v>
      </c>
      <c r="L36" t="s">
        <v>170</v>
      </c>
      <c r="M36" t="s">
        <v>170</v>
      </c>
      <c r="N36" t="s">
        <v>170</v>
      </c>
    </row>
    <row r="37" spans="1:14" x14ac:dyDescent="0.25">
      <c r="A37">
        <v>36</v>
      </c>
      <c r="B37" t="s">
        <v>130</v>
      </c>
      <c r="C37">
        <v>0.31210264250516601</v>
      </c>
      <c r="D37">
        <v>0.21849681321200701</v>
      </c>
      <c r="E37">
        <v>0.153174396594531</v>
      </c>
      <c r="F37">
        <v>-0.31278984758915501</v>
      </c>
      <c r="G37">
        <v>7.3384128332787402E-2</v>
      </c>
      <c r="H37" s="1">
        <v>2.02275840891993E-5</v>
      </c>
      <c r="I37" t="s">
        <v>170</v>
      </c>
      <c r="J37" t="s">
        <v>170</v>
      </c>
      <c r="K37" t="s">
        <v>170</v>
      </c>
      <c r="L37" t="s">
        <v>170</v>
      </c>
      <c r="M37" t="s">
        <v>170</v>
      </c>
      <c r="N37" t="s">
        <v>170</v>
      </c>
    </row>
    <row r="38" spans="1:14" x14ac:dyDescent="0.25">
      <c r="A38">
        <v>37</v>
      </c>
      <c r="B38" t="s">
        <v>45</v>
      </c>
      <c r="C38">
        <v>0.42734610138485402</v>
      </c>
      <c r="D38">
        <v>0.28145346662887399</v>
      </c>
      <c r="E38">
        <v>0.12892508781165901</v>
      </c>
      <c r="F38">
        <v>-0.21261328920403499</v>
      </c>
      <c r="G38">
        <v>0.188682309676173</v>
      </c>
      <c r="H38">
        <v>0.25981346247842901</v>
      </c>
      <c r="I38" t="s">
        <v>170</v>
      </c>
      <c r="J38" t="s">
        <v>170</v>
      </c>
      <c r="K38" t="s">
        <v>170</v>
      </c>
      <c r="L38" t="s">
        <v>170</v>
      </c>
      <c r="M38" t="s">
        <v>170</v>
      </c>
      <c r="N38" t="s">
        <v>170</v>
      </c>
    </row>
    <row r="39" spans="1:14" x14ac:dyDescent="0.25">
      <c r="A39">
        <v>38</v>
      </c>
      <c r="B39" t="s">
        <v>106</v>
      </c>
      <c r="C39">
        <v>3.3215270403482398E-2</v>
      </c>
      <c r="D39">
        <v>6.5300377974328694E-2</v>
      </c>
      <c r="E39">
        <v>0.61099507217709703</v>
      </c>
      <c r="F39" t="s">
        <v>170</v>
      </c>
      <c r="G39" t="s">
        <v>170</v>
      </c>
      <c r="H39" t="s">
        <v>170</v>
      </c>
      <c r="I39" t="s">
        <v>170</v>
      </c>
      <c r="J39" t="s">
        <v>170</v>
      </c>
      <c r="K39" t="s">
        <v>170</v>
      </c>
      <c r="L39" t="s">
        <v>170</v>
      </c>
      <c r="M39" t="s">
        <v>170</v>
      </c>
      <c r="N39" t="s">
        <v>170</v>
      </c>
    </row>
    <row r="40" spans="1:14" x14ac:dyDescent="0.25">
      <c r="A40">
        <v>39</v>
      </c>
      <c r="B40" t="s">
        <v>62</v>
      </c>
      <c r="C40">
        <v>5.6290705255467401E-2</v>
      </c>
      <c r="D40">
        <v>0.16614513183718099</v>
      </c>
      <c r="E40">
        <v>0.73475707030329196</v>
      </c>
      <c r="F40" t="s">
        <v>170</v>
      </c>
      <c r="G40" t="s">
        <v>170</v>
      </c>
      <c r="H40" t="s">
        <v>170</v>
      </c>
      <c r="I40" t="s">
        <v>170</v>
      </c>
      <c r="J40" t="s">
        <v>170</v>
      </c>
      <c r="K40" t="s">
        <v>170</v>
      </c>
      <c r="L40" t="s">
        <v>170</v>
      </c>
      <c r="M40" t="s">
        <v>170</v>
      </c>
      <c r="N40" t="s">
        <v>170</v>
      </c>
    </row>
    <row r="41" spans="1:14" x14ac:dyDescent="0.25">
      <c r="A41">
        <v>40</v>
      </c>
      <c r="B41" t="s">
        <v>65</v>
      </c>
      <c r="C41">
        <v>0.15173589998062201</v>
      </c>
      <c r="D41">
        <v>0.19011793567673299</v>
      </c>
      <c r="E41">
        <v>0.424803990286509</v>
      </c>
      <c r="F41" t="s">
        <v>170</v>
      </c>
      <c r="G41" t="s">
        <v>170</v>
      </c>
      <c r="H41" t="s">
        <v>170</v>
      </c>
      <c r="I41" t="s">
        <v>170</v>
      </c>
      <c r="J41" t="s">
        <v>170</v>
      </c>
      <c r="K41" t="s">
        <v>170</v>
      </c>
      <c r="L41" t="s">
        <v>170</v>
      </c>
      <c r="M41" t="s">
        <v>170</v>
      </c>
      <c r="N41" t="s">
        <v>170</v>
      </c>
    </row>
    <row r="42" spans="1:14" x14ac:dyDescent="0.25">
      <c r="A42">
        <v>41</v>
      </c>
      <c r="B42" t="s">
        <v>47</v>
      </c>
      <c r="C42">
        <v>0.17295713098980001</v>
      </c>
      <c r="D42">
        <v>0.20072687771395201</v>
      </c>
      <c r="E42">
        <v>0.38887790778328302</v>
      </c>
      <c r="F42" t="s">
        <v>170</v>
      </c>
      <c r="G42" t="s">
        <v>170</v>
      </c>
      <c r="H42" t="s">
        <v>170</v>
      </c>
      <c r="I42" t="s">
        <v>170</v>
      </c>
      <c r="J42" t="s">
        <v>170</v>
      </c>
      <c r="K42" t="s">
        <v>170</v>
      </c>
      <c r="L42" t="s">
        <v>170</v>
      </c>
      <c r="M42" t="s">
        <v>170</v>
      </c>
      <c r="N42" t="s">
        <v>170</v>
      </c>
    </row>
    <row r="43" spans="1:14" x14ac:dyDescent="0.25">
      <c r="A43">
        <v>42</v>
      </c>
      <c r="B43" t="s">
        <v>61</v>
      </c>
      <c r="C43">
        <v>0.14264033563626999</v>
      </c>
      <c r="D43">
        <v>0.168940334705971</v>
      </c>
      <c r="E43">
        <v>0.39848852230627002</v>
      </c>
      <c r="F43" t="s">
        <v>170</v>
      </c>
      <c r="G43" t="s">
        <v>170</v>
      </c>
      <c r="H43" t="s">
        <v>170</v>
      </c>
      <c r="I43" t="s">
        <v>170</v>
      </c>
      <c r="J43" t="s">
        <v>170</v>
      </c>
      <c r="K43" t="s">
        <v>170</v>
      </c>
      <c r="L43" t="s">
        <v>170</v>
      </c>
      <c r="M43" t="s">
        <v>170</v>
      </c>
      <c r="N43" t="s">
        <v>170</v>
      </c>
    </row>
    <row r="44" spans="1:14" x14ac:dyDescent="0.25">
      <c r="A44">
        <v>43</v>
      </c>
      <c r="B44" t="s">
        <v>67</v>
      </c>
      <c r="C44">
        <v>0.173324723771801</v>
      </c>
      <c r="D44">
        <v>0.171149560335742</v>
      </c>
      <c r="E44">
        <v>0.31119911164088399</v>
      </c>
      <c r="F44" t="s">
        <v>170</v>
      </c>
      <c r="G44" t="s">
        <v>170</v>
      </c>
      <c r="H44" t="s">
        <v>170</v>
      </c>
      <c r="I44" t="s">
        <v>170</v>
      </c>
      <c r="J44" t="s">
        <v>170</v>
      </c>
      <c r="K44" t="s">
        <v>170</v>
      </c>
      <c r="L44" t="s">
        <v>170</v>
      </c>
      <c r="M44" t="s">
        <v>170</v>
      </c>
      <c r="N44" t="s">
        <v>170</v>
      </c>
    </row>
    <row r="45" spans="1:14" x14ac:dyDescent="0.25">
      <c r="A45">
        <v>44</v>
      </c>
      <c r="B45" t="s">
        <v>53</v>
      </c>
      <c r="C45">
        <v>-0.16140827999155299</v>
      </c>
      <c r="D45">
        <v>0.30168511123386299</v>
      </c>
      <c r="E45">
        <v>0.59263439607148904</v>
      </c>
      <c r="F45" t="s">
        <v>170</v>
      </c>
      <c r="G45" t="s">
        <v>170</v>
      </c>
      <c r="H45" t="s">
        <v>170</v>
      </c>
      <c r="I45" t="s">
        <v>170</v>
      </c>
      <c r="J45" t="s">
        <v>170</v>
      </c>
      <c r="K45" t="s">
        <v>170</v>
      </c>
      <c r="L45" t="s">
        <v>170</v>
      </c>
      <c r="M45" t="s">
        <v>170</v>
      </c>
      <c r="N45" t="s">
        <v>170</v>
      </c>
    </row>
    <row r="46" spans="1:14" x14ac:dyDescent="0.25">
      <c r="A46">
        <v>45</v>
      </c>
      <c r="B46" t="s">
        <v>57</v>
      </c>
      <c r="C46">
        <v>1.5658671090519698E-2</v>
      </c>
      <c r="D46">
        <v>0.196988075983246</v>
      </c>
      <c r="E46">
        <v>0.93664252621868604</v>
      </c>
      <c r="F46" t="s">
        <v>170</v>
      </c>
      <c r="G46" t="s">
        <v>170</v>
      </c>
      <c r="H46" t="s">
        <v>170</v>
      </c>
      <c r="I46" t="s">
        <v>170</v>
      </c>
      <c r="J46" t="s">
        <v>170</v>
      </c>
      <c r="K46" t="s">
        <v>170</v>
      </c>
      <c r="L46" t="s">
        <v>170</v>
      </c>
      <c r="M46" t="s">
        <v>170</v>
      </c>
      <c r="N46" t="s">
        <v>170</v>
      </c>
    </row>
    <row r="47" spans="1:14" x14ac:dyDescent="0.25">
      <c r="A47">
        <v>46</v>
      </c>
      <c r="B47" t="s">
        <v>64</v>
      </c>
      <c r="C47">
        <v>0.17123040148037399</v>
      </c>
      <c r="D47">
        <v>0.19261818468234199</v>
      </c>
      <c r="E47">
        <v>0.37402307069177099</v>
      </c>
      <c r="F47" t="s">
        <v>170</v>
      </c>
      <c r="G47" t="s">
        <v>170</v>
      </c>
      <c r="H47" t="s">
        <v>170</v>
      </c>
      <c r="I47" t="s">
        <v>170</v>
      </c>
      <c r="J47" t="s">
        <v>170</v>
      </c>
      <c r="K47" t="s">
        <v>170</v>
      </c>
      <c r="L47" t="s">
        <v>170</v>
      </c>
      <c r="M47" t="s">
        <v>170</v>
      </c>
      <c r="N47" t="s">
        <v>170</v>
      </c>
    </row>
    <row r="48" spans="1:14" x14ac:dyDescent="0.25">
      <c r="A48">
        <v>47</v>
      </c>
      <c r="B48" t="s">
        <v>58</v>
      </c>
      <c r="C48">
        <v>0.167732031348403</v>
      </c>
      <c r="D48">
        <v>0.17308801626214401</v>
      </c>
      <c r="E48">
        <v>0.33251710333620599</v>
      </c>
      <c r="F48" t="s">
        <v>170</v>
      </c>
      <c r="G48" t="s">
        <v>170</v>
      </c>
      <c r="H48" t="s">
        <v>170</v>
      </c>
      <c r="I48" t="s">
        <v>170</v>
      </c>
      <c r="J48" t="s">
        <v>170</v>
      </c>
      <c r="K48" t="s">
        <v>170</v>
      </c>
      <c r="L48" t="s">
        <v>170</v>
      </c>
      <c r="M48" t="s">
        <v>170</v>
      </c>
      <c r="N48" t="s">
        <v>170</v>
      </c>
    </row>
    <row r="49" spans="1:14" x14ac:dyDescent="0.25">
      <c r="A49">
        <v>48</v>
      </c>
      <c r="B49" t="s">
        <v>52</v>
      </c>
      <c r="C49">
        <v>6.8973952355789996E-3</v>
      </c>
      <c r="D49">
        <v>0.22961368781084601</v>
      </c>
      <c r="E49">
        <v>0.97603584664698895</v>
      </c>
      <c r="F49" t="s">
        <v>170</v>
      </c>
      <c r="G49" t="s">
        <v>170</v>
      </c>
      <c r="H49" t="s">
        <v>170</v>
      </c>
      <c r="I49" t="s">
        <v>170</v>
      </c>
      <c r="J49" t="s">
        <v>170</v>
      </c>
      <c r="K49" t="s">
        <v>170</v>
      </c>
      <c r="L49" t="s">
        <v>170</v>
      </c>
      <c r="M49" t="s">
        <v>170</v>
      </c>
      <c r="N49" t="s">
        <v>170</v>
      </c>
    </row>
    <row r="50" spans="1:14" x14ac:dyDescent="0.25">
      <c r="A50">
        <v>49</v>
      </c>
      <c r="B50" t="s">
        <v>60</v>
      </c>
      <c r="C50">
        <v>0.136955549303587</v>
      </c>
      <c r="D50">
        <v>0.18085929317355601</v>
      </c>
      <c r="E50">
        <v>0.44890059828513101</v>
      </c>
      <c r="F50" t="s">
        <v>170</v>
      </c>
      <c r="G50" t="s">
        <v>170</v>
      </c>
      <c r="H50" t="s">
        <v>170</v>
      </c>
      <c r="I50" t="s">
        <v>170</v>
      </c>
      <c r="J50" t="s">
        <v>170</v>
      </c>
      <c r="K50" t="s">
        <v>170</v>
      </c>
      <c r="L50" t="s">
        <v>170</v>
      </c>
      <c r="M50" t="s">
        <v>170</v>
      </c>
      <c r="N50" t="s">
        <v>170</v>
      </c>
    </row>
    <row r="51" spans="1:14" x14ac:dyDescent="0.25">
      <c r="A51">
        <v>50</v>
      </c>
      <c r="B51" t="s">
        <v>54</v>
      </c>
      <c r="C51">
        <v>0.14316106168582901</v>
      </c>
      <c r="D51">
        <v>0.193080271408168</v>
      </c>
      <c r="E51">
        <v>0.45841531828887699</v>
      </c>
      <c r="F51" t="s">
        <v>170</v>
      </c>
      <c r="G51" t="s">
        <v>170</v>
      </c>
      <c r="H51" t="s">
        <v>170</v>
      </c>
      <c r="I51" t="s">
        <v>170</v>
      </c>
      <c r="J51" t="s">
        <v>170</v>
      </c>
      <c r="K51" t="s">
        <v>170</v>
      </c>
      <c r="L51" t="s">
        <v>170</v>
      </c>
      <c r="M51" t="s">
        <v>170</v>
      </c>
      <c r="N51" t="s">
        <v>170</v>
      </c>
    </row>
    <row r="52" spans="1:14" x14ac:dyDescent="0.25">
      <c r="A52">
        <v>51</v>
      </c>
      <c r="B52" t="s">
        <v>56</v>
      </c>
      <c r="C52">
        <v>0.16364003743934399</v>
      </c>
      <c r="D52">
        <v>0.194130184873299</v>
      </c>
      <c r="E52">
        <v>0.399262175666182</v>
      </c>
      <c r="F52" t="s">
        <v>170</v>
      </c>
      <c r="G52" t="s">
        <v>170</v>
      </c>
      <c r="H52" t="s">
        <v>170</v>
      </c>
      <c r="I52" t="s">
        <v>170</v>
      </c>
      <c r="J52" t="s">
        <v>170</v>
      </c>
      <c r="K52" t="s">
        <v>170</v>
      </c>
      <c r="L52" t="s">
        <v>170</v>
      </c>
      <c r="M52" t="s">
        <v>170</v>
      </c>
      <c r="N52" t="s">
        <v>170</v>
      </c>
    </row>
    <row r="53" spans="1:14" x14ac:dyDescent="0.25">
      <c r="A53">
        <v>52</v>
      </c>
      <c r="B53" t="s">
        <v>48</v>
      </c>
      <c r="C53">
        <v>0.13931697367940399</v>
      </c>
      <c r="D53">
        <v>0.22009172977460401</v>
      </c>
      <c r="E53">
        <v>0.52673688085890402</v>
      </c>
      <c r="F53" t="s">
        <v>170</v>
      </c>
      <c r="G53" t="s">
        <v>170</v>
      </c>
      <c r="H53" t="s">
        <v>170</v>
      </c>
      <c r="I53" t="s">
        <v>170</v>
      </c>
      <c r="J53" t="s">
        <v>170</v>
      </c>
      <c r="K53" t="s">
        <v>170</v>
      </c>
      <c r="L53" t="s">
        <v>170</v>
      </c>
      <c r="M53" t="s">
        <v>170</v>
      </c>
      <c r="N53" t="s">
        <v>170</v>
      </c>
    </row>
    <row r="54" spans="1:14" x14ac:dyDescent="0.25">
      <c r="A54">
        <v>53</v>
      </c>
      <c r="B54" t="s">
        <v>55</v>
      </c>
      <c r="C54">
        <v>-6.8090192721334203E-3</v>
      </c>
      <c r="D54">
        <v>0.20200589119611301</v>
      </c>
      <c r="E54">
        <v>0.97311077051402395</v>
      </c>
      <c r="F54" t="s">
        <v>170</v>
      </c>
      <c r="G54" t="s">
        <v>170</v>
      </c>
      <c r="H54" t="s">
        <v>170</v>
      </c>
      <c r="I54" t="s">
        <v>170</v>
      </c>
      <c r="J54" t="s">
        <v>170</v>
      </c>
      <c r="K54" t="s">
        <v>170</v>
      </c>
      <c r="L54" t="s">
        <v>170</v>
      </c>
      <c r="M54" t="s">
        <v>170</v>
      </c>
      <c r="N54" t="s">
        <v>170</v>
      </c>
    </row>
    <row r="55" spans="1:14" x14ac:dyDescent="0.25">
      <c r="A55">
        <v>54</v>
      </c>
      <c r="B55" t="s">
        <v>51</v>
      </c>
      <c r="C55">
        <v>-0.32270744454368999</v>
      </c>
      <c r="D55">
        <v>0.32384704860378899</v>
      </c>
      <c r="E55">
        <v>0.31901647367615599</v>
      </c>
      <c r="F55" t="s">
        <v>170</v>
      </c>
      <c r="G55" t="s">
        <v>170</v>
      </c>
      <c r="H55" t="s">
        <v>170</v>
      </c>
      <c r="I55" t="s">
        <v>170</v>
      </c>
      <c r="J55" t="s">
        <v>170</v>
      </c>
      <c r="K55" t="s">
        <v>170</v>
      </c>
      <c r="L55" t="s">
        <v>170</v>
      </c>
      <c r="M55" t="s">
        <v>170</v>
      </c>
      <c r="N55" t="s">
        <v>170</v>
      </c>
    </row>
    <row r="56" spans="1:14" x14ac:dyDescent="0.25">
      <c r="A56">
        <v>55</v>
      </c>
      <c r="B56" t="s">
        <v>66</v>
      </c>
      <c r="C56">
        <v>0.17581849654826701</v>
      </c>
      <c r="D56">
        <v>0.17621868073951999</v>
      </c>
      <c r="E56">
        <v>0.31841076363138798</v>
      </c>
      <c r="F56" t="s">
        <v>170</v>
      </c>
      <c r="G56" t="s">
        <v>170</v>
      </c>
      <c r="H56" t="s">
        <v>170</v>
      </c>
      <c r="I56" t="s">
        <v>170</v>
      </c>
      <c r="J56" t="s">
        <v>170</v>
      </c>
      <c r="K56" t="s">
        <v>170</v>
      </c>
      <c r="L56" t="s">
        <v>170</v>
      </c>
      <c r="M56" t="s">
        <v>170</v>
      </c>
      <c r="N56" t="s">
        <v>170</v>
      </c>
    </row>
    <row r="57" spans="1:14" x14ac:dyDescent="0.25">
      <c r="A57">
        <v>56</v>
      </c>
      <c r="B57" t="s">
        <v>59</v>
      </c>
      <c r="C57">
        <v>0.16440946184136199</v>
      </c>
      <c r="D57">
        <v>0.174726356309962</v>
      </c>
      <c r="E57">
        <v>0.34672843883521298</v>
      </c>
      <c r="F57" t="s">
        <v>170</v>
      </c>
      <c r="G57" t="s">
        <v>170</v>
      </c>
      <c r="H57" t="s">
        <v>170</v>
      </c>
      <c r="I57" t="s">
        <v>170</v>
      </c>
      <c r="J57" t="s">
        <v>170</v>
      </c>
      <c r="K57" t="s">
        <v>170</v>
      </c>
      <c r="L57" t="s">
        <v>170</v>
      </c>
      <c r="M57" t="s">
        <v>170</v>
      </c>
      <c r="N57" t="s">
        <v>170</v>
      </c>
    </row>
    <row r="58" spans="1:14" x14ac:dyDescent="0.25">
      <c r="A58">
        <v>57</v>
      </c>
      <c r="B58" t="s">
        <v>49</v>
      </c>
      <c r="C58">
        <v>-4.9671721417226603E-2</v>
      </c>
      <c r="D58">
        <v>0.24559927591606601</v>
      </c>
      <c r="E58">
        <v>0.83972361671398899</v>
      </c>
      <c r="F58" t="s">
        <v>170</v>
      </c>
      <c r="G58" t="s">
        <v>170</v>
      </c>
      <c r="H58" t="s">
        <v>170</v>
      </c>
      <c r="I58" t="s">
        <v>170</v>
      </c>
      <c r="J58" t="s">
        <v>170</v>
      </c>
      <c r="K58" t="s">
        <v>170</v>
      </c>
      <c r="L58" t="s">
        <v>170</v>
      </c>
      <c r="M58" t="s">
        <v>170</v>
      </c>
      <c r="N58" t="s">
        <v>170</v>
      </c>
    </row>
    <row r="59" spans="1:14" x14ac:dyDescent="0.25">
      <c r="A59">
        <v>58</v>
      </c>
      <c r="B59" t="s">
        <v>63</v>
      </c>
      <c r="C59">
        <v>0.29269157679860602</v>
      </c>
      <c r="D59">
        <v>0.28094032255170498</v>
      </c>
      <c r="E59">
        <v>0.29749129399833302</v>
      </c>
      <c r="F59" t="s">
        <v>170</v>
      </c>
      <c r="G59" t="s">
        <v>170</v>
      </c>
      <c r="H59" t="s">
        <v>170</v>
      </c>
      <c r="I59" t="s">
        <v>170</v>
      </c>
      <c r="J59" t="s">
        <v>170</v>
      </c>
      <c r="K59" t="s">
        <v>170</v>
      </c>
      <c r="L59" t="s">
        <v>170</v>
      </c>
      <c r="M59" t="s">
        <v>170</v>
      </c>
      <c r="N59" t="s">
        <v>170</v>
      </c>
    </row>
    <row r="60" spans="1:14" x14ac:dyDescent="0.25">
      <c r="A60">
        <v>59</v>
      </c>
      <c r="B60" t="s">
        <v>50</v>
      </c>
      <c r="C60">
        <v>-0.162169440430424</v>
      </c>
      <c r="D60">
        <v>0.24284747310761001</v>
      </c>
      <c r="E60">
        <v>0.50427205052989899</v>
      </c>
      <c r="F60" t="s">
        <v>170</v>
      </c>
      <c r="G60" t="s">
        <v>170</v>
      </c>
      <c r="H60" t="s">
        <v>170</v>
      </c>
      <c r="I60" t="s">
        <v>170</v>
      </c>
      <c r="J60" t="s">
        <v>170</v>
      </c>
      <c r="K60" t="s">
        <v>170</v>
      </c>
      <c r="L60" t="s">
        <v>170</v>
      </c>
      <c r="M60" t="s">
        <v>170</v>
      </c>
      <c r="N60" t="s">
        <v>170</v>
      </c>
    </row>
    <row r="61" spans="1:14" x14ac:dyDescent="0.25">
      <c r="A61">
        <v>60</v>
      </c>
      <c r="B61" t="s">
        <v>75</v>
      </c>
      <c r="C61">
        <v>-0.87720048979486098</v>
      </c>
      <c r="D61">
        <v>0.27220584007323601</v>
      </c>
      <c r="E61">
        <v>1.2704918843926701E-3</v>
      </c>
      <c r="F61" t="s">
        <v>170</v>
      </c>
      <c r="G61" t="s">
        <v>170</v>
      </c>
      <c r="H61" t="s">
        <v>170</v>
      </c>
      <c r="I61" t="s">
        <v>170</v>
      </c>
      <c r="J61" t="s">
        <v>170</v>
      </c>
      <c r="K61" t="s">
        <v>170</v>
      </c>
      <c r="L61" t="s">
        <v>170</v>
      </c>
      <c r="M61" t="s">
        <v>170</v>
      </c>
      <c r="N61" t="s">
        <v>170</v>
      </c>
    </row>
    <row r="62" spans="1:14" x14ac:dyDescent="0.25">
      <c r="A62">
        <v>61</v>
      </c>
      <c r="B62" t="s">
        <v>77</v>
      </c>
      <c r="C62">
        <v>-0.79574461679789499</v>
      </c>
      <c r="D62">
        <v>0.26155626027194301</v>
      </c>
      <c r="E62">
        <v>2.3474197363743199E-3</v>
      </c>
      <c r="F62" t="s">
        <v>170</v>
      </c>
      <c r="G62" t="s">
        <v>170</v>
      </c>
      <c r="H62" t="s">
        <v>170</v>
      </c>
      <c r="I62" t="s">
        <v>170</v>
      </c>
      <c r="J62" t="s">
        <v>170</v>
      </c>
      <c r="K62" t="s">
        <v>170</v>
      </c>
      <c r="L62" t="s">
        <v>170</v>
      </c>
      <c r="M62" t="s">
        <v>170</v>
      </c>
      <c r="N62" t="s">
        <v>170</v>
      </c>
    </row>
    <row r="63" spans="1:14" x14ac:dyDescent="0.25">
      <c r="A63">
        <v>62</v>
      </c>
      <c r="B63" t="s">
        <v>74</v>
      </c>
      <c r="C63">
        <v>-0.852456889494974</v>
      </c>
      <c r="D63">
        <v>0.259600687811191</v>
      </c>
      <c r="E63">
        <v>1.0244536352521599E-3</v>
      </c>
      <c r="F63" t="s">
        <v>170</v>
      </c>
      <c r="G63" t="s">
        <v>170</v>
      </c>
      <c r="H63" t="s">
        <v>170</v>
      </c>
      <c r="I63" t="s">
        <v>170</v>
      </c>
      <c r="J63" t="s">
        <v>170</v>
      </c>
      <c r="K63" t="s">
        <v>170</v>
      </c>
      <c r="L63" t="s">
        <v>170</v>
      </c>
      <c r="M63" t="s">
        <v>170</v>
      </c>
      <c r="N63" t="s">
        <v>170</v>
      </c>
    </row>
    <row r="64" spans="1:14" x14ac:dyDescent="0.25">
      <c r="A64">
        <v>63</v>
      </c>
      <c r="B64" t="s">
        <v>79</v>
      </c>
      <c r="C64">
        <v>-0.82000863655524503</v>
      </c>
      <c r="D64">
        <v>0.25704807340354602</v>
      </c>
      <c r="E64">
        <v>1.42224380527698E-3</v>
      </c>
      <c r="F64" t="s">
        <v>170</v>
      </c>
      <c r="G64" t="s">
        <v>170</v>
      </c>
      <c r="H64" t="s">
        <v>170</v>
      </c>
      <c r="I64" t="s">
        <v>170</v>
      </c>
      <c r="J64" t="s">
        <v>170</v>
      </c>
      <c r="K64" t="s">
        <v>170</v>
      </c>
      <c r="L64" t="s">
        <v>170</v>
      </c>
      <c r="M64" t="s">
        <v>170</v>
      </c>
      <c r="N64" t="s">
        <v>170</v>
      </c>
    </row>
    <row r="65" spans="1:14" x14ac:dyDescent="0.25">
      <c r="A65">
        <v>64</v>
      </c>
      <c r="B65" t="s">
        <v>78</v>
      </c>
      <c r="C65">
        <v>-0.76790031430984995</v>
      </c>
      <c r="D65">
        <v>0.25505289602346098</v>
      </c>
      <c r="E65">
        <v>2.6060396690751799E-3</v>
      </c>
      <c r="F65" t="s">
        <v>170</v>
      </c>
      <c r="G65" t="s">
        <v>170</v>
      </c>
      <c r="H65" t="s">
        <v>170</v>
      </c>
      <c r="I65" t="s">
        <v>170</v>
      </c>
      <c r="J65" t="s">
        <v>170</v>
      </c>
      <c r="K65" t="s">
        <v>170</v>
      </c>
      <c r="L65" t="s">
        <v>170</v>
      </c>
      <c r="M65" t="s">
        <v>170</v>
      </c>
      <c r="N65" t="s">
        <v>170</v>
      </c>
    </row>
    <row r="66" spans="1:14" x14ac:dyDescent="0.25">
      <c r="A66">
        <v>65</v>
      </c>
      <c r="B66" t="s">
        <v>76</v>
      </c>
      <c r="C66">
        <v>-0.77944390974222999</v>
      </c>
      <c r="D66">
        <v>0.26678101804257698</v>
      </c>
      <c r="E66">
        <v>3.4816937807315498E-3</v>
      </c>
      <c r="F66" t="s">
        <v>170</v>
      </c>
      <c r="G66" t="s">
        <v>170</v>
      </c>
      <c r="H66" t="s">
        <v>170</v>
      </c>
      <c r="I66" t="s">
        <v>170</v>
      </c>
      <c r="J66" t="s">
        <v>170</v>
      </c>
      <c r="K66" t="s">
        <v>170</v>
      </c>
      <c r="L66" t="s">
        <v>170</v>
      </c>
      <c r="M66" t="s">
        <v>170</v>
      </c>
      <c r="N66" t="s">
        <v>170</v>
      </c>
    </row>
    <row r="67" spans="1:14" x14ac:dyDescent="0.25">
      <c r="A67">
        <v>66</v>
      </c>
      <c r="B67" t="s">
        <v>70</v>
      </c>
      <c r="C67">
        <v>-0.73186057291065398</v>
      </c>
      <c r="D67">
        <v>0.27199219072140901</v>
      </c>
      <c r="E67">
        <v>7.1293493683790201E-3</v>
      </c>
      <c r="F67" t="s">
        <v>170</v>
      </c>
      <c r="G67" t="s">
        <v>170</v>
      </c>
      <c r="H67" t="s">
        <v>170</v>
      </c>
      <c r="I67" t="s">
        <v>170</v>
      </c>
      <c r="J67" t="s">
        <v>170</v>
      </c>
      <c r="K67" t="s">
        <v>170</v>
      </c>
      <c r="L67" t="s">
        <v>170</v>
      </c>
      <c r="M67" t="s">
        <v>170</v>
      </c>
      <c r="N67" t="s">
        <v>170</v>
      </c>
    </row>
    <row r="68" spans="1:14" x14ac:dyDescent="0.25">
      <c r="A68">
        <v>67</v>
      </c>
      <c r="B68" t="s">
        <v>84</v>
      </c>
      <c r="C68">
        <v>-0.87208376968578005</v>
      </c>
      <c r="D68">
        <v>0.27421896431092102</v>
      </c>
      <c r="E68">
        <v>1.4715006678289401E-3</v>
      </c>
      <c r="F68" t="s">
        <v>170</v>
      </c>
      <c r="G68" t="s">
        <v>170</v>
      </c>
      <c r="H68" t="s">
        <v>170</v>
      </c>
      <c r="I68" t="s">
        <v>170</v>
      </c>
      <c r="J68" t="s">
        <v>170</v>
      </c>
      <c r="K68" t="s">
        <v>170</v>
      </c>
      <c r="L68" t="s">
        <v>170</v>
      </c>
      <c r="M68" t="s">
        <v>170</v>
      </c>
      <c r="N68" t="s">
        <v>170</v>
      </c>
    </row>
    <row r="69" spans="1:14" x14ac:dyDescent="0.25">
      <c r="A69">
        <v>68</v>
      </c>
      <c r="B69" t="s">
        <v>72</v>
      </c>
      <c r="C69">
        <v>-0.72495008149735096</v>
      </c>
      <c r="D69">
        <v>0.25807660962387002</v>
      </c>
      <c r="E69">
        <v>4.9687940191961398E-3</v>
      </c>
      <c r="F69" t="s">
        <v>170</v>
      </c>
      <c r="G69" t="s">
        <v>170</v>
      </c>
      <c r="H69" t="s">
        <v>170</v>
      </c>
      <c r="I69" t="s">
        <v>170</v>
      </c>
      <c r="J69" t="s">
        <v>170</v>
      </c>
      <c r="K69" t="s">
        <v>170</v>
      </c>
      <c r="L69" t="s">
        <v>170</v>
      </c>
      <c r="M69" t="s">
        <v>170</v>
      </c>
      <c r="N69" t="s">
        <v>170</v>
      </c>
    </row>
    <row r="70" spans="1:14" x14ac:dyDescent="0.25">
      <c r="A70">
        <v>69</v>
      </c>
      <c r="B70" t="s">
        <v>71</v>
      </c>
      <c r="C70">
        <v>-0.71261929724046102</v>
      </c>
      <c r="D70">
        <v>0.268618956695932</v>
      </c>
      <c r="E70">
        <v>7.9803450735241102E-3</v>
      </c>
      <c r="F70" t="s">
        <v>170</v>
      </c>
      <c r="G70" t="s">
        <v>170</v>
      </c>
      <c r="H70" t="s">
        <v>170</v>
      </c>
      <c r="I70" t="s">
        <v>170</v>
      </c>
      <c r="J70" t="s">
        <v>170</v>
      </c>
      <c r="K70" t="s">
        <v>170</v>
      </c>
      <c r="L70" t="s">
        <v>170</v>
      </c>
      <c r="M70" t="s">
        <v>170</v>
      </c>
      <c r="N70" t="s">
        <v>170</v>
      </c>
    </row>
    <row r="71" spans="1:14" x14ac:dyDescent="0.25">
      <c r="A71">
        <v>70</v>
      </c>
      <c r="B71" t="s">
        <v>68</v>
      </c>
      <c r="C71">
        <v>-0.48519869898033102</v>
      </c>
      <c r="D71">
        <v>0.29862552665245401</v>
      </c>
      <c r="E71">
        <v>0.104210931725549</v>
      </c>
      <c r="F71" t="s">
        <v>170</v>
      </c>
      <c r="G71" t="s">
        <v>170</v>
      </c>
      <c r="H71" t="s">
        <v>170</v>
      </c>
      <c r="I71" t="s">
        <v>170</v>
      </c>
      <c r="J71" t="s">
        <v>170</v>
      </c>
      <c r="K71" t="s">
        <v>170</v>
      </c>
      <c r="L71" t="s">
        <v>170</v>
      </c>
      <c r="M71" t="s">
        <v>170</v>
      </c>
      <c r="N71" t="s">
        <v>170</v>
      </c>
    </row>
    <row r="72" spans="1:14" x14ac:dyDescent="0.25">
      <c r="A72">
        <v>71</v>
      </c>
      <c r="B72" t="s">
        <v>81</v>
      </c>
      <c r="C72">
        <v>-0.85119032651736304</v>
      </c>
      <c r="D72">
        <v>0.26518309014913899</v>
      </c>
      <c r="E72">
        <v>1.3281752376661899E-3</v>
      </c>
      <c r="F72" t="s">
        <v>170</v>
      </c>
      <c r="G72" t="s">
        <v>170</v>
      </c>
      <c r="H72" t="s">
        <v>170</v>
      </c>
      <c r="I72" t="s">
        <v>170</v>
      </c>
      <c r="J72" t="s">
        <v>170</v>
      </c>
      <c r="K72" t="s">
        <v>170</v>
      </c>
      <c r="L72" t="s">
        <v>170</v>
      </c>
      <c r="M72" t="s">
        <v>170</v>
      </c>
      <c r="N72" t="s">
        <v>170</v>
      </c>
    </row>
    <row r="73" spans="1:14" x14ac:dyDescent="0.25">
      <c r="A73">
        <v>72</v>
      </c>
      <c r="B73" t="s">
        <v>80</v>
      </c>
      <c r="C73">
        <v>-0.64487328550193901</v>
      </c>
      <c r="D73">
        <v>0.272826392879777</v>
      </c>
      <c r="E73">
        <v>1.8094613775199699E-2</v>
      </c>
      <c r="F73" t="s">
        <v>170</v>
      </c>
      <c r="G73" t="s">
        <v>170</v>
      </c>
      <c r="H73" t="s">
        <v>170</v>
      </c>
      <c r="I73" t="s">
        <v>170</v>
      </c>
      <c r="J73" t="s">
        <v>170</v>
      </c>
      <c r="K73" t="s">
        <v>170</v>
      </c>
      <c r="L73" t="s">
        <v>170</v>
      </c>
      <c r="M73" t="s">
        <v>170</v>
      </c>
      <c r="N73" t="s">
        <v>170</v>
      </c>
    </row>
    <row r="74" spans="1:14" x14ac:dyDescent="0.25">
      <c r="A74">
        <v>73</v>
      </c>
      <c r="B74" t="s">
        <v>82</v>
      </c>
      <c r="C74">
        <v>-0.91580180591967097</v>
      </c>
      <c r="D74">
        <v>0.26903548066023097</v>
      </c>
      <c r="E74">
        <v>6.6402208416969596E-4</v>
      </c>
      <c r="F74" t="s">
        <v>170</v>
      </c>
      <c r="G74" t="s">
        <v>170</v>
      </c>
      <c r="H74" t="s">
        <v>170</v>
      </c>
      <c r="I74" t="s">
        <v>170</v>
      </c>
      <c r="J74" t="s">
        <v>170</v>
      </c>
      <c r="K74" t="s">
        <v>170</v>
      </c>
      <c r="L74" t="s">
        <v>170</v>
      </c>
      <c r="M74" t="s">
        <v>170</v>
      </c>
      <c r="N74" t="s">
        <v>170</v>
      </c>
    </row>
    <row r="75" spans="1:14" x14ac:dyDescent="0.25">
      <c r="A75">
        <v>74</v>
      </c>
      <c r="B75" t="s">
        <v>83</v>
      </c>
      <c r="C75">
        <v>-0.59109714413708903</v>
      </c>
      <c r="D75">
        <v>0.47717956972853698</v>
      </c>
      <c r="E75">
        <v>0.21544511992804899</v>
      </c>
      <c r="F75" t="s">
        <v>170</v>
      </c>
      <c r="G75" t="s">
        <v>170</v>
      </c>
      <c r="H75" t="s">
        <v>170</v>
      </c>
      <c r="I75" t="s">
        <v>170</v>
      </c>
      <c r="J75" t="s">
        <v>170</v>
      </c>
      <c r="K75" t="s">
        <v>170</v>
      </c>
      <c r="L75" t="s">
        <v>170</v>
      </c>
      <c r="M75" t="s">
        <v>170</v>
      </c>
      <c r="N75" t="s">
        <v>170</v>
      </c>
    </row>
    <row r="76" spans="1:14" x14ac:dyDescent="0.25">
      <c r="A76">
        <v>75</v>
      </c>
      <c r="B76" t="s">
        <v>69</v>
      </c>
      <c r="C76">
        <v>-1.16403094104973</v>
      </c>
      <c r="D76">
        <v>0.331853657391465</v>
      </c>
      <c r="E76">
        <v>4.52060571614654E-4</v>
      </c>
      <c r="F76" t="s">
        <v>170</v>
      </c>
      <c r="G76" t="s">
        <v>170</v>
      </c>
      <c r="H76" t="s">
        <v>170</v>
      </c>
      <c r="I76" t="s">
        <v>170</v>
      </c>
      <c r="J76" t="s">
        <v>170</v>
      </c>
      <c r="K76" t="s">
        <v>170</v>
      </c>
      <c r="L76" t="s">
        <v>170</v>
      </c>
      <c r="M76" t="s">
        <v>170</v>
      </c>
      <c r="N76" t="s">
        <v>170</v>
      </c>
    </row>
    <row r="77" spans="1:14" x14ac:dyDescent="0.25">
      <c r="A77">
        <v>76</v>
      </c>
      <c r="B77" t="s">
        <v>73</v>
      </c>
      <c r="C77">
        <v>-0.76679324923293901</v>
      </c>
      <c r="D77">
        <v>0.38942847986338802</v>
      </c>
      <c r="E77">
        <v>4.8950563337902701E-2</v>
      </c>
      <c r="F77" t="s">
        <v>170</v>
      </c>
      <c r="G77" t="s">
        <v>170</v>
      </c>
      <c r="H77" t="s">
        <v>170</v>
      </c>
      <c r="I77" t="s">
        <v>170</v>
      </c>
      <c r="J77" t="s">
        <v>170</v>
      </c>
      <c r="K77" t="s">
        <v>170</v>
      </c>
      <c r="L77" t="s">
        <v>170</v>
      </c>
      <c r="M77" t="s">
        <v>170</v>
      </c>
      <c r="N77" t="s">
        <v>170</v>
      </c>
    </row>
    <row r="78" spans="1:14" x14ac:dyDescent="0.25">
      <c r="A78">
        <v>77</v>
      </c>
      <c r="B78" t="s">
        <v>174</v>
      </c>
      <c r="C78">
        <v>1.4178231923895199</v>
      </c>
      <c r="D78">
        <v>6.1767715957897602E-2</v>
      </c>
      <c r="E78" s="1">
        <v>1.34046818826109E-116</v>
      </c>
      <c r="F78">
        <v>1.4123264290623101</v>
      </c>
      <c r="G78">
        <v>6.1752063305731797E-2</v>
      </c>
      <c r="H78" s="1">
        <v>9.0507342182969298E-116</v>
      </c>
      <c r="I78">
        <v>1.3939622092741599</v>
      </c>
      <c r="J78">
        <v>6.1707239507973403E-2</v>
      </c>
      <c r="K78" s="1">
        <v>5.4434084097511799E-113</v>
      </c>
      <c r="L78">
        <v>1.2718446662360201</v>
      </c>
      <c r="M78">
        <v>6.1394138610787102E-2</v>
      </c>
      <c r="N78" s="1">
        <v>2.4818223919327401E-95</v>
      </c>
    </row>
    <row r="79" spans="1:14" x14ac:dyDescent="0.25">
      <c r="A79">
        <v>78</v>
      </c>
      <c r="B79" t="s">
        <v>175</v>
      </c>
      <c r="C79">
        <v>0.43681246484352099</v>
      </c>
      <c r="D79">
        <v>8.1605656965389003E-2</v>
      </c>
      <c r="E79" s="1">
        <v>8.6640498707188794E-8</v>
      </c>
      <c r="F79">
        <v>0.431225731387814</v>
      </c>
      <c r="G79">
        <v>8.1593339485942301E-2</v>
      </c>
      <c r="H79" s="1">
        <v>1.2566325540763101E-7</v>
      </c>
      <c r="I79">
        <v>0.41080380125511801</v>
      </c>
      <c r="J79">
        <v>8.1555506979112097E-2</v>
      </c>
      <c r="K79" s="1">
        <v>4.72621029275928E-7</v>
      </c>
      <c r="L79">
        <v>0.28709448809667598</v>
      </c>
      <c r="M79">
        <v>8.1310500894578197E-2</v>
      </c>
      <c r="N79">
        <v>4.1423994892464503E-4</v>
      </c>
    </row>
    <row r="80" spans="1:14" x14ac:dyDescent="0.25">
      <c r="A80">
        <v>79</v>
      </c>
      <c r="B80" t="s">
        <v>176</v>
      </c>
      <c r="C80">
        <v>1.3656721404347401</v>
      </c>
      <c r="D80">
        <v>6.5207059861736402E-2</v>
      </c>
      <c r="E80" s="1">
        <v>2.14506412918004E-97</v>
      </c>
      <c r="F80">
        <v>1.35975391327063</v>
      </c>
      <c r="G80">
        <v>6.5190027823327001E-2</v>
      </c>
      <c r="H80" s="1">
        <v>1.28115028169829E-96</v>
      </c>
      <c r="I80">
        <v>1.33809859367839</v>
      </c>
      <c r="J80">
        <v>6.5137743032324794E-2</v>
      </c>
      <c r="K80" s="1">
        <v>8.96336247913681E-94</v>
      </c>
      <c r="L80">
        <v>1.2029328976675999</v>
      </c>
      <c r="M80">
        <v>6.4796874337951907E-2</v>
      </c>
      <c r="N80" s="1">
        <v>6.2061762559332103E-77</v>
      </c>
    </row>
    <row r="81" spans="1:14" x14ac:dyDescent="0.25">
      <c r="A81">
        <v>80</v>
      </c>
      <c r="B81" t="s">
        <v>177</v>
      </c>
      <c r="C81">
        <v>0.57904059109627604</v>
      </c>
      <c r="D81">
        <v>8.2983324033203798E-2</v>
      </c>
      <c r="E81" s="1">
        <v>2.9984957858550001E-12</v>
      </c>
      <c r="F81">
        <v>0.573078665179375</v>
      </c>
      <c r="G81">
        <v>8.2969133979106796E-2</v>
      </c>
      <c r="H81" s="1">
        <v>4.9455372880434997E-12</v>
      </c>
      <c r="I81">
        <v>0.54836517742134605</v>
      </c>
      <c r="J81">
        <v>8.2922154741951901E-2</v>
      </c>
      <c r="K81" s="1">
        <v>3.7657874138308601E-11</v>
      </c>
      <c r="L81">
        <v>0.40778440631893997</v>
      </c>
      <c r="M81">
        <v>8.2639748119508097E-2</v>
      </c>
      <c r="N81" s="1">
        <v>8.0363473536557299E-7</v>
      </c>
    </row>
    <row r="82" spans="1:14" x14ac:dyDescent="0.25">
      <c r="A82">
        <v>81</v>
      </c>
      <c r="B82" t="s">
        <v>178</v>
      </c>
      <c r="C82">
        <v>0.32456977819913801</v>
      </c>
      <c r="D82">
        <v>9.2107018647857794E-2</v>
      </c>
      <c r="E82">
        <v>4.2535178365800001E-4</v>
      </c>
      <c r="F82">
        <v>0.318523213622178</v>
      </c>
      <c r="G82">
        <v>9.2093589833444095E-2</v>
      </c>
      <c r="H82">
        <v>5.4280849300191304E-4</v>
      </c>
      <c r="I82">
        <v>0.29484686517277697</v>
      </c>
      <c r="J82">
        <v>9.2051525198342296E-2</v>
      </c>
      <c r="K82">
        <v>1.3597407411605499E-3</v>
      </c>
      <c r="L82">
        <v>0.15103949392381899</v>
      </c>
      <c r="M82">
        <v>9.1787494718325105E-2</v>
      </c>
      <c r="N82">
        <v>9.9859623528315802E-2</v>
      </c>
    </row>
    <row r="83" spans="1:14" x14ac:dyDescent="0.25">
      <c r="A83">
        <v>82</v>
      </c>
      <c r="B83" t="s">
        <v>179</v>
      </c>
      <c r="C83">
        <v>1.0960580556731701</v>
      </c>
      <c r="D83">
        <v>7.39046415519512E-2</v>
      </c>
      <c r="E83" s="1">
        <v>9.2751459317436607E-50</v>
      </c>
      <c r="F83">
        <v>1.0898422431000201</v>
      </c>
      <c r="G83">
        <v>7.3887101301391506E-2</v>
      </c>
      <c r="H83" s="1">
        <v>3.0720238404800901E-49</v>
      </c>
      <c r="I83">
        <v>1.0662203733782101</v>
      </c>
      <c r="J83">
        <v>7.3831886788066597E-2</v>
      </c>
      <c r="K83" s="1">
        <v>2.8487687145100499E-47</v>
      </c>
      <c r="L83">
        <v>0.91585227703121397</v>
      </c>
      <c r="M83">
        <v>7.3478932657282198E-2</v>
      </c>
      <c r="N83" s="1">
        <v>1.1711707572666299E-35</v>
      </c>
    </row>
    <row r="84" spans="1:14" x14ac:dyDescent="0.25">
      <c r="A84">
        <v>83</v>
      </c>
      <c r="B84" t="s">
        <v>180</v>
      </c>
      <c r="C84">
        <v>0.76389607761975598</v>
      </c>
      <c r="D84">
        <v>8.3719436335868494E-2</v>
      </c>
      <c r="E84" s="1">
        <v>7.2083406897756996E-20</v>
      </c>
      <c r="F84">
        <v>0.75809173555753695</v>
      </c>
      <c r="G84">
        <v>8.3703809880757499E-2</v>
      </c>
      <c r="H84" s="1">
        <v>1.34288454490694E-19</v>
      </c>
      <c r="I84">
        <v>0.73295849156745196</v>
      </c>
      <c r="J84">
        <v>8.3650111995097698E-2</v>
      </c>
      <c r="K84" s="1">
        <v>1.9148672171444401E-18</v>
      </c>
      <c r="L84">
        <v>0.579128601442219</v>
      </c>
      <c r="M84">
        <v>8.3321785629970904E-2</v>
      </c>
      <c r="N84" s="1">
        <v>3.63977374234669E-12</v>
      </c>
    </row>
    <row r="85" spans="1:14" x14ac:dyDescent="0.25">
      <c r="A85">
        <v>84</v>
      </c>
      <c r="B85" t="s">
        <v>181</v>
      </c>
      <c r="C85">
        <v>0.50936923027329595</v>
      </c>
      <c r="D85">
        <v>9.3297320998690897E-2</v>
      </c>
      <c r="E85" s="1">
        <v>4.7711699134440597E-8</v>
      </c>
      <c r="F85">
        <v>0.503609313448522</v>
      </c>
      <c r="G85">
        <v>9.3283331762726004E-2</v>
      </c>
      <c r="H85" s="1">
        <v>6.7123142864617097E-8</v>
      </c>
      <c r="I85">
        <v>0.47662277986688101</v>
      </c>
      <c r="J85">
        <v>9.3231762014461206E-2</v>
      </c>
      <c r="K85" s="1">
        <v>3.1836756176446E-7</v>
      </c>
      <c r="L85">
        <v>0.31832394831820299</v>
      </c>
      <c r="M85">
        <v>9.2922095538230595E-2</v>
      </c>
      <c r="N85">
        <v>6.1319965274594002E-4</v>
      </c>
    </row>
    <row r="86" spans="1:14" x14ac:dyDescent="0.25">
      <c r="A86">
        <v>85</v>
      </c>
      <c r="B86" t="s">
        <v>182</v>
      </c>
      <c r="C86">
        <v>0.31657401099812299</v>
      </c>
      <c r="D86">
        <v>0.101928635148372</v>
      </c>
      <c r="E86">
        <v>1.8973948450136701E-3</v>
      </c>
      <c r="F86">
        <v>0.310770456618221</v>
      </c>
      <c r="G86">
        <v>0.101915761306755</v>
      </c>
      <c r="H86">
        <v>2.2938485047316898E-3</v>
      </c>
      <c r="I86">
        <v>0.283126525363387</v>
      </c>
      <c r="J86">
        <v>0.10186701038788799</v>
      </c>
      <c r="K86">
        <v>5.4463769573907996E-3</v>
      </c>
      <c r="L86">
        <v>0.12305243471173199</v>
      </c>
      <c r="M86">
        <v>0.101575036828347</v>
      </c>
      <c r="N86">
        <v>0.225725413723534</v>
      </c>
    </row>
    <row r="87" spans="1:14" x14ac:dyDescent="0.25">
      <c r="A87">
        <v>86</v>
      </c>
      <c r="B87" t="s">
        <v>183</v>
      </c>
      <c r="C87">
        <v>0.30816355064138601</v>
      </c>
      <c r="D87">
        <v>0.103959086776212</v>
      </c>
      <c r="E87">
        <v>3.0339485333165201E-3</v>
      </c>
      <c r="F87">
        <v>0.30218158027906</v>
      </c>
      <c r="G87">
        <v>0.103945971687029</v>
      </c>
      <c r="H87">
        <v>3.6479379942884098E-3</v>
      </c>
      <c r="I87">
        <v>0.27535662242286002</v>
      </c>
      <c r="J87">
        <v>0.103897454559886</v>
      </c>
      <c r="K87">
        <v>8.0426744741654201E-3</v>
      </c>
      <c r="L87">
        <v>0.112518715569116</v>
      </c>
      <c r="M87">
        <v>0.103601631188421</v>
      </c>
      <c r="N87">
        <v>0.27744763104659398</v>
      </c>
    </row>
    <row r="88" spans="1:14" x14ac:dyDescent="0.25">
      <c r="A88">
        <v>87</v>
      </c>
      <c r="B88" t="s">
        <v>184</v>
      </c>
      <c r="C88">
        <v>1.74643046495632</v>
      </c>
      <c r="D88">
        <v>5.01202825055308E-2</v>
      </c>
      <c r="E88" s="1">
        <v>5.1069342514125199E-266</v>
      </c>
      <c r="F88">
        <v>1.74544176126658</v>
      </c>
      <c r="G88">
        <v>5.0112597371723598E-2</v>
      </c>
      <c r="H88" s="1">
        <v>8.4332571337746106E-266</v>
      </c>
      <c r="I88">
        <v>1.74330256168277</v>
      </c>
      <c r="J88">
        <v>5.0093819371290101E-2</v>
      </c>
      <c r="K88" s="1">
        <v>2.36941098269697E-265</v>
      </c>
      <c r="L88">
        <v>1.72248938135137</v>
      </c>
      <c r="M88">
        <v>4.9940944557603201E-2</v>
      </c>
      <c r="N88" s="1">
        <v>1.11255881048133E-260</v>
      </c>
    </row>
    <row r="89" spans="1:14" x14ac:dyDescent="0.25">
      <c r="A89">
        <v>88</v>
      </c>
      <c r="B89" t="s">
        <v>185</v>
      </c>
      <c r="C89">
        <v>1.7710682587346001</v>
      </c>
      <c r="D89">
        <v>6.9118244378086696E-2</v>
      </c>
      <c r="E89" s="1">
        <v>8.2967195050628495E-145</v>
      </c>
      <c r="F89">
        <v>1.7645755611929499</v>
      </c>
      <c r="G89">
        <v>6.9096677545585294E-2</v>
      </c>
      <c r="H89" s="1">
        <v>7.5062935490863095E-144</v>
      </c>
      <c r="I89">
        <v>1.73597478875792</v>
      </c>
      <c r="J89">
        <v>6.9014806635850703E-2</v>
      </c>
      <c r="K89" s="1">
        <v>1.28881521127496E-139</v>
      </c>
      <c r="L89">
        <v>1.5574229836089899</v>
      </c>
      <c r="M89">
        <v>6.8511384667108294E-2</v>
      </c>
      <c r="N89" s="1">
        <v>2.1466784075331399E-114</v>
      </c>
    </row>
    <row r="90" spans="1:14" x14ac:dyDescent="0.25">
      <c r="A90">
        <v>89</v>
      </c>
      <c r="B90" t="s">
        <v>186</v>
      </c>
      <c r="C90">
        <v>0.52243717521950195</v>
      </c>
      <c r="D90">
        <v>0.104368001083777</v>
      </c>
      <c r="E90" s="1">
        <v>5.5653095919329202E-7</v>
      </c>
      <c r="F90">
        <v>0.51619424626203603</v>
      </c>
      <c r="G90">
        <v>0.104353052911855</v>
      </c>
      <c r="H90" s="1">
        <v>7.5515607631761999E-7</v>
      </c>
      <c r="I90">
        <v>0.484508440160486</v>
      </c>
      <c r="J90">
        <v>0.104293476094055</v>
      </c>
      <c r="K90" s="1">
        <v>3.3904745260399898E-6</v>
      </c>
      <c r="L90">
        <v>0.31112409513311401</v>
      </c>
      <c r="M90">
        <v>0.103950680440103</v>
      </c>
      <c r="N90">
        <v>2.7625228684790598E-3</v>
      </c>
    </row>
    <row r="91" spans="1:14" x14ac:dyDescent="0.25">
      <c r="A91">
        <v>90</v>
      </c>
      <c r="B91" t="s">
        <v>187</v>
      </c>
      <c r="C91">
        <v>0.40398993728496002</v>
      </c>
      <c r="D91">
        <v>0.11140254751159</v>
      </c>
      <c r="E91">
        <v>2.8740265188902803E-4</v>
      </c>
      <c r="F91">
        <v>0.397609541108433</v>
      </c>
      <c r="G91">
        <v>0.11138815343516199</v>
      </c>
      <c r="H91">
        <v>3.5754646525361502E-4</v>
      </c>
      <c r="I91">
        <v>0.366091969685089</v>
      </c>
      <c r="J91">
        <v>0.111331002230995</v>
      </c>
      <c r="K91">
        <v>1.00787183267106E-3</v>
      </c>
      <c r="L91">
        <v>0.187856491569657</v>
      </c>
      <c r="M91">
        <v>0.110996175246995</v>
      </c>
      <c r="N91">
        <v>9.0558464013408405E-2</v>
      </c>
    </row>
    <row r="92" spans="1:14" x14ac:dyDescent="0.25">
      <c r="A92">
        <v>91</v>
      </c>
      <c r="B92" t="s">
        <v>188</v>
      </c>
      <c r="C92">
        <v>0.62329496513633698</v>
      </c>
      <c r="D92">
        <v>0.104586991758935</v>
      </c>
      <c r="E92" s="1">
        <v>2.5288081360441602E-9</v>
      </c>
      <c r="F92">
        <v>0.61669719922606203</v>
      </c>
      <c r="G92">
        <v>0.104570799410698</v>
      </c>
      <c r="H92" s="1">
        <v>3.6924468398507799E-9</v>
      </c>
      <c r="I92">
        <v>0.58491292235750103</v>
      </c>
      <c r="J92">
        <v>0.104507263845978</v>
      </c>
      <c r="K92" s="1">
        <v>2.18264033813304E-8</v>
      </c>
      <c r="L92">
        <v>0.402980011189294</v>
      </c>
      <c r="M92">
        <v>0.104136502323073</v>
      </c>
      <c r="N92">
        <v>1.08956534141559E-4</v>
      </c>
    </row>
    <row r="93" spans="1:14" x14ac:dyDescent="0.25">
      <c r="A93">
        <v>92</v>
      </c>
      <c r="B93" t="s">
        <v>189</v>
      </c>
      <c r="C93">
        <v>0.63358897910668999</v>
      </c>
      <c r="D93">
        <v>0.106460729525773</v>
      </c>
      <c r="E93" s="1">
        <v>2.6587990765885301E-9</v>
      </c>
      <c r="F93">
        <v>0.62648602477886495</v>
      </c>
      <c r="G93">
        <v>0.10644283652617401</v>
      </c>
      <c r="H93" s="1">
        <v>3.9647583654097902E-9</v>
      </c>
      <c r="I93">
        <v>0.59496212998585496</v>
      </c>
      <c r="J93">
        <v>0.106378007434968</v>
      </c>
      <c r="K93" s="1">
        <v>2.23300998791911E-8</v>
      </c>
      <c r="L93">
        <v>0.41151837427097698</v>
      </c>
      <c r="M93">
        <v>0.106000892240724</v>
      </c>
      <c r="N93">
        <v>1.035088129092E-4</v>
      </c>
    </row>
    <row r="94" spans="1:14" x14ac:dyDescent="0.25">
      <c r="A94">
        <v>93</v>
      </c>
      <c r="B94" t="s">
        <v>190</v>
      </c>
      <c r="C94">
        <v>0.96604120402132099</v>
      </c>
      <c r="D94">
        <v>9.6974572182531804E-2</v>
      </c>
      <c r="E94" s="1">
        <v>2.23972449903308E-23</v>
      </c>
      <c r="F94">
        <v>0.95863447837356197</v>
      </c>
      <c r="G94">
        <v>9.6953438555072893E-2</v>
      </c>
      <c r="H94" s="1">
        <v>4.7130212820969301E-23</v>
      </c>
      <c r="I94">
        <v>0.92648423756467901</v>
      </c>
      <c r="J94">
        <v>9.6877746796056194E-2</v>
      </c>
      <c r="K94" s="1">
        <v>1.13909482315801E-21</v>
      </c>
      <c r="L94">
        <v>0.73623525960852998</v>
      </c>
      <c r="M94">
        <v>9.6440260296630095E-2</v>
      </c>
      <c r="N94" s="1">
        <v>2.2739112629916602E-14</v>
      </c>
    </row>
    <row r="95" spans="1:14" x14ac:dyDescent="0.25">
      <c r="A95">
        <v>94</v>
      </c>
      <c r="B95" t="s">
        <v>191</v>
      </c>
      <c r="C95">
        <v>0.56452244975930999</v>
      </c>
      <c r="D95">
        <v>0.115694347401386</v>
      </c>
      <c r="E95" s="1">
        <v>1.0639296775964199E-6</v>
      </c>
      <c r="F95">
        <v>0.556928949507139</v>
      </c>
      <c r="G95">
        <v>0.11567496641272</v>
      </c>
      <c r="H95" s="1">
        <v>1.47493394135004E-6</v>
      </c>
      <c r="I95">
        <v>0.52243194186798303</v>
      </c>
      <c r="J95">
        <v>0.11560442352634299</v>
      </c>
      <c r="K95" s="1">
        <v>6.2092933091490297E-6</v>
      </c>
      <c r="L95">
        <v>0.32540933280275403</v>
      </c>
      <c r="M95">
        <v>0.11521578950997299</v>
      </c>
      <c r="N95">
        <v>4.7377108824926198E-3</v>
      </c>
    </row>
    <row r="96" spans="1:14" x14ac:dyDescent="0.25">
      <c r="A96">
        <v>95</v>
      </c>
      <c r="B96" t="s">
        <v>192</v>
      </c>
      <c r="C96">
        <v>0.32017092231305699</v>
      </c>
      <c r="D96">
        <v>0.13016075092430399</v>
      </c>
      <c r="E96">
        <v>1.3900997508710201E-2</v>
      </c>
      <c r="F96">
        <v>0.31303312820976598</v>
      </c>
      <c r="G96">
        <v>0.13014357925169001</v>
      </c>
      <c r="H96">
        <v>1.6159609861152099E-2</v>
      </c>
      <c r="I96">
        <v>0.27701217643410497</v>
      </c>
      <c r="J96">
        <v>0.13007654563967899</v>
      </c>
      <c r="K96">
        <v>3.3203911120507801E-2</v>
      </c>
      <c r="L96">
        <v>7.8256393009984701E-2</v>
      </c>
      <c r="M96">
        <v>0.129720254787137</v>
      </c>
      <c r="N96">
        <v>0.54632880543775297</v>
      </c>
    </row>
    <row r="97" spans="1:14" x14ac:dyDescent="0.25">
      <c r="A97">
        <v>96</v>
      </c>
      <c r="B97" t="s">
        <v>193</v>
      </c>
      <c r="C97">
        <v>0.446128554882471</v>
      </c>
      <c r="D97">
        <v>0.12585567312148199</v>
      </c>
      <c r="E97">
        <v>3.9296599561947998E-4</v>
      </c>
      <c r="F97">
        <v>0.43898515027324397</v>
      </c>
      <c r="G97">
        <v>0.12583750444490199</v>
      </c>
      <c r="H97">
        <v>4.8572415187265197E-4</v>
      </c>
      <c r="I97">
        <v>0.40319849195457103</v>
      </c>
      <c r="J97">
        <v>0.12576680202575599</v>
      </c>
      <c r="K97">
        <v>1.3463072060762101E-3</v>
      </c>
      <c r="L97">
        <v>0.20205490439062701</v>
      </c>
      <c r="M97">
        <v>0.12538944368761801</v>
      </c>
      <c r="N97">
        <v>0.107088476652697</v>
      </c>
    </row>
    <row r="98" spans="1:14" x14ac:dyDescent="0.25">
      <c r="A98">
        <v>97</v>
      </c>
      <c r="B98" t="s">
        <v>194</v>
      </c>
      <c r="C98">
        <v>0.245211207479718</v>
      </c>
      <c r="D98">
        <v>0.13918145061314299</v>
      </c>
      <c r="E98">
        <v>7.81014823586101E-2</v>
      </c>
      <c r="F98">
        <v>0.237921502952221</v>
      </c>
      <c r="G98">
        <v>0.139164894982404</v>
      </c>
      <c r="H98">
        <v>8.7332953547456404E-2</v>
      </c>
      <c r="I98">
        <v>0.20211522317355701</v>
      </c>
      <c r="J98">
        <v>0.139099123446905</v>
      </c>
      <c r="K98">
        <v>0.146215377135268</v>
      </c>
      <c r="L98">
        <v>-2.3659420231167199E-4</v>
      </c>
      <c r="M98">
        <v>0.13874756770746499</v>
      </c>
      <c r="N98">
        <v>0.99863943726845805</v>
      </c>
    </row>
    <row r="99" spans="1:14" x14ac:dyDescent="0.25">
      <c r="A99">
        <v>98</v>
      </c>
      <c r="B99" t="s">
        <v>195</v>
      </c>
      <c r="C99">
        <v>1.5757570247560799</v>
      </c>
      <c r="D99">
        <v>5.1953148026085402E-2</v>
      </c>
      <c r="E99" s="1">
        <v>4.5639105813893899E-202</v>
      </c>
      <c r="F99">
        <v>1.5740428400997299</v>
      </c>
      <c r="G99">
        <v>5.19442636883721E-2</v>
      </c>
      <c r="H99" s="1">
        <v>1.06151563714946E-201</v>
      </c>
      <c r="I99">
        <v>1.5696977467597999</v>
      </c>
      <c r="J99">
        <v>5.1922945160807601E-2</v>
      </c>
      <c r="K99" s="1">
        <v>9.1918576469239194E-201</v>
      </c>
      <c r="L99">
        <v>1.5288321780999601</v>
      </c>
      <c r="M99">
        <v>5.1749549663452299E-2</v>
      </c>
      <c r="N99" s="1">
        <v>8.0999471977656002E-192</v>
      </c>
    </row>
    <row r="100" spans="1:14" x14ac:dyDescent="0.25">
      <c r="A100">
        <v>99</v>
      </c>
      <c r="B100" t="s">
        <v>196</v>
      </c>
      <c r="C100">
        <v>1.6051586222807299</v>
      </c>
      <c r="D100">
        <v>8.7859314584496098E-2</v>
      </c>
      <c r="E100" s="1">
        <v>1.4438286572935999E-74</v>
      </c>
      <c r="F100">
        <v>1.5972123989239</v>
      </c>
      <c r="G100">
        <v>8.7833073725036404E-2</v>
      </c>
      <c r="H100" s="1">
        <v>6.8308518708488203E-74</v>
      </c>
      <c r="I100">
        <v>1.5597417899163399</v>
      </c>
      <c r="J100">
        <v>8.7719123794084294E-2</v>
      </c>
      <c r="K100" s="1">
        <v>9.9032614906104804E-71</v>
      </c>
      <c r="L100">
        <v>1.3449168182839499</v>
      </c>
      <c r="M100">
        <v>8.7110393084518303E-2</v>
      </c>
      <c r="N100" s="1">
        <v>8.9167448650848601E-54</v>
      </c>
    </row>
    <row r="101" spans="1:14" x14ac:dyDescent="0.25">
      <c r="A101">
        <v>100</v>
      </c>
      <c r="B101" t="s">
        <v>197</v>
      </c>
      <c r="C101">
        <v>0.48824352359573903</v>
      </c>
      <c r="D101">
        <v>0.13584778654361901</v>
      </c>
      <c r="E101">
        <v>3.2557928189548698E-4</v>
      </c>
      <c r="F101">
        <v>0.48016952022871001</v>
      </c>
      <c r="G101">
        <v>0.135828962140885</v>
      </c>
      <c r="H101">
        <v>4.0761455030921399E-4</v>
      </c>
      <c r="I101">
        <v>0.44002281571018398</v>
      </c>
      <c r="J101">
        <v>0.13574425084358599</v>
      </c>
      <c r="K101">
        <v>1.18878384123072E-3</v>
      </c>
      <c r="L101">
        <v>0.23325458796471699</v>
      </c>
      <c r="M101">
        <v>0.13533768374840999</v>
      </c>
      <c r="N101">
        <v>8.4798024987856005E-2</v>
      </c>
    </row>
    <row r="102" spans="1:14" x14ac:dyDescent="0.25">
      <c r="A102">
        <v>101</v>
      </c>
      <c r="B102" t="s">
        <v>198</v>
      </c>
      <c r="C102">
        <v>0.67929871161672895</v>
      </c>
      <c r="D102">
        <v>0.128724681113801</v>
      </c>
      <c r="E102" s="1">
        <v>1.3121259360555601E-7</v>
      </c>
      <c r="F102">
        <v>0.67101588508865695</v>
      </c>
      <c r="G102">
        <v>0.12870386567046799</v>
      </c>
      <c r="H102" s="1">
        <v>1.85168621689885E-7</v>
      </c>
      <c r="I102">
        <v>0.63084702404989301</v>
      </c>
      <c r="J102">
        <v>0.12861111517559701</v>
      </c>
      <c r="K102" s="1">
        <v>9.3392171640279897E-7</v>
      </c>
      <c r="L102">
        <v>0.416252469402907</v>
      </c>
      <c r="M102">
        <v>0.12816517036271699</v>
      </c>
      <c r="N102">
        <v>1.1630854927708401E-3</v>
      </c>
    </row>
    <row r="103" spans="1:14" x14ac:dyDescent="0.25">
      <c r="A103">
        <v>102</v>
      </c>
      <c r="B103" t="s">
        <v>199</v>
      </c>
      <c r="C103">
        <v>0.29947241988579298</v>
      </c>
      <c r="D103">
        <v>0.15407134449010601</v>
      </c>
      <c r="E103">
        <v>5.19285471657146E-2</v>
      </c>
      <c r="F103">
        <v>0.29151378578696102</v>
      </c>
      <c r="G103">
        <v>0.15405433467518101</v>
      </c>
      <c r="H103">
        <v>5.8453814443719603E-2</v>
      </c>
      <c r="I103">
        <v>0.24896139538074899</v>
      </c>
      <c r="J103">
        <v>0.15396984478055101</v>
      </c>
      <c r="K103">
        <v>0.10588927772256</v>
      </c>
      <c r="L103">
        <v>3.1835957936230598E-2</v>
      </c>
      <c r="M103">
        <v>0.15358081197801801</v>
      </c>
      <c r="N103">
        <v>0.83578241005473797</v>
      </c>
    </row>
    <row r="104" spans="1:14" x14ac:dyDescent="0.25">
      <c r="A104">
        <v>103</v>
      </c>
      <c r="B104" t="s">
        <v>200</v>
      </c>
      <c r="C104">
        <v>0.31802908075368103</v>
      </c>
      <c r="D104">
        <v>0.15560732804066199</v>
      </c>
      <c r="E104">
        <v>4.0974056281129601E-2</v>
      </c>
      <c r="F104">
        <v>0.31023547506804799</v>
      </c>
      <c r="G104">
        <v>0.15559029716543801</v>
      </c>
      <c r="H104">
        <v>4.6160186914492397E-2</v>
      </c>
      <c r="I104">
        <v>0.26952729845471302</v>
      </c>
      <c r="J104">
        <v>0.15550508454972201</v>
      </c>
      <c r="K104">
        <v>8.3053402094457704E-2</v>
      </c>
      <c r="L104">
        <v>4.7619299900305799E-2</v>
      </c>
      <c r="M104">
        <v>0.155106450480543</v>
      </c>
      <c r="N104">
        <v>0.75883542432573303</v>
      </c>
    </row>
    <row r="105" spans="1:14" x14ac:dyDescent="0.25">
      <c r="A105">
        <v>104</v>
      </c>
      <c r="B105" t="s">
        <v>201</v>
      </c>
      <c r="C105">
        <v>0.56095105572429504</v>
      </c>
      <c r="D105">
        <v>0.14325987326685399</v>
      </c>
      <c r="E105" s="1">
        <v>9.0172621570886697E-5</v>
      </c>
      <c r="F105">
        <v>0.55186837179839399</v>
      </c>
      <c r="G105">
        <v>0.14323763800179301</v>
      </c>
      <c r="H105">
        <v>1.16766776067033E-4</v>
      </c>
      <c r="I105">
        <v>0.51075555326339594</v>
      </c>
      <c r="J105">
        <v>0.143141694157117</v>
      </c>
      <c r="K105">
        <v>3.5946739234122302E-4</v>
      </c>
      <c r="L105">
        <v>0.28580227984843098</v>
      </c>
      <c r="M105">
        <v>0.14269323500643899</v>
      </c>
      <c r="N105">
        <v>4.5186518809922797E-2</v>
      </c>
    </row>
    <row r="106" spans="1:14" x14ac:dyDescent="0.25">
      <c r="A106">
        <v>105</v>
      </c>
      <c r="B106" t="s">
        <v>202</v>
      </c>
      <c r="C106">
        <v>0.59041647341539705</v>
      </c>
      <c r="D106">
        <v>0.14450240158897301</v>
      </c>
      <c r="E106" s="1">
        <v>4.3913995722554903E-5</v>
      </c>
      <c r="F106">
        <v>0.58108334919180205</v>
      </c>
      <c r="G106">
        <v>0.144479361286901</v>
      </c>
      <c r="H106" s="1">
        <v>5.77275038264162E-5</v>
      </c>
      <c r="I106">
        <v>0.53867649749941604</v>
      </c>
      <c r="J106">
        <v>0.14438102992354501</v>
      </c>
      <c r="K106">
        <v>1.90769081468896E-4</v>
      </c>
      <c r="L106">
        <v>0.31429623322035999</v>
      </c>
      <c r="M106">
        <v>0.14392140571334999</v>
      </c>
      <c r="N106">
        <v>2.8976606691293001E-2</v>
      </c>
    </row>
    <row r="107" spans="1:14" x14ac:dyDescent="0.25">
      <c r="A107">
        <v>106</v>
      </c>
      <c r="B107" t="s">
        <v>203</v>
      </c>
      <c r="C107">
        <v>0.47834144593814198</v>
      </c>
      <c r="D107">
        <v>0.154593859355032</v>
      </c>
      <c r="E107">
        <v>1.9735676959778299E-3</v>
      </c>
      <c r="F107">
        <v>0.46890169470745102</v>
      </c>
      <c r="G107">
        <v>0.154570937715168</v>
      </c>
      <c r="H107">
        <v>2.4167897121440099E-3</v>
      </c>
      <c r="I107">
        <v>0.42691709796154198</v>
      </c>
      <c r="J107">
        <v>0.15447530425633699</v>
      </c>
      <c r="K107">
        <v>5.7157199857734596E-3</v>
      </c>
      <c r="L107">
        <v>0.20186710451954401</v>
      </c>
      <c r="M107">
        <v>0.154032337236502</v>
      </c>
      <c r="N107">
        <v>0.190009786409123</v>
      </c>
    </row>
    <row r="108" spans="1:14" x14ac:dyDescent="0.25">
      <c r="A108">
        <v>107</v>
      </c>
      <c r="B108" t="s">
        <v>204</v>
      </c>
      <c r="C108">
        <v>0.16482180423899001</v>
      </c>
      <c r="D108">
        <v>0.18030443407962399</v>
      </c>
      <c r="E108">
        <v>0.36064821440691203</v>
      </c>
      <c r="F108">
        <v>0.15500458247431501</v>
      </c>
      <c r="G108">
        <v>0.18028492024569001</v>
      </c>
      <c r="H108">
        <v>0.38991273050393499</v>
      </c>
      <c r="I108">
        <v>0.114247175136615</v>
      </c>
      <c r="J108">
        <v>0.18020295893229599</v>
      </c>
      <c r="K108">
        <v>0.52608625744580895</v>
      </c>
      <c r="L108">
        <v>-0.112651286478456</v>
      </c>
      <c r="M108">
        <v>0.179811324559605</v>
      </c>
      <c r="N108">
        <v>0.53098889069083299</v>
      </c>
    </row>
    <row r="109" spans="1:14" x14ac:dyDescent="0.25">
      <c r="A109">
        <v>108</v>
      </c>
      <c r="B109" t="s">
        <v>205</v>
      </c>
      <c r="C109">
        <v>0.51223139043167998</v>
      </c>
      <c r="D109">
        <v>0.15774063710453801</v>
      </c>
      <c r="E109">
        <v>1.16504944674525E-3</v>
      </c>
      <c r="F109">
        <v>0.50209099545207203</v>
      </c>
      <c r="G109">
        <v>0.15771843694191401</v>
      </c>
      <c r="H109">
        <v>1.4552411459953099E-3</v>
      </c>
      <c r="I109">
        <v>0.46236778649103699</v>
      </c>
      <c r="J109">
        <v>0.15762319218771001</v>
      </c>
      <c r="K109">
        <v>3.3529963229036799E-3</v>
      </c>
      <c r="L109">
        <v>0.232902481263178</v>
      </c>
      <c r="M109">
        <v>0.15716192501785201</v>
      </c>
      <c r="N109">
        <v>0.13835975177048901</v>
      </c>
    </row>
    <row r="110" spans="1:14" x14ac:dyDescent="0.25">
      <c r="A110">
        <v>109</v>
      </c>
      <c r="B110" t="s">
        <v>206</v>
      </c>
      <c r="C110">
        <v>1.7574703097568301</v>
      </c>
      <c r="D110">
        <v>5.2259405692383298E-2</v>
      </c>
      <c r="E110" s="1">
        <v>6.1672835241183901E-248</v>
      </c>
      <c r="F110">
        <v>1.7552337938192</v>
      </c>
      <c r="G110">
        <v>5.2249270322084498E-2</v>
      </c>
      <c r="H110" s="1">
        <v>2.0901169176152001E-247</v>
      </c>
      <c r="I110">
        <v>1.7476853652745299</v>
      </c>
      <c r="J110">
        <v>5.2223479111357503E-2</v>
      </c>
      <c r="K110" s="1">
        <v>1.5310726278887401E-245</v>
      </c>
      <c r="L110">
        <v>1.6872433212259501</v>
      </c>
      <c r="M110">
        <v>5.2017928757342603E-2</v>
      </c>
      <c r="N110" s="1">
        <v>8.5889474446983303E-231</v>
      </c>
    </row>
    <row r="111" spans="1:14" x14ac:dyDescent="0.25">
      <c r="A111">
        <v>110</v>
      </c>
      <c r="B111" t="s">
        <v>207</v>
      </c>
      <c r="C111">
        <v>1.3880328025789099</v>
      </c>
      <c r="D111">
        <v>0.115564307800309</v>
      </c>
      <c r="E111" s="1">
        <v>3.1138955540041402E-33</v>
      </c>
      <c r="F111">
        <v>1.3782479875621001</v>
      </c>
      <c r="G111">
        <v>0.11553490756038499</v>
      </c>
      <c r="H111" s="1">
        <v>8.32931365829088E-33</v>
      </c>
      <c r="I111">
        <v>1.33731491664252</v>
      </c>
      <c r="J111">
        <v>0.115394970929212</v>
      </c>
      <c r="K111" s="1">
        <v>4.68447940692972E-31</v>
      </c>
      <c r="L111">
        <v>1.09875420059299</v>
      </c>
      <c r="M111">
        <v>0.114723182091402</v>
      </c>
      <c r="N111" s="1">
        <v>9.9481691925801894E-22</v>
      </c>
    </row>
    <row r="112" spans="1:14" x14ac:dyDescent="0.25">
      <c r="A112">
        <v>111</v>
      </c>
      <c r="B112" t="s">
        <v>208</v>
      </c>
      <c r="C112">
        <v>0.42103886272487101</v>
      </c>
      <c r="D112">
        <v>0.17632002192756799</v>
      </c>
      <c r="E112">
        <v>1.6943832024436899E-2</v>
      </c>
      <c r="F112">
        <v>0.410798914038636</v>
      </c>
      <c r="G112">
        <v>0.17629823127289601</v>
      </c>
      <c r="H112">
        <v>1.97989466867509E-2</v>
      </c>
      <c r="I112">
        <v>0.36654977080433299</v>
      </c>
      <c r="J112">
        <v>0.17619717565777801</v>
      </c>
      <c r="K112">
        <v>3.7494494448911203E-2</v>
      </c>
      <c r="L112">
        <v>0.12562406373725701</v>
      </c>
      <c r="M112">
        <v>0.17572706208914099</v>
      </c>
      <c r="N112">
        <v>0.47468213571370399</v>
      </c>
    </row>
    <row r="113" spans="1:14" x14ac:dyDescent="0.25">
      <c r="A113">
        <v>112</v>
      </c>
      <c r="B113" t="s">
        <v>209</v>
      </c>
      <c r="C113">
        <v>0.37457822266628399</v>
      </c>
      <c r="D113">
        <v>0.183474621974417</v>
      </c>
      <c r="E113">
        <v>4.1193154622258699E-2</v>
      </c>
      <c r="F113">
        <v>0.36438703410433798</v>
      </c>
      <c r="G113">
        <v>0.18345421457182901</v>
      </c>
      <c r="H113">
        <v>4.7004905785683997E-2</v>
      </c>
      <c r="I113">
        <v>0.31871744811138097</v>
      </c>
      <c r="J113">
        <v>0.18335175980183899</v>
      </c>
      <c r="K113">
        <v>8.2160767234116902E-2</v>
      </c>
      <c r="L113">
        <v>7.5110643979205499E-2</v>
      </c>
      <c r="M113">
        <v>0.18288365444454999</v>
      </c>
      <c r="N113">
        <v>0.68129121529206205</v>
      </c>
    </row>
    <row r="114" spans="1:14" x14ac:dyDescent="0.25">
      <c r="A114">
        <v>113</v>
      </c>
      <c r="B114" t="s">
        <v>210</v>
      </c>
      <c r="C114">
        <v>0.69336487729247698</v>
      </c>
      <c r="D114">
        <v>0.163331734416758</v>
      </c>
      <c r="E114" s="1">
        <v>2.1846415006499002E-5</v>
      </c>
      <c r="F114">
        <v>0.68290863783341205</v>
      </c>
      <c r="G114">
        <v>0.16330879439345899</v>
      </c>
      <c r="H114" s="1">
        <v>2.8933561249012799E-5</v>
      </c>
      <c r="I114">
        <v>0.63664141579725098</v>
      </c>
      <c r="J114">
        <v>0.16319120920733801</v>
      </c>
      <c r="K114" s="1">
        <v>9.5717342893227299E-5</v>
      </c>
      <c r="L114">
        <v>0.39020922317235102</v>
      </c>
      <c r="M114">
        <v>0.16265841415103799</v>
      </c>
      <c r="N114">
        <v>1.6442209198794501E-2</v>
      </c>
    </row>
    <row r="115" spans="1:14" x14ac:dyDescent="0.25">
      <c r="A115">
        <v>114</v>
      </c>
      <c r="B115" t="s">
        <v>211</v>
      </c>
      <c r="C115">
        <v>0.297662977198558</v>
      </c>
      <c r="D115">
        <v>0.197951422314912</v>
      </c>
      <c r="E115">
        <v>0.132654174246052</v>
      </c>
      <c r="F115">
        <v>0.28737987040666602</v>
      </c>
      <c r="G115">
        <v>0.197932264793685</v>
      </c>
      <c r="H115">
        <v>0.146526581310126</v>
      </c>
      <c r="I115">
        <v>0.24234222051858401</v>
      </c>
      <c r="J115">
        <v>0.19783469099787801</v>
      </c>
      <c r="K115">
        <v>0.22058526872519599</v>
      </c>
      <c r="L115">
        <v>-4.6177025378894201E-3</v>
      </c>
      <c r="M115">
        <v>0.19737731982669099</v>
      </c>
      <c r="N115">
        <v>0.98133495029036499</v>
      </c>
    </row>
    <row r="116" spans="1:14" x14ac:dyDescent="0.25">
      <c r="A116">
        <v>115</v>
      </c>
      <c r="B116" t="s">
        <v>212</v>
      </c>
      <c r="C116">
        <v>0.78758597778845596</v>
      </c>
      <c r="D116">
        <v>0.16372079321420399</v>
      </c>
      <c r="E116" s="1">
        <v>1.5052053058175099E-6</v>
      </c>
      <c r="F116">
        <v>0.77714919282617001</v>
      </c>
      <c r="G116">
        <v>0.16369841387717601</v>
      </c>
      <c r="H116" s="1">
        <v>2.0600252981055401E-6</v>
      </c>
      <c r="I116">
        <v>0.73055986529491601</v>
      </c>
      <c r="J116">
        <v>0.16357510656408999</v>
      </c>
      <c r="K116" s="1">
        <v>7.9619533528293794E-6</v>
      </c>
      <c r="L116">
        <v>0.47929783902615702</v>
      </c>
      <c r="M116">
        <v>0.162999589038511</v>
      </c>
      <c r="N116">
        <v>3.2769891657720802E-3</v>
      </c>
    </row>
    <row r="117" spans="1:14" x14ac:dyDescent="0.25">
      <c r="A117">
        <v>116</v>
      </c>
      <c r="B117" t="s">
        <v>213</v>
      </c>
      <c r="C117">
        <v>0.31742116892455102</v>
      </c>
      <c r="D117">
        <v>0.20510741910227601</v>
      </c>
      <c r="E117">
        <v>0.12172224075767001</v>
      </c>
      <c r="F117">
        <v>0.30637923919049398</v>
      </c>
      <c r="G117">
        <v>0.20508722643760899</v>
      </c>
      <c r="H117">
        <v>0.13520248294623399</v>
      </c>
      <c r="I117">
        <v>0.26011350523948501</v>
      </c>
      <c r="J117">
        <v>0.204982920733561</v>
      </c>
      <c r="K117">
        <v>0.20445815292931199</v>
      </c>
      <c r="L117">
        <v>9.75260276639053E-3</v>
      </c>
      <c r="M117">
        <v>0.204500455389963</v>
      </c>
      <c r="N117">
        <v>0.96196339722230995</v>
      </c>
    </row>
    <row r="118" spans="1:14" x14ac:dyDescent="0.25">
      <c r="A118">
        <v>117</v>
      </c>
      <c r="B118" t="s">
        <v>214</v>
      </c>
      <c r="C118">
        <v>0.64025979627429896</v>
      </c>
      <c r="D118">
        <v>0.18191821538779501</v>
      </c>
      <c r="E118">
        <v>4.3237324621191203E-4</v>
      </c>
      <c r="F118">
        <v>0.62866990993804905</v>
      </c>
      <c r="G118">
        <v>0.1818944319876</v>
      </c>
      <c r="H118">
        <v>5.4777744195800995E-4</v>
      </c>
      <c r="I118">
        <v>0.58303535233361303</v>
      </c>
      <c r="J118">
        <v>0.18177116952710401</v>
      </c>
      <c r="K118">
        <v>1.3388298232946899E-3</v>
      </c>
      <c r="L118">
        <v>0.325790144222393</v>
      </c>
      <c r="M118">
        <v>0.181207152897708</v>
      </c>
      <c r="N118">
        <v>7.2194776933328805E-2</v>
      </c>
    </row>
    <row r="119" spans="1:14" x14ac:dyDescent="0.25">
      <c r="A119">
        <v>118</v>
      </c>
      <c r="B119" t="s">
        <v>215</v>
      </c>
      <c r="C119">
        <v>0.75366628301215799</v>
      </c>
      <c r="D119">
        <v>0.177627871450906</v>
      </c>
      <c r="E119" s="1">
        <v>2.20600013378286E-5</v>
      </c>
      <c r="F119">
        <v>0.74171995582464401</v>
      </c>
      <c r="G119">
        <v>0.17760035807421401</v>
      </c>
      <c r="H119" s="1">
        <v>2.9623344735854999E-5</v>
      </c>
      <c r="I119">
        <v>0.69602153535132705</v>
      </c>
      <c r="J119">
        <v>0.177463438820541</v>
      </c>
      <c r="K119" s="1">
        <v>8.7796599214536996E-5</v>
      </c>
      <c r="L119">
        <v>0.43542609711685198</v>
      </c>
      <c r="M119">
        <v>0.17685673685755399</v>
      </c>
      <c r="N119">
        <v>1.3815418796766199E-2</v>
      </c>
    </row>
    <row r="120" spans="1:14" x14ac:dyDescent="0.25">
      <c r="A120">
        <v>119</v>
      </c>
      <c r="B120" t="s">
        <v>216</v>
      </c>
      <c r="C120">
        <v>1.0540164392687299</v>
      </c>
      <c r="D120">
        <v>0.16161159715418499</v>
      </c>
      <c r="E120" s="1">
        <v>6.9417243624694795E-11</v>
      </c>
      <c r="F120">
        <v>1.0417368086153</v>
      </c>
      <c r="G120">
        <v>0.16157983937298501</v>
      </c>
      <c r="H120" s="1">
        <v>1.13938799603396E-10</v>
      </c>
      <c r="I120">
        <v>0.99591385015262601</v>
      </c>
      <c r="J120">
        <v>0.16142603646593101</v>
      </c>
      <c r="K120" s="1">
        <v>6.8517231995589496E-10</v>
      </c>
      <c r="L120">
        <v>0.72859398454010504</v>
      </c>
      <c r="M120">
        <v>0.16071836359793701</v>
      </c>
      <c r="N120" s="1">
        <v>5.8053118468996999E-6</v>
      </c>
    </row>
    <row r="121" spans="1:14" x14ac:dyDescent="0.25">
      <c r="A121">
        <v>120</v>
      </c>
      <c r="B121" t="s">
        <v>217</v>
      </c>
      <c r="C121">
        <v>1.16012968741254</v>
      </c>
      <c r="D121">
        <v>5.8023098670961601E-2</v>
      </c>
      <c r="E121" s="1">
        <v>6.1772267264462203E-89</v>
      </c>
      <c r="F121">
        <v>1.15712687405586</v>
      </c>
      <c r="G121">
        <v>5.8012634732218397E-2</v>
      </c>
      <c r="H121" s="1">
        <v>1.6198720301213899E-88</v>
      </c>
      <c r="I121">
        <v>1.1461406791397299</v>
      </c>
      <c r="J121">
        <v>5.7984240414290497E-2</v>
      </c>
      <c r="K121" s="1">
        <v>5.7948078740983497E-87</v>
      </c>
      <c r="L121">
        <v>1.07054580575539</v>
      </c>
      <c r="M121">
        <v>5.7772908941656799E-2</v>
      </c>
      <c r="N121" s="1">
        <v>1.17762908798777E-76</v>
      </c>
    </row>
    <row r="122" spans="1:14" x14ac:dyDescent="0.25">
      <c r="A122">
        <v>121</v>
      </c>
      <c r="B122" t="s">
        <v>218</v>
      </c>
      <c r="C122">
        <v>1.4899588141404101</v>
      </c>
      <c r="D122">
        <v>0.14221717980901699</v>
      </c>
      <c r="E122" s="1">
        <v>1.10598576286338E-25</v>
      </c>
      <c r="F122">
        <v>1.4775992727907701</v>
      </c>
      <c r="G122">
        <v>0.14217726022970201</v>
      </c>
      <c r="H122" s="1">
        <v>2.67791863752476E-25</v>
      </c>
      <c r="I122">
        <v>1.4299583740239199</v>
      </c>
      <c r="J122">
        <v>0.14199003569340099</v>
      </c>
      <c r="K122" s="1">
        <v>7.4343389836778694E-24</v>
      </c>
      <c r="L122">
        <v>1.1541142138979399</v>
      </c>
      <c r="M122">
        <v>0.14111508371982701</v>
      </c>
      <c r="N122" s="1">
        <v>2.8732293866646502E-16</v>
      </c>
    </row>
    <row r="123" spans="1:14" x14ac:dyDescent="0.25">
      <c r="A123">
        <v>122</v>
      </c>
      <c r="B123" t="s">
        <v>219</v>
      </c>
      <c r="C123">
        <v>0.54477190850700696</v>
      </c>
      <c r="D123">
        <v>0.21836273608760901</v>
      </c>
      <c r="E123">
        <v>1.26027240246237E-2</v>
      </c>
      <c r="F123">
        <v>0.53228236099821702</v>
      </c>
      <c r="G123">
        <v>0.21833202358854101</v>
      </c>
      <c r="H123">
        <v>1.4770853571801801E-2</v>
      </c>
      <c r="I123">
        <v>0.48085640300921101</v>
      </c>
      <c r="J123">
        <v>0.21819731578288501</v>
      </c>
      <c r="K123">
        <v>2.75406187203582E-2</v>
      </c>
      <c r="L123">
        <v>0.20350729562713499</v>
      </c>
      <c r="M123">
        <v>0.21757507765805301</v>
      </c>
      <c r="N123">
        <v>0.34961163340405099</v>
      </c>
    </row>
    <row r="124" spans="1:14" x14ac:dyDescent="0.25">
      <c r="A124">
        <v>123</v>
      </c>
      <c r="B124" t="s">
        <v>220</v>
      </c>
      <c r="C124">
        <v>1.0032739798408601</v>
      </c>
      <c r="D124">
        <v>0.18370339218185799</v>
      </c>
      <c r="E124" s="1">
        <v>4.7244830452383498E-8</v>
      </c>
      <c r="F124">
        <v>0.99036468196552296</v>
      </c>
      <c r="G124">
        <v>0.18366757156053501</v>
      </c>
      <c r="H124" s="1">
        <v>6.9616266260167697E-8</v>
      </c>
      <c r="I124">
        <v>0.93662129989522003</v>
      </c>
      <c r="J124">
        <v>0.18350477256123901</v>
      </c>
      <c r="K124" s="1">
        <v>3.3242430350838902E-7</v>
      </c>
      <c r="L124">
        <v>0.65931089547331601</v>
      </c>
      <c r="M124">
        <v>0.18274745587879601</v>
      </c>
      <c r="N124">
        <v>3.0883938487005601E-4</v>
      </c>
    </row>
    <row r="125" spans="1:14" x14ac:dyDescent="0.25">
      <c r="A125">
        <v>124</v>
      </c>
      <c r="B125" t="s">
        <v>221</v>
      </c>
      <c r="C125">
        <v>0.46570166793841899</v>
      </c>
      <c r="D125">
        <v>0.23888747312744199</v>
      </c>
      <c r="E125">
        <v>5.12404679846407E-2</v>
      </c>
      <c r="F125">
        <v>0.45175244265987402</v>
      </c>
      <c r="G125">
        <v>0.238855613451461</v>
      </c>
      <c r="H125">
        <v>5.8581616006524499E-2</v>
      </c>
      <c r="I125">
        <v>0.394375611104124</v>
      </c>
      <c r="J125">
        <v>0.23872709629805799</v>
      </c>
      <c r="K125">
        <v>9.8535876133313605E-2</v>
      </c>
      <c r="L125">
        <v>0.116005324868825</v>
      </c>
      <c r="M125">
        <v>0.238104803461574</v>
      </c>
      <c r="N125">
        <v>0.62611462744849</v>
      </c>
    </row>
    <row r="126" spans="1:14" x14ac:dyDescent="0.25">
      <c r="A126">
        <v>125</v>
      </c>
      <c r="B126" t="s">
        <v>222</v>
      </c>
      <c r="C126">
        <v>0.88093767832763104</v>
      </c>
      <c r="D126">
        <v>0.20398679585458199</v>
      </c>
      <c r="E126" s="1">
        <v>1.57021020484499E-5</v>
      </c>
      <c r="F126">
        <v>0.86661989362943403</v>
      </c>
      <c r="G126">
        <v>0.20394536909218899</v>
      </c>
      <c r="H126" s="1">
        <v>2.1446380607792801E-5</v>
      </c>
      <c r="I126">
        <v>0.80858662713001705</v>
      </c>
      <c r="J126">
        <v>0.203783887515431</v>
      </c>
      <c r="K126" s="1">
        <v>7.2519881523723702E-5</v>
      </c>
      <c r="L126">
        <v>0.52529004398089696</v>
      </c>
      <c r="M126">
        <v>0.20302698507896599</v>
      </c>
      <c r="N126">
        <v>9.6733648106161595E-3</v>
      </c>
    </row>
    <row r="127" spans="1:14" x14ac:dyDescent="0.25">
      <c r="A127">
        <v>126</v>
      </c>
      <c r="B127" t="s">
        <v>223</v>
      </c>
      <c r="C127">
        <v>0.86642510284911001</v>
      </c>
      <c r="D127">
        <v>0.21146288503879501</v>
      </c>
      <c r="E127" s="1">
        <v>4.1801220077474902E-5</v>
      </c>
      <c r="F127">
        <v>0.85164784899940604</v>
      </c>
      <c r="G127">
        <v>0.211426510800963</v>
      </c>
      <c r="H127" s="1">
        <v>5.6228612630606202E-5</v>
      </c>
      <c r="I127">
        <v>0.79534433673706595</v>
      </c>
      <c r="J127">
        <v>0.21126551099268101</v>
      </c>
      <c r="K127">
        <v>1.6677105665860001E-4</v>
      </c>
      <c r="L127">
        <v>0.50490517352007402</v>
      </c>
      <c r="M127">
        <v>0.21049473032382701</v>
      </c>
      <c r="N127">
        <v>1.6455210613762199E-2</v>
      </c>
    </row>
    <row r="128" spans="1:14" x14ac:dyDescent="0.25">
      <c r="A128">
        <v>127</v>
      </c>
      <c r="B128" t="s">
        <v>224</v>
      </c>
      <c r="C128">
        <v>0.933367727847633</v>
      </c>
      <c r="D128">
        <v>0.211848743788081</v>
      </c>
      <c r="E128" s="1">
        <v>1.05383770978832E-5</v>
      </c>
      <c r="F128">
        <v>0.91985332993527302</v>
      </c>
      <c r="G128">
        <v>0.21181553555507701</v>
      </c>
      <c r="H128" s="1">
        <v>1.40736199549229E-5</v>
      </c>
      <c r="I128">
        <v>0.86225340484667001</v>
      </c>
      <c r="J128">
        <v>0.21164848984977699</v>
      </c>
      <c r="K128" s="1">
        <v>4.6214866635474601E-5</v>
      </c>
      <c r="L128">
        <v>0.56421803195404197</v>
      </c>
      <c r="M128">
        <v>0.21082693822965401</v>
      </c>
      <c r="N128">
        <v>7.4459055160942802E-3</v>
      </c>
    </row>
    <row r="129" spans="1:14" x14ac:dyDescent="0.25">
      <c r="A129">
        <v>128</v>
      </c>
      <c r="B129" t="s">
        <v>225</v>
      </c>
      <c r="C129">
        <v>0.71559430538732205</v>
      </c>
      <c r="D129">
        <v>0.240096625648822</v>
      </c>
      <c r="E129">
        <v>2.8783180652617499E-3</v>
      </c>
      <c r="F129">
        <v>0.70185185422301699</v>
      </c>
      <c r="G129">
        <v>0.24007187267329999</v>
      </c>
      <c r="H129">
        <v>3.4611219311036501E-3</v>
      </c>
      <c r="I129">
        <v>0.64409216098798405</v>
      </c>
      <c r="J129">
        <v>0.23992090672666799</v>
      </c>
      <c r="K129">
        <v>7.2616208214698703E-3</v>
      </c>
      <c r="L129">
        <v>0.33709494171876903</v>
      </c>
      <c r="M129">
        <v>0.23916098226191601</v>
      </c>
      <c r="N129">
        <v>0.15869041626428501</v>
      </c>
    </row>
    <row r="130" spans="1:14" x14ac:dyDescent="0.25">
      <c r="A130">
        <v>129</v>
      </c>
      <c r="B130" t="s">
        <v>226</v>
      </c>
      <c r="C130">
        <v>1.10840510749709</v>
      </c>
      <c r="D130">
        <v>0.20898605780040999</v>
      </c>
      <c r="E130" s="1">
        <v>1.13461629258781E-7</v>
      </c>
      <c r="F130">
        <v>1.09472911611934</v>
      </c>
      <c r="G130">
        <v>0.208957099442</v>
      </c>
      <c r="H130" s="1">
        <v>1.61437015776241E-7</v>
      </c>
      <c r="I130">
        <v>1.0356653639558</v>
      </c>
      <c r="J130">
        <v>0.20878362645154999</v>
      </c>
      <c r="K130" s="1">
        <v>7.0322044122537602E-7</v>
      </c>
      <c r="L130">
        <v>0.71933565036542302</v>
      </c>
      <c r="M130">
        <v>0.20786842872935701</v>
      </c>
      <c r="N130">
        <v>5.39106255876546E-4</v>
      </c>
    </row>
    <row r="131" spans="1:14" x14ac:dyDescent="0.25">
      <c r="A131">
        <v>130</v>
      </c>
      <c r="B131" t="s">
        <v>227</v>
      </c>
      <c r="C131">
        <v>1.2188890785266899</v>
      </c>
      <c r="D131">
        <v>0.206155213986944</v>
      </c>
      <c r="E131" s="1">
        <v>3.36989823179198E-9</v>
      </c>
      <c r="F131">
        <v>1.2058716453240199</v>
      </c>
      <c r="G131">
        <v>0.206129351195358</v>
      </c>
      <c r="H131" s="1">
        <v>4.91358840970629E-9</v>
      </c>
      <c r="I131">
        <v>1.14956289429693</v>
      </c>
      <c r="J131">
        <v>0.20594870137867999</v>
      </c>
      <c r="K131" s="1">
        <v>2.3805243601487901E-8</v>
      </c>
      <c r="L131">
        <v>0.83461974329438005</v>
      </c>
      <c r="M131">
        <v>0.20494625793510099</v>
      </c>
      <c r="N131" s="1">
        <v>4.6534492664075299E-5</v>
      </c>
    </row>
    <row r="132" spans="1:14" x14ac:dyDescent="0.25">
      <c r="A132">
        <v>131</v>
      </c>
      <c r="B132" t="s">
        <v>228</v>
      </c>
      <c r="C132">
        <v>1.1175469450084099</v>
      </c>
      <c r="D132">
        <v>5.98067485698143E-2</v>
      </c>
      <c r="E132" s="1">
        <v>6.4400951749432897E-78</v>
      </c>
      <c r="F132">
        <v>1.11403162834665</v>
      </c>
      <c r="G132">
        <v>5.9795681191476699E-2</v>
      </c>
      <c r="H132" s="1">
        <v>1.8135314604566601E-77</v>
      </c>
      <c r="I132">
        <v>1.1011946172177001</v>
      </c>
      <c r="J132">
        <v>5.9765058430302803E-2</v>
      </c>
      <c r="K132" s="1">
        <v>8.2193443880360197E-76</v>
      </c>
      <c r="L132">
        <v>1.0141100666156599</v>
      </c>
      <c r="M132">
        <v>5.9536985419116201E-2</v>
      </c>
      <c r="N132" s="1">
        <v>4.6522979027562701E-65</v>
      </c>
    </row>
    <row r="133" spans="1:14" x14ac:dyDescent="0.25">
      <c r="A133">
        <v>132</v>
      </c>
      <c r="B133" t="s">
        <v>229</v>
      </c>
      <c r="C133">
        <v>0.744444134309035</v>
      </c>
      <c r="D133">
        <v>0.261052253467495</v>
      </c>
      <c r="E133">
        <v>4.3485374612157197E-3</v>
      </c>
      <c r="F133">
        <v>0.73100233025641603</v>
      </c>
      <c r="G133">
        <v>0.26102647187667799</v>
      </c>
      <c r="H133">
        <v>5.1024903027249999E-3</v>
      </c>
      <c r="I133">
        <v>0.68134871547391596</v>
      </c>
      <c r="J133">
        <v>0.26086991528950598</v>
      </c>
      <c r="K133">
        <v>9.0058171458896694E-3</v>
      </c>
      <c r="L133">
        <v>0.35959066175134702</v>
      </c>
      <c r="M133">
        <v>0.26002465914613199</v>
      </c>
      <c r="N133">
        <v>0.16669251042830399</v>
      </c>
    </row>
    <row r="134" spans="1:14" x14ac:dyDescent="0.25">
      <c r="A134">
        <v>133</v>
      </c>
      <c r="B134" t="s">
        <v>230</v>
      </c>
      <c r="C134">
        <v>0.71458797381019001</v>
      </c>
      <c r="D134">
        <v>6.6647313187486498E-2</v>
      </c>
      <c r="E134" s="1">
        <v>8.0307865281102199E-27</v>
      </c>
      <c r="F134">
        <v>0.71042987737952801</v>
      </c>
      <c r="G134">
        <v>6.6636669641940496E-2</v>
      </c>
      <c r="H134" s="1">
        <v>1.54514591291982E-26</v>
      </c>
      <c r="I134">
        <v>0.69638020816137003</v>
      </c>
      <c r="J134">
        <v>6.6606977643027004E-2</v>
      </c>
      <c r="K134" s="1">
        <v>1.38905098332729E-25</v>
      </c>
      <c r="L134">
        <v>0.60265361813106699</v>
      </c>
      <c r="M134">
        <v>6.6388740593619905E-2</v>
      </c>
      <c r="N134" s="1">
        <v>1.10946306464242E-19</v>
      </c>
    </row>
    <row r="135" spans="1:14" x14ac:dyDescent="0.25">
      <c r="A135">
        <v>134</v>
      </c>
      <c r="B135" t="s">
        <v>231</v>
      </c>
      <c r="C135">
        <v>1.51860333672443</v>
      </c>
      <c r="D135">
        <v>5.8097381097623899E-2</v>
      </c>
      <c r="E135" s="1">
        <v>1.3168943775821401E-150</v>
      </c>
      <c r="F135">
        <v>1.51406898384431</v>
      </c>
      <c r="G135">
        <v>5.8083620181900303E-2</v>
      </c>
      <c r="H135" s="1">
        <v>8.6203698607829203E-150</v>
      </c>
      <c r="I135">
        <v>1.4988885972246699</v>
      </c>
      <c r="J135">
        <v>5.8045740732361101E-2</v>
      </c>
      <c r="K135" s="1">
        <v>4.95119584362147E-147</v>
      </c>
      <c r="L135">
        <v>1.3939754267726301</v>
      </c>
      <c r="M135">
        <v>5.77634837597895E-2</v>
      </c>
      <c r="N135" s="1">
        <v>1.14090899229538E-128</v>
      </c>
    </row>
    <row r="136" spans="1:14" x14ac:dyDescent="0.25">
      <c r="A136">
        <v>135</v>
      </c>
      <c r="B136" t="s">
        <v>232</v>
      </c>
      <c r="C136">
        <v>0.58912704492056001</v>
      </c>
      <c r="D136">
        <v>7.3355681965983605E-2</v>
      </c>
      <c r="E136" s="1">
        <v>9.6600129239863599E-16</v>
      </c>
      <c r="F136">
        <v>0.58407938842178397</v>
      </c>
      <c r="G136">
        <v>7.3343992926717796E-2</v>
      </c>
      <c r="H136" s="1">
        <v>1.67157055075796E-15</v>
      </c>
      <c r="I136">
        <v>0.56657123430580103</v>
      </c>
      <c r="J136">
        <v>7.3310008560052903E-2</v>
      </c>
      <c r="K136" s="1">
        <v>1.08881437083248E-14</v>
      </c>
      <c r="L136">
        <v>0.45435639312253001</v>
      </c>
      <c r="M136">
        <v>7.3072058425926706E-2</v>
      </c>
      <c r="N136" s="1">
        <v>5.0378039228213896E-10</v>
      </c>
    </row>
    <row r="137" spans="1:14" x14ac:dyDescent="0.25">
      <c r="A137">
        <v>136</v>
      </c>
      <c r="B137" t="s">
        <v>233</v>
      </c>
      <c r="C137">
        <v>0.50012671292230604</v>
      </c>
      <c r="D137">
        <v>0.29855351446841</v>
      </c>
      <c r="E137">
        <v>9.3901655727596997E-2</v>
      </c>
      <c r="F137">
        <v>0.48682497475665998</v>
      </c>
      <c r="G137">
        <v>0.29853184327298599</v>
      </c>
      <c r="H137">
        <v>0.102947203102135</v>
      </c>
      <c r="I137">
        <v>0.43773818033663497</v>
      </c>
      <c r="J137">
        <v>0.29837421523228103</v>
      </c>
      <c r="K137">
        <v>0.142354898782697</v>
      </c>
      <c r="L137">
        <v>0.111012753893358</v>
      </c>
      <c r="M137">
        <v>0.29760122173019798</v>
      </c>
      <c r="N137">
        <v>0.70912969193566699</v>
      </c>
    </row>
    <row r="138" spans="1:14" x14ac:dyDescent="0.25">
      <c r="A138">
        <v>137</v>
      </c>
      <c r="B138" t="s">
        <v>234</v>
      </c>
      <c r="C138">
        <v>0.44788264470160499</v>
      </c>
      <c r="D138">
        <v>0.31120791222844602</v>
      </c>
      <c r="E138">
        <v>0.15010094885063099</v>
      </c>
      <c r="F138">
        <v>0.43419845952375702</v>
      </c>
      <c r="G138">
        <v>0.31118861532367997</v>
      </c>
      <c r="H138">
        <v>0.16292831296277999</v>
      </c>
      <c r="I138">
        <v>0.38683737702827797</v>
      </c>
      <c r="J138">
        <v>0.31103360974864502</v>
      </c>
      <c r="K138">
        <v>0.21360422351873001</v>
      </c>
      <c r="L138">
        <v>6.0427840973123502E-2</v>
      </c>
      <c r="M138">
        <v>0.31025880585847498</v>
      </c>
      <c r="N138">
        <v>0.84557620520949295</v>
      </c>
    </row>
    <row r="139" spans="1:14" x14ac:dyDescent="0.25">
      <c r="A139">
        <v>138</v>
      </c>
      <c r="B139" t="s">
        <v>235</v>
      </c>
      <c r="C139">
        <v>0.81442410221278905</v>
      </c>
      <c r="D139">
        <v>0.26981790909731701</v>
      </c>
      <c r="E139">
        <v>2.5409545705990201E-3</v>
      </c>
      <c r="F139">
        <v>0.80183611821196299</v>
      </c>
      <c r="G139">
        <v>0.26979947422259298</v>
      </c>
      <c r="H139">
        <v>2.9589497082941601E-3</v>
      </c>
      <c r="I139">
        <v>0.75346920776257198</v>
      </c>
      <c r="J139">
        <v>0.26960378336053598</v>
      </c>
      <c r="K139">
        <v>5.19434189510807E-3</v>
      </c>
      <c r="L139">
        <v>0.42135047588463698</v>
      </c>
      <c r="M139">
        <v>0.268687817301767</v>
      </c>
      <c r="N139">
        <v>0.11683946525314701</v>
      </c>
    </row>
    <row r="140" spans="1:14" x14ac:dyDescent="0.25">
      <c r="A140">
        <v>139</v>
      </c>
      <c r="B140" t="s">
        <v>236</v>
      </c>
      <c r="C140">
        <v>1.1330043159950101</v>
      </c>
      <c r="D140">
        <v>0.24296942233919999</v>
      </c>
      <c r="E140" s="1">
        <v>3.1139653713548001E-6</v>
      </c>
      <c r="F140">
        <v>1.1194468530749699</v>
      </c>
      <c r="G140">
        <v>0.24294565347954</v>
      </c>
      <c r="H140" s="1">
        <v>4.0693674116281901E-6</v>
      </c>
      <c r="I140">
        <v>1.0701695595909599</v>
      </c>
      <c r="J140">
        <v>0.24273183346066601</v>
      </c>
      <c r="K140" s="1">
        <v>1.03918367833181E-5</v>
      </c>
      <c r="L140">
        <v>0.72609022944183699</v>
      </c>
      <c r="M140">
        <v>0.241677544089414</v>
      </c>
      <c r="N140">
        <v>2.6612615515814301E-3</v>
      </c>
    </row>
    <row r="141" spans="1:14" x14ac:dyDescent="0.25">
      <c r="A141">
        <v>140</v>
      </c>
      <c r="B141" t="s">
        <v>237</v>
      </c>
      <c r="C141">
        <v>-1.8062383913932201E-3</v>
      </c>
      <c r="D141">
        <v>0.41617494129800803</v>
      </c>
      <c r="E141">
        <v>0.99653711682705404</v>
      </c>
      <c r="F141">
        <v>-1.6484629541313502E-2</v>
      </c>
      <c r="G141">
        <v>0.41615917610241798</v>
      </c>
      <c r="H141">
        <v>0.96840297326109104</v>
      </c>
      <c r="I141">
        <v>-6.4924188275367903E-2</v>
      </c>
      <c r="J141">
        <v>0.41602983482007799</v>
      </c>
      <c r="K141">
        <v>0.87598843242749602</v>
      </c>
      <c r="L141">
        <v>-0.40759474572079102</v>
      </c>
      <c r="M141">
        <v>0.41536637582889702</v>
      </c>
      <c r="N141">
        <v>0.32644990129623402</v>
      </c>
    </row>
    <row r="142" spans="1:14" x14ac:dyDescent="0.25">
      <c r="A142">
        <v>141</v>
      </c>
      <c r="B142" t="s">
        <v>238</v>
      </c>
      <c r="C142">
        <v>0.33001796656777999</v>
      </c>
      <c r="D142">
        <v>0.36285028486575199</v>
      </c>
      <c r="E142">
        <v>0.363078067748977</v>
      </c>
      <c r="F142">
        <v>0.31556520972595098</v>
      </c>
      <c r="G142">
        <v>0.36282966104258302</v>
      </c>
      <c r="H142">
        <v>0.38444591164173397</v>
      </c>
      <c r="I142">
        <v>0.26444580289469699</v>
      </c>
      <c r="J142">
        <v>0.362689613172334</v>
      </c>
      <c r="K142">
        <v>0.46592564403098502</v>
      </c>
      <c r="L142">
        <v>-8.8455593748855602E-2</v>
      </c>
      <c r="M142">
        <v>0.36191778843735001</v>
      </c>
      <c r="N142">
        <v>0.80691486596762796</v>
      </c>
    </row>
    <row r="143" spans="1:14" x14ac:dyDescent="0.25">
      <c r="A143">
        <v>142</v>
      </c>
      <c r="B143" t="s">
        <v>239</v>
      </c>
      <c r="C143">
        <v>6.9782701524429697E-2</v>
      </c>
      <c r="D143">
        <v>0.41646874060508599</v>
      </c>
      <c r="E143">
        <v>0.86693095410500198</v>
      </c>
      <c r="F143">
        <v>5.3980229599265302E-2</v>
      </c>
      <c r="G143">
        <v>0.41644981462534902</v>
      </c>
      <c r="H143">
        <v>0.89686707023772605</v>
      </c>
      <c r="I143">
        <v>3.7169032261628199E-3</v>
      </c>
      <c r="J143">
        <v>0.41632585322204302</v>
      </c>
      <c r="K143">
        <v>0.99287668474481705</v>
      </c>
      <c r="L143">
        <v>-0.35238975013054402</v>
      </c>
      <c r="M143">
        <v>0.41562954863734197</v>
      </c>
      <c r="N143">
        <v>0.39652387541173001</v>
      </c>
    </row>
    <row r="144" spans="1:14" x14ac:dyDescent="0.25">
      <c r="A144">
        <v>143</v>
      </c>
      <c r="B144" t="s">
        <v>240</v>
      </c>
      <c r="C144">
        <v>1.37220744147392</v>
      </c>
      <c r="D144">
        <v>0.39736896063965299</v>
      </c>
      <c r="E144">
        <v>5.53911201256858E-4</v>
      </c>
      <c r="F144">
        <v>1.3620567414665701</v>
      </c>
      <c r="G144">
        <v>0.39737838663022901</v>
      </c>
      <c r="H144">
        <v>6.0892740009282995E-4</v>
      </c>
      <c r="I144">
        <v>1.3087707778372</v>
      </c>
      <c r="J144">
        <v>0.39724120620871001</v>
      </c>
      <c r="K144">
        <v>9.8544301535293693E-4</v>
      </c>
      <c r="L144">
        <v>0.87187586395969896</v>
      </c>
      <c r="M144">
        <v>0.39570915620833103</v>
      </c>
      <c r="N144">
        <v>2.75718523935197E-2</v>
      </c>
    </row>
    <row r="145" spans="1:14" x14ac:dyDescent="0.25">
      <c r="A145">
        <v>144</v>
      </c>
      <c r="B145" t="s">
        <v>241</v>
      </c>
      <c r="C145">
        <v>0.15021745163899999</v>
      </c>
      <c r="D145">
        <v>0.717896045473147</v>
      </c>
      <c r="E145">
        <v>0.83425557832526698</v>
      </c>
      <c r="F145">
        <v>0.139582274994419</v>
      </c>
      <c r="G145">
        <v>0.71790357806930305</v>
      </c>
      <c r="H145">
        <v>0.84583889361466702</v>
      </c>
      <c r="I145">
        <v>7.8150750512847103E-2</v>
      </c>
      <c r="J145">
        <v>0.71783110026359698</v>
      </c>
      <c r="K145">
        <v>0.91330507284650397</v>
      </c>
      <c r="L145">
        <v>-0.35458072857438899</v>
      </c>
      <c r="M145">
        <v>0.71694745548693395</v>
      </c>
      <c r="N145">
        <v>0.62090365795354896</v>
      </c>
    </row>
    <row r="146" spans="1:14" x14ac:dyDescent="0.25">
      <c r="A146">
        <v>145</v>
      </c>
      <c r="B146" t="s">
        <v>242</v>
      </c>
      <c r="C146">
        <v>0.18627702304885099</v>
      </c>
      <c r="D146">
        <v>0.71809743295545603</v>
      </c>
      <c r="E146">
        <v>0.79532389126460201</v>
      </c>
      <c r="F146">
        <v>0.17459357115863999</v>
      </c>
      <c r="G146">
        <v>0.71810219993984403</v>
      </c>
      <c r="H146">
        <v>0.80790319950091805</v>
      </c>
      <c r="I146">
        <v>0.11365545302614199</v>
      </c>
      <c r="J146">
        <v>0.71801269113331001</v>
      </c>
      <c r="K146">
        <v>0.87422694426240299</v>
      </c>
      <c r="L146">
        <v>-0.33271420069978902</v>
      </c>
      <c r="M146">
        <v>0.71714995674383197</v>
      </c>
      <c r="N146">
        <v>0.64269108345315595</v>
      </c>
    </row>
    <row r="147" spans="1:14" x14ac:dyDescent="0.25">
      <c r="A147">
        <v>146</v>
      </c>
      <c r="B147" t="s">
        <v>243</v>
      </c>
      <c r="C147">
        <v>0.93106580622491797</v>
      </c>
      <c r="D147">
        <v>0.51608135114904696</v>
      </c>
      <c r="E147">
        <v>7.1214586803369104E-2</v>
      </c>
      <c r="F147">
        <v>0.91939741732562597</v>
      </c>
      <c r="G147">
        <v>0.516089698569973</v>
      </c>
      <c r="H147">
        <v>7.4835985603692506E-2</v>
      </c>
      <c r="I147">
        <v>0.85515234542196505</v>
      </c>
      <c r="J147">
        <v>0.51594691328027797</v>
      </c>
      <c r="K147">
        <v>9.7430043520401299E-2</v>
      </c>
      <c r="L147">
        <v>0.40830668881992599</v>
      </c>
      <c r="M147">
        <v>0.51471323688255</v>
      </c>
      <c r="N147">
        <v>0.42762039643129102</v>
      </c>
    </row>
    <row r="148" spans="1:14" x14ac:dyDescent="0.25">
      <c r="A148">
        <v>147</v>
      </c>
      <c r="B148" t="s">
        <v>244</v>
      </c>
      <c r="C148">
        <v>0.25345766310385498</v>
      </c>
      <c r="D148">
        <v>0.71878827506584897</v>
      </c>
      <c r="E148">
        <v>0.72437486308797205</v>
      </c>
      <c r="F148">
        <v>0.241706278919885</v>
      </c>
      <c r="G148">
        <v>0.71879155432914199</v>
      </c>
      <c r="H148">
        <v>0.736669113735961</v>
      </c>
      <c r="I148">
        <v>0.179892893187374</v>
      </c>
      <c r="J148">
        <v>0.71873138692829996</v>
      </c>
      <c r="K148">
        <v>0.80236135238370498</v>
      </c>
      <c r="L148">
        <v>-0.26134966283426397</v>
      </c>
      <c r="M148">
        <v>0.71782209220339399</v>
      </c>
      <c r="N148">
        <v>0.71579307453073904</v>
      </c>
    </row>
    <row r="149" spans="1:14" x14ac:dyDescent="0.25">
      <c r="A149">
        <v>148</v>
      </c>
      <c r="B149" t="s">
        <v>245</v>
      </c>
      <c r="C149">
        <v>-0.429781108985136</v>
      </c>
      <c r="D149">
        <v>1.0084029477658301</v>
      </c>
      <c r="E149">
        <v>0.66996228176550898</v>
      </c>
      <c r="F149">
        <v>-0.44264736551079498</v>
      </c>
      <c r="G149">
        <v>1.0084007240835899</v>
      </c>
      <c r="H149">
        <v>0.66069067555766403</v>
      </c>
      <c r="I149">
        <v>-0.50469881647511605</v>
      </c>
      <c r="J149">
        <v>1.00836028701574</v>
      </c>
      <c r="K149">
        <v>0.61671293847838005</v>
      </c>
      <c r="L149">
        <v>-0.93988099640771205</v>
      </c>
      <c r="M149">
        <v>1.0076945016294501</v>
      </c>
      <c r="N149">
        <v>0.35097266327460402</v>
      </c>
    </row>
    <row r="150" spans="1:14" x14ac:dyDescent="0.25">
      <c r="A150">
        <v>149</v>
      </c>
      <c r="B150" t="s">
        <v>246</v>
      </c>
      <c r="C150">
        <v>1.0166542424654399</v>
      </c>
      <c r="D150">
        <v>0.51736372483478099</v>
      </c>
      <c r="E150">
        <v>4.9406514797010102E-2</v>
      </c>
      <c r="F150">
        <v>1.0039267101751499</v>
      </c>
      <c r="G150">
        <v>0.517361126590828</v>
      </c>
      <c r="H150">
        <v>5.2321900837488597E-2</v>
      </c>
      <c r="I150">
        <v>0.93959429539663297</v>
      </c>
      <c r="J150">
        <v>0.51727757844878297</v>
      </c>
      <c r="K150">
        <v>6.9305686143514802E-2</v>
      </c>
      <c r="L150">
        <v>0.503066534991781</v>
      </c>
      <c r="M150">
        <v>0.51594710050977899</v>
      </c>
      <c r="N150">
        <v>0.32954284717951399</v>
      </c>
    </row>
    <row r="151" spans="1:14" x14ac:dyDescent="0.25">
      <c r="A151">
        <v>150</v>
      </c>
      <c r="B151" t="s">
        <v>247</v>
      </c>
      <c r="C151">
        <v>0.35513257917774099</v>
      </c>
      <c r="D151">
        <v>0.71984379316478797</v>
      </c>
      <c r="E151">
        <v>0.62176761731472596</v>
      </c>
      <c r="F151">
        <v>0.34275931264961301</v>
      </c>
      <c r="G151">
        <v>0.71984569720854197</v>
      </c>
      <c r="H151">
        <v>0.63396278356325197</v>
      </c>
      <c r="I151">
        <v>0.28200435109319599</v>
      </c>
      <c r="J151">
        <v>0.71979935747742696</v>
      </c>
      <c r="K151">
        <v>0.695219378869807</v>
      </c>
      <c r="L151">
        <v>-0.162792375174488</v>
      </c>
      <c r="M151">
        <v>0.71875896481287005</v>
      </c>
      <c r="N151">
        <v>0.82081962490956595</v>
      </c>
    </row>
    <row r="152" spans="1:14" x14ac:dyDescent="0.25">
      <c r="A152">
        <v>151</v>
      </c>
      <c r="B152" t="s">
        <v>248</v>
      </c>
      <c r="C152">
        <v>1.54507532663431</v>
      </c>
      <c r="D152">
        <v>0.43158722383958198</v>
      </c>
      <c r="E152">
        <v>3.4361533588478398E-4</v>
      </c>
      <c r="F152">
        <v>1.5328070310533499</v>
      </c>
      <c r="G152">
        <v>0.43159294240806201</v>
      </c>
      <c r="H152">
        <v>3.8302615515832002E-4</v>
      </c>
      <c r="I152">
        <v>1.4694215036968401</v>
      </c>
      <c r="J152">
        <v>0.43148770211863002</v>
      </c>
      <c r="K152">
        <v>6.6048544153984097E-4</v>
      </c>
      <c r="L152">
        <v>1.02585127673757</v>
      </c>
      <c r="M152">
        <v>0.42972696710331298</v>
      </c>
      <c r="N152">
        <v>1.69764937485327E-2</v>
      </c>
    </row>
    <row r="153" spans="1:14" x14ac:dyDescent="0.25">
      <c r="A153">
        <v>152</v>
      </c>
      <c r="B153" t="s">
        <v>249</v>
      </c>
      <c r="C153">
        <v>1.18655254273321</v>
      </c>
      <c r="D153">
        <v>0.52038854105632704</v>
      </c>
      <c r="E153">
        <v>2.2600091244128401E-2</v>
      </c>
      <c r="F153">
        <v>1.17133018130431</v>
      </c>
      <c r="G153">
        <v>0.520373670505347</v>
      </c>
      <c r="H153">
        <v>2.4389304790941101E-2</v>
      </c>
      <c r="I153">
        <v>1.11160878133023</v>
      </c>
      <c r="J153">
        <v>0.52032681302481398</v>
      </c>
      <c r="K153">
        <v>3.2649550988793297E-2</v>
      </c>
      <c r="L153">
        <v>0.69139754344183002</v>
      </c>
      <c r="M153">
        <v>0.51873555683698502</v>
      </c>
      <c r="N153">
        <v>0.18258049165495299</v>
      </c>
    </row>
    <row r="154" spans="1:14" x14ac:dyDescent="0.25">
      <c r="A154">
        <v>153</v>
      </c>
      <c r="B154" t="s">
        <v>250</v>
      </c>
      <c r="C154">
        <v>0.97090710592818497</v>
      </c>
      <c r="D154">
        <v>0.59595363398751799</v>
      </c>
      <c r="E154">
        <v>0.103277986187448</v>
      </c>
      <c r="F154">
        <v>0.95833342094802199</v>
      </c>
      <c r="G154">
        <v>0.59594201618557696</v>
      </c>
      <c r="H154">
        <v>0.107813622889933</v>
      </c>
      <c r="I154">
        <v>0.90706646801564195</v>
      </c>
      <c r="J154">
        <v>0.59580544809719904</v>
      </c>
      <c r="K154">
        <v>0.12790373471118699</v>
      </c>
      <c r="L154">
        <v>0.458333033117441</v>
      </c>
      <c r="M154">
        <v>0.59442141967663198</v>
      </c>
      <c r="N154">
        <v>0.44067291073231402</v>
      </c>
    </row>
    <row r="155" spans="1:14" x14ac:dyDescent="0.25">
      <c r="A155">
        <v>154</v>
      </c>
      <c r="B155" t="s">
        <v>251</v>
      </c>
      <c r="C155">
        <v>0.59142275115362397</v>
      </c>
      <c r="D155">
        <v>0.72291305280512397</v>
      </c>
      <c r="E155">
        <v>0.41329410009009199</v>
      </c>
      <c r="F155">
        <v>0.57818875779131795</v>
      </c>
      <c r="G155">
        <v>0.72289972864673402</v>
      </c>
      <c r="H155">
        <v>0.423815817607407</v>
      </c>
      <c r="I155">
        <v>0.52578289526514399</v>
      </c>
      <c r="J155">
        <v>0.72276537593840795</v>
      </c>
      <c r="K155">
        <v>0.46694421480053899</v>
      </c>
      <c r="L155">
        <v>8.7749314629623501E-2</v>
      </c>
      <c r="M155">
        <v>0.721578206935794</v>
      </c>
      <c r="N155">
        <v>0.90320988130775504</v>
      </c>
    </row>
    <row r="156" spans="1:14" x14ac:dyDescent="0.25">
      <c r="A156">
        <v>155</v>
      </c>
      <c r="B156" t="s">
        <v>252</v>
      </c>
      <c r="C156">
        <v>0.61961823412528705</v>
      </c>
      <c r="D156">
        <v>0.72344289621663704</v>
      </c>
      <c r="E156">
        <v>0.39172937894870702</v>
      </c>
      <c r="F156">
        <v>0.60557534854570305</v>
      </c>
      <c r="G156">
        <v>0.72342093675005603</v>
      </c>
      <c r="H156">
        <v>0.40253660717182299</v>
      </c>
      <c r="I156">
        <v>0.555531939424452</v>
      </c>
      <c r="J156">
        <v>0.72329799556751995</v>
      </c>
      <c r="K156">
        <v>0.442455086990517</v>
      </c>
      <c r="L156">
        <v>0.12574090936429699</v>
      </c>
      <c r="M156">
        <v>0.72207950214015904</v>
      </c>
      <c r="N156">
        <v>0.86175763115473003</v>
      </c>
    </row>
    <row r="157" spans="1:14" x14ac:dyDescent="0.25">
      <c r="A157">
        <v>156</v>
      </c>
      <c r="B157" t="s">
        <v>253</v>
      </c>
      <c r="C157">
        <v>1.3979546307881501</v>
      </c>
      <c r="D157">
        <v>0.52448857395326798</v>
      </c>
      <c r="E157">
        <v>7.6904303896134897E-3</v>
      </c>
      <c r="F157">
        <v>1.38141219777758</v>
      </c>
      <c r="G157">
        <v>0.52446645428704397</v>
      </c>
      <c r="H157">
        <v>8.4400863047146297E-3</v>
      </c>
      <c r="I157">
        <v>1.3328787902244399</v>
      </c>
      <c r="J157">
        <v>0.52425905122453498</v>
      </c>
      <c r="K157">
        <v>1.1009255032385101E-2</v>
      </c>
      <c r="L157">
        <v>0.89760161205142797</v>
      </c>
      <c r="M157">
        <v>0.52250272249583096</v>
      </c>
      <c r="N157">
        <v>8.5816887134339603E-2</v>
      </c>
    </row>
    <row r="158" spans="1:14" x14ac:dyDescent="0.25">
      <c r="A158">
        <v>157</v>
      </c>
      <c r="B158" t="s">
        <v>254</v>
      </c>
      <c r="C158">
        <v>2.47762160025898E-2</v>
      </c>
      <c r="D158">
        <v>1.01281567815244</v>
      </c>
      <c r="E158">
        <v>0.98048352808620498</v>
      </c>
      <c r="F158">
        <v>7.0470214506135097E-3</v>
      </c>
      <c r="G158">
        <v>1.0127849196791801</v>
      </c>
      <c r="H158">
        <v>0.99444831361928698</v>
      </c>
      <c r="I158">
        <v>-4.5218259416463603E-2</v>
      </c>
      <c r="J158">
        <v>1.01265299119943</v>
      </c>
      <c r="K158">
        <v>0.96438368796269203</v>
      </c>
      <c r="L158">
        <v>-0.47392748982966498</v>
      </c>
      <c r="M158">
        <v>1.01166303943292</v>
      </c>
      <c r="N158">
        <v>0.63945296804445695</v>
      </c>
    </row>
    <row r="159" spans="1:14" x14ac:dyDescent="0.25">
      <c r="A159">
        <v>158</v>
      </c>
      <c r="B159" t="s">
        <v>255</v>
      </c>
      <c r="C159">
        <v>0.76126521880424902</v>
      </c>
      <c r="D159">
        <v>0.72582518681382802</v>
      </c>
      <c r="E159">
        <v>0.294257643360611</v>
      </c>
      <c r="F159">
        <v>0.74319489206303202</v>
      </c>
      <c r="G159">
        <v>0.72577869306830001</v>
      </c>
      <c r="H159">
        <v>0.30583689514171603</v>
      </c>
      <c r="I159">
        <v>0.68791358654826096</v>
      </c>
      <c r="J159">
        <v>0.72556638361686598</v>
      </c>
      <c r="K159">
        <v>0.34307567307702103</v>
      </c>
      <c r="L159">
        <v>0.260757360507475</v>
      </c>
      <c r="M159">
        <v>0.72416080461961596</v>
      </c>
      <c r="N159">
        <v>0.71878572054480205</v>
      </c>
    </row>
    <row r="160" spans="1:14" x14ac:dyDescent="0.25">
      <c r="A160">
        <v>159</v>
      </c>
      <c r="B160" t="s">
        <v>256</v>
      </c>
      <c r="C160">
        <v>-12.685396455631601</v>
      </c>
      <c r="D160">
        <v>354.76056115476803</v>
      </c>
      <c r="E160">
        <v>0.97147561876959798</v>
      </c>
      <c r="F160">
        <v>-12.7036458513598</v>
      </c>
      <c r="G160">
        <v>354.68028735994199</v>
      </c>
      <c r="H160">
        <v>0.97142813834152097</v>
      </c>
      <c r="I160">
        <v>-12.765189423924401</v>
      </c>
      <c r="J160">
        <v>355.10448326056797</v>
      </c>
      <c r="K160">
        <v>0.97132406134557103</v>
      </c>
      <c r="L160">
        <v>-13.1931732458188</v>
      </c>
      <c r="M160">
        <v>357.46776410484199</v>
      </c>
      <c r="N160">
        <v>0.97055891193897104</v>
      </c>
    </row>
    <row r="161" spans="1:14" x14ac:dyDescent="0.25">
      <c r="A161">
        <v>160</v>
      </c>
      <c r="B161" t="s">
        <v>257</v>
      </c>
      <c r="C161">
        <v>8.2381813916699506E-2</v>
      </c>
      <c r="D161">
        <v>1.0136488169343401</v>
      </c>
      <c r="E161">
        <v>0.93522521171802098</v>
      </c>
      <c r="F161">
        <v>6.3716625416076894E-2</v>
      </c>
      <c r="G161">
        <v>1.0136091558859199</v>
      </c>
      <c r="H161">
        <v>0.94987708068924104</v>
      </c>
      <c r="I161">
        <v>4.2047199995429796E-3</v>
      </c>
      <c r="J161">
        <v>1.0134143260123301</v>
      </c>
      <c r="K161">
        <v>0.99668953609744104</v>
      </c>
      <c r="L161">
        <v>-0.41242155235594202</v>
      </c>
      <c r="M161">
        <v>1.01238480923672</v>
      </c>
      <c r="N161">
        <v>0.68373164942037001</v>
      </c>
    </row>
    <row r="162" spans="1:14" x14ac:dyDescent="0.25">
      <c r="A162">
        <v>161</v>
      </c>
      <c r="B162" t="s">
        <v>258</v>
      </c>
      <c r="C162">
        <v>9.8640467175383703E-2</v>
      </c>
      <c r="D162">
        <v>1.0139253880557699</v>
      </c>
      <c r="E162">
        <v>0.92249949147376098</v>
      </c>
      <c r="F162">
        <v>7.9932086789768597E-2</v>
      </c>
      <c r="G162">
        <v>1.0138845360803399</v>
      </c>
      <c r="H162">
        <v>0.93716190388509202</v>
      </c>
      <c r="I162">
        <v>1.9716636164996099E-2</v>
      </c>
      <c r="J162">
        <v>1.01367718060395</v>
      </c>
      <c r="K162">
        <v>0.98448163971872604</v>
      </c>
      <c r="L162">
        <v>-0.38954902181128898</v>
      </c>
      <c r="M162">
        <v>1.0126503691236299</v>
      </c>
      <c r="N162">
        <v>0.70047255533395503</v>
      </c>
    </row>
    <row r="163" spans="1:14" x14ac:dyDescent="0.25">
      <c r="A163">
        <v>162</v>
      </c>
      <c r="B163" t="s">
        <v>259</v>
      </c>
      <c r="C163">
        <v>0.134148321499372</v>
      </c>
      <c r="D163">
        <v>1.0142247162507201</v>
      </c>
      <c r="E163">
        <v>0.89477321662959397</v>
      </c>
      <c r="F163">
        <v>0.11529915925414801</v>
      </c>
      <c r="G163">
        <v>1.0141829095589201</v>
      </c>
      <c r="H163">
        <v>0.90948611610340702</v>
      </c>
      <c r="I163">
        <v>5.5586301199144497E-2</v>
      </c>
      <c r="J163">
        <v>1.0139561128474299</v>
      </c>
      <c r="K163">
        <v>0.95628090251197695</v>
      </c>
      <c r="L163">
        <v>-0.368437787410754</v>
      </c>
      <c r="M163">
        <v>1.0129242370128499</v>
      </c>
      <c r="N163">
        <v>0.71605458501754504</v>
      </c>
    </row>
    <row r="164" spans="1:14" x14ac:dyDescent="0.25">
      <c r="A164">
        <v>163</v>
      </c>
      <c r="B164" t="s">
        <v>260</v>
      </c>
      <c r="C164">
        <v>-12.6686233611552</v>
      </c>
      <c r="D164">
        <v>367.32596840586803</v>
      </c>
      <c r="E164">
        <v>0.97248739178963906</v>
      </c>
      <c r="F164">
        <v>-12.6896317891725</v>
      </c>
      <c r="G164">
        <v>367.18496563999298</v>
      </c>
      <c r="H164">
        <v>0.97243120723154397</v>
      </c>
      <c r="I164">
        <v>-12.7558449729936</v>
      </c>
      <c r="J164">
        <v>367.63132131640799</v>
      </c>
      <c r="K164">
        <v>0.97232104727068303</v>
      </c>
      <c r="L164">
        <v>-13.1932087066461</v>
      </c>
      <c r="M164">
        <v>370.01225717980498</v>
      </c>
      <c r="N164">
        <v>0.97155654379955603</v>
      </c>
    </row>
    <row r="165" spans="1:14" x14ac:dyDescent="0.25">
      <c r="A165">
        <v>164</v>
      </c>
      <c r="B165" t="s">
        <v>261</v>
      </c>
      <c r="C165">
        <v>-12.6686233611596</v>
      </c>
      <c r="D165">
        <v>367.32596840664002</v>
      </c>
      <c r="E165">
        <v>0.97248739178968702</v>
      </c>
      <c r="F165">
        <v>-12.6896317891735</v>
      </c>
      <c r="G165">
        <v>367.18496564012997</v>
      </c>
      <c r="H165">
        <v>0.97243120723155296</v>
      </c>
      <c r="I165">
        <v>-12.7558449729919</v>
      </c>
      <c r="J165">
        <v>367.63132131628902</v>
      </c>
      <c r="K165">
        <v>0.97232104727067803</v>
      </c>
      <c r="L165">
        <v>-13.193208706596501</v>
      </c>
      <c r="M165">
        <v>370.01225716294698</v>
      </c>
      <c r="N165">
        <v>0.97155654379836798</v>
      </c>
    </row>
    <row r="166" spans="1:14" x14ac:dyDescent="0.25">
      <c r="A166">
        <v>165</v>
      </c>
      <c r="B166" t="s">
        <v>262</v>
      </c>
      <c r="C166">
        <v>0.89082325778243598</v>
      </c>
      <c r="D166">
        <v>0.72793130063766798</v>
      </c>
      <c r="E166">
        <v>0.221037568546885</v>
      </c>
      <c r="F166">
        <v>0.86923850874661301</v>
      </c>
      <c r="G166">
        <v>0.72790150514053897</v>
      </c>
      <c r="H166">
        <v>0.232411277746322</v>
      </c>
      <c r="I166">
        <v>0.804654729619801</v>
      </c>
      <c r="J166">
        <v>0.72760022040202699</v>
      </c>
      <c r="K166">
        <v>0.268768825609835</v>
      </c>
      <c r="L166">
        <v>0.37620839409078999</v>
      </c>
      <c r="M166">
        <v>0.72609321540368299</v>
      </c>
      <c r="N166">
        <v>0.60436976442140999</v>
      </c>
    </row>
    <row r="167" spans="1:14" x14ac:dyDescent="0.25">
      <c r="A167">
        <v>166</v>
      </c>
      <c r="B167" t="s">
        <v>263</v>
      </c>
      <c r="C167">
        <v>0.22083377064802701</v>
      </c>
      <c r="D167">
        <v>1.0152436614582301</v>
      </c>
      <c r="E167">
        <v>0.82780468090138604</v>
      </c>
      <c r="F167">
        <v>0.20057209859920699</v>
      </c>
      <c r="G167">
        <v>1.0152199728362199</v>
      </c>
      <c r="H167">
        <v>0.84338529403670304</v>
      </c>
      <c r="I167">
        <v>0.134596047387535</v>
      </c>
      <c r="J167">
        <v>1.0149804211975899</v>
      </c>
      <c r="K167">
        <v>0.89450221791520501</v>
      </c>
      <c r="L167">
        <v>-0.28641910264697001</v>
      </c>
      <c r="M167">
        <v>1.01383549508014</v>
      </c>
      <c r="N167">
        <v>0.77755214944484796</v>
      </c>
    </row>
    <row r="168" spans="1:14" x14ac:dyDescent="0.25">
      <c r="A168">
        <v>167</v>
      </c>
      <c r="B168" t="s">
        <v>264</v>
      </c>
      <c r="C168">
        <v>-12.6621078953149</v>
      </c>
      <c r="D168">
        <v>381.06907896543601</v>
      </c>
      <c r="E168">
        <v>0.97349288573498904</v>
      </c>
      <c r="F168">
        <v>-12.678058724054701</v>
      </c>
      <c r="G168">
        <v>380.980875877789</v>
      </c>
      <c r="H168">
        <v>0.97345336398041105</v>
      </c>
      <c r="I168">
        <v>-12.7455857070238</v>
      </c>
      <c r="J168">
        <v>381.487983236682</v>
      </c>
      <c r="K168">
        <v>0.97334748437335505</v>
      </c>
      <c r="L168">
        <v>-13.1878040087263</v>
      </c>
      <c r="M168">
        <v>383.977613267886</v>
      </c>
      <c r="N168">
        <v>0.97260184832006202</v>
      </c>
    </row>
    <row r="169" spans="1:14" x14ac:dyDescent="0.25">
      <c r="A169">
        <v>168</v>
      </c>
      <c r="B169" t="s">
        <v>265</v>
      </c>
      <c r="C169">
        <v>-12.6621078953174</v>
      </c>
      <c r="D169">
        <v>381.06907896569697</v>
      </c>
      <c r="E169">
        <v>0.97349288573500203</v>
      </c>
      <c r="F169">
        <v>-12.6780587240501</v>
      </c>
      <c r="G169">
        <v>380.98087587756601</v>
      </c>
      <c r="H169">
        <v>0.97345336398040505</v>
      </c>
      <c r="I169">
        <v>-12.745585707021601</v>
      </c>
      <c r="J169">
        <v>381.48798323649402</v>
      </c>
      <c r="K169">
        <v>0.97334748437334695</v>
      </c>
      <c r="L169">
        <v>-13.1878040087385</v>
      </c>
      <c r="M169">
        <v>383.97761326590103</v>
      </c>
      <c r="N169">
        <v>0.97260184831989505</v>
      </c>
    </row>
    <row r="170" spans="1:14" x14ac:dyDescent="0.25">
      <c r="A170">
        <v>169</v>
      </c>
      <c r="B170" t="s">
        <v>266</v>
      </c>
      <c r="C170">
        <v>1.41098661114084</v>
      </c>
      <c r="D170">
        <v>0.60525305636154803</v>
      </c>
      <c r="E170">
        <v>1.9741014876153699E-2</v>
      </c>
      <c r="F170">
        <v>1.3947443546081399</v>
      </c>
      <c r="G170">
        <v>0.60518618004303604</v>
      </c>
      <c r="H170">
        <v>2.1185995750067601E-2</v>
      </c>
      <c r="I170">
        <v>1.32844938091105</v>
      </c>
      <c r="J170">
        <v>0.60476602400085799</v>
      </c>
      <c r="K170">
        <v>2.8046623074270301E-2</v>
      </c>
      <c r="L170">
        <v>0.89268733465155803</v>
      </c>
      <c r="M170">
        <v>0.60278080628688901</v>
      </c>
      <c r="N170">
        <v>0.13862029585813701</v>
      </c>
    </row>
    <row r="171" spans="1:14" x14ac:dyDescent="0.25">
      <c r="A171">
        <v>170</v>
      </c>
      <c r="B171" t="s">
        <v>267</v>
      </c>
      <c r="C171">
        <v>-12.6601015093302</v>
      </c>
      <c r="D171">
        <v>396.43202083585402</v>
      </c>
      <c r="E171">
        <v>0.97452379653143895</v>
      </c>
      <c r="F171">
        <v>-12.6797040391778</v>
      </c>
      <c r="G171">
        <v>396.31727452647499</v>
      </c>
      <c r="H171">
        <v>0.97447697830548596</v>
      </c>
      <c r="I171">
        <v>-12.754387833246099</v>
      </c>
      <c r="J171">
        <v>396.99575488272598</v>
      </c>
      <c r="K171">
        <v>0.97437056027890701</v>
      </c>
      <c r="L171">
        <v>-13.1905057919217</v>
      </c>
      <c r="M171">
        <v>399.64364976751102</v>
      </c>
      <c r="N171">
        <v>0.97367006735706396</v>
      </c>
    </row>
    <row r="172" spans="1:14" x14ac:dyDescent="0.25">
      <c r="A172">
        <v>171</v>
      </c>
      <c r="B172" t="s">
        <v>268</v>
      </c>
      <c r="C172">
        <v>-12.6601015093279</v>
      </c>
      <c r="D172">
        <v>396.43202083580599</v>
      </c>
      <c r="E172">
        <v>0.97452379653143995</v>
      </c>
      <c r="F172">
        <v>-12.6797040391768</v>
      </c>
      <c r="G172">
        <v>396.31727452631497</v>
      </c>
      <c r="H172">
        <v>0.97447697830547797</v>
      </c>
      <c r="I172">
        <v>-12.7543878332459</v>
      </c>
      <c r="J172">
        <v>396.99575488281698</v>
      </c>
      <c r="K172">
        <v>0.974370560278913</v>
      </c>
      <c r="L172">
        <v>-13.190505791949301</v>
      </c>
      <c r="M172">
        <v>399.64364976997001</v>
      </c>
      <c r="N172">
        <v>0.97367006735717099</v>
      </c>
    </row>
    <row r="173" spans="1:14" x14ac:dyDescent="0.25">
      <c r="A173">
        <v>172</v>
      </c>
      <c r="B173" t="s">
        <v>269</v>
      </c>
      <c r="C173">
        <v>-12.660101509330399</v>
      </c>
      <c r="D173">
        <v>396.43202083550102</v>
      </c>
      <c r="E173">
        <v>0.97452379653141497</v>
      </c>
      <c r="F173">
        <v>-12.679704039176301</v>
      </c>
      <c r="G173">
        <v>396.31727452628701</v>
      </c>
      <c r="H173">
        <v>0.97447697830547697</v>
      </c>
      <c r="I173">
        <v>-12.754387833244801</v>
      </c>
      <c r="J173">
        <v>396.99575488282699</v>
      </c>
      <c r="K173">
        <v>0.974370560278916</v>
      </c>
      <c r="L173">
        <v>-13.1905057919556</v>
      </c>
      <c r="M173">
        <v>399.64364976460803</v>
      </c>
      <c r="N173">
        <v>0.97367006735680495</v>
      </c>
    </row>
    <row r="174" spans="1:14" x14ac:dyDescent="0.25">
      <c r="A174">
        <v>173</v>
      </c>
      <c r="B174" t="s">
        <v>270</v>
      </c>
      <c r="C174">
        <v>0.33634490602493899</v>
      </c>
      <c r="D174">
        <v>1.01696844154198</v>
      </c>
      <c r="E174">
        <v>0.74084626067612502</v>
      </c>
      <c r="F174">
        <v>0.316224877524245</v>
      </c>
      <c r="G174">
        <v>1.01693243937069</v>
      </c>
      <c r="H174">
        <v>0.75583135479710495</v>
      </c>
      <c r="I174">
        <v>0.24428010180774601</v>
      </c>
      <c r="J174">
        <v>1.0165755420198399</v>
      </c>
      <c r="K174">
        <v>0.81009998334215205</v>
      </c>
      <c r="L174">
        <v>-0.18093637993299</v>
      </c>
      <c r="M174">
        <v>1.01530026796395</v>
      </c>
      <c r="N174">
        <v>0.85855827377868998</v>
      </c>
    </row>
    <row r="175" spans="1:14" x14ac:dyDescent="0.25">
      <c r="A175">
        <v>174</v>
      </c>
      <c r="B175" t="s">
        <v>271</v>
      </c>
      <c r="C175">
        <v>-12.649555125963801</v>
      </c>
      <c r="D175">
        <v>402.04529339447998</v>
      </c>
      <c r="E175">
        <v>0.97490029119613897</v>
      </c>
      <c r="F175">
        <v>-12.6727293377258</v>
      </c>
      <c r="G175">
        <v>401.87226855119599</v>
      </c>
      <c r="H175">
        <v>0.97484350048778701</v>
      </c>
      <c r="I175">
        <v>-12.7453605875493</v>
      </c>
      <c r="J175">
        <v>402.61215177297601</v>
      </c>
      <c r="K175">
        <v>0.97474584877236803</v>
      </c>
      <c r="L175">
        <v>-13.187353014597599</v>
      </c>
      <c r="M175">
        <v>405.31499468362898</v>
      </c>
      <c r="N175">
        <v>0.97404455946512503</v>
      </c>
    </row>
    <row r="176" spans="1:14" x14ac:dyDescent="0.25">
      <c r="A176">
        <v>175</v>
      </c>
      <c r="B176" t="s">
        <v>272</v>
      </c>
      <c r="C176">
        <v>0.37597383608614199</v>
      </c>
      <c r="D176">
        <v>1.0174577319659399</v>
      </c>
      <c r="E176">
        <v>0.71173807743337703</v>
      </c>
      <c r="F176">
        <v>0.35204726455996999</v>
      </c>
      <c r="G176">
        <v>1.0174406104824301</v>
      </c>
      <c r="H176">
        <v>0.72933325027046503</v>
      </c>
      <c r="I176">
        <v>0.282339438570963</v>
      </c>
      <c r="J176">
        <v>1.01704814027301</v>
      </c>
      <c r="K176">
        <v>0.78131424263007498</v>
      </c>
      <c r="L176">
        <v>-0.148778496938196</v>
      </c>
      <c r="M176">
        <v>1.01571763306718</v>
      </c>
      <c r="N176">
        <v>0.88354544755707498</v>
      </c>
    </row>
    <row r="177" spans="1:14" x14ac:dyDescent="0.25">
      <c r="A177">
        <v>176</v>
      </c>
      <c r="B177" t="s">
        <v>273</v>
      </c>
      <c r="C177">
        <v>0.40117945434722302</v>
      </c>
      <c r="D177">
        <v>1.01796402007416</v>
      </c>
      <c r="E177">
        <v>0.69350733137207998</v>
      </c>
      <c r="F177">
        <v>0.37786757747003002</v>
      </c>
      <c r="G177">
        <v>1.01796052257908</v>
      </c>
      <c r="H177">
        <v>0.71048811109851795</v>
      </c>
      <c r="I177">
        <v>0.30775445795387402</v>
      </c>
      <c r="J177">
        <v>1.01754541856688</v>
      </c>
      <c r="K177">
        <v>0.76231065722726399</v>
      </c>
      <c r="L177">
        <v>-0.115558497079257</v>
      </c>
      <c r="M177">
        <v>1.01615984736975</v>
      </c>
      <c r="N177">
        <v>0.90945913415219304</v>
      </c>
    </row>
    <row r="178" spans="1:14" x14ac:dyDescent="0.25">
      <c r="A178">
        <v>177</v>
      </c>
      <c r="B178" t="s">
        <v>274</v>
      </c>
      <c r="C178">
        <v>0.42534054714656</v>
      </c>
      <c r="D178">
        <v>1.0184907293433101</v>
      </c>
      <c r="E178">
        <v>0.67622608540033302</v>
      </c>
      <c r="F178">
        <v>0.401589302904451</v>
      </c>
      <c r="G178">
        <v>1.0184832356692699</v>
      </c>
      <c r="H178">
        <v>0.69335857530714795</v>
      </c>
      <c r="I178">
        <v>0.33210264516055898</v>
      </c>
      <c r="J178">
        <v>1.0180553842647799</v>
      </c>
      <c r="K178">
        <v>0.74426339651109397</v>
      </c>
      <c r="L178">
        <v>-8.1204271808632503E-2</v>
      </c>
      <c r="M178">
        <v>1.01662916275577</v>
      </c>
      <c r="N178">
        <v>0.93633587742263202</v>
      </c>
    </row>
    <row r="179" spans="1:14" x14ac:dyDescent="0.25">
      <c r="A179">
        <v>178</v>
      </c>
      <c r="B179" t="s">
        <v>275</v>
      </c>
      <c r="C179">
        <v>-12.6523624902298</v>
      </c>
      <c r="D179">
        <v>420.26846781299997</v>
      </c>
      <c r="E179">
        <v>0.97598297103309595</v>
      </c>
      <c r="F179">
        <v>-12.679092068941999</v>
      </c>
      <c r="G179">
        <v>420.03307599015301</v>
      </c>
      <c r="H179">
        <v>0.97591876388160503</v>
      </c>
      <c r="I179">
        <v>-12.7511592885068</v>
      </c>
      <c r="J179">
        <v>420.87411565010098</v>
      </c>
      <c r="K179">
        <v>0.97583031001183995</v>
      </c>
      <c r="L179">
        <v>-13.1833464416954</v>
      </c>
      <c r="M179">
        <v>423.89697398278099</v>
      </c>
      <c r="N179">
        <v>0.97518950643185898</v>
      </c>
    </row>
    <row r="180" spans="1:14" x14ac:dyDescent="0.25">
      <c r="A180">
        <v>179</v>
      </c>
      <c r="B180" t="s">
        <v>276</v>
      </c>
      <c r="C180">
        <v>-12.6523624902326</v>
      </c>
      <c r="D180">
        <v>420.26846781274998</v>
      </c>
      <c r="E180">
        <v>0.97598297103307596</v>
      </c>
      <c r="F180">
        <v>-12.6790920689354</v>
      </c>
      <c r="G180">
        <v>420.03307598993598</v>
      </c>
      <c r="H180">
        <v>0.97591876388160503</v>
      </c>
      <c r="I180">
        <v>-12.751159288505701</v>
      </c>
      <c r="J180">
        <v>420.87411565005499</v>
      </c>
      <c r="K180">
        <v>0.97583031001183895</v>
      </c>
      <c r="L180">
        <v>-13.183346441752199</v>
      </c>
      <c r="M180">
        <v>423.89697398827099</v>
      </c>
      <c r="N180">
        <v>0.97518950643207303</v>
      </c>
    </row>
    <row r="181" spans="1:14" x14ac:dyDescent="0.25">
      <c r="A181">
        <v>180</v>
      </c>
      <c r="B181" t="s">
        <v>277</v>
      </c>
      <c r="C181">
        <v>-12.6523624902304</v>
      </c>
      <c r="D181">
        <v>420.26846781306699</v>
      </c>
      <c r="E181">
        <v>0.97598297103309894</v>
      </c>
      <c r="F181">
        <v>-12.679092068938999</v>
      </c>
      <c r="G181">
        <v>420.03307599010901</v>
      </c>
      <c r="H181">
        <v>0.97591876388160903</v>
      </c>
      <c r="I181">
        <v>-12.751159288506599</v>
      </c>
      <c r="J181">
        <v>420.87411565014003</v>
      </c>
      <c r="K181">
        <v>0.97583031001184195</v>
      </c>
      <c r="L181">
        <v>-13.183346441703099</v>
      </c>
      <c r="M181">
        <v>423.89697397636002</v>
      </c>
      <c r="N181">
        <v>0.97518950643146896</v>
      </c>
    </row>
    <row r="182" spans="1:14" x14ac:dyDescent="0.25">
      <c r="A182">
        <v>181</v>
      </c>
      <c r="B182" t="s">
        <v>278</v>
      </c>
      <c r="C182">
        <v>0.46508624810159099</v>
      </c>
      <c r="D182">
        <v>1.0191110330683799</v>
      </c>
      <c r="E182">
        <v>0.648127782667971</v>
      </c>
      <c r="F182">
        <v>0.43738312354371001</v>
      </c>
      <c r="G182">
        <v>1.01910910249925</v>
      </c>
      <c r="H182">
        <v>0.66779089497157695</v>
      </c>
      <c r="I182">
        <v>0.36843261408512701</v>
      </c>
      <c r="J182">
        <v>1.0186516846117599</v>
      </c>
      <c r="K182">
        <v>0.71758627864709201</v>
      </c>
      <c r="L182">
        <v>-5.2341623308031E-2</v>
      </c>
      <c r="M182">
        <v>1.01712699916036</v>
      </c>
      <c r="N182">
        <v>0.95895876507216704</v>
      </c>
    </row>
    <row r="183" spans="1:14" x14ac:dyDescent="0.25">
      <c r="A183">
        <v>182</v>
      </c>
      <c r="B183" t="s">
        <v>279</v>
      </c>
      <c r="C183">
        <v>-12.662698231223001</v>
      </c>
      <c r="D183">
        <v>427.01072808632699</v>
      </c>
      <c r="E183">
        <v>0.97634277040490003</v>
      </c>
      <c r="F183">
        <v>-12.686817862906601</v>
      </c>
      <c r="G183">
        <v>426.70263758499601</v>
      </c>
      <c r="H183">
        <v>0.97628061324806703</v>
      </c>
      <c r="I183">
        <v>-12.757268566783299</v>
      </c>
      <c r="J183">
        <v>427.55209726937898</v>
      </c>
      <c r="K183">
        <v>0.97619631029180698</v>
      </c>
      <c r="L183">
        <v>-13.1831655715702</v>
      </c>
      <c r="M183">
        <v>430.67038612082098</v>
      </c>
      <c r="N183">
        <v>0.97557992807687</v>
      </c>
    </row>
    <row r="184" spans="1:14" x14ac:dyDescent="0.25">
      <c r="A184">
        <v>183</v>
      </c>
      <c r="B184" t="s">
        <v>280</v>
      </c>
      <c r="C184">
        <v>1.21870433761242</v>
      </c>
      <c r="D184">
        <v>0.73544966962299396</v>
      </c>
      <c r="E184">
        <v>9.7501818064814103E-2</v>
      </c>
      <c r="F184">
        <v>1.19358372431787</v>
      </c>
      <c r="G184">
        <v>0.73549660812931195</v>
      </c>
      <c r="H184">
        <v>0.104626400876806</v>
      </c>
      <c r="I184">
        <v>1.1253372954820999</v>
      </c>
      <c r="J184">
        <v>0.73486255784241294</v>
      </c>
      <c r="K184">
        <v>0.12568105972709401</v>
      </c>
      <c r="L184">
        <v>0.70794576428201095</v>
      </c>
      <c r="M184">
        <v>0.73266100786821797</v>
      </c>
      <c r="N184">
        <v>0.33391086054494101</v>
      </c>
    </row>
    <row r="185" spans="1:14" x14ac:dyDescent="0.25">
      <c r="A185">
        <v>184</v>
      </c>
      <c r="B185" t="s">
        <v>281</v>
      </c>
      <c r="C185">
        <v>0.56102735943221904</v>
      </c>
      <c r="D185">
        <v>1.02110448592836</v>
      </c>
      <c r="E185">
        <v>0.58270909958777095</v>
      </c>
      <c r="F185">
        <v>0.53068864441739005</v>
      </c>
      <c r="G185">
        <v>1.02113634980037</v>
      </c>
      <c r="H185">
        <v>0.603269899300798</v>
      </c>
      <c r="I185">
        <v>0.45705924598291398</v>
      </c>
      <c r="J185">
        <v>1.0205813909490999</v>
      </c>
      <c r="K185">
        <v>0.65426720497634205</v>
      </c>
      <c r="L185">
        <v>5.7832145378201402E-2</v>
      </c>
      <c r="M185">
        <v>1.0188423042699799</v>
      </c>
      <c r="N185">
        <v>0.95473430112806301</v>
      </c>
    </row>
    <row r="186" spans="1:14" x14ac:dyDescent="0.25">
      <c r="A186">
        <v>185</v>
      </c>
      <c r="B186" t="s">
        <v>282</v>
      </c>
      <c r="C186">
        <v>-12.647105169479399</v>
      </c>
      <c r="D186">
        <v>449.02075255396301</v>
      </c>
      <c r="E186">
        <v>0.97752977823625697</v>
      </c>
      <c r="F186">
        <v>-12.6744180978896</v>
      </c>
      <c r="G186">
        <v>448.661178150306</v>
      </c>
      <c r="H186">
        <v>0.97746322140477404</v>
      </c>
      <c r="I186">
        <v>-12.747358435545101</v>
      </c>
      <c r="J186">
        <v>449.77777707007198</v>
      </c>
      <c r="K186">
        <v>0.97738981435480998</v>
      </c>
      <c r="L186">
        <v>-13.170450693047901</v>
      </c>
      <c r="M186">
        <v>453.17594266704998</v>
      </c>
      <c r="N186">
        <v>0.97681470007048798</v>
      </c>
    </row>
    <row r="187" spans="1:14" x14ac:dyDescent="0.25">
      <c r="A187">
        <v>186</v>
      </c>
      <c r="B187" t="s">
        <v>283</v>
      </c>
      <c r="C187">
        <v>-12.647105169481099</v>
      </c>
      <c r="D187">
        <v>449.02075255426797</v>
      </c>
      <c r="E187">
        <v>0.97752977823626896</v>
      </c>
      <c r="F187">
        <v>-12.674418097886701</v>
      </c>
      <c r="G187">
        <v>448.66117815022898</v>
      </c>
      <c r="H187">
        <v>0.97746322140477504</v>
      </c>
      <c r="I187">
        <v>-12.7473584355435</v>
      </c>
      <c r="J187">
        <v>449.77777707015099</v>
      </c>
      <c r="K187">
        <v>0.97738981435481698</v>
      </c>
      <c r="L187">
        <v>-13.170450693201101</v>
      </c>
      <c r="M187">
        <v>453.17594265748301</v>
      </c>
      <c r="N187">
        <v>0.97681470006972904</v>
      </c>
    </row>
    <row r="188" spans="1:14" x14ac:dyDescent="0.25">
      <c r="A188">
        <v>187</v>
      </c>
      <c r="B188" t="s">
        <v>284</v>
      </c>
      <c r="C188">
        <v>0.60819765839277695</v>
      </c>
      <c r="D188">
        <v>1.0219076710069099</v>
      </c>
      <c r="E188">
        <v>0.55173712105903505</v>
      </c>
      <c r="F188">
        <v>0.57953031211775796</v>
      </c>
      <c r="G188">
        <v>1.0219375669881401</v>
      </c>
      <c r="H188">
        <v>0.57065321127292501</v>
      </c>
      <c r="I188">
        <v>0.51027241860785999</v>
      </c>
      <c r="J188">
        <v>1.02128309486117</v>
      </c>
      <c r="K188">
        <v>0.61732959884953797</v>
      </c>
      <c r="L188">
        <v>9.8785248737297604E-2</v>
      </c>
      <c r="M188">
        <v>1.0194945915874001</v>
      </c>
      <c r="N188">
        <v>0.92280875109397398</v>
      </c>
    </row>
    <row r="189" spans="1:14" x14ac:dyDescent="0.25">
      <c r="A189">
        <v>188</v>
      </c>
      <c r="B189" t="s">
        <v>285</v>
      </c>
      <c r="C189">
        <v>-12.6415654852948</v>
      </c>
      <c r="D189">
        <v>457.10929199417501</v>
      </c>
      <c r="E189">
        <v>0.97793695180836104</v>
      </c>
      <c r="F189">
        <v>-12.6654707817492</v>
      </c>
      <c r="G189">
        <v>456.76228938286198</v>
      </c>
      <c r="H189">
        <v>0.97787845238410198</v>
      </c>
      <c r="I189">
        <v>-12.736300696783401</v>
      </c>
      <c r="J189">
        <v>457.978351271338</v>
      </c>
      <c r="K189">
        <v>0.97781382473746803</v>
      </c>
      <c r="L189">
        <v>-13.16555444608</v>
      </c>
      <c r="M189">
        <v>461.50308150311099</v>
      </c>
      <c r="N189">
        <v>0.97724139141976496</v>
      </c>
    </row>
    <row r="190" spans="1:14" x14ac:dyDescent="0.25">
      <c r="A190">
        <v>189</v>
      </c>
      <c r="B190" t="s">
        <v>286</v>
      </c>
      <c r="C190">
        <v>-12.6415654852955</v>
      </c>
      <c r="D190">
        <v>457.10929199425198</v>
      </c>
      <c r="E190">
        <v>0.97793695180836304</v>
      </c>
      <c r="F190">
        <v>-12.665470781755699</v>
      </c>
      <c r="G190">
        <v>456.76228938291098</v>
      </c>
      <c r="H190">
        <v>0.97787845238409299</v>
      </c>
      <c r="I190">
        <v>-12.736300696783299</v>
      </c>
      <c r="J190">
        <v>457.97835127140098</v>
      </c>
      <c r="K190">
        <v>0.97781382473747103</v>
      </c>
      <c r="L190">
        <v>-13.165554446015101</v>
      </c>
      <c r="M190">
        <v>461.503081486209</v>
      </c>
      <c r="N190">
        <v>0.97724139141904298</v>
      </c>
    </row>
    <row r="191" spans="1:14" x14ac:dyDescent="0.25">
      <c r="A191">
        <v>190</v>
      </c>
      <c r="B191" t="s">
        <v>287</v>
      </c>
      <c r="C191">
        <v>0.65120238222089899</v>
      </c>
      <c r="D191">
        <v>1.0227991752408501</v>
      </c>
      <c r="E191">
        <v>0.52432909738404898</v>
      </c>
      <c r="F191">
        <v>0.62603549224438404</v>
      </c>
      <c r="G191">
        <v>1.0228353097357501</v>
      </c>
      <c r="H191">
        <v>0.54049876444923695</v>
      </c>
      <c r="I191">
        <v>0.55908484805237701</v>
      </c>
      <c r="J191">
        <v>1.02210836026754</v>
      </c>
      <c r="K191">
        <v>0.58438439506732898</v>
      </c>
      <c r="L191">
        <v>0.14147167963371701</v>
      </c>
      <c r="M191">
        <v>1.0201956092150199</v>
      </c>
      <c r="N191">
        <v>0.88971003126215198</v>
      </c>
    </row>
    <row r="192" spans="1:14" x14ac:dyDescent="0.25">
      <c r="A192">
        <v>191</v>
      </c>
      <c r="B192" t="s">
        <v>288</v>
      </c>
      <c r="C192">
        <v>-12.6415083667312</v>
      </c>
      <c r="D192">
        <v>465.63691499318401</v>
      </c>
      <c r="E192">
        <v>0.97834100968372095</v>
      </c>
      <c r="F192">
        <v>-12.6659225890788</v>
      </c>
      <c r="G192">
        <v>465.271018603394</v>
      </c>
      <c r="H192">
        <v>0.97828212889283395</v>
      </c>
      <c r="I192">
        <v>-12.7404854976716</v>
      </c>
      <c r="J192">
        <v>466.58017405422299</v>
      </c>
      <c r="K192">
        <v>0.97821559055007001</v>
      </c>
      <c r="L192">
        <v>-13.1646476155237</v>
      </c>
      <c r="M192">
        <v>470.283708888143</v>
      </c>
      <c r="N192">
        <v>0.97766774135470402</v>
      </c>
    </row>
    <row r="193" spans="1:14" x14ac:dyDescent="0.25">
      <c r="A193">
        <v>192</v>
      </c>
      <c r="B193" t="s">
        <v>289</v>
      </c>
      <c r="C193">
        <v>1.42962325638301</v>
      </c>
      <c r="D193">
        <v>0.74142832130438097</v>
      </c>
      <c r="E193">
        <v>5.3830058468075002E-2</v>
      </c>
      <c r="F193">
        <v>1.40419688254522</v>
      </c>
      <c r="G193">
        <v>0.74149080809470003</v>
      </c>
      <c r="H193">
        <v>5.8258440329049498E-2</v>
      </c>
      <c r="I193">
        <v>1.3320901817286299</v>
      </c>
      <c r="J193">
        <v>0.74039715019339003</v>
      </c>
      <c r="K193">
        <v>7.1993963236681099E-2</v>
      </c>
      <c r="L193">
        <v>0.91587821257058299</v>
      </c>
      <c r="M193">
        <v>0.73758453457321005</v>
      </c>
      <c r="N193">
        <v>0.21433751413069799</v>
      </c>
    </row>
    <row r="194" spans="1:14" x14ac:dyDescent="0.25">
      <c r="A194">
        <v>193</v>
      </c>
      <c r="B194" t="s">
        <v>290</v>
      </c>
      <c r="C194">
        <v>-12.653758245157601</v>
      </c>
      <c r="D194">
        <v>484.92003428035099</v>
      </c>
      <c r="E194">
        <v>0.97918194352119903</v>
      </c>
      <c r="F194">
        <v>-12.6805085288765</v>
      </c>
      <c r="G194">
        <v>484.53494902117097</v>
      </c>
      <c r="H194">
        <v>0.97912136739329603</v>
      </c>
      <c r="I194">
        <v>-12.747893900439401</v>
      </c>
      <c r="J194">
        <v>485.76880096869399</v>
      </c>
      <c r="K194">
        <v>0.97906374316656897</v>
      </c>
      <c r="L194">
        <v>-13.1668715367116</v>
      </c>
      <c r="M194">
        <v>489.47149790697199</v>
      </c>
      <c r="N194">
        <v>0.97853934972608503</v>
      </c>
    </row>
    <row r="195" spans="1:14" x14ac:dyDescent="0.25">
      <c r="A195">
        <v>194</v>
      </c>
      <c r="B195" t="s">
        <v>291</v>
      </c>
      <c r="C195">
        <v>-12.6537582451638</v>
      </c>
      <c r="D195">
        <v>484.92003428111599</v>
      </c>
      <c r="E195">
        <v>0.97918194352122201</v>
      </c>
      <c r="F195">
        <v>-12.680508528875199</v>
      </c>
      <c r="G195">
        <v>484.53494902083298</v>
      </c>
      <c r="H195">
        <v>0.97912136739328304</v>
      </c>
      <c r="I195">
        <v>-12.747893900437701</v>
      </c>
      <c r="J195">
        <v>485.768800968471</v>
      </c>
      <c r="K195">
        <v>0.97906374316656197</v>
      </c>
      <c r="L195">
        <v>-13.1668715365754</v>
      </c>
      <c r="M195">
        <v>489.471497881397</v>
      </c>
      <c r="N195">
        <v>0.97853934972518597</v>
      </c>
    </row>
    <row r="196" spans="1:14" x14ac:dyDescent="0.25">
      <c r="A196">
        <v>195</v>
      </c>
      <c r="B196" t="s">
        <v>292</v>
      </c>
      <c r="C196">
        <v>0.76261210955504</v>
      </c>
      <c r="D196">
        <v>1.0255871845411999</v>
      </c>
      <c r="E196">
        <v>0.45712707150100301</v>
      </c>
      <c r="F196">
        <v>0.73455712780242099</v>
      </c>
      <c r="G196">
        <v>1.0256239416320001</v>
      </c>
      <c r="H196">
        <v>0.47386469629422701</v>
      </c>
      <c r="I196">
        <v>0.67061111978284904</v>
      </c>
      <c r="J196">
        <v>1.0247965686752001</v>
      </c>
      <c r="K196">
        <v>0.51286403646490197</v>
      </c>
      <c r="L196">
        <v>0.26271706773085601</v>
      </c>
      <c r="M196">
        <v>1.02268623113534</v>
      </c>
      <c r="N196">
        <v>0.79726429296051804</v>
      </c>
    </row>
    <row r="197" spans="1:14" x14ac:dyDescent="0.25">
      <c r="A197">
        <v>196</v>
      </c>
      <c r="B197" t="s">
        <v>293</v>
      </c>
      <c r="C197">
        <v>0.83457856505416805</v>
      </c>
      <c r="D197">
        <v>1.0265784857432201</v>
      </c>
      <c r="E197">
        <v>0.41623467019521498</v>
      </c>
      <c r="F197">
        <v>0.80345270033182803</v>
      </c>
      <c r="G197">
        <v>1.0267022793076701</v>
      </c>
      <c r="H197">
        <v>0.43388750405888599</v>
      </c>
      <c r="I197">
        <v>0.73795116827889096</v>
      </c>
      <c r="J197">
        <v>1.0257966321412799</v>
      </c>
      <c r="K197">
        <v>0.47189865750862497</v>
      </c>
      <c r="L197">
        <v>0.30370130000826601</v>
      </c>
      <c r="M197">
        <v>1.0236587569334099</v>
      </c>
      <c r="N197">
        <v>0.766709171757883</v>
      </c>
    </row>
    <row r="198" spans="1:14" x14ac:dyDescent="0.25">
      <c r="A198">
        <v>197</v>
      </c>
      <c r="B198" t="s">
        <v>294</v>
      </c>
      <c r="C198">
        <v>-12.58952066755</v>
      </c>
      <c r="D198">
        <v>507.38912530741402</v>
      </c>
      <c r="E198">
        <v>0.98020463376439004</v>
      </c>
      <c r="F198">
        <v>-12.6208539569661</v>
      </c>
      <c r="G198">
        <v>506.76590570257298</v>
      </c>
      <c r="H198">
        <v>0.980130976600737</v>
      </c>
      <c r="I198">
        <v>-12.7052296041178</v>
      </c>
      <c r="J198">
        <v>507.62412126604198</v>
      </c>
      <c r="K198">
        <v>0.98003198072661502</v>
      </c>
      <c r="L198">
        <v>-13.1643295093511</v>
      </c>
      <c r="M198">
        <v>511.24822668231002</v>
      </c>
      <c r="N198">
        <v>0.97945723010406804</v>
      </c>
    </row>
    <row r="199" spans="1:14" x14ac:dyDescent="0.25">
      <c r="A199">
        <v>198</v>
      </c>
      <c r="B199" t="s">
        <v>295</v>
      </c>
      <c r="C199">
        <v>-12.589520667549699</v>
      </c>
      <c r="D199">
        <v>507.38912530777202</v>
      </c>
      <c r="E199">
        <v>0.98020463376440403</v>
      </c>
      <c r="F199">
        <v>-12.620853956966201</v>
      </c>
      <c r="G199">
        <v>506.76590570272799</v>
      </c>
      <c r="H199">
        <v>0.980130976600743</v>
      </c>
      <c r="I199">
        <v>-12.705229604115701</v>
      </c>
      <c r="J199">
        <v>507.624121265849</v>
      </c>
      <c r="K199">
        <v>0.98003198072661002</v>
      </c>
      <c r="L199">
        <v>-13.1643295093572</v>
      </c>
      <c r="M199">
        <v>511.24822671314001</v>
      </c>
      <c r="N199">
        <v>0.97945723010529695</v>
      </c>
    </row>
    <row r="200" spans="1:14" x14ac:dyDescent="0.25">
      <c r="A200">
        <v>199</v>
      </c>
      <c r="B200" t="s">
        <v>296</v>
      </c>
      <c r="C200">
        <v>0.92078208444101695</v>
      </c>
      <c r="D200">
        <v>1.02733377439299</v>
      </c>
      <c r="E200">
        <v>0.37010148696699502</v>
      </c>
      <c r="F200">
        <v>0.88768638945873102</v>
      </c>
      <c r="G200">
        <v>1.02755019487624</v>
      </c>
      <c r="H200">
        <v>0.38765043178240199</v>
      </c>
      <c r="I200">
        <v>0.80547758833324201</v>
      </c>
      <c r="J200">
        <v>1.02692979414577</v>
      </c>
      <c r="K200">
        <v>0.43283179553637802</v>
      </c>
      <c r="L200">
        <v>0.35629859975066902</v>
      </c>
      <c r="M200">
        <v>1.0247195718586799</v>
      </c>
      <c r="N200">
        <v>0.72806285461219999</v>
      </c>
    </row>
    <row r="201" spans="1:14" x14ac:dyDescent="0.25">
      <c r="A201">
        <v>200</v>
      </c>
      <c r="B201" t="s">
        <v>297</v>
      </c>
      <c r="C201">
        <v>-12.608265729140999</v>
      </c>
      <c r="D201">
        <v>519.50581392299398</v>
      </c>
      <c r="E201">
        <v>0.98063745814302095</v>
      </c>
      <c r="F201">
        <v>-12.6416975141147</v>
      </c>
      <c r="G201">
        <v>518.93663811807301</v>
      </c>
      <c r="H201">
        <v>0.98056483784118997</v>
      </c>
      <c r="I201">
        <v>-12.7262696058964</v>
      </c>
      <c r="J201">
        <v>519.85047879564195</v>
      </c>
      <c r="K201">
        <v>0.98046923045525802</v>
      </c>
      <c r="L201">
        <v>-13.1577108020109</v>
      </c>
      <c r="M201">
        <v>523.29930812450698</v>
      </c>
      <c r="N201">
        <v>0.97994029791950199</v>
      </c>
    </row>
    <row r="202" spans="1:14" x14ac:dyDescent="0.25">
      <c r="A202">
        <v>201</v>
      </c>
      <c r="B202" t="s">
        <v>298</v>
      </c>
      <c r="C202">
        <v>-12.608265729140101</v>
      </c>
      <c r="D202">
        <v>519.50581392289598</v>
      </c>
      <c r="E202">
        <v>0.98063745814301795</v>
      </c>
      <c r="F202">
        <v>-12.6416975141146</v>
      </c>
      <c r="G202">
        <v>518.93663811766203</v>
      </c>
      <c r="H202">
        <v>0.98056483784117399</v>
      </c>
      <c r="I202">
        <v>-12.726269605906401</v>
      </c>
      <c r="J202">
        <v>519.85047879705405</v>
      </c>
      <c r="K202">
        <v>0.98046923045529599</v>
      </c>
      <c r="L202">
        <v>-13.1577108019122</v>
      </c>
      <c r="M202">
        <v>523.29930814871705</v>
      </c>
      <c r="N202">
        <v>0.97994029792058102</v>
      </c>
    </row>
    <row r="203" spans="1:14" x14ac:dyDescent="0.25">
      <c r="A203">
        <v>202</v>
      </c>
      <c r="B203" t="s">
        <v>299</v>
      </c>
      <c r="C203">
        <v>0.95147919933168901</v>
      </c>
      <c r="D203">
        <v>1.0284778756984201</v>
      </c>
      <c r="E203">
        <v>0.354896538861454</v>
      </c>
      <c r="F203">
        <v>0.91649741786125205</v>
      </c>
      <c r="G203">
        <v>1.0286632544875101</v>
      </c>
      <c r="H203">
        <v>0.37295083588809003</v>
      </c>
      <c r="I203">
        <v>0.834155315702508</v>
      </c>
      <c r="J203">
        <v>1.0280074696046</v>
      </c>
      <c r="K203">
        <v>0.41711921535216401</v>
      </c>
      <c r="L203">
        <v>0.41178138781270801</v>
      </c>
      <c r="M203">
        <v>1.0258827073499499</v>
      </c>
      <c r="N203">
        <v>0.68813134027107303</v>
      </c>
    </row>
    <row r="204" spans="1:14" x14ac:dyDescent="0.25">
      <c r="A204">
        <v>203</v>
      </c>
      <c r="B204" t="s">
        <v>300</v>
      </c>
      <c r="C204">
        <v>1.00192498778425</v>
      </c>
      <c r="D204">
        <v>1.0300248812619499</v>
      </c>
      <c r="E204">
        <v>0.33069287558549199</v>
      </c>
      <c r="F204">
        <v>0.96452058976449995</v>
      </c>
      <c r="G204">
        <v>1.0302132432506299</v>
      </c>
      <c r="H204">
        <v>0.34915275903124598</v>
      </c>
      <c r="I204">
        <v>0.88443585861770802</v>
      </c>
      <c r="J204">
        <v>1.0295143408441001</v>
      </c>
      <c r="K204">
        <v>0.39029601700507299</v>
      </c>
      <c r="L204">
        <v>0.45951864511164198</v>
      </c>
      <c r="M204">
        <v>1.02717372259214</v>
      </c>
      <c r="N204">
        <v>0.65461359969275401</v>
      </c>
    </row>
    <row r="205" spans="1:14" x14ac:dyDescent="0.25">
      <c r="A205">
        <v>204</v>
      </c>
      <c r="B205" t="s">
        <v>301</v>
      </c>
      <c r="C205">
        <v>1.8169792555515201</v>
      </c>
      <c r="D205">
        <v>0.753467355427764</v>
      </c>
      <c r="E205">
        <v>1.5887472340961401E-2</v>
      </c>
      <c r="F205">
        <v>1.7776755378928</v>
      </c>
      <c r="G205">
        <v>0.75376342340212799</v>
      </c>
      <c r="H205">
        <v>1.8353911952008601E-2</v>
      </c>
      <c r="I205">
        <v>1.71447516590541</v>
      </c>
      <c r="J205">
        <v>0.75259711260221096</v>
      </c>
      <c r="K205">
        <v>2.2721911700577899E-2</v>
      </c>
      <c r="L205">
        <v>1.2658065734727999</v>
      </c>
      <c r="M205">
        <v>0.74921726721501003</v>
      </c>
      <c r="N205">
        <v>9.1122629466686797E-2</v>
      </c>
    </row>
    <row r="206" spans="1:14" x14ac:dyDescent="0.25">
      <c r="A206">
        <v>205</v>
      </c>
      <c r="B206" t="s">
        <v>302</v>
      </c>
      <c r="C206">
        <v>-12.5564683342509</v>
      </c>
      <c r="D206">
        <v>577.47806198647402</v>
      </c>
      <c r="E206">
        <v>0.98265246163393105</v>
      </c>
      <c r="F206">
        <v>-12.597273721519599</v>
      </c>
      <c r="G206">
        <v>576.63165845350204</v>
      </c>
      <c r="H206">
        <v>0.98257055329023701</v>
      </c>
      <c r="I206">
        <v>-12.6797807267368</v>
      </c>
      <c r="J206">
        <v>577.65261346634702</v>
      </c>
      <c r="K206">
        <v>0.98248741776545201</v>
      </c>
      <c r="L206">
        <v>-13.1556596099009</v>
      </c>
      <c r="M206">
        <v>581.61377484160198</v>
      </c>
      <c r="N206">
        <v>0.98195399912804504</v>
      </c>
    </row>
    <row r="207" spans="1:14" x14ac:dyDescent="0.25">
      <c r="A207">
        <v>206</v>
      </c>
      <c r="B207" t="s">
        <v>303</v>
      </c>
      <c r="C207">
        <v>-12.556468334252999</v>
      </c>
      <c r="D207">
        <v>577.47806198577598</v>
      </c>
      <c r="E207">
        <v>0.98265246163390696</v>
      </c>
      <c r="F207">
        <v>-12.5972737215283</v>
      </c>
      <c r="G207">
        <v>576.63165845501305</v>
      </c>
      <c r="H207">
        <v>0.98257055329026999</v>
      </c>
      <c r="I207">
        <v>-12.6797807267348</v>
      </c>
      <c r="J207">
        <v>577.65261346636396</v>
      </c>
      <c r="K207">
        <v>0.98248741776545501</v>
      </c>
      <c r="L207">
        <v>-13.1556596098771</v>
      </c>
      <c r="M207">
        <v>581.61377484057004</v>
      </c>
      <c r="N207">
        <v>0.98195399912804604</v>
      </c>
    </row>
    <row r="208" spans="1:14" x14ac:dyDescent="0.25">
      <c r="A208">
        <v>207</v>
      </c>
      <c r="B208" t="s">
        <v>304</v>
      </c>
      <c r="C208">
        <v>-12.5564683342521</v>
      </c>
      <c r="D208">
        <v>577.47806198653302</v>
      </c>
      <c r="E208">
        <v>0.98265246163393105</v>
      </c>
      <c r="F208">
        <v>-12.5972737215289</v>
      </c>
      <c r="G208">
        <v>576.63165845512697</v>
      </c>
      <c r="H208">
        <v>0.98257055329027299</v>
      </c>
      <c r="I208">
        <v>-12.679780726735601</v>
      </c>
      <c r="J208">
        <v>577.652613466194</v>
      </c>
      <c r="K208">
        <v>0.98248741776544901</v>
      </c>
      <c r="L208">
        <v>-13.1556596097798</v>
      </c>
      <c r="M208">
        <v>581.61377484959701</v>
      </c>
      <c r="N208">
        <v>0.98195399912845904</v>
      </c>
    </row>
    <row r="209" spans="1:14" x14ac:dyDescent="0.25">
      <c r="A209">
        <v>208</v>
      </c>
      <c r="B209" t="s">
        <v>305</v>
      </c>
      <c r="C209">
        <v>-12.5564683342515</v>
      </c>
      <c r="D209">
        <v>577.47806198633498</v>
      </c>
      <c r="E209">
        <v>0.98265246163392606</v>
      </c>
      <c r="F209">
        <v>-12.597273721529699</v>
      </c>
      <c r="G209">
        <v>576.63165845518199</v>
      </c>
      <c r="H209">
        <v>0.98257055329027398</v>
      </c>
      <c r="I209">
        <v>-12.6797807267391</v>
      </c>
      <c r="J209">
        <v>577.65261346660395</v>
      </c>
      <c r="K209">
        <v>0.98248741776545601</v>
      </c>
      <c r="L209">
        <v>-13.155659609938001</v>
      </c>
      <c r="M209">
        <v>581.61377487596496</v>
      </c>
      <c r="N209">
        <v>0.98195399912906001</v>
      </c>
    </row>
    <row r="210" spans="1:14" x14ac:dyDescent="0.25">
      <c r="A210">
        <v>209</v>
      </c>
      <c r="B210" t="s">
        <v>306</v>
      </c>
      <c r="C210">
        <v>1.2278281589544799</v>
      </c>
      <c r="D210">
        <v>1.03518474318734</v>
      </c>
      <c r="E210">
        <v>0.235584513683117</v>
      </c>
      <c r="F210">
        <v>1.1851951254000901</v>
      </c>
      <c r="G210">
        <v>1.03551409207958</v>
      </c>
      <c r="H210">
        <v>0.25239662659149098</v>
      </c>
      <c r="I210">
        <v>1.1048001812314301</v>
      </c>
      <c r="J210">
        <v>1.0347994581589499</v>
      </c>
      <c r="K210">
        <v>0.285679929390182</v>
      </c>
      <c r="L210">
        <v>0.63706807606948102</v>
      </c>
      <c r="M210">
        <v>1.0320048185400801</v>
      </c>
      <c r="N210">
        <v>0.53702951715783998</v>
      </c>
    </row>
    <row r="211" spans="1:14" x14ac:dyDescent="0.25">
      <c r="A211">
        <v>210</v>
      </c>
      <c r="B211" t="s">
        <v>307</v>
      </c>
      <c r="C211">
        <v>-12.5482629632728</v>
      </c>
      <c r="D211">
        <v>594.99135100270996</v>
      </c>
      <c r="E211">
        <v>0.98317400224323603</v>
      </c>
      <c r="F211">
        <v>-12.5917150531302</v>
      </c>
      <c r="G211">
        <v>594.04380766497604</v>
      </c>
      <c r="H211">
        <v>0.98308881831742201</v>
      </c>
      <c r="I211">
        <v>-12.6792378731505</v>
      </c>
      <c r="J211">
        <v>595.15348909705801</v>
      </c>
      <c r="K211">
        <v>0.983003035154974</v>
      </c>
      <c r="L211">
        <v>-13.153554527133</v>
      </c>
      <c r="M211">
        <v>599.49345199772097</v>
      </c>
      <c r="N211">
        <v>0.98249492795868398</v>
      </c>
    </row>
    <row r="212" spans="1:14" x14ac:dyDescent="0.25">
      <c r="A212">
        <v>211</v>
      </c>
      <c r="B212" t="s">
        <v>308</v>
      </c>
      <c r="C212">
        <v>1.3005524189556701</v>
      </c>
      <c r="D212">
        <v>1.0376301025569801</v>
      </c>
      <c r="E212">
        <v>0.21006478188004199</v>
      </c>
      <c r="F212">
        <v>1.2551726144878099</v>
      </c>
      <c r="G212">
        <v>1.0380066027047301</v>
      </c>
      <c r="H212">
        <v>0.226580456066688</v>
      </c>
      <c r="I212">
        <v>1.1697211033352299</v>
      </c>
      <c r="J212">
        <v>1.0371813153878899</v>
      </c>
      <c r="K212">
        <v>0.25940927428592297</v>
      </c>
      <c r="L212">
        <v>0.70370463854573295</v>
      </c>
      <c r="M212">
        <v>1.03405523807375</v>
      </c>
      <c r="N212">
        <v>0.49616952825933203</v>
      </c>
    </row>
    <row r="213" spans="1:14" x14ac:dyDescent="0.25">
      <c r="A213">
        <v>212</v>
      </c>
      <c r="B213" t="s">
        <v>309</v>
      </c>
      <c r="C213">
        <v>-12.533405429122199</v>
      </c>
      <c r="D213">
        <v>614.28505686488802</v>
      </c>
      <c r="E213">
        <v>0.98372169926192998</v>
      </c>
      <c r="F213">
        <v>-12.5831975272703</v>
      </c>
      <c r="G213">
        <v>613.16008718900696</v>
      </c>
      <c r="H213">
        <v>0.98362705829869701</v>
      </c>
      <c r="I213">
        <v>-12.6738283325145</v>
      </c>
      <c r="J213">
        <v>614.36579373946904</v>
      </c>
      <c r="K213">
        <v>0.98354150756442105</v>
      </c>
      <c r="L213">
        <v>-13.151165186692801</v>
      </c>
      <c r="M213">
        <v>619.13085763266804</v>
      </c>
      <c r="N213">
        <v>0.98305314214091699</v>
      </c>
    </row>
    <row r="214" spans="1:14" x14ac:dyDescent="0.25">
      <c r="A214">
        <v>213</v>
      </c>
      <c r="B214" t="s">
        <v>310</v>
      </c>
      <c r="C214">
        <v>-12.5334054291257</v>
      </c>
      <c r="D214">
        <v>614.28505686578001</v>
      </c>
      <c r="E214">
        <v>0.98372169926194897</v>
      </c>
      <c r="F214">
        <v>-12.5831975272708</v>
      </c>
      <c r="G214">
        <v>613.160087189053</v>
      </c>
      <c r="H214">
        <v>0.98362705829869701</v>
      </c>
      <c r="I214">
        <v>-12.673828332504799</v>
      </c>
      <c r="J214">
        <v>614.36579374006203</v>
      </c>
      <c r="K214">
        <v>0.98354150756444902</v>
      </c>
      <c r="L214">
        <v>-13.1511651867858</v>
      </c>
      <c r="M214">
        <v>619.13085763553602</v>
      </c>
      <c r="N214">
        <v>0.98305314214087502</v>
      </c>
    </row>
    <row r="215" spans="1:14" x14ac:dyDescent="0.25">
      <c r="A215">
        <v>214</v>
      </c>
      <c r="B215" t="s">
        <v>311</v>
      </c>
      <c r="C215">
        <v>-12.5334054291122</v>
      </c>
      <c r="D215">
        <v>614.285056863911</v>
      </c>
      <c r="E215">
        <v>0.98372169926191699</v>
      </c>
      <c r="F215">
        <v>-12.583197527269</v>
      </c>
      <c r="G215">
        <v>613.16008718857597</v>
      </c>
      <c r="H215">
        <v>0.98362705829868702</v>
      </c>
      <c r="I215">
        <v>-12.6738283325131</v>
      </c>
      <c r="J215">
        <v>614.36579373994095</v>
      </c>
      <c r="K215">
        <v>0.98354150756443504</v>
      </c>
      <c r="L215">
        <v>-13.151165186785599</v>
      </c>
      <c r="M215">
        <v>619.13085763521497</v>
      </c>
      <c r="N215">
        <v>0.98305314214086703</v>
      </c>
    </row>
    <row r="216" spans="1:14" x14ac:dyDescent="0.25">
      <c r="A216">
        <v>215</v>
      </c>
      <c r="B216" t="s">
        <v>312</v>
      </c>
      <c r="C216">
        <v>-12.533405429121499</v>
      </c>
      <c r="D216">
        <v>614.285056864941</v>
      </c>
      <c r="E216">
        <v>0.98372169926193198</v>
      </c>
      <c r="F216">
        <v>-12.583197527266</v>
      </c>
      <c r="G216">
        <v>613.16008718843204</v>
      </c>
      <c r="H216">
        <v>0.98362705829868702</v>
      </c>
      <c r="I216">
        <v>-12.6738283325124</v>
      </c>
      <c r="J216">
        <v>614.36579373896996</v>
      </c>
      <c r="K216">
        <v>0.98354150756440994</v>
      </c>
      <c r="L216">
        <v>-13.1511651865892</v>
      </c>
      <c r="M216">
        <v>619.13085762400203</v>
      </c>
      <c r="N216">
        <v>0.98305314214081296</v>
      </c>
    </row>
    <row r="217" spans="1:14" x14ac:dyDescent="0.25">
      <c r="A217">
        <v>216</v>
      </c>
      <c r="B217" t="s">
        <v>313</v>
      </c>
      <c r="C217">
        <v>1.38466907628144</v>
      </c>
      <c r="D217">
        <v>1.04036137848155</v>
      </c>
      <c r="E217">
        <v>0.18320543204586001</v>
      </c>
      <c r="F217">
        <v>1.3327244029368199</v>
      </c>
      <c r="G217">
        <v>1.0408928455684401</v>
      </c>
      <c r="H217">
        <v>0.20041624519221499</v>
      </c>
      <c r="I217">
        <v>1.24410395322617</v>
      </c>
      <c r="J217">
        <v>1.03994708362527</v>
      </c>
      <c r="K217">
        <v>0.23157378569530901</v>
      </c>
      <c r="L217">
        <v>0.77508415755815396</v>
      </c>
      <c r="M217">
        <v>1.03639649349559</v>
      </c>
      <c r="N217">
        <v>0.45454188519823702</v>
      </c>
    </row>
    <row r="218" spans="1:14" x14ac:dyDescent="0.25">
      <c r="A218">
        <v>217</v>
      </c>
      <c r="B218" t="s">
        <v>314</v>
      </c>
      <c r="C218">
        <v>-12.5381961222495</v>
      </c>
      <c r="D218">
        <v>635.49410760595697</v>
      </c>
      <c r="E218">
        <v>0.98425888771394499</v>
      </c>
      <c r="F218">
        <v>-12.5906256350232</v>
      </c>
      <c r="G218">
        <v>634.28383472699204</v>
      </c>
      <c r="H218">
        <v>0.98416291639757103</v>
      </c>
      <c r="I218">
        <v>-12.6801335150376</v>
      </c>
      <c r="J218">
        <v>635.59779869006195</v>
      </c>
      <c r="K218">
        <v>0.98408331226338197</v>
      </c>
      <c r="L218">
        <v>-13.1401817486759</v>
      </c>
      <c r="M218">
        <v>640.913048969241</v>
      </c>
      <c r="N218">
        <v>0.98364268959466905</v>
      </c>
    </row>
    <row r="219" spans="1:14" x14ac:dyDescent="0.25">
      <c r="A219">
        <v>218</v>
      </c>
      <c r="B219" t="s">
        <v>315</v>
      </c>
      <c r="C219">
        <v>-12.5381961222499</v>
      </c>
      <c r="D219">
        <v>635.49410760596402</v>
      </c>
      <c r="E219">
        <v>0.98425888771394499</v>
      </c>
      <c r="F219">
        <v>-12.590625635012501</v>
      </c>
      <c r="G219">
        <v>634.28383472416704</v>
      </c>
      <c r="H219">
        <v>0.98416291639751396</v>
      </c>
      <c r="I219">
        <v>-12.6801335150395</v>
      </c>
      <c r="J219">
        <v>635.59779869168301</v>
      </c>
      <c r="K219">
        <v>0.98408331226342005</v>
      </c>
      <c r="L219">
        <v>-13.1401817490631</v>
      </c>
      <c r="M219">
        <v>640.91304899000295</v>
      </c>
      <c r="N219">
        <v>0.98364268959471701</v>
      </c>
    </row>
    <row r="220" spans="1:14" x14ac:dyDescent="0.25">
      <c r="A220">
        <v>219</v>
      </c>
      <c r="B220" t="s">
        <v>316</v>
      </c>
      <c r="C220">
        <v>-12.5381961222495</v>
      </c>
      <c r="D220">
        <v>635.49410760596004</v>
      </c>
      <c r="E220">
        <v>0.98425888771394598</v>
      </c>
      <c r="F220">
        <v>-12.590625635023001</v>
      </c>
      <c r="G220">
        <v>634.28383472699795</v>
      </c>
      <c r="H220">
        <v>0.98416291639757103</v>
      </c>
      <c r="I220">
        <v>-12.6801335150399</v>
      </c>
      <c r="J220">
        <v>635.59779869148304</v>
      </c>
      <c r="K220">
        <v>0.98408331226341395</v>
      </c>
      <c r="L220">
        <v>-13.1401817489407</v>
      </c>
      <c r="M220">
        <v>640.91304902304103</v>
      </c>
      <c r="N220">
        <v>0.98364268959571199</v>
      </c>
    </row>
    <row r="221" spans="1:14" x14ac:dyDescent="0.25">
      <c r="A221">
        <v>220</v>
      </c>
      <c r="B221" t="s">
        <v>317</v>
      </c>
      <c r="C221">
        <v>-12.5381961222493</v>
      </c>
      <c r="D221">
        <v>635.49410760584101</v>
      </c>
      <c r="E221">
        <v>0.98425888771394299</v>
      </c>
      <c r="F221">
        <v>-12.5906256350224</v>
      </c>
      <c r="G221">
        <v>634.28383472689802</v>
      </c>
      <c r="H221">
        <v>0.98416291639756903</v>
      </c>
      <c r="I221">
        <v>-12.680133515039699</v>
      </c>
      <c r="J221">
        <v>635.59779869075601</v>
      </c>
      <c r="K221">
        <v>0.98408331226339596</v>
      </c>
      <c r="L221">
        <v>-13.140181749012999</v>
      </c>
      <c r="M221">
        <v>640.91304898604005</v>
      </c>
      <c r="N221">
        <v>0.98364268959467804</v>
      </c>
    </row>
    <row r="222" spans="1:14" x14ac:dyDescent="0.25">
      <c r="A222">
        <v>221</v>
      </c>
      <c r="B222" t="s">
        <v>318</v>
      </c>
      <c r="C222">
        <v>1.4539492531327201</v>
      </c>
      <c r="D222">
        <v>1.04354499295258</v>
      </c>
      <c r="E222">
        <v>0.16353545901725</v>
      </c>
      <c r="F222">
        <v>1.3993321662535601</v>
      </c>
      <c r="G222">
        <v>1.0441082493901901</v>
      </c>
      <c r="H222">
        <v>0.18017463801684999</v>
      </c>
      <c r="I222">
        <v>1.31183971253267</v>
      </c>
      <c r="J222">
        <v>1.04306179860767</v>
      </c>
      <c r="K222">
        <v>0.20850690123780599</v>
      </c>
      <c r="L222">
        <v>0.86031024832292902</v>
      </c>
      <c r="M222">
        <v>1.03903881306156</v>
      </c>
      <c r="N222">
        <v>0.40767807006461099</v>
      </c>
    </row>
    <row r="223" spans="1:14" x14ac:dyDescent="0.25">
      <c r="A223">
        <v>222</v>
      </c>
      <c r="B223" t="s">
        <v>319</v>
      </c>
      <c r="C223">
        <v>-12.5283910229714</v>
      </c>
      <c r="D223">
        <v>659.06918246444798</v>
      </c>
      <c r="E223">
        <v>0.98483375031781195</v>
      </c>
      <c r="F223">
        <v>-12.580037271713399</v>
      </c>
      <c r="G223">
        <v>657.72270087669904</v>
      </c>
      <c r="H223">
        <v>0.98474006517163304</v>
      </c>
      <c r="I223">
        <v>-12.6629133719651</v>
      </c>
      <c r="J223">
        <v>659.31145134869098</v>
      </c>
      <c r="K223">
        <v>0.98467655624541806</v>
      </c>
      <c r="L223">
        <v>-13.144373673517</v>
      </c>
      <c r="M223">
        <v>665.08927699560002</v>
      </c>
      <c r="N223">
        <v>0.98423217680867403</v>
      </c>
    </row>
    <row r="224" spans="1:14" x14ac:dyDescent="0.25">
      <c r="A224">
        <v>223</v>
      </c>
      <c r="B224" t="s">
        <v>320</v>
      </c>
      <c r="C224">
        <v>1.54409472107663</v>
      </c>
      <c r="D224">
        <v>1.0473458746428299</v>
      </c>
      <c r="E224">
        <v>0.14040271150209199</v>
      </c>
      <c r="F224">
        <v>1.4902824655704801</v>
      </c>
      <c r="G224">
        <v>1.04804387357745</v>
      </c>
      <c r="H224">
        <v>0.155036201551535</v>
      </c>
      <c r="I224">
        <v>1.40965823272024</v>
      </c>
      <c r="J224">
        <v>1.0467772401586899</v>
      </c>
      <c r="K224">
        <v>0.178088161580093</v>
      </c>
      <c r="L224">
        <v>0.93617841423168102</v>
      </c>
      <c r="M224">
        <v>1.0421486388485199</v>
      </c>
      <c r="N224">
        <v>0.36901730043571401</v>
      </c>
    </row>
    <row r="225" spans="1:14" x14ac:dyDescent="0.25">
      <c r="A225">
        <v>224</v>
      </c>
      <c r="B225" t="s">
        <v>321</v>
      </c>
      <c r="C225">
        <v>1.6045552753060499</v>
      </c>
      <c r="D225">
        <v>1.0511811453875199</v>
      </c>
      <c r="E225">
        <v>0.126902612323368</v>
      </c>
      <c r="F225">
        <v>1.5511195444549599</v>
      </c>
      <c r="G225">
        <v>1.0519817572678101</v>
      </c>
      <c r="H225">
        <v>0.14035406554034599</v>
      </c>
      <c r="I225">
        <v>1.5043821331262199</v>
      </c>
      <c r="J225">
        <v>1.0512653377677501</v>
      </c>
      <c r="K225">
        <v>0.152424371610726</v>
      </c>
      <c r="L225">
        <v>1.0368110990516599</v>
      </c>
      <c r="M225">
        <v>1.0457548724944099</v>
      </c>
      <c r="N225">
        <v>0.32146709484903202</v>
      </c>
    </row>
    <row r="226" spans="1:14" x14ac:dyDescent="0.25">
      <c r="A226">
        <v>225</v>
      </c>
      <c r="B226" t="s">
        <v>322</v>
      </c>
      <c r="C226">
        <v>1.701358136177</v>
      </c>
      <c r="D226">
        <v>1.0565501312876799</v>
      </c>
      <c r="E226">
        <v>0.107333316927434</v>
      </c>
      <c r="F226">
        <v>1.6498317207916899</v>
      </c>
      <c r="G226">
        <v>1.0575307422987701</v>
      </c>
      <c r="H226">
        <v>0.11874116480678799</v>
      </c>
      <c r="I226">
        <v>1.59187470188181</v>
      </c>
      <c r="J226">
        <v>1.05651684736937</v>
      </c>
      <c r="K226">
        <v>0.13188253081811399</v>
      </c>
      <c r="L226">
        <v>1.1280064581189899</v>
      </c>
      <c r="M226">
        <v>1.05012986995988</v>
      </c>
      <c r="N226">
        <v>0.282751421762997</v>
      </c>
    </row>
    <row r="227" spans="1:14" x14ac:dyDescent="0.25">
      <c r="A227">
        <v>226</v>
      </c>
      <c r="B227" t="s">
        <v>323</v>
      </c>
      <c r="C227">
        <v>-12.5297625960352</v>
      </c>
      <c r="D227">
        <v>750.37730499791405</v>
      </c>
      <c r="E227">
        <v>0.98667758272874595</v>
      </c>
      <c r="F227">
        <v>-12.5402636312069</v>
      </c>
      <c r="G227">
        <v>749.857599306672</v>
      </c>
      <c r="H227">
        <v>0.98665717814099596</v>
      </c>
      <c r="I227">
        <v>-12.609854803429499</v>
      </c>
      <c r="J227">
        <v>751.10166074669905</v>
      </c>
      <c r="K227">
        <v>0.98660536066285298</v>
      </c>
      <c r="L227">
        <v>-13.1400151236534</v>
      </c>
      <c r="M227">
        <v>758.35893944805196</v>
      </c>
      <c r="N227">
        <v>0.98617581981832203</v>
      </c>
    </row>
    <row r="228" spans="1:14" x14ac:dyDescent="0.25">
      <c r="A228">
        <v>227</v>
      </c>
      <c r="B228" t="s">
        <v>324</v>
      </c>
      <c r="C228">
        <v>-12.5297625960365</v>
      </c>
      <c r="D228">
        <v>750.37730499773102</v>
      </c>
      <c r="E228">
        <v>0.98667758272874095</v>
      </c>
      <c r="F228">
        <v>-12.5402636312068</v>
      </c>
      <c r="G228">
        <v>749.85759930775703</v>
      </c>
      <c r="H228">
        <v>0.98665717814101594</v>
      </c>
      <c r="I228">
        <v>-12.6098548034283</v>
      </c>
      <c r="J228">
        <v>751.101660746579</v>
      </c>
      <c r="K228">
        <v>0.98660536066285198</v>
      </c>
      <c r="L228">
        <v>-13.140015123825799</v>
      </c>
      <c r="M228">
        <v>758.35893949572403</v>
      </c>
      <c r="N228">
        <v>0.98617581981901004</v>
      </c>
    </row>
    <row r="229" spans="1:14" x14ac:dyDescent="0.25">
      <c r="A229">
        <v>228</v>
      </c>
      <c r="B229" t="s">
        <v>325</v>
      </c>
      <c r="C229">
        <v>-12.5297625960361</v>
      </c>
      <c r="D229">
        <v>750.37730499768804</v>
      </c>
      <c r="E229">
        <v>0.98667758272874095</v>
      </c>
      <c r="F229">
        <v>-12.5402636312068</v>
      </c>
      <c r="G229">
        <v>749.85759930779398</v>
      </c>
      <c r="H229">
        <v>0.98665717814101594</v>
      </c>
      <c r="I229">
        <v>-12.609854803428799</v>
      </c>
      <c r="J229">
        <v>751.10166074676704</v>
      </c>
      <c r="K229">
        <v>0.98660536066285498</v>
      </c>
      <c r="L229">
        <v>-13.1400151237301</v>
      </c>
      <c r="M229">
        <v>758.35893950570198</v>
      </c>
      <c r="N229">
        <v>0.98617581981929203</v>
      </c>
    </row>
    <row r="230" spans="1:14" x14ac:dyDescent="0.25">
      <c r="A230">
        <v>229</v>
      </c>
      <c r="B230" t="s">
        <v>326</v>
      </c>
      <c r="C230">
        <v>-12.5297625960365</v>
      </c>
      <c r="D230">
        <v>750.37730499782299</v>
      </c>
      <c r="E230">
        <v>0.98667758272874295</v>
      </c>
      <c r="F230">
        <v>-12.540263631206299</v>
      </c>
      <c r="G230">
        <v>749.85759930778704</v>
      </c>
      <c r="H230">
        <v>0.98665717814101705</v>
      </c>
      <c r="I230">
        <v>-12.609854803428799</v>
      </c>
      <c r="J230">
        <v>751.10166074680899</v>
      </c>
      <c r="K230">
        <v>0.98660536066285598</v>
      </c>
      <c r="L230">
        <v>-13.140015123888499</v>
      </c>
      <c r="M230">
        <v>758.35893947028399</v>
      </c>
      <c r="N230">
        <v>0.98617581981848002</v>
      </c>
    </row>
    <row r="231" spans="1:14" x14ac:dyDescent="0.25">
      <c r="A231">
        <v>230</v>
      </c>
      <c r="B231" t="s">
        <v>327</v>
      </c>
      <c r="C231">
        <v>-12.529762596036599</v>
      </c>
      <c r="D231">
        <v>750.37730499780196</v>
      </c>
      <c r="E231">
        <v>0.98667758272874195</v>
      </c>
      <c r="F231">
        <v>-12.5402636312069</v>
      </c>
      <c r="G231">
        <v>749.85759930812696</v>
      </c>
      <c r="H231">
        <v>0.98665717814102205</v>
      </c>
      <c r="I231">
        <v>-12.6098548034311</v>
      </c>
      <c r="J231">
        <v>751.10166074645599</v>
      </c>
      <c r="K231">
        <v>0.98660536066284699</v>
      </c>
      <c r="L231">
        <v>-13.140015123851899</v>
      </c>
      <c r="M231">
        <v>758.358939517154</v>
      </c>
      <c r="N231">
        <v>0.98617581981937297</v>
      </c>
    </row>
    <row r="232" spans="1:14" x14ac:dyDescent="0.25">
      <c r="A232">
        <v>231</v>
      </c>
      <c r="B232" t="s">
        <v>328</v>
      </c>
      <c r="C232">
        <v>-12.529762596035701</v>
      </c>
      <c r="D232">
        <v>750.37730499715599</v>
      </c>
      <c r="E232">
        <v>0.98667758272873196</v>
      </c>
      <c r="F232">
        <v>-12.540263631207001</v>
      </c>
      <c r="G232">
        <v>749.85759930734696</v>
      </c>
      <c r="H232">
        <v>0.98665717814100795</v>
      </c>
      <c r="I232">
        <v>-12.6098548034287</v>
      </c>
      <c r="J232">
        <v>751.10166074662504</v>
      </c>
      <c r="K232">
        <v>0.98660536066285298</v>
      </c>
      <c r="L232">
        <v>-13.1400151236087</v>
      </c>
      <c r="M232">
        <v>758.358939452345</v>
      </c>
      <c r="N232">
        <v>0.98617581981844804</v>
      </c>
    </row>
    <row r="233" spans="1:14" x14ac:dyDescent="0.25">
      <c r="A233">
        <v>232</v>
      </c>
      <c r="B233" t="s">
        <v>329</v>
      </c>
      <c r="C233">
        <v>-12.529762596036001</v>
      </c>
      <c r="D233">
        <v>750.37730499767599</v>
      </c>
      <c r="E233">
        <v>0.98667758272874095</v>
      </c>
      <c r="F233">
        <v>-12.5402636311983</v>
      </c>
      <c r="G233">
        <v>749.85759930689505</v>
      </c>
      <c r="H233">
        <v>0.98665717814100895</v>
      </c>
      <c r="I233">
        <v>-12.6098548034276</v>
      </c>
      <c r="J233">
        <v>751.101660747408</v>
      </c>
      <c r="K233">
        <v>0.98660536066286797</v>
      </c>
      <c r="L233">
        <v>-13.1400151237762</v>
      </c>
      <c r="M233">
        <v>758.35893948049898</v>
      </c>
      <c r="N233">
        <v>0.98617581981878499</v>
      </c>
    </row>
    <row r="234" spans="1:14" x14ac:dyDescent="0.25">
      <c r="A234">
        <v>233</v>
      </c>
      <c r="B234" t="s">
        <v>330</v>
      </c>
      <c r="C234">
        <v>-12.529762596040401</v>
      </c>
      <c r="D234">
        <v>750.37730499863198</v>
      </c>
      <c r="E234">
        <v>0.98667758272875306</v>
      </c>
      <c r="F234">
        <v>-12.540263631201499</v>
      </c>
      <c r="G234">
        <v>749.85759930724896</v>
      </c>
      <c r="H234">
        <v>0.98665717814101195</v>
      </c>
      <c r="I234">
        <v>-12.6098548034199</v>
      </c>
      <c r="J234">
        <v>751.10166074528104</v>
      </c>
      <c r="K234">
        <v>0.98660536066283799</v>
      </c>
      <c r="L234">
        <v>-13.1400151244295</v>
      </c>
      <c r="M234">
        <v>758.35893958230997</v>
      </c>
      <c r="N234">
        <v>0.98617581981995295</v>
      </c>
    </row>
    <row r="235" spans="1:14" x14ac:dyDescent="0.25">
      <c r="A235">
        <v>234</v>
      </c>
      <c r="B235" t="s">
        <v>331</v>
      </c>
      <c r="C235">
        <v>-12.529762596043501</v>
      </c>
      <c r="D235">
        <v>750.37730499796101</v>
      </c>
      <c r="E235">
        <v>0.98667758272873796</v>
      </c>
      <c r="F235">
        <v>-12.5402636312062</v>
      </c>
      <c r="G235">
        <v>749.85759930740801</v>
      </c>
      <c r="H235">
        <v>0.98665717814100995</v>
      </c>
      <c r="I235">
        <v>-12.6098548034252</v>
      </c>
      <c r="J235">
        <v>751.10166074497602</v>
      </c>
      <c r="K235">
        <v>0.986605360662827</v>
      </c>
      <c r="L235">
        <v>-13.140015123771301</v>
      </c>
      <c r="M235">
        <v>758.35893941834695</v>
      </c>
      <c r="N235">
        <v>0.98617581981765701</v>
      </c>
    </row>
    <row r="236" spans="1:14" x14ac:dyDescent="0.25">
      <c r="A236">
        <v>235</v>
      </c>
      <c r="B236" t="s">
        <v>332</v>
      </c>
      <c r="C236">
        <v>-12.5297625960271</v>
      </c>
      <c r="D236">
        <v>750.37730499617805</v>
      </c>
      <c r="E236">
        <v>0.98667758272872397</v>
      </c>
      <c r="F236">
        <v>-12.540263631205701</v>
      </c>
      <c r="G236">
        <v>749.85759930759502</v>
      </c>
      <c r="H236">
        <v>0.98665717814101395</v>
      </c>
      <c r="I236">
        <v>-12.609854803428201</v>
      </c>
      <c r="J236">
        <v>751.10166074660003</v>
      </c>
      <c r="K236">
        <v>0.98660536066285298</v>
      </c>
      <c r="L236">
        <v>-13.140015123745799</v>
      </c>
      <c r="M236">
        <v>758.35893947576096</v>
      </c>
      <c r="N236">
        <v>0.98617581981873004</v>
      </c>
    </row>
    <row r="237" spans="1:14" x14ac:dyDescent="0.25">
      <c r="A237">
        <v>236</v>
      </c>
      <c r="B237" t="s">
        <v>333</v>
      </c>
      <c r="C237">
        <v>-12.5297625960376</v>
      </c>
      <c r="D237">
        <v>750.377304998</v>
      </c>
      <c r="E237">
        <v>0.98667758272874495</v>
      </c>
      <c r="F237">
        <v>-12.5402636312058</v>
      </c>
      <c r="G237">
        <v>749.85759930843903</v>
      </c>
      <c r="H237">
        <v>0.98665717814102905</v>
      </c>
      <c r="I237">
        <v>-12.6098548034281</v>
      </c>
      <c r="J237">
        <v>751.10166074665301</v>
      </c>
      <c r="K237">
        <v>0.98660536066285398</v>
      </c>
      <c r="L237">
        <v>-13.140015123665799</v>
      </c>
      <c r="M237">
        <v>758.35893945066698</v>
      </c>
      <c r="N237">
        <v>0.986175819818357</v>
      </c>
    </row>
    <row r="238" spans="1:14" x14ac:dyDescent="0.25">
      <c r="A238">
        <v>237</v>
      </c>
      <c r="B238" t="s">
        <v>334</v>
      </c>
      <c r="C238">
        <v>-12.5297625960365</v>
      </c>
      <c r="D238">
        <v>750.37730499783095</v>
      </c>
      <c r="E238">
        <v>0.98667758272874295</v>
      </c>
      <c r="F238">
        <v>-12.5402636312055</v>
      </c>
      <c r="G238">
        <v>749.85759930757899</v>
      </c>
      <c r="H238">
        <v>0.98665717814101395</v>
      </c>
      <c r="I238">
        <v>-12.609854803428499</v>
      </c>
      <c r="J238">
        <v>751.10166074664096</v>
      </c>
      <c r="K238">
        <v>0.98660536066285298</v>
      </c>
      <c r="L238">
        <v>-13.140015123391001</v>
      </c>
      <c r="M238">
        <v>758.35893937534195</v>
      </c>
      <c r="N238">
        <v>0.98617581981727298</v>
      </c>
    </row>
    <row r="239" spans="1:14" x14ac:dyDescent="0.25">
      <c r="A239">
        <v>238</v>
      </c>
      <c r="B239" t="s">
        <v>335</v>
      </c>
      <c r="C239">
        <v>-12.529762596036001</v>
      </c>
      <c r="D239">
        <v>750.37730499769805</v>
      </c>
      <c r="E239">
        <v>0.98667758272874095</v>
      </c>
      <c r="F239">
        <v>-12.5402636312061</v>
      </c>
      <c r="G239">
        <v>749.85759930763902</v>
      </c>
      <c r="H239">
        <v>0.98665717814101395</v>
      </c>
      <c r="I239">
        <v>-12.609854803422801</v>
      </c>
      <c r="J239">
        <v>751.10166074464303</v>
      </c>
      <c r="K239">
        <v>0.986605360662824</v>
      </c>
      <c r="L239">
        <v>-13.1400151234626</v>
      </c>
      <c r="M239">
        <v>758.35893943393796</v>
      </c>
      <c r="N239">
        <v>0.98617581981826596</v>
      </c>
    </row>
    <row r="240" spans="1:14" x14ac:dyDescent="0.25">
      <c r="A240">
        <v>239</v>
      </c>
      <c r="B240" t="s">
        <v>336</v>
      </c>
      <c r="C240">
        <v>-12.5297625960362</v>
      </c>
      <c r="D240">
        <v>750.377304997799</v>
      </c>
      <c r="E240">
        <v>0.98667758272874295</v>
      </c>
      <c r="F240">
        <v>-12.5402636312054</v>
      </c>
      <c r="G240">
        <v>749.85759930789197</v>
      </c>
      <c r="H240">
        <v>0.98665717814101905</v>
      </c>
      <c r="I240">
        <v>-12.6098548034283</v>
      </c>
      <c r="J240">
        <v>751.10166074657297</v>
      </c>
      <c r="K240">
        <v>0.98660536066285198</v>
      </c>
      <c r="L240">
        <v>-13.140015123744</v>
      </c>
      <c r="M240">
        <v>758.35893947179704</v>
      </c>
      <c r="N240">
        <v>0.98617581981865998</v>
      </c>
    </row>
    <row r="241" spans="1:14" x14ac:dyDescent="0.25">
      <c r="A241">
        <v>240</v>
      </c>
      <c r="B241" t="s">
        <v>337</v>
      </c>
      <c r="C241">
        <v>-12.529762596036401</v>
      </c>
      <c r="D241">
        <v>750.37730499776501</v>
      </c>
      <c r="E241">
        <v>0.98667758272874195</v>
      </c>
      <c r="F241">
        <v>-12.540263631206701</v>
      </c>
      <c r="G241">
        <v>749.85759930762595</v>
      </c>
      <c r="H241">
        <v>0.98665717814101395</v>
      </c>
      <c r="I241">
        <v>-12.609854803427</v>
      </c>
      <c r="J241">
        <v>751.10166074604297</v>
      </c>
      <c r="K241">
        <v>0.98660536066284399</v>
      </c>
      <c r="L241">
        <v>-13.140015123879</v>
      </c>
      <c r="M241">
        <v>758.35893946595104</v>
      </c>
      <c r="N241">
        <v>0.98617581981841096</v>
      </c>
    </row>
    <row r="242" spans="1:14" x14ac:dyDescent="0.25">
      <c r="A242">
        <v>241</v>
      </c>
      <c r="B242" t="s">
        <v>338</v>
      </c>
      <c r="C242">
        <v>-12.5297625960365</v>
      </c>
      <c r="D242">
        <v>750.37730499763597</v>
      </c>
      <c r="E242">
        <v>0.98667758272873995</v>
      </c>
      <c r="F242">
        <v>-12.540263631202</v>
      </c>
      <c r="G242">
        <v>749.85759930787799</v>
      </c>
      <c r="H242">
        <v>0.98665717814102305</v>
      </c>
      <c r="I242">
        <v>-12.6098548034303</v>
      </c>
      <c r="J242">
        <v>751.10166074718802</v>
      </c>
      <c r="K242">
        <v>0.98660536066286098</v>
      </c>
      <c r="L242">
        <v>-13.1400151237369</v>
      </c>
      <c r="M242">
        <v>758.35893947060902</v>
      </c>
      <c r="N242">
        <v>0.98617581981864599</v>
      </c>
    </row>
    <row r="243" spans="1:14" x14ac:dyDescent="0.25">
      <c r="A243">
        <v>242</v>
      </c>
      <c r="B243" t="s">
        <v>339</v>
      </c>
      <c r="C243">
        <v>-12.529762596036599</v>
      </c>
      <c r="D243">
        <v>750.37730499785596</v>
      </c>
      <c r="E243">
        <v>0.98667758272874295</v>
      </c>
      <c r="F243">
        <v>-12.540263631206701</v>
      </c>
      <c r="G243">
        <v>749.857599307692</v>
      </c>
      <c r="H243">
        <v>0.98665717814101495</v>
      </c>
      <c r="I243">
        <v>-12.6098548034286</v>
      </c>
      <c r="J243">
        <v>751.10166074682604</v>
      </c>
      <c r="K243">
        <v>0.98660536066285698</v>
      </c>
      <c r="L243">
        <v>-13.1400151239498</v>
      </c>
      <c r="M243">
        <v>758.35893952212996</v>
      </c>
      <c r="N243">
        <v>0.98617581981936098</v>
      </c>
    </row>
    <row r="244" spans="1:14" x14ac:dyDescent="0.25">
      <c r="A244">
        <v>243</v>
      </c>
      <c r="B244" t="s">
        <v>340</v>
      </c>
      <c r="C244">
        <v>-12.529762596037401</v>
      </c>
      <c r="D244">
        <v>750.37730499792804</v>
      </c>
      <c r="E244">
        <v>0.98667758272874395</v>
      </c>
      <c r="F244">
        <v>-12.5402636312065</v>
      </c>
      <c r="G244">
        <v>749.85759930766903</v>
      </c>
      <c r="H244">
        <v>0.98665717814101395</v>
      </c>
      <c r="I244">
        <v>-12.609854803428799</v>
      </c>
      <c r="J244">
        <v>751.10166074677795</v>
      </c>
      <c r="K244">
        <v>0.98660536066285498</v>
      </c>
      <c r="L244">
        <v>-13.140015123833701</v>
      </c>
      <c r="M244">
        <v>758.35893947515603</v>
      </c>
      <c r="N244">
        <v>0.98617581981862701</v>
      </c>
    </row>
    <row r="245" spans="1:14" x14ac:dyDescent="0.25">
      <c r="A245">
        <v>244</v>
      </c>
      <c r="B245" t="s">
        <v>341</v>
      </c>
      <c r="C245">
        <v>-12.5297625960348</v>
      </c>
      <c r="D245">
        <v>750.377304997495</v>
      </c>
      <c r="E245">
        <v>0.98667758272873896</v>
      </c>
      <c r="F245">
        <v>-12.5402636312106</v>
      </c>
      <c r="G245">
        <v>749.85759930789095</v>
      </c>
      <c r="H245">
        <v>0.98665717814101395</v>
      </c>
      <c r="I245">
        <v>-12.6098548034273</v>
      </c>
      <c r="J245">
        <v>751.10166074609799</v>
      </c>
      <c r="K245">
        <v>0.98660536066284499</v>
      </c>
      <c r="L245">
        <v>-13.14001512364</v>
      </c>
      <c r="M245">
        <v>758.358939490956</v>
      </c>
      <c r="N245">
        <v>0.98617581981911895</v>
      </c>
    </row>
    <row r="246" spans="1:14" x14ac:dyDescent="0.25">
      <c r="A246">
        <v>245</v>
      </c>
      <c r="B246" t="s">
        <v>342</v>
      </c>
      <c r="C246">
        <v>-12.529762596036701</v>
      </c>
      <c r="D246">
        <v>750.37730499786699</v>
      </c>
      <c r="E246">
        <v>0.98667758272874395</v>
      </c>
      <c r="F246">
        <v>-12.540263631203899</v>
      </c>
      <c r="G246">
        <v>749.85759930640302</v>
      </c>
      <c r="H246">
        <v>0.98665717814099496</v>
      </c>
      <c r="I246">
        <v>-12.609854803428901</v>
      </c>
      <c r="J246">
        <v>751.10166074677295</v>
      </c>
      <c r="K246">
        <v>0.98660536066285498</v>
      </c>
      <c r="L246">
        <v>-13.140015123741099</v>
      </c>
      <c r="M246">
        <v>758.35893947131001</v>
      </c>
      <c r="N246">
        <v>0.98617581981865399</v>
      </c>
    </row>
    <row r="247" spans="1:14" x14ac:dyDescent="0.25">
      <c r="A247">
        <v>246</v>
      </c>
      <c r="B247" t="s">
        <v>343</v>
      </c>
      <c r="C247">
        <v>1.83296617156594</v>
      </c>
      <c r="D247">
        <v>1.06285111487915</v>
      </c>
      <c r="E247">
        <v>8.4604141222682103E-2</v>
      </c>
      <c r="F247">
        <v>1.8216474842895101</v>
      </c>
      <c r="G247">
        <v>1.0630712952291099</v>
      </c>
      <c r="H247">
        <v>8.6607657165051505E-2</v>
      </c>
      <c r="I247">
        <v>1.75365611643719</v>
      </c>
      <c r="J247">
        <v>1.0622311709280099</v>
      </c>
      <c r="K247">
        <v>9.8755405144104802E-2</v>
      </c>
      <c r="L247">
        <v>1.22845465881066</v>
      </c>
      <c r="M247">
        <v>1.0554530743836701</v>
      </c>
      <c r="N247">
        <v>0.24445961453999299</v>
      </c>
    </row>
    <row r="248" spans="1:14" x14ac:dyDescent="0.25">
      <c r="A248">
        <v>247</v>
      </c>
      <c r="B248" t="s">
        <v>344</v>
      </c>
      <c r="C248">
        <v>-12.603753895841701</v>
      </c>
      <c r="D248">
        <v>794.25508067143903</v>
      </c>
      <c r="E248">
        <v>0.98733918252738695</v>
      </c>
      <c r="F248">
        <v>-12.6184462495187</v>
      </c>
      <c r="G248">
        <v>794.21735992093102</v>
      </c>
      <c r="H248">
        <v>0.98732382292877596</v>
      </c>
      <c r="I248">
        <v>-12.669268623306699</v>
      </c>
      <c r="J248">
        <v>793.53715998981602</v>
      </c>
      <c r="K248">
        <v>0.98726186382826897</v>
      </c>
      <c r="L248">
        <v>-13.146048562420701</v>
      </c>
      <c r="M248">
        <v>799.35278929981405</v>
      </c>
      <c r="N248">
        <v>0.98687868920797694</v>
      </c>
    </row>
    <row r="249" spans="1:14" x14ac:dyDescent="0.25">
      <c r="A249">
        <v>248</v>
      </c>
      <c r="B249" t="s">
        <v>345</v>
      </c>
      <c r="C249">
        <v>-12.603753895841701</v>
      </c>
      <c r="D249">
        <v>794.25508067147803</v>
      </c>
      <c r="E249">
        <v>0.98733918252738695</v>
      </c>
      <c r="F249">
        <v>-12.618446249522499</v>
      </c>
      <c r="G249">
        <v>794.21735992165998</v>
      </c>
      <c r="H249">
        <v>0.98732382292878296</v>
      </c>
      <c r="I249">
        <v>-12.669268623300299</v>
      </c>
      <c r="J249">
        <v>793.53715998879204</v>
      </c>
      <c r="K249">
        <v>0.98726186382825898</v>
      </c>
      <c r="L249">
        <v>-13.1460485621422</v>
      </c>
      <c r="M249">
        <v>799.35278922676196</v>
      </c>
      <c r="N249">
        <v>0.98687868920705601</v>
      </c>
    </row>
    <row r="250" spans="1:14" x14ac:dyDescent="0.25">
      <c r="A250">
        <v>249</v>
      </c>
      <c r="B250" t="s">
        <v>346</v>
      </c>
      <c r="C250">
        <v>-12.603753895841001</v>
      </c>
      <c r="D250">
        <v>794.255080671163</v>
      </c>
      <c r="E250">
        <v>0.98733918252738295</v>
      </c>
      <c r="F250">
        <v>-12.618446249517699</v>
      </c>
      <c r="G250">
        <v>794.21735992046194</v>
      </c>
      <c r="H250">
        <v>0.98732382292876897</v>
      </c>
      <c r="I250">
        <v>-12.669268623293499</v>
      </c>
      <c r="J250">
        <v>793.53715998658299</v>
      </c>
      <c r="K250">
        <v>0.987261863828231</v>
      </c>
      <c r="L250">
        <v>-13.146048562357899</v>
      </c>
      <c r="M250">
        <v>799.35278926056401</v>
      </c>
      <c r="N250">
        <v>0.98687868920739596</v>
      </c>
    </row>
    <row r="251" spans="1:14" x14ac:dyDescent="0.25">
      <c r="A251">
        <v>250</v>
      </c>
      <c r="B251" t="s">
        <v>347</v>
      </c>
      <c r="C251">
        <v>-12.6037538958418</v>
      </c>
      <c r="D251">
        <v>794.25508067156795</v>
      </c>
      <c r="E251">
        <v>0.98733918252738895</v>
      </c>
      <c r="F251">
        <v>-12.6184462495175</v>
      </c>
      <c r="G251">
        <v>794.21735992056495</v>
      </c>
      <c r="H251">
        <v>0.98732382292877097</v>
      </c>
      <c r="I251">
        <v>-12.669268623300001</v>
      </c>
      <c r="J251">
        <v>793.53715998864504</v>
      </c>
      <c r="K251">
        <v>0.98726186382825698</v>
      </c>
      <c r="L251">
        <v>-13.146048562333901</v>
      </c>
      <c r="M251">
        <v>799.352789262295</v>
      </c>
      <c r="N251">
        <v>0.98687868920744803</v>
      </c>
    </row>
    <row r="252" spans="1:14" x14ac:dyDescent="0.25">
      <c r="A252">
        <v>251</v>
      </c>
      <c r="B252" t="s">
        <v>348</v>
      </c>
      <c r="C252">
        <v>-12.6037538958415</v>
      </c>
      <c r="D252">
        <v>794.25508067146404</v>
      </c>
      <c r="E252">
        <v>0.98733918252738695</v>
      </c>
      <c r="F252">
        <v>-12.6184462495314</v>
      </c>
      <c r="G252">
        <v>794.21735992180197</v>
      </c>
      <c r="H252">
        <v>0.98732382292877696</v>
      </c>
      <c r="I252">
        <v>-12.6692686233011</v>
      </c>
      <c r="J252">
        <v>793.53715998883604</v>
      </c>
      <c r="K252">
        <v>0.98726186382825898</v>
      </c>
      <c r="L252">
        <v>-13.1460485620896</v>
      </c>
      <c r="M252">
        <v>799.35278926625494</v>
      </c>
      <c r="N252">
        <v>0.98687868920775701</v>
      </c>
    </row>
    <row r="253" spans="1:14" x14ac:dyDescent="0.25">
      <c r="A253">
        <v>252</v>
      </c>
      <c r="B253" t="s">
        <v>349</v>
      </c>
      <c r="C253">
        <v>-12.6037538958415</v>
      </c>
      <c r="D253">
        <v>794.25508067135399</v>
      </c>
      <c r="E253">
        <v>0.98733918252738595</v>
      </c>
      <c r="F253">
        <v>-12.6184462495265</v>
      </c>
      <c r="G253">
        <v>794.21735992171205</v>
      </c>
      <c r="H253">
        <v>0.98732382292877996</v>
      </c>
      <c r="I253">
        <v>-12.6692686233035</v>
      </c>
      <c r="J253">
        <v>793.53715998992698</v>
      </c>
      <c r="K253">
        <v>0.98726186382827397</v>
      </c>
      <c r="L253">
        <v>-13.146048562351901</v>
      </c>
      <c r="M253">
        <v>799.35278926271201</v>
      </c>
      <c r="N253">
        <v>0.98687868920743704</v>
      </c>
    </row>
    <row r="254" spans="1:14" x14ac:dyDescent="0.25">
      <c r="A254">
        <v>253</v>
      </c>
      <c r="B254" t="s">
        <v>350</v>
      </c>
      <c r="C254">
        <v>-12.603753895841299</v>
      </c>
      <c r="D254">
        <v>794.25508067144199</v>
      </c>
      <c r="E254">
        <v>0.98733918252738695</v>
      </c>
      <c r="F254">
        <v>-12.6184462495277</v>
      </c>
      <c r="G254">
        <v>794.21735992250694</v>
      </c>
      <c r="H254">
        <v>0.98732382292879195</v>
      </c>
      <c r="I254">
        <v>-12.6692686232997</v>
      </c>
      <c r="J254">
        <v>793.53715998991402</v>
      </c>
      <c r="K254">
        <v>0.98726186382827796</v>
      </c>
      <c r="L254">
        <v>-13.1460485623411</v>
      </c>
      <c r="M254">
        <v>799.35278925802004</v>
      </c>
      <c r="N254">
        <v>0.98687868920737098</v>
      </c>
    </row>
    <row r="255" spans="1:14" x14ac:dyDescent="0.25">
      <c r="A255">
        <v>254</v>
      </c>
      <c r="B255" t="s">
        <v>351</v>
      </c>
      <c r="C255">
        <v>-12.6037538958412</v>
      </c>
      <c r="D255">
        <v>794.25508067140095</v>
      </c>
      <c r="E255">
        <v>0.98733918252738695</v>
      </c>
      <c r="F255">
        <v>-12.618446249517801</v>
      </c>
      <c r="G255">
        <v>794.21735992054505</v>
      </c>
      <c r="H255">
        <v>0.98732382292876997</v>
      </c>
      <c r="I255">
        <v>-12.669268623301001</v>
      </c>
      <c r="J255">
        <v>793.53715998861298</v>
      </c>
      <c r="K255">
        <v>0.98726186382825598</v>
      </c>
      <c r="L255">
        <v>-13.146048562343299</v>
      </c>
      <c r="M255">
        <v>799.35278925859996</v>
      </c>
      <c r="N255">
        <v>0.98687868920737798</v>
      </c>
    </row>
    <row r="256" spans="1:14" x14ac:dyDescent="0.25">
      <c r="A256">
        <v>255</v>
      </c>
      <c r="B256" t="s">
        <v>352</v>
      </c>
      <c r="C256">
        <v>1.8817056995922099</v>
      </c>
      <c r="D256">
        <v>1.0676692822176901</v>
      </c>
      <c r="E256">
        <v>7.7994566379719896E-2</v>
      </c>
      <c r="F256">
        <v>1.86699361957263</v>
      </c>
      <c r="G256">
        <v>1.0676411167494499</v>
      </c>
      <c r="H256">
        <v>8.0341335165958802E-2</v>
      </c>
      <c r="I256">
        <v>1.8149656423031399</v>
      </c>
      <c r="J256">
        <v>1.0679398819728401</v>
      </c>
      <c r="K256">
        <v>8.9224694994102002E-2</v>
      </c>
      <c r="L256">
        <v>1.3402692385068</v>
      </c>
      <c r="M256">
        <v>1.0620695381207601</v>
      </c>
      <c r="N256">
        <v>0.20696996873242299</v>
      </c>
    </row>
    <row r="257" spans="1:14" x14ac:dyDescent="0.25">
      <c r="A257">
        <v>256</v>
      </c>
      <c r="B257" t="s">
        <v>353</v>
      </c>
      <c r="C257">
        <v>-12.637363308781801</v>
      </c>
      <c r="D257">
        <v>842.50032025272003</v>
      </c>
      <c r="E257">
        <v>0.98803231436974803</v>
      </c>
      <c r="F257">
        <v>-12.652361556180599</v>
      </c>
      <c r="G257">
        <v>842.46953423118498</v>
      </c>
      <c r="H257">
        <v>0.98801767415847797</v>
      </c>
      <c r="I257">
        <v>-12.714076194552501</v>
      </c>
      <c r="J257">
        <v>842.26340510620605</v>
      </c>
      <c r="K257">
        <v>0.98795628564890903</v>
      </c>
      <c r="L257">
        <v>-13.153554527036</v>
      </c>
      <c r="M257">
        <v>847.81176913073796</v>
      </c>
      <c r="N257">
        <v>0.987621548275181</v>
      </c>
    </row>
    <row r="258" spans="1:14" x14ac:dyDescent="0.25">
      <c r="A258">
        <v>257</v>
      </c>
      <c r="B258" t="s">
        <v>354</v>
      </c>
      <c r="C258">
        <v>-12.6373633087639</v>
      </c>
      <c r="D258">
        <v>842.50032025136795</v>
      </c>
      <c r="E258">
        <v>0.98803231436974603</v>
      </c>
      <c r="F258">
        <v>-12.652361556180599</v>
      </c>
      <c r="G258">
        <v>842.46953423115804</v>
      </c>
      <c r="H258">
        <v>0.98801767415847797</v>
      </c>
      <c r="I258">
        <v>-12.714076194555499</v>
      </c>
      <c r="J258">
        <v>842.263405107783</v>
      </c>
      <c r="K258">
        <v>0.98795628564892801</v>
      </c>
      <c r="L258">
        <v>-13.1535545267849</v>
      </c>
      <c r="M258">
        <v>847.81176909421697</v>
      </c>
      <c r="N258">
        <v>0.98762154827488402</v>
      </c>
    </row>
    <row r="259" spans="1:14" x14ac:dyDescent="0.25">
      <c r="A259">
        <v>258</v>
      </c>
      <c r="B259" t="s">
        <v>355</v>
      </c>
      <c r="C259">
        <v>1.98297343886114</v>
      </c>
      <c r="D259">
        <v>1.0765299989791599</v>
      </c>
      <c r="E259">
        <v>6.5474445942504303E-2</v>
      </c>
      <c r="F259">
        <v>1.9679619380201101</v>
      </c>
      <c r="G259">
        <v>1.0764831214623001</v>
      </c>
      <c r="H259">
        <v>6.7528531305557596E-2</v>
      </c>
      <c r="I259">
        <v>1.9052607345324399</v>
      </c>
      <c r="J259">
        <v>1.0763297688437801</v>
      </c>
      <c r="K259">
        <v>7.6702837803394902E-2</v>
      </c>
      <c r="L259">
        <v>1.4663908519234501</v>
      </c>
      <c r="M259">
        <v>1.07051465609034</v>
      </c>
      <c r="N259">
        <v>0.17074937824051101</v>
      </c>
    </row>
    <row r="260" spans="1:14" x14ac:dyDescent="0.25">
      <c r="A260">
        <v>259</v>
      </c>
      <c r="B260" t="s">
        <v>356</v>
      </c>
      <c r="C260">
        <v>3.0543406185092201</v>
      </c>
      <c r="D260">
        <v>0.84710627768691105</v>
      </c>
      <c r="E260">
        <v>3.1141239563077598E-4</v>
      </c>
      <c r="F260">
        <v>3.0375558121483301</v>
      </c>
      <c r="G260">
        <v>0.84705488638451698</v>
      </c>
      <c r="H260">
        <v>3.3576314547453801E-4</v>
      </c>
      <c r="I260">
        <v>2.9673462264630199</v>
      </c>
      <c r="J260">
        <v>0.847498111645823</v>
      </c>
      <c r="K260">
        <v>4.62992106991983E-4</v>
      </c>
      <c r="L260">
        <v>2.5026736134432399</v>
      </c>
      <c r="M260">
        <v>0.83872475348349795</v>
      </c>
      <c r="N260">
        <v>2.84596640100764E-3</v>
      </c>
    </row>
    <row r="261" spans="1:14" x14ac:dyDescent="0.25">
      <c r="A261">
        <v>260</v>
      </c>
      <c r="B261" t="s">
        <v>357</v>
      </c>
      <c r="C261">
        <v>2.4768013227530199</v>
      </c>
      <c r="D261">
        <v>1.1292689783424199</v>
      </c>
      <c r="E261">
        <v>2.82873227831726E-2</v>
      </c>
      <c r="F261">
        <v>2.4577917045538702</v>
      </c>
      <c r="G261">
        <v>1.1290581082797599</v>
      </c>
      <c r="H261">
        <v>2.9491657820777201E-2</v>
      </c>
      <c r="I261">
        <v>2.3607923015305001</v>
      </c>
      <c r="J261">
        <v>1.1271041087162501</v>
      </c>
      <c r="K261">
        <v>3.6209719986113102E-2</v>
      </c>
      <c r="L261">
        <v>2.0071012928691498</v>
      </c>
      <c r="M261">
        <v>1.1199429230014899</v>
      </c>
      <c r="N261">
        <v>7.3109572965677994E-2</v>
      </c>
    </row>
    <row r="262" spans="1:14" x14ac:dyDescent="0.25">
      <c r="A262">
        <v>261</v>
      </c>
      <c r="B262" t="s">
        <v>358</v>
      </c>
      <c r="C262">
        <v>-12.5295677784585</v>
      </c>
      <c r="D262">
        <v>1199.55644233878</v>
      </c>
      <c r="E262">
        <v>0.99166611378166802</v>
      </c>
      <c r="F262">
        <v>-12.5491546077862</v>
      </c>
      <c r="G262">
        <v>1199.50887785996</v>
      </c>
      <c r="H262">
        <v>0.99165275535001995</v>
      </c>
      <c r="I262">
        <v>-12.673909596557699</v>
      </c>
      <c r="J262">
        <v>1198.4058518350901</v>
      </c>
      <c r="K262">
        <v>0.99156201692509904</v>
      </c>
      <c r="L262">
        <v>-13.1405982204571</v>
      </c>
      <c r="M262">
        <v>1198.9579830008199</v>
      </c>
      <c r="N262">
        <v>0.99125534782239799</v>
      </c>
    </row>
    <row r="263" spans="1:14" x14ac:dyDescent="0.25">
      <c r="A263">
        <v>262</v>
      </c>
      <c r="B263" t="s">
        <v>359</v>
      </c>
      <c r="C263">
        <v>-12.5295677784587</v>
      </c>
      <c r="D263">
        <v>1199.55644233868</v>
      </c>
      <c r="E263">
        <v>0.99166611378166702</v>
      </c>
      <c r="F263">
        <v>-12.549154607786299</v>
      </c>
      <c r="G263">
        <v>1199.50887786001</v>
      </c>
      <c r="H263">
        <v>0.99165275535002095</v>
      </c>
      <c r="I263">
        <v>-12.673909596552299</v>
      </c>
      <c r="J263">
        <v>1198.4058518355901</v>
      </c>
      <c r="K263">
        <v>0.99156201692510604</v>
      </c>
      <c r="L263">
        <v>-13.1405982204515</v>
      </c>
      <c r="M263">
        <v>1198.9579829954</v>
      </c>
      <c r="N263">
        <v>0.99125534782236202</v>
      </c>
    </row>
    <row r="264" spans="1:14" x14ac:dyDescent="0.25">
      <c r="A264">
        <v>263</v>
      </c>
      <c r="B264" t="s">
        <v>360</v>
      </c>
      <c r="C264">
        <v>2.9378499466516201</v>
      </c>
      <c r="D264">
        <v>1.1565280033844301</v>
      </c>
      <c r="E264">
        <v>1.10778819836066E-2</v>
      </c>
      <c r="F264">
        <v>2.9182497927223698</v>
      </c>
      <c r="G264">
        <v>1.1562523225341701</v>
      </c>
      <c r="H264">
        <v>1.1606534810516701E-2</v>
      </c>
      <c r="I264">
        <v>2.7952310207280799</v>
      </c>
      <c r="J264">
        <v>1.1575963558900699</v>
      </c>
      <c r="K264">
        <v>1.5748805682020701E-2</v>
      </c>
      <c r="L264">
        <v>2.3277798565741401</v>
      </c>
      <c r="M264">
        <v>1.15657424558408</v>
      </c>
      <c r="N264">
        <v>4.4151399095419999E-2</v>
      </c>
    </row>
    <row r="265" spans="1:14" x14ac:dyDescent="0.25">
      <c r="A265">
        <v>264</v>
      </c>
      <c r="B265" t="s">
        <v>361</v>
      </c>
      <c r="C265">
        <v>-12.5183220615813</v>
      </c>
      <c r="D265">
        <v>1385.1336557418499</v>
      </c>
      <c r="E265">
        <v>0.99278911468930597</v>
      </c>
      <c r="F265">
        <v>-12.543300706556</v>
      </c>
      <c r="G265">
        <v>1385.04934246215</v>
      </c>
      <c r="H265">
        <v>0.99277428690249603</v>
      </c>
      <c r="I265">
        <v>-12.657685866155999</v>
      </c>
      <c r="J265">
        <v>1383.3691494371801</v>
      </c>
      <c r="K265">
        <v>0.99269953995069105</v>
      </c>
      <c r="L265">
        <v>-13.1588051870117</v>
      </c>
      <c r="M265">
        <v>1384.2787624268401</v>
      </c>
      <c r="N265">
        <v>0.992415509315831</v>
      </c>
    </row>
    <row r="266" spans="1:14" x14ac:dyDescent="0.25">
      <c r="A266">
        <v>265</v>
      </c>
      <c r="B266" t="s">
        <v>362</v>
      </c>
      <c r="C266">
        <v>-12.5183220615822</v>
      </c>
      <c r="D266">
        <v>1385.13365574727</v>
      </c>
      <c r="E266">
        <v>0.99278911468933395</v>
      </c>
      <c r="F266">
        <v>-12.543300706570699</v>
      </c>
      <c r="G266">
        <v>1385.0493424592</v>
      </c>
      <c r="H266">
        <v>0.99277428690247205</v>
      </c>
      <c r="I266">
        <v>-12.657685866153701</v>
      </c>
      <c r="J266">
        <v>1383.36914943694</v>
      </c>
      <c r="K266">
        <v>0.99269953995069105</v>
      </c>
      <c r="L266">
        <v>-13.158805187052399</v>
      </c>
      <c r="M266">
        <v>1384.27876254641</v>
      </c>
      <c r="N266">
        <v>0.99241550931646305</v>
      </c>
    </row>
    <row r="267" spans="1:14" x14ac:dyDescent="0.25">
      <c r="A267">
        <v>266</v>
      </c>
      <c r="B267" t="s">
        <v>363</v>
      </c>
      <c r="C267">
        <v>-12.5183220615806</v>
      </c>
      <c r="D267">
        <v>1385.1336557460199</v>
      </c>
      <c r="E267">
        <v>0.99278911468932796</v>
      </c>
      <c r="F267">
        <v>-12.543300706556501</v>
      </c>
      <c r="G267">
        <v>1385.0493424629201</v>
      </c>
      <c r="H267">
        <v>0.99277428690249903</v>
      </c>
      <c r="I267">
        <v>-12.657685866170601</v>
      </c>
      <c r="J267">
        <v>1383.3691494311199</v>
      </c>
      <c r="K267">
        <v>0.99269953995064997</v>
      </c>
      <c r="L267">
        <v>-13.1588051867177</v>
      </c>
      <c r="M267">
        <v>1384.27876224192</v>
      </c>
      <c r="N267">
        <v>0.99241550931498701</v>
      </c>
    </row>
    <row r="268" spans="1:14" x14ac:dyDescent="0.25">
      <c r="A268">
        <v>267</v>
      </c>
      <c r="B268" t="s">
        <v>364</v>
      </c>
      <c r="C268">
        <v>-12.5183220615816</v>
      </c>
      <c r="D268">
        <v>1385.13365574211</v>
      </c>
      <c r="E268">
        <v>0.99278911468930697</v>
      </c>
      <c r="F268">
        <v>-12.543300706551999</v>
      </c>
      <c r="G268">
        <v>1385.04934246214</v>
      </c>
      <c r="H268">
        <v>0.99277428690249803</v>
      </c>
      <c r="I268">
        <v>-12.657685866152899</v>
      </c>
      <c r="J268">
        <v>1383.36914943597</v>
      </c>
      <c r="K268">
        <v>0.99269953995068605</v>
      </c>
      <c r="L268">
        <v>-13.158805187091801</v>
      </c>
      <c r="M268">
        <v>1384.2787624518901</v>
      </c>
      <c r="N268">
        <v>0.99241550931592204</v>
      </c>
    </row>
    <row r="269" spans="1:14" x14ac:dyDescent="0.25">
      <c r="A269">
        <v>268</v>
      </c>
      <c r="B269" t="s">
        <v>365</v>
      </c>
      <c r="C269">
        <v>-12.518322061580401</v>
      </c>
      <c r="D269">
        <v>1385.13365574506</v>
      </c>
      <c r="E269">
        <v>0.99278911468932296</v>
      </c>
      <c r="F269">
        <v>-12.5433007065564</v>
      </c>
      <c r="G269">
        <v>1385.0493424625599</v>
      </c>
      <c r="H269">
        <v>0.99277428690249803</v>
      </c>
      <c r="I269">
        <v>-12.6576858661552</v>
      </c>
      <c r="J269">
        <v>1383.3691494408799</v>
      </c>
      <c r="K269">
        <v>0.99269953995071103</v>
      </c>
      <c r="L269">
        <v>-13.158805187036499</v>
      </c>
      <c r="M269">
        <v>1384.27876244811</v>
      </c>
      <c r="N269">
        <v>0.99241550931593303</v>
      </c>
    </row>
    <row r="270" spans="1:14" x14ac:dyDescent="0.25">
      <c r="A270">
        <v>269</v>
      </c>
      <c r="B270" t="s">
        <v>366</v>
      </c>
      <c r="C270">
        <v>-12.5183220615591</v>
      </c>
      <c r="D270">
        <v>1385.1336557356301</v>
      </c>
      <c r="E270">
        <v>0.99278911468928599</v>
      </c>
      <c r="F270">
        <v>-12.543300706556501</v>
      </c>
      <c r="G270">
        <v>1385.04934246279</v>
      </c>
      <c r="H270">
        <v>0.99277428690249903</v>
      </c>
      <c r="I270">
        <v>-12.6576858661558</v>
      </c>
      <c r="J270">
        <v>1383.36914943697</v>
      </c>
      <c r="K270">
        <v>0.99269953995069005</v>
      </c>
      <c r="L270">
        <v>-13.1588051870032</v>
      </c>
      <c r="M270">
        <v>1384.2787624549801</v>
      </c>
      <c r="N270">
        <v>0.99241550931598999</v>
      </c>
    </row>
    <row r="271" spans="1:14" x14ac:dyDescent="0.25">
      <c r="A271">
        <v>270</v>
      </c>
      <c r="B271" t="s">
        <v>367</v>
      </c>
      <c r="C271">
        <v>-12.5183220615823</v>
      </c>
      <c r="D271">
        <v>1385.13365574966</v>
      </c>
      <c r="E271">
        <v>0.99278911468934605</v>
      </c>
      <c r="F271">
        <v>-12.543300706550999</v>
      </c>
      <c r="G271">
        <v>1385.0493424587501</v>
      </c>
      <c r="H271">
        <v>0.99277428690248104</v>
      </c>
      <c r="I271">
        <v>-12.657685866162099</v>
      </c>
      <c r="J271">
        <v>1383.36914943785</v>
      </c>
      <c r="K271">
        <v>0.99269953995069105</v>
      </c>
      <c r="L271">
        <v>-13.158805187014501</v>
      </c>
      <c r="M271">
        <v>1384.2787624345201</v>
      </c>
      <c r="N271">
        <v>0.99241550931587097</v>
      </c>
    </row>
    <row r="272" spans="1:14" x14ac:dyDescent="0.25">
      <c r="A272">
        <v>271</v>
      </c>
      <c r="B272" t="s">
        <v>368</v>
      </c>
      <c r="C272">
        <v>-12.518322061581699</v>
      </c>
      <c r="D272">
        <v>1385.1336557422001</v>
      </c>
      <c r="E272">
        <v>0.99278911468930797</v>
      </c>
      <c r="F272">
        <v>-12.5433007065583</v>
      </c>
      <c r="G272">
        <v>1385.04934246323</v>
      </c>
      <c r="H272">
        <v>0.99277428690250002</v>
      </c>
      <c r="I272">
        <v>-12.657685866153701</v>
      </c>
      <c r="J272">
        <v>1383.3691494367799</v>
      </c>
      <c r="K272">
        <v>0.99269953995069005</v>
      </c>
      <c r="L272">
        <v>-13.1588051870154</v>
      </c>
      <c r="M272">
        <v>1384.2787624433199</v>
      </c>
      <c r="N272">
        <v>0.99241550931591904</v>
      </c>
    </row>
    <row r="273" spans="1:14" x14ac:dyDescent="0.25">
      <c r="A273">
        <v>272</v>
      </c>
      <c r="B273" t="s">
        <v>369</v>
      </c>
      <c r="C273">
        <v>-12.518322061581699</v>
      </c>
      <c r="D273">
        <v>1385.13365574212</v>
      </c>
      <c r="E273">
        <v>0.99278911468930697</v>
      </c>
      <c r="F273">
        <v>-12.543300706557</v>
      </c>
      <c r="G273">
        <v>1385.0493424650001</v>
      </c>
      <c r="H273">
        <v>0.99277428690251002</v>
      </c>
      <c r="I273">
        <v>-12.6576858661524</v>
      </c>
      <c r="J273">
        <v>1383.3691494366301</v>
      </c>
      <c r="K273">
        <v>0.99269953995069005</v>
      </c>
      <c r="L273">
        <v>-13.158805187492201</v>
      </c>
      <c r="M273">
        <v>1384.27876270139</v>
      </c>
      <c r="N273">
        <v>0.99241550931705802</v>
      </c>
    </row>
    <row r="274" spans="1:14" x14ac:dyDescent="0.25">
      <c r="A274">
        <v>273</v>
      </c>
      <c r="B274" t="s">
        <v>370</v>
      </c>
      <c r="C274">
        <v>-12.518322061568201</v>
      </c>
      <c r="D274">
        <v>1385.1336557357399</v>
      </c>
      <c r="E274">
        <v>0.99278911468928199</v>
      </c>
      <c r="F274">
        <v>-12.543300706540199</v>
      </c>
      <c r="G274">
        <v>1385.0493424598401</v>
      </c>
      <c r="H274">
        <v>0.99277428690249303</v>
      </c>
      <c r="I274">
        <v>-12.6576858661406</v>
      </c>
      <c r="J274">
        <v>1383.36914943802</v>
      </c>
      <c r="K274">
        <v>0.99269953995070404</v>
      </c>
      <c r="L274">
        <v>-13.158805187026299</v>
      </c>
      <c r="M274">
        <v>1384.27876244912</v>
      </c>
      <c r="N274">
        <v>0.99241550931594402</v>
      </c>
    </row>
    <row r="275" spans="1:14" x14ac:dyDescent="0.25">
      <c r="A275">
        <v>274</v>
      </c>
      <c r="B275" t="s">
        <v>371</v>
      </c>
      <c r="C275">
        <v>-12.5183220615813</v>
      </c>
      <c r="D275">
        <v>1385.13365574207</v>
      </c>
      <c r="E275">
        <v>0.99278911468930697</v>
      </c>
      <c r="F275">
        <v>-12.5433007065421</v>
      </c>
      <c r="G275">
        <v>1385.0493424634101</v>
      </c>
      <c r="H275">
        <v>0.99277428690251002</v>
      </c>
      <c r="I275">
        <v>-12.657685866151001</v>
      </c>
      <c r="J275">
        <v>1383.3691494365901</v>
      </c>
      <c r="K275">
        <v>0.99269953995069105</v>
      </c>
      <c r="L275">
        <v>-13.1588051875537</v>
      </c>
      <c r="M275">
        <v>1384.2787626678701</v>
      </c>
      <c r="N275">
        <v>0.99241550931683897</v>
      </c>
    </row>
    <row r="276" spans="1:14" x14ac:dyDescent="0.25">
      <c r="A276">
        <v>275</v>
      </c>
      <c r="B276" t="s">
        <v>372</v>
      </c>
      <c r="C276">
        <v>-12.5183220615937</v>
      </c>
      <c r="D276">
        <v>1385.13365574561</v>
      </c>
      <c r="E276">
        <v>0.99278911468931896</v>
      </c>
      <c r="F276">
        <v>-12.543300706558</v>
      </c>
      <c r="G276">
        <v>1385.0493424628701</v>
      </c>
      <c r="H276">
        <v>0.99277428690249803</v>
      </c>
      <c r="I276">
        <v>-12.6576858661548</v>
      </c>
      <c r="J276">
        <v>1383.369149437</v>
      </c>
      <c r="K276">
        <v>0.99269953995069105</v>
      </c>
      <c r="L276">
        <v>-13.1588051869868</v>
      </c>
      <c r="M276">
        <v>1384.2787624339101</v>
      </c>
      <c r="N276">
        <v>0.99241550931588396</v>
      </c>
    </row>
    <row r="277" spans="1:14" x14ac:dyDescent="0.25">
      <c r="A277">
        <v>276</v>
      </c>
      <c r="B277" t="s">
        <v>373</v>
      </c>
      <c r="C277">
        <v>-12.518322061579401</v>
      </c>
      <c r="D277">
        <v>1385.1336557423699</v>
      </c>
      <c r="E277">
        <v>0.99278911468930997</v>
      </c>
      <c r="F277">
        <v>-12.543300706556799</v>
      </c>
      <c r="G277">
        <v>1385.0493424629999</v>
      </c>
      <c r="H277">
        <v>0.99277428690250002</v>
      </c>
      <c r="I277">
        <v>-12.6576858661524</v>
      </c>
      <c r="J277">
        <v>1383.3691494365901</v>
      </c>
      <c r="K277">
        <v>0.99269953995069005</v>
      </c>
      <c r="L277">
        <v>-13.1588051869885</v>
      </c>
      <c r="M277">
        <v>1384.2787624497</v>
      </c>
      <c r="N277">
        <v>0.99241550931597</v>
      </c>
    </row>
    <row r="278" spans="1:14" x14ac:dyDescent="0.25">
      <c r="A278">
        <v>277</v>
      </c>
      <c r="B278" t="s">
        <v>374</v>
      </c>
      <c r="C278">
        <v>-12.518322061582101</v>
      </c>
      <c r="D278">
        <v>1385.1336557422501</v>
      </c>
      <c r="E278">
        <v>0.99278911468930797</v>
      </c>
      <c r="F278">
        <v>-12.5433007065566</v>
      </c>
      <c r="G278">
        <v>1385.0493424628501</v>
      </c>
      <c r="H278">
        <v>0.99277428690249903</v>
      </c>
      <c r="I278">
        <v>-12.657685866154599</v>
      </c>
      <c r="J278">
        <v>1383.3691494371401</v>
      </c>
      <c r="K278">
        <v>0.99269953995069105</v>
      </c>
      <c r="L278">
        <v>-13.158805187026999</v>
      </c>
      <c r="M278">
        <v>1384.2787623515101</v>
      </c>
      <c r="N278">
        <v>0.99241550931540901</v>
      </c>
    </row>
    <row r="279" spans="1:14" x14ac:dyDescent="0.25">
      <c r="A279">
        <v>278</v>
      </c>
      <c r="B279" t="s">
        <v>375</v>
      </c>
      <c r="C279">
        <v>-12.518322061600699</v>
      </c>
      <c r="D279">
        <v>1385.1336557493</v>
      </c>
      <c r="E279">
        <v>0.99278911468933395</v>
      </c>
      <c r="F279">
        <v>-12.543300706555099</v>
      </c>
      <c r="G279">
        <v>1385.0493424620699</v>
      </c>
      <c r="H279">
        <v>0.99277428690249603</v>
      </c>
      <c r="I279">
        <v>-12.6576858661612</v>
      </c>
      <c r="J279">
        <v>1383.3691494384</v>
      </c>
      <c r="K279">
        <v>0.99269953995069404</v>
      </c>
      <c r="L279">
        <v>-13.158805186786401</v>
      </c>
      <c r="M279">
        <v>1384.2787623777499</v>
      </c>
      <c r="N279">
        <v>0.992415509315692</v>
      </c>
    </row>
    <row r="280" spans="1:14" x14ac:dyDescent="0.25">
      <c r="A280">
        <v>279</v>
      </c>
      <c r="B280" t="s">
        <v>376</v>
      </c>
      <c r="C280">
        <v>-12.5183220615991</v>
      </c>
      <c r="D280">
        <v>1385.13365574251</v>
      </c>
      <c r="E280">
        <v>0.99278911468929898</v>
      </c>
      <c r="F280">
        <v>-12.543300706555</v>
      </c>
      <c r="G280">
        <v>1385.0493424630599</v>
      </c>
      <c r="H280">
        <v>0.99277428690250102</v>
      </c>
      <c r="I280">
        <v>-12.6576858661535</v>
      </c>
      <c r="J280">
        <v>1383.36914943687</v>
      </c>
      <c r="K280">
        <v>0.99269953995069105</v>
      </c>
      <c r="L280">
        <v>-13.1588051870319</v>
      </c>
      <c r="M280">
        <v>1384.2787624556299</v>
      </c>
      <c r="N280">
        <v>0.992415509315977</v>
      </c>
    </row>
    <row r="281" spans="1:14" x14ac:dyDescent="0.25">
      <c r="A281">
        <v>280</v>
      </c>
      <c r="B281" t="s">
        <v>377</v>
      </c>
      <c r="C281">
        <v>-12.518322061565399</v>
      </c>
      <c r="D281">
        <v>1385.1336557371901</v>
      </c>
      <c r="E281">
        <v>0.99278911468929099</v>
      </c>
      <c r="F281">
        <v>-12.5433007065566</v>
      </c>
      <c r="G281">
        <v>1385.04934246267</v>
      </c>
      <c r="H281">
        <v>0.99277428690249803</v>
      </c>
      <c r="I281">
        <v>-12.6576858661579</v>
      </c>
      <c r="J281">
        <v>1383.36914943597</v>
      </c>
      <c r="K281">
        <v>0.99269953995068305</v>
      </c>
      <c r="L281">
        <v>-13.158805186986701</v>
      </c>
      <c r="M281">
        <v>1384.2787624555399</v>
      </c>
      <c r="N281">
        <v>0.99241550931600298</v>
      </c>
    </row>
    <row r="282" spans="1:14" x14ac:dyDescent="0.25">
      <c r="A282">
        <v>281</v>
      </c>
      <c r="B282" t="s">
        <v>378</v>
      </c>
      <c r="C282">
        <v>-12.5183220615816</v>
      </c>
      <c r="D282">
        <v>1385.1336557418499</v>
      </c>
      <c r="E282">
        <v>0.99278911468930597</v>
      </c>
      <c r="F282">
        <v>-12.5433007065549</v>
      </c>
      <c r="G282">
        <v>1385.04934246119</v>
      </c>
      <c r="H282">
        <v>0.99277428690249103</v>
      </c>
      <c r="I282">
        <v>-12.657685866162099</v>
      </c>
      <c r="J282">
        <v>1383.36914944298</v>
      </c>
      <c r="K282">
        <v>0.99269953995071802</v>
      </c>
      <c r="L282">
        <v>-13.158805187340599</v>
      </c>
      <c r="M282">
        <v>1384.2787625619801</v>
      </c>
      <c r="N282">
        <v>0.99241550931638201</v>
      </c>
    </row>
    <row r="283" spans="1:14" x14ac:dyDescent="0.25">
      <c r="A283">
        <v>282</v>
      </c>
      <c r="B283" t="s">
        <v>379</v>
      </c>
      <c r="C283">
        <v>-12.5183220615812</v>
      </c>
      <c r="D283">
        <v>1385.1336557421901</v>
      </c>
      <c r="E283">
        <v>0.99278911468930797</v>
      </c>
      <c r="F283">
        <v>-12.543300706556501</v>
      </c>
      <c r="G283">
        <v>1385.0493424628201</v>
      </c>
      <c r="H283">
        <v>0.99277428690249903</v>
      </c>
      <c r="I283">
        <v>-12.657685866159399</v>
      </c>
      <c r="J283">
        <v>1383.36914944303</v>
      </c>
      <c r="K283">
        <v>0.99269953995072002</v>
      </c>
      <c r="L283">
        <v>-13.1588051869889</v>
      </c>
      <c r="M283">
        <v>1384.27876244923</v>
      </c>
      <c r="N283">
        <v>0.992415509315967</v>
      </c>
    </row>
    <row r="284" spans="1:14" x14ac:dyDescent="0.25">
      <c r="A284">
        <v>283</v>
      </c>
      <c r="B284" t="s">
        <v>380</v>
      </c>
      <c r="C284">
        <v>-12.5183220615701</v>
      </c>
      <c r="D284">
        <v>1385.1336557427301</v>
      </c>
      <c r="E284">
        <v>0.99278911468931696</v>
      </c>
      <c r="F284">
        <v>-12.5433007065567</v>
      </c>
      <c r="G284">
        <v>1385.0493424630299</v>
      </c>
      <c r="H284">
        <v>0.99277428690250002</v>
      </c>
      <c r="I284">
        <v>-12.6576858661617</v>
      </c>
      <c r="J284">
        <v>1383.3691494376901</v>
      </c>
      <c r="K284">
        <v>0.99269953995069005</v>
      </c>
      <c r="L284">
        <v>-13.1588051870273</v>
      </c>
      <c r="M284">
        <v>1384.27876245735</v>
      </c>
      <c r="N284">
        <v>0.99241550931598899</v>
      </c>
    </row>
    <row r="285" spans="1:14" x14ac:dyDescent="0.25">
      <c r="A285">
        <v>284</v>
      </c>
      <c r="B285" t="s">
        <v>381</v>
      </c>
      <c r="C285">
        <v>-12.5183220615813</v>
      </c>
      <c r="D285">
        <v>1385.133655742</v>
      </c>
      <c r="E285">
        <v>0.99278911468930697</v>
      </c>
      <c r="F285">
        <v>-12.5433007065567</v>
      </c>
      <c r="G285">
        <v>1385.0493424628301</v>
      </c>
      <c r="H285">
        <v>0.99277428690249903</v>
      </c>
      <c r="I285">
        <v>-12.6576858661548</v>
      </c>
      <c r="J285">
        <v>1383.3691494372199</v>
      </c>
      <c r="K285">
        <v>0.99269953995069204</v>
      </c>
      <c r="L285">
        <v>-13.158805186674099</v>
      </c>
      <c r="M285">
        <v>1384.2787623075501</v>
      </c>
      <c r="N285">
        <v>0.99241550931537204</v>
      </c>
    </row>
    <row r="286" spans="1:14" x14ac:dyDescent="0.25">
      <c r="A286">
        <v>285</v>
      </c>
      <c r="B286" t="s">
        <v>382</v>
      </c>
      <c r="C286">
        <v>-12.5183220615761</v>
      </c>
      <c r="D286">
        <v>1385.1336557419199</v>
      </c>
      <c r="E286">
        <v>0.99278911468930897</v>
      </c>
      <c r="F286">
        <v>-12.5433007065576</v>
      </c>
      <c r="G286">
        <v>1385.0493424628401</v>
      </c>
      <c r="H286">
        <v>0.99277428690249803</v>
      </c>
      <c r="I286">
        <v>-12.657685866154001</v>
      </c>
      <c r="J286">
        <v>1383.3691494366601</v>
      </c>
      <c r="K286">
        <v>0.99269953995068905</v>
      </c>
      <c r="L286">
        <v>-13.1588051872933</v>
      </c>
      <c r="M286">
        <v>1384.2787624180701</v>
      </c>
      <c r="N286">
        <v>0.99241550931562095</v>
      </c>
    </row>
    <row r="287" spans="1:14" x14ac:dyDescent="0.25">
      <c r="A287">
        <v>286</v>
      </c>
      <c r="B287" t="s">
        <v>383</v>
      </c>
      <c r="C287">
        <v>-12.518322061583801</v>
      </c>
      <c r="D287">
        <v>1385.1336557424499</v>
      </c>
      <c r="E287">
        <v>0.99278911468930797</v>
      </c>
      <c r="F287">
        <v>-12.543300706558</v>
      </c>
      <c r="G287">
        <v>1385.04934246323</v>
      </c>
      <c r="H287">
        <v>0.99277428690250002</v>
      </c>
      <c r="I287">
        <v>-12.6576858661545</v>
      </c>
      <c r="J287">
        <v>1383.36914943696</v>
      </c>
      <c r="K287">
        <v>0.99269953995069105</v>
      </c>
      <c r="L287">
        <v>-13.158805186375201</v>
      </c>
      <c r="M287">
        <v>1384.27876250537</v>
      </c>
      <c r="N287">
        <v>0.99241550931662803</v>
      </c>
    </row>
    <row r="288" spans="1:14" x14ac:dyDescent="0.25">
      <c r="A288">
        <v>287</v>
      </c>
      <c r="B288" t="s">
        <v>384</v>
      </c>
      <c r="C288">
        <v>-12.5183220615812</v>
      </c>
      <c r="D288">
        <v>1385.13365574161</v>
      </c>
      <c r="E288">
        <v>0.99278911468930497</v>
      </c>
      <c r="F288">
        <v>-12.543300706557</v>
      </c>
      <c r="G288">
        <v>1385.0493424629699</v>
      </c>
      <c r="H288">
        <v>0.99277428690249903</v>
      </c>
      <c r="I288">
        <v>-12.657685866154401</v>
      </c>
      <c r="J288">
        <v>1383.3691494362199</v>
      </c>
      <c r="K288">
        <v>0.99269953995068705</v>
      </c>
      <c r="L288">
        <v>-13.1588051870354</v>
      </c>
      <c r="M288">
        <v>1384.2787624524699</v>
      </c>
      <c r="N288">
        <v>0.99241550931595801</v>
      </c>
    </row>
    <row r="289" spans="1:14" x14ac:dyDescent="0.25">
      <c r="A289">
        <v>288</v>
      </c>
      <c r="B289" t="s">
        <v>385</v>
      </c>
      <c r="C289">
        <v>-12.5183220615812</v>
      </c>
      <c r="D289">
        <v>1385.1336557439899</v>
      </c>
      <c r="E289">
        <v>0.99278911468931696</v>
      </c>
      <c r="F289">
        <v>-12.5433007065556</v>
      </c>
      <c r="G289">
        <v>1385.04934246262</v>
      </c>
      <c r="H289">
        <v>0.99277428690249803</v>
      </c>
      <c r="I289">
        <v>-12.6576858661548</v>
      </c>
      <c r="J289">
        <v>1383.3691494371601</v>
      </c>
      <c r="K289">
        <v>0.99269953995069105</v>
      </c>
      <c r="L289">
        <v>-13.1588051870876</v>
      </c>
      <c r="M289">
        <v>1384.2787624514699</v>
      </c>
      <c r="N289">
        <v>0.99241550931592204</v>
      </c>
    </row>
    <row r="290" spans="1:14" x14ac:dyDescent="0.25">
      <c r="A290">
        <v>289</v>
      </c>
      <c r="B290" t="s">
        <v>386</v>
      </c>
      <c r="C290">
        <v>-12.5183220615849</v>
      </c>
      <c r="D290">
        <v>1385.1336557459799</v>
      </c>
      <c r="E290">
        <v>0.99278911468932596</v>
      </c>
      <c r="F290">
        <v>-12.5433007065564</v>
      </c>
      <c r="G290">
        <v>1385.0493424625399</v>
      </c>
      <c r="H290">
        <v>0.99277428690249803</v>
      </c>
      <c r="I290">
        <v>-12.6576858661558</v>
      </c>
      <c r="J290">
        <v>1383.3691494375901</v>
      </c>
      <c r="K290">
        <v>0.99269953995069304</v>
      </c>
      <c r="L290">
        <v>-13.1588051870649</v>
      </c>
      <c r="M290">
        <v>1384.27876244148</v>
      </c>
      <c r="N290">
        <v>0.99241550931587996</v>
      </c>
    </row>
    <row r="291" spans="1:14" x14ac:dyDescent="0.25">
      <c r="A291">
        <v>290</v>
      </c>
      <c r="B291" t="s">
        <v>387</v>
      </c>
      <c r="C291">
        <v>-12.5183220615897</v>
      </c>
      <c r="D291">
        <v>1385.13365574612</v>
      </c>
      <c r="E291">
        <v>0.99278911468932396</v>
      </c>
      <c r="F291">
        <v>-12.5433007065549</v>
      </c>
      <c r="G291">
        <v>1385.0493424609799</v>
      </c>
      <c r="H291">
        <v>0.99277428690249003</v>
      </c>
      <c r="I291">
        <v>-12.6576858661541</v>
      </c>
      <c r="J291">
        <v>1383.36914943691</v>
      </c>
      <c r="K291">
        <v>0.99269953995069005</v>
      </c>
      <c r="L291">
        <v>-13.158805187075499</v>
      </c>
      <c r="M291">
        <v>1384.27876245419</v>
      </c>
      <c r="N291">
        <v>0.99241550931594402</v>
      </c>
    </row>
    <row r="292" spans="1:14" x14ac:dyDescent="0.25">
      <c r="A292">
        <v>291</v>
      </c>
      <c r="B292" t="s">
        <v>388</v>
      </c>
      <c r="C292">
        <v>-12.5183220615812</v>
      </c>
      <c r="D292">
        <v>1385.1336557418299</v>
      </c>
      <c r="E292">
        <v>0.99278911468930597</v>
      </c>
      <c r="F292">
        <v>-12.543300706556501</v>
      </c>
      <c r="G292">
        <v>1385.04934246269</v>
      </c>
      <c r="H292">
        <v>0.99277428690249803</v>
      </c>
      <c r="I292">
        <v>-12.6576858661548</v>
      </c>
      <c r="J292">
        <v>1383.36914943734</v>
      </c>
      <c r="K292">
        <v>0.99269953995069204</v>
      </c>
      <c r="L292">
        <v>-13.1588051871798</v>
      </c>
      <c r="M292">
        <v>1384.2787624708801</v>
      </c>
      <c r="N292">
        <v>0.992415509315975</v>
      </c>
    </row>
    <row r="293" spans="1:14" x14ac:dyDescent="0.25">
      <c r="A293">
        <v>292</v>
      </c>
      <c r="B293" t="s">
        <v>389</v>
      </c>
      <c r="C293">
        <v>-12.5183220615816</v>
      </c>
      <c r="D293">
        <v>1385.13365574196</v>
      </c>
      <c r="E293">
        <v>0.99278911468930597</v>
      </c>
      <c r="F293">
        <v>-12.5433007065564</v>
      </c>
      <c r="G293">
        <v>1385.04934246265</v>
      </c>
      <c r="H293">
        <v>0.99277428690249803</v>
      </c>
      <c r="I293">
        <v>-12.657685866154701</v>
      </c>
      <c r="J293">
        <v>1383.3691494372899</v>
      </c>
      <c r="K293">
        <v>0.99269953995069204</v>
      </c>
      <c r="L293">
        <v>-13.1588051870103</v>
      </c>
      <c r="M293">
        <v>1384.2787624764301</v>
      </c>
      <c r="N293">
        <v>0.99241550931610301</v>
      </c>
    </row>
    <row r="294" spans="1:14" x14ac:dyDescent="0.25">
      <c r="A294">
        <v>293</v>
      </c>
      <c r="B294" t="s">
        <v>390</v>
      </c>
      <c r="C294">
        <v>-12.5183220615782</v>
      </c>
      <c r="D294">
        <v>1385.13365573748</v>
      </c>
      <c r="E294">
        <v>0.99278911468928499</v>
      </c>
      <c r="F294">
        <v>-12.543300706555801</v>
      </c>
      <c r="G294">
        <v>1385.04934246322</v>
      </c>
      <c r="H294">
        <v>0.99277428690250102</v>
      </c>
      <c r="I294">
        <v>-12.6576858661545</v>
      </c>
      <c r="J294">
        <v>1383.3691494371001</v>
      </c>
      <c r="K294">
        <v>0.99269953995069105</v>
      </c>
      <c r="L294">
        <v>-13.1588051875134</v>
      </c>
      <c r="M294">
        <v>1384.2787626136501</v>
      </c>
      <c r="N294">
        <v>0.99241550931656497</v>
      </c>
    </row>
    <row r="295" spans="1:14" x14ac:dyDescent="0.25">
      <c r="A295">
        <v>294</v>
      </c>
      <c r="B295" t="s">
        <v>391</v>
      </c>
      <c r="C295">
        <v>-12.5183220615815</v>
      </c>
      <c r="D295">
        <v>1385.13365574213</v>
      </c>
      <c r="E295">
        <v>0.99278911468930697</v>
      </c>
      <c r="F295">
        <v>-12.5433007065559</v>
      </c>
      <c r="G295">
        <v>1385.0493424628901</v>
      </c>
      <c r="H295">
        <v>0.99277428690250002</v>
      </c>
      <c r="I295">
        <v>-12.6576858661541</v>
      </c>
      <c r="J295">
        <v>1383.3691494367399</v>
      </c>
      <c r="K295">
        <v>0.99269953995069005</v>
      </c>
      <c r="L295">
        <v>-13.1588051871161</v>
      </c>
      <c r="M295">
        <v>1384.2787624637001</v>
      </c>
      <c r="N295">
        <v>0.992415509315973</v>
      </c>
    </row>
    <row r="296" spans="1:14" x14ac:dyDescent="0.25">
      <c r="A296">
        <v>295</v>
      </c>
      <c r="B296" t="s">
        <v>392</v>
      </c>
      <c r="C296">
        <v>-12.518322061584801</v>
      </c>
      <c r="D296">
        <v>1385.1336557433499</v>
      </c>
      <c r="E296">
        <v>0.99278911468931197</v>
      </c>
      <c r="F296">
        <v>-12.543300706542199</v>
      </c>
      <c r="G296">
        <v>1385.04934245398</v>
      </c>
      <c r="H296">
        <v>0.99277428690246095</v>
      </c>
      <c r="I296">
        <v>-12.6576858661562</v>
      </c>
      <c r="J296">
        <v>1383.3691494376301</v>
      </c>
      <c r="K296">
        <v>0.99269953995069304</v>
      </c>
      <c r="L296">
        <v>-13.158805187026401</v>
      </c>
      <c r="M296">
        <v>1384.27876244455</v>
      </c>
      <c r="N296">
        <v>0.99241550931591904</v>
      </c>
    </row>
    <row r="297" spans="1:14" x14ac:dyDescent="0.25">
      <c r="A297">
        <v>296</v>
      </c>
      <c r="B297" t="s">
        <v>393</v>
      </c>
      <c r="C297">
        <v>-12.518322061581101</v>
      </c>
      <c r="D297">
        <v>1385.1336557418999</v>
      </c>
      <c r="E297">
        <v>0.99278911468930597</v>
      </c>
      <c r="F297">
        <v>-12.5433007065569</v>
      </c>
      <c r="G297">
        <v>1385.0493424628401</v>
      </c>
      <c r="H297">
        <v>0.99277428690249903</v>
      </c>
      <c r="I297">
        <v>-12.657685866154299</v>
      </c>
      <c r="J297">
        <v>1383.36914943695</v>
      </c>
      <c r="K297">
        <v>0.99269953995069105</v>
      </c>
      <c r="L297">
        <v>-13.1588051870604</v>
      </c>
      <c r="M297">
        <v>1384.2787624653499</v>
      </c>
      <c r="N297">
        <v>0.99241550931601397</v>
      </c>
    </row>
    <row r="298" spans="1:14" x14ac:dyDescent="0.25">
      <c r="A298">
        <v>297</v>
      </c>
      <c r="B298" t="s">
        <v>394</v>
      </c>
      <c r="C298">
        <v>-12.518322061581101</v>
      </c>
      <c r="D298">
        <v>1385.1336557417601</v>
      </c>
      <c r="E298">
        <v>0.99278911468930597</v>
      </c>
      <c r="F298">
        <v>-12.5433007065539</v>
      </c>
      <c r="G298">
        <v>1385.0493424624699</v>
      </c>
      <c r="H298">
        <v>0.99277428690249903</v>
      </c>
      <c r="I298">
        <v>-12.6576858661524</v>
      </c>
      <c r="J298">
        <v>1383.3691494392599</v>
      </c>
      <c r="K298">
        <v>0.99269953995070404</v>
      </c>
      <c r="L298">
        <v>-13.1588051869519</v>
      </c>
      <c r="M298">
        <v>1384.2787624176799</v>
      </c>
      <c r="N298">
        <v>0.99241550931581501</v>
      </c>
    </row>
    <row r="299" spans="1:14" x14ac:dyDescent="0.25">
      <c r="A299">
        <v>298</v>
      </c>
      <c r="B299" t="s">
        <v>395</v>
      </c>
      <c r="C299">
        <v>-12.5183220615781</v>
      </c>
      <c r="D299">
        <v>1385.13365574163</v>
      </c>
      <c r="E299">
        <v>0.99278911468930697</v>
      </c>
      <c r="F299">
        <v>-12.543300706556501</v>
      </c>
      <c r="G299">
        <v>1385.04934246267</v>
      </c>
      <c r="H299">
        <v>0.99277428690249803</v>
      </c>
      <c r="I299">
        <v>-12.657685866154001</v>
      </c>
      <c r="J299">
        <v>1383.36914943804</v>
      </c>
      <c r="K299">
        <v>0.99269953995069604</v>
      </c>
      <c r="L299">
        <v>-13.1588051877768</v>
      </c>
      <c r="M299">
        <v>1384.2787624679299</v>
      </c>
      <c r="N299">
        <v>0.99241550931561495</v>
      </c>
    </row>
    <row r="300" spans="1:14" x14ac:dyDescent="0.25">
      <c r="A300">
        <v>299</v>
      </c>
      <c r="B300" t="s">
        <v>396</v>
      </c>
      <c r="C300">
        <v>-12.5183220615852</v>
      </c>
      <c r="D300">
        <v>1385.1336557447801</v>
      </c>
      <c r="E300">
        <v>0.99278911468931896</v>
      </c>
      <c r="F300">
        <v>-12.543300706555501</v>
      </c>
      <c r="G300">
        <v>1385.04934246214</v>
      </c>
      <c r="H300">
        <v>0.99277428690249603</v>
      </c>
      <c r="I300">
        <v>-12.6576858661545</v>
      </c>
      <c r="J300">
        <v>1383.36914943696</v>
      </c>
      <c r="K300">
        <v>0.99269953995069005</v>
      </c>
      <c r="L300">
        <v>-13.1588051870522</v>
      </c>
      <c r="M300">
        <v>1384.2787624836401</v>
      </c>
      <c r="N300">
        <v>0.99241550931611899</v>
      </c>
    </row>
    <row r="301" spans="1:14" x14ac:dyDescent="0.25">
      <c r="A301">
        <v>300</v>
      </c>
      <c r="B301" t="s">
        <v>397</v>
      </c>
      <c r="C301">
        <v>3.3546588656486702</v>
      </c>
      <c r="D301">
        <v>1.22687523492252</v>
      </c>
      <c r="E301">
        <v>6.2510906604162598E-3</v>
      </c>
      <c r="F301">
        <v>3.3297950423113698</v>
      </c>
      <c r="G301">
        <v>1.22646849663043</v>
      </c>
      <c r="H301">
        <v>6.6286691645716196E-3</v>
      </c>
      <c r="I301">
        <v>3.2191548731186299</v>
      </c>
      <c r="J301">
        <v>1.22860480317568</v>
      </c>
      <c r="K301">
        <v>8.7885644362537107E-3</v>
      </c>
      <c r="L301">
        <v>2.7160175513892502</v>
      </c>
      <c r="M301">
        <v>1.2269864664522401</v>
      </c>
      <c r="N301">
        <v>2.68585346262161E-2</v>
      </c>
    </row>
    <row r="302" spans="1:14" x14ac:dyDescent="0.25">
      <c r="A302">
        <v>301</v>
      </c>
      <c r="B302" t="s">
        <v>398</v>
      </c>
      <c r="C302">
        <v>0.50867797514395896</v>
      </c>
      <c r="D302">
        <v>0.34358472089529701</v>
      </c>
      <c r="E302">
        <v>0.138739243022935</v>
      </c>
      <c r="F302">
        <v>0.493033728039379</v>
      </c>
      <c r="G302">
        <v>0.343563447062262</v>
      </c>
      <c r="H302">
        <v>0.15127035922139001</v>
      </c>
      <c r="I302">
        <v>0.44383363937793102</v>
      </c>
      <c r="J302">
        <v>0.34340448052463501</v>
      </c>
      <c r="K302">
        <v>0.19620082815902401</v>
      </c>
      <c r="L302">
        <v>9.1423304289378504E-2</v>
      </c>
      <c r="M302">
        <v>0.34255913809906002</v>
      </c>
      <c r="N302">
        <v>0.78955903517795101</v>
      </c>
    </row>
    <row r="303" spans="1:14" x14ac:dyDescent="0.25">
      <c r="A303">
        <v>302</v>
      </c>
      <c r="B303" t="s">
        <v>399</v>
      </c>
      <c r="C303">
        <v>0.42485797438304601</v>
      </c>
      <c r="D303">
        <v>0.36348401441036798</v>
      </c>
      <c r="E303">
        <v>0.242464421542714</v>
      </c>
      <c r="F303">
        <v>0.408864517209163</v>
      </c>
      <c r="G303">
        <v>0.363462584249508</v>
      </c>
      <c r="H303">
        <v>0.26062505007229603</v>
      </c>
      <c r="I303">
        <v>0.35816838191975803</v>
      </c>
      <c r="J303">
        <v>0.363301456101291</v>
      </c>
      <c r="K303">
        <v>0.32419640293708202</v>
      </c>
      <c r="L303">
        <v>8.4111525690106007E-3</v>
      </c>
      <c r="M303">
        <v>0.36246834685615298</v>
      </c>
      <c r="N303">
        <v>0.98148658613359596</v>
      </c>
    </row>
    <row r="304" spans="1:14" x14ac:dyDescent="0.25">
      <c r="A304">
        <v>303</v>
      </c>
      <c r="B304" t="s">
        <v>400</v>
      </c>
      <c r="C304">
        <v>0.58490767252493803</v>
      </c>
      <c r="D304">
        <v>0.344136368252562</v>
      </c>
      <c r="E304">
        <v>8.9198806187317403E-2</v>
      </c>
      <c r="F304">
        <v>0.57015403123594799</v>
      </c>
      <c r="G304">
        <v>0.344121496630033</v>
      </c>
      <c r="H304">
        <v>9.7551962286062194E-2</v>
      </c>
      <c r="I304">
        <v>0.51812910631103504</v>
      </c>
      <c r="J304">
        <v>0.34394939246991901</v>
      </c>
      <c r="K304">
        <v>0.13196172991417601</v>
      </c>
      <c r="L304">
        <v>0.16684209602831801</v>
      </c>
      <c r="M304">
        <v>0.34303508249440301</v>
      </c>
      <c r="N304">
        <v>0.62670460271776196</v>
      </c>
    </row>
    <row r="305" spans="1:14" x14ac:dyDescent="0.25">
      <c r="A305">
        <v>304</v>
      </c>
      <c r="B305" t="s">
        <v>401</v>
      </c>
      <c r="C305">
        <v>0.50285530681984403</v>
      </c>
      <c r="D305">
        <v>0.36404334259305599</v>
      </c>
      <c r="E305">
        <v>0.16718484904851799</v>
      </c>
      <c r="F305">
        <v>0.486360949443498</v>
      </c>
      <c r="G305">
        <v>0.36402104628920201</v>
      </c>
      <c r="H305">
        <v>0.18152338675836499</v>
      </c>
      <c r="I305">
        <v>0.43294615777429801</v>
      </c>
      <c r="J305">
        <v>0.363840483175917</v>
      </c>
      <c r="K305">
        <v>0.23407233780384701</v>
      </c>
      <c r="L305">
        <v>8.5776718113843103E-2</v>
      </c>
      <c r="M305">
        <v>0.36295039450377198</v>
      </c>
      <c r="N305">
        <v>0.81317521700716699</v>
      </c>
    </row>
    <row r="306" spans="1:14" x14ac:dyDescent="0.25">
      <c r="A306">
        <v>305</v>
      </c>
      <c r="B306" t="s">
        <v>402</v>
      </c>
      <c r="C306">
        <v>0.41436482129523899</v>
      </c>
      <c r="D306">
        <v>0.38802149276849401</v>
      </c>
      <c r="E306">
        <v>0.28556949512511298</v>
      </c>
      <c r="F306">
        <v>0.397431221945243</v>
      </c>
      <c r="G306">
        <v>0.38799990520004002</v>
      </c>
      <c r="H306">
        <v>0.30569004557277302</v>
      </c>
      <c r="I306">
        <v>0.34267156884559902</v>
      </c>
      <c r="J306">
        <v>0.38783093073008901</v>
      </c>
      <c r="K306">
        <v>0.37693423702064399</v>
      </c>
      <c r="L306">
        <v>-1.30039620740274E-2</v>
      </c>
      <c r="M306">
        <v>0.38697741625101101</v>
      </c>
      <c r="N306">
        <v>0.97319298821539701</v>
      </c>
    </row>
    <row r="307" spans="1:14" x14ac:dyDescent="0.25">
      <c r="A307">
        <v>306</v>
      </c>
      <c r="B307" t="s">
        <v>403</v>
      </c>
      <c r="C307">
        <v>-0.12599483094121899</v>
      </c>
      <c r="D307">
        <v>0.50778603397352295</v>
      </c>
      <c r="E307">
        <v>0.80403705125761704</v>
      </c>
      <c r="F307">
        <v>-0.142633258309944</v>
      </c>
      <c r="G307">
        <v>0.50776803729332198</v>
      </c>
      <c r="H307">
        <v>0.77878526284023497</v>
      </c>
      <c r="I307">
        <v>-0.19448929054351299</v>
      </c>
      <c r="J307">
        <v>0.50762831657932606</v>
      </c>
      <c r="K307">
        <v>0.70162096165022003</v>
      </c>
      <c r="L307">
        <v>-0.55482612861178005</v>
      </c>
      <c r="M307">
        <v>0.50694274898460101</v>
      </c>
      <c r="N307">
        <v>0.27375538480267397</v>
      </c>
    </row>
    <row r="308" spans="1:14" x14ac:dyDescent="0.25">
      <c r="A308">
        <v>307</v>
      </c>
      <c r="B308" t="s">
        <v>404</v>
      </c>
      <c r="C308">
        <v>0.60665269004423805</v>
      </c>
      <c r="D308">
        <v>0.364778526048681</v>
      </c>
      <c r="E308">
        <v>9.6298168147657098E-2</v>
      </c>
      <c r="F308">
        <v>0.59099039780170504</v>
      </c>
      <c r="G308">
        <v>0.36475851511903001</v>
      </c>
      <c r="H308">
        <v>0.105184228116717</v>
      </c>
      <c r="I308">
        <v>0.53998832155894805</v>
      </c>
      <c r="J308">
        <v>0.36456730473835502</v>
      </c>
      <c r="K308">
        <v>0.138559694918055</v>
      </c>
      <c r="L308">
        <v>0.180360763117448</v>
      </c>
      <c r="M308">
        <v>0.36358885973948002</v>
      </c>
      <c r="N308">
        <v>0.61985426565610902</v>
      </c>
    </row>
    <row r="309" spans="1:14" x14ac:dyDescent="0.25">
      <c r="A309">
        <v>308</v>
      </c>
      <c r="B309" t="s">
        <v>405</v>
      </c>
      <c r="C309">
        <v>0.50754430414262397</v>
      </c>
      <c r="D309">
        <v>0.38879123057708398</v>
      </c>
      <c r="E309">
        <v>0.19174247005780101</v>
      </c>
      <c r="F309">
        <v>0.49037059586315401</v>
      </c>
      <c r="G309">
        <v>0.38876372227258799</v>
      </c>
      <c r="H309">
        <v>0.207179555392114</v>
      </c>
      <c r="I309">
        <v>0.44093530542713499</v>
      </c>
      <c r="J309">
        <v>0.38858627548934399</v>
      </c>
      <c r="K309">
        <v>0.25649407102679</v>
      </c>
      <c r="L309">
        <v>8.4511316602239595E-2</v>
      </c>
      <c r="M309">
        <v>0.38761945768574402</v>
      </c>
      <c r="N309">
        <v>0.82740845819298503</v>
      </c>
    </row>
    <row r="310" spans="1:14" x14ac:dyDescent="0.25">
      <c r="A310">
        <v>309</v>
      </c>
      <c r="B310" t="s">
        <v>406</v>
      </c>
      <c r="C310">
        <v>0.81715052464408799</v>
      </c>
      <c r="D310">
        <v>0.34598464514926802</v>
      </c>
      <c r="E310">
        <v>1.8185884957985E-2</v>
      </c>
      <c r="F310">
        <v>0.799517844847767</v>
      </c>
      <c r="G310">
        <v>0.34595856693293398</v>
      </c>
      <c r="H310">
        <v>2.0831642049477E-2</v>
      </c>
      <c r="I310">
        <v>0.75074427673694</v>
      </c>
      <c r="J310">
        <v>0.34572817183138799</v>
      </c>
      <c r="K310">
        <v>2.9894368725277402E-2</v>
      </c>
      <c r="L310">
        <v>0.38564308197338598</v>
      </c>
      <c r="M310">
        <v>0.34463780177087999</v>
      </c>
      <c r="N310">
        <v>0.26314833158140399</v>
      </c>
    </row>
    <row r="311" spans="1:14" x14ac:dyDescent="0.25">
      <c r="A311">
        <v>310</v>
      </c>
      <c r="B311" t="s">
        <v>407</v>
      </c>
      <c r="C311">
        <v>0.44969234134423502</v>
      </c>
      <c r="D311">
        <v>0.41895461304545101</v>
      </c>
      <c r="E311">
        <v>0.283106179407418</v>
      </c>
      <c r="F311">
        <v>0.431792421816793</v>
      </c>
      <c r="G311">
        <v>0.41893529903300603</v>
      </c>
      <c r="H311">
        <v>0.30268621740891599</v>
      </c>
      <c r="I311">
        <v>0.38467725407123099</v>
      </c>
      <c r="J311">
        <v>0.41872271929263299</v>
      </c>
      <c r="K311">
        <v>0.358256643397587</v>
      </c>
      <c r="L311">
        <v>1.6058964132571501E-2</v>
      </c>
      <c r="M311">
        <v>0.417767148034144</v>
      </c>
      <c r="N311">
        <v>0.96933687876197305</v>
      </c>
    </row>
    <row r="312" spans="1:14" x14ac:dyDescent="0.25">
      <c r="A312">
        <v>311</v>
      </c>
      <c r="B312" t="s">
        <v>408</v>
      </c>
      <c r="C312">
        <v>0.29940142997885899</v>
      </c>
      <c r="D312">
        <v>0.45721174525937702</v>
      </c>
      <c r="E312">
        <v>0.51256951955472896</v>
      </c>
      <c r="F312">
        <v>0.28166959447148698</v>
      </c>
      <c r="G312">
        <v>0.45719914017634999</v>
      </c>
      <c r="H312">
        <v>0.53784410568249197</v>
      </c>
      <c r="I312">
        <v>0.23352783726677001</v>
      </c>
      <c r="J312">
        <v>0.45699320108661901</v>
      </c>
      <c r="K312">
        <v>0.60934445049088404</v>
      </c>
      <c r="L312">
        <v>-0.13739665225303399</v>
      </c>
      <c r="M312">
        <v>0.456111540483991</v>
      </c>
      <c r="N312">
        <v>0.76323548239856898</v>
      </c>
    </row>
    <row r="313" spans="1:14" x14ac:dyDescent="0.25">
      <c r="A313">
        <v>312</v>
      </c>
      <c r="B313" t="s">
        <v>409</v>
      </c>
      <c r="C313">
        <v>-0.59740084739434396</v>
      </c>
      <c r="D313">
        <v>0.71350573198048695</v>
      </c>
      <c r="E313">
        <v>0.40243774401789101</v>
      </c>
      <c r="F313">
        <v>-0.613965907595725</v>
      </c>
      <c r="G313">
        <v>0.71350508563535697</v>
      </c>
      <c r="H313">
        <v>0.38951751355335701</v>
      </c>
      <c r="I313">
        <v>-0.66479460970859705</v>
      </c>
      <c r="J313">
        <v>0.71338838656192605</v>
      </c>
      <c r="K313">
        <v>0.35139692172563702</v>
      </c>
      <c r="L313">
        <v>-1.0411873144593</v>
      </c>
      <c r="M313">
        <v>0.71281966569994704</v>
      </c>
      <c r="N313">
        <v>0.144108716952462</v>
      </c>
    </row>
    <row r="314" spans="1:14" x14ac:dyDescent="0.25">
      <c r="A314">
        <v>313</v>
      </c>
      <c r="B314" t="s">
        <v>410</v>
      </c>
      <c r="C314">
        <v>-12.734158165409299</v>
      </c>
      <c r="D314">
        <v>184.97522119657799</v>
      </c>
      <c r="E314">
        <v>0.94511498175016695</v>
      </c>
      <c r="F314">
        <v>-12.748876508652</v>
      </c>
      <c r="G314">
        <v>184.90811384507899</v>
      </c>
      <c r="H314">
        <v>0.94503173466427404</v>
      </c>
      <c r="I314">
        <v>-12.8018748754629</v>
      </c>
      <c r="J314">
        <v>185.22603141441701</v>
      </c>
      <c r="K314">
        <v>0.94489817707654</v>
      </c>
      <c r="L314">
        <v>-13.194639515554799</v>
      </c>
      <c r="M314">
        <v>186.694947715729</v>
      </c>
      <c r="N314">
        <v>0.94365652865454497</v>
      </c>
    </row>
    <row r="315" spans="1:14" x14ac:dyDescent="0.25">
      <c r="A315">
        <v>314</v>
      </c>
      <c r="B315" t="s">
        <v>411</v>
      </c>
      <c r="C315">
        <v>0.35084844370926699</v>
      </c>
      <c r="D315">
        <v>0.45748513487137499</v>
      </c>
      <c r="E315">
        <v>0.44313695263101399</v>
      </c>
      <c r="F315">
        <v>0.33550412594938001</v>
      </c>
      <c r="G315">
        <v>0.45748559298003999</v>
      </c>
      <c r="H315">
        <v>0.46333556827255701</v>
      </c>
      <c r="I315">
        <v>0.28517985282859398</v>
      </c>
      <c r="J315">
        <v>0.45729974890443098</v>
      </c>
      <c r="K315">
        <v>0.53287920763990404</v>
      </c>
      <c r="L315">
        <v>-9.5249466598424801E-2</v>
      </c>
      <c r="M315">
        <v>0.45640021596268099</v>
      </c>
      <c r="N315">
        <v>0.83468459282421104</v>
      </c>
    </row>
    <row r="316" spans="1:14" x14ac:dyDescent="0.25">
      <c r="A316">
        <v>315</v>
      </c>
      <c r="B316" t="s">
        <v>412</v>
      </c>
      <c r="C316">
        <v>0.38224990566296702</v>
      </c>
      <c r="D316">
        <v>0.45774093866401899</v>
      </c>
      <c r="E316">
        <v>0.40367315543471499</v>
      </c>
      <c r="F316">
        <v>0.36691524488934901</v>
      </c>
      <c r="G316">
        <v>0.45774505465016802</v>
      </c>
      <c r="H316">
        <v>0.422801052625079</v>
      </c>
      <c r="I316">
        <v>0.31415857243905398</v>
      </c>
      <c r="J316">
        <v>0.45755025618155898</v>
      </c>
      <c r="K316">
        <v>0.49232853747970301</v>
      </c>
      <c r="L316">
        <v>-6.4848227171847406E-2</v>
      </c>
      <c r="M316">
        <v>0.45662168273825299</v>
      </c>
      <c r="N316">
        <v>0.88706625657974103</v>
      </c>
    </row>
    <row r="317" spans="1:14" x14ac:dyDescent="0.25">
      <c r="A317">
        <v>316</v>
      </c>
      <c r="B317" t="s">
        <v>413</v>
      </c>
      <c r="C317">
        <v>-0.52041734978702703</v>
      </c>
      <c r="D317">
        <v>0.71389090527437205</v>
      </c>
      <c r="E317">
        <v>0.46600947717033803</v>
      </c>
      <c r="F317">
        <v>-0.53562460989427696</v>
      </c>
      <c r="G317">
        <v>0.71389570430865801</v>
      </c>
      <c r="H317">
        <v>0.4530836049766</v>
      </c>
      <c r="I317">
        <v>-0.58793042198700296</v>
      </c>
      <c r="J317">
        <v>0.71375972274495803</v>
      </c>
      <c r="K317">
        <v>0.41010483319928098</v>
      </c>
      <c r="L317">
        <v>-0.96845768196195203</v>
      </c>
      <c r="M317">
        <v>0.71315446932680904</v>
      </c>
      <c r="N317">
        <v>0.17446639269216599</v>
      </c>
    </row>
    <row r="318" spans="1:14" x14ac:dyDescent="0.25">
      <c r="A318">
        <v>317</v>
      </c>
      <c r="B318" t="s">
        <v>414</v>
      </c>
      <c r="C318">
        <v>0.63057667091732605</v>
      </c>
      <c r="D318">
        <v>0.42017605680306203</v>
      </c>
      <c r="E318">
        <v>0.13342180343566101</v>
      </c>
      <c r="F318">
        <v>0.61634288598485298</v>
      </c>
      <c r="G318">
        <v>0.42018910693561701</v>
      </c>
      <c r="H318">
        <v>0.14242431513158199</v>
      </c>
      <c r="I318">
        <v>0.56318101918197705</v>
      </c>
      <c r="J318">
        <v>0.41996518652311099</v>
      </c>
      <c r="K318">
        <v>0.179914496676883</v>
      </c>
      <c r="L318">
        <v>0.17172622343476401</v>
      </c>
      <c r="M318">
        <v>0.418955963613317</v>
      </c>
      <c r="N318">
        <v>0.68188600482126205</v>
      </c>
    </row>
    <row r="319" spans="1:14" x14ac:dyDescent="0.25">
      <c r="A319">
        <v>318</v>
      </c>
      <c r="B319" t="s">
        <v>415</v>
      </c>
      <c r="C319">
        <v>0.47842165897295003</v>
      </c>
      <c r="D319">
        <v>0.45841889155579202</v>
      </c>
      <c r="E319">
        <v>0.296654637497901</v>
      </c>
      <c r="F319">
        <v>0.46605915094834999</v>
      </c>
      <c r="G319">
        <v>0.45843647395914</v>
      </c>
      <c r="H319">
        <v>0.309330641449652</v>
      </c>
      <c r="I319">
        <v>0.41669948845979199</v>
      </c>
      <c r="J319">
        <v>0.45824276744596099</v>
      </c>
      <c r="K319">
        <v>0.36316951909046802</v>
      </c>
      <c r="L319">
        <v>2.4557173804511501E-2</v>
      </c>
      <c r="M319">
        <v>0.45727404510047298</v>
      </c>
      <c r="N319">
        <v>0.95717146893765603</v>
      </c>
    </row>
    <row r="320" spans="1:14" x14ac:dyDescent="0.25">
      <c r="A320">
        <v>319</v>
      </c>
      <c r="B320" t="s">
        <v>416</v>
      </c>
      <c r="C320">
        <v>0.28174183909541101</v>
      </c>
      <c r="D320">
        <v>0.51029312749281597</v>
      </c>
      <c r="E320">
        <v>0.580867754461456</v>
      </c>
      <c r="F320">
        <v>0.26997430163168401</v>
      </c>
      <c r="G320">
        <v>0.510310046515838</v>
      </c>
      <c r="H320">
        <v>0.596777872501143</v>
      </c>
      <c r="I320">
        <v>0.222107412980597</v>
      </c>
      <c r="J320">
        <v>0.51013394933670797</v>
      </c>
      <c r="K320">
        <v>0.66327909342589297</v>
      </c>
      <c r="L320">
        <v>-0.17007897724316301</v>
      </c>
      <c r="M320">
        <v>0.50922021544779905</v>
      </c>
      <c r="N320">
        <v>0.73838041032398305</v>
      </c>
    </row>
    <row r="321" spans="1:14" x14ac:dyDescent="0.25">
      <c r="A321">
        <v>320</v>
      </c>
      <c r="B321" t="s">
        <v>417</v>
      </c>
      <c r="C321">
        <v>1.9506645305887201E-2</v>
      </c>
      <c r="D321">
        <v>0.58644789919506801</v>
      </c>
      <c r="E321">
        <v>0.97346536384914994</v>
      </c>
      <c r="F321">
        <v>8.2303257351833501E-3</v>
      </c>
      <c r="G321">
        <v>0.58646346567497698</v>
      </c>
      <c r="H321">
        <v>0.98880299512201897</v>
      </c>
      <c r="I321">
        <v>-3.7514140931894001E-2</v>
      </c>
      <c r="J321">
        <v>0.58630296570960905</v>
      </c>
      <c r="K321">
        <v>0.948982787617908</v>
      </c>
      <c r="L321">
        <v>-0.43519421935223801</v>
      </c>
      <c r="M321">
        <v>0.58549303665221397</v>
      </c>
      <c r="N321">
        <v>0.457302919556068</v>
      </c>
    </row>
    <row r="322" spans="1:14" x14ac:dyDescent="0.25">
      <c r="A322">
        <v>321</v>
      </c>
      <c r="B322" t="s">
        <v>418</v>
      </c>
      <c r="C322">
        <v>-12.7241719527842</v>
      </c>
      <c r="D322">
        <v>204.72467017630501</v>
      </c>
      <c r="E322">
        <v>0.95044130367429602</v>
      </c>
      <c r="F322">
        <v>-12.7352333433568</v>
      </c>
      <c r="G322">
        <v>204.64323396116001</v>
      </c>
      <c r="H322">
        <v>0.95037856360988604</v>
      </c>
      <c r="I322">
        <v>-12.7807657694644</v>
      </c>
      <c r="J322">
        <v>204.86681108924901</v>
      </c>
      <c r="K322">
        <v>0.95025565782986199</v>
      </c>
      <c r="L322">
        <v>-13.1944149461837</v>
      </c>
      <c r="M322">
        <v>206.394790212559</v>
      </c>
      <c r="N322">
        <v>0.94902752315732797</v>
      </c>
    </row>
    <row r="323" spans="1:14" x14ac:dyDescent="0.25">
      <c r="A323">
        <v>322</v>
      </c>
      <c r="B323" t="s">
        <v>419</v>
      </c>
      <c r="C323">
        <v>-12.7241719527826</v>
      </c>
      <c r="D323">
        <v>204.72467017622799</v>
      </c>
      <c r="E323">
        <v>0.95044130367428403</v>
      </c>
      <c r="F323">
        <v>-12.735233343353899</v>
      </c>
      <c r="G323">
        <v>204.64323396089901</v>
      </c>
      <c r="H323">
        <v>0.95037856360983497</v>
      </c>
      <c r="I323">
        <v>-12.7807657694638</v>
      </c>
      <c r="J323">
        <v>204.86681108918901</v>
      </c>
      <c r="K323">
        <v>0.95025565782985</v>
      </c>
      <c r="L323">
        <v>-13.1944149461808</v>
      </c>
      <c r="M323">
        <v>206.394790211871</v>
      </c>
      <c r="N323">
        <v>0.94902752315716898</v>
      </c>
    </row>
    <row r="324" spans="1:14" x14ac:dyDescent="0.25">
      <c r="A324">
        <v>323</v>
      </c>
      <c r="B324" t="s">
        <v>420</v>
      </c>
      <c r="C324">
        <v>1.19371624454195</v>
      </c>
      <c r="D324">
        <v>0.34951804763851502</v>
      </c>
      <c r="E324">
        <v>6.3706941933411299E-4</v>
      </c>
      <c r="F324">
        <v>1.1822004979877601</v>
      </c>
      <c r="G324">
        <v>0.34954775701591001</v>
      </c>
      <c r="H324">
        <v>7.1937677726564798E-4</v>
      </c>
      <c r="I324">
        <v>1.1377671432529199</v>
      </c>
      <c r="J324">
        <v>0.34935127029684099</v>
      </c>
      <c r="K324">
        <v>1.1267587708643199E-3</v>
      </c>
      <c r="L324">
        <v>0.73190490648686002</v>
      </c>
      <c r="M324">
        <v>0.34800948847372398</v>
      </c>
      <c r="N324">
        <v>3.5455484227383698E-2</v>
      </c>
    </row>
    <row r="325" spans="1:14" x14ac:dyDescent="0.25">
      <c r="A325">
        <v>324</v>
      </c>
      <c r="B325" t="s">
        <v>421</v>
      </c>
      <c r="C325">
        <v>0.66170935882118698</v>
      </c>
      <c r="D325">
        <v>0.459798359400652</v>
      </c>
      <c r="E325">
        <v>0.15011385019736601</v>
      </c>
      <c r="F325">
        <v>0.652316351143577</v>
      </c>
      <c r="G325">
        <v>0.45981698316362302</v>
      </c>
      <c r="H325">
        <v>0.156002991734142</v>
      </c>
      <c r="I325">
        <v>0.59943886396941704</v>
      </c>
      <c r="J325">
        <v>0.45968479742629398</v>
      </c>
      <c r="K325">
        <v>0.19222624826721399</v>
      </c>
      <c r="L325">
        <v>0.18684978177089601</v>
      </c>
      <c r="M325">
        <v>0.458620008566333</v>
      </c>
      <c r="N325">
        <v>0.68370143296429797</v>
      </c>
    </row>
    <row r="326" spans="1:14" x14ac:dyDescent="0.25">
      <c r="A326">
        <v>325</v>
      </c>
      <c r="B326" t="s">
        <v>422</v>
      </c>
      <c r="C326">
        <v>-0.940967735627528</v>
      </c>
      <c r="D326">
        <v>1.00576166262988</v>
      </c>
      <c r="E326">
        <v>0.34949088975487702</v>
      </c>
      <c r="F326">
        <v>-0.95187331294633204</v>
      </c>
      <c r="G326">
        <v>1.0057690290969701</v>
      </c>
      <c r="H326">
        <v>0.34393775994978498</v>
      </c>
      <c r="I326">
        <v>-1.01037514142745</v>
      </c>
      <c r="J326">
        <v>1.00569745353064</v>
      </c>
      <c r="K326">
        <v>0.31506483988400502</v>
      </c>
      <c r="L326">
        <v>-1.41458414348498</v>
      </c>
      <c r="M326">
        <v>1.00518889675802</v>
      </c>
      <c r="N326">
        <v>0.159343813410709</v>
      </c>
    </row>
    <row r="327" spans="1:14" x14ac:dyDescent="0.25">
      <c r="A327">
        <v>326</v>
      </c>
      <c r="B327" t="s">
        <v>423</v>
      </c>
      <c r="C327">
        <v>0.91006631739343102</v>
      </c>
      <c r="D327">
        <v>0.42269454710983501</v>
      </c>
      <c r="E327">
        <v>3.1317756812384398E-2</v>
      </c>
      <c r="F327">
        <v>0.89935490692152997</v>
      </c>
      <c r="G327">
        <v>0.42271255050273898</v>
      </c>
      <c r="H327">
        <v>3.33718946773102E-2</v>
      </c>
      <c r="I327">
        <v>0.83854244358257202</v>
      </c>
      <c r="J327">
        <v>0.42254737180664198</v>
      </c>
      <c r="K327">
        <v>4.7200870229486297E-2</v>
      </c>
      <c r="L327">
        <v>0.42970750460020601</v>
      </c>
      <c r="M327">
        <v>0.42132075479585801</v>
      </c>
      <c r="N327">
        <v>0.30777311251980499</v>
      </c>
    </row>
    <row r="328" spans="1:14" x14ac:dyDescent="0.25">
      <c r="A328">
        <v>327</v>
      </c>
      <c r="B328" t="s">
        <v>424</v>
      </c>
      <c r="C328">
        <v>0.24207782663660099</v>
      </c>
      <c r="D328">
        <v>0.58794145965665401</v>
      </c>
      <c r="E328">
        <v>0.68053148681974196</v>
      </c>
      <c r="F328">
        <v>0.23365020658688701</v>
      </c>
      <c r="G328">
        <v>0.58795540188332696</v>
      </c>
      <c r="H328">
        <v>0.69107661627952199</v>
      </c>
      <c r="I328">
        <v>0.17508313573962</v>
      </c>
      <c r="J328">
        <v>0.58782985616017602</v>
      </c>
      <c r="K328">
        <v>0.765820230876746</v>
      </c>
      <c r="L328">
        <v>-0.23600749747034699</v>
      </c>
      <c r="M328">
        <v>0.586872784364877</v>
      </c>
      <c r="N328">
        <v>0.68757789146904003</v>
      </c>
    </row>
    <row r="329" spans="1:14" x14ac:dyDescent="0.25">
      <c r="A329">
        <v>328</v>
      </c>
      <c r="B329" t="s">
        <v>425</v>
      </c>
      <c r="C329">
        <v>0.563823414534803</v>
      </c>
      <c r="D329">
        <v>0.51255534055694796</v>
      </c>
      <c r="E329">
        <v>0.27132146231177401</v>
      </c>
      <c r="F329">
        <v>0.55521241806716803</v>
      </c>
      <c r="G329">
        <v>0.51257090282411999</v>
      </c>
      <c r="H329">
        <v>0.27872345518800401</v>
      </c>
      <c r="I329">
        <v>0.49770016742679501</v>
      </c>
      <c r="J329">
        <v>0.51243290798919805</v>
      </c>
      <c r="K329">
        <v>0.33142408681958402</v>
      </c>
      <c r="L329">
        <v>8.8521176772724697E-2</v>
      </c>
      <c r="M329">
        <v>0.51129760731964902</v>
      </c>
      <c r="N329">
        <v>0.86254890310891097</v>
      </c>
    </row>
    <row r="330" spans="1:14" x14ac:dyDescent="0.25">
      <c r="A330">
        <v>329</v>
      </c>
      <c r="B330" t="s">
        <v>426</v>
      </c>
      <c r="C330">
        <v>1.1965351636400601</v>
      </c>
      <c r="D330">
        <v>0.395346240454861</v>
      </c>
      <c r="E330">
        <v>2.47361907747098E-3</v>
      </c>
      <c r="F330">
        <v>1.1883712488446501</v>
      </c>
      <c r="G330">
        <v>0.39536252567751401</v>
      </c>
      <c r="H330">
        <v>2.6490393737812401E-3</v>
      </c>
      <c r="I330">
        <v>1.1300560368616801</v>
      </c>
      <c r="J330">
        <v>0.395184739989283</v>
      </c>
      <c r="K330">
        <v>4.2422387255634198E-3</v>
      </c>
      <c r="L330">
        <v>0.715031804282797</v>
      </c>
      <c r="M330">
        <v>0.39362525967256301</v>
      </c>
      <c r="N330">
        <v>6.9289222689297006E-2</v>
      </c>
    </row>
    <row r="331" spans="1:14" x14ac:dyDescent="0.25">
      <c r="A331">
        <v>330</v>
      </c>
      <c r="B331" t="s">
        <v>427</v>
      </c>
      <c r="C331">
        <v>0.38820309455121499</v>
      </c>
      <c r="D331">
        <v>0.58919045241405399</v>
      </c>
      <c r="E331">
        <v>0.50997578445577096</v>
      </c>
      <c r="F331">
        <v>0.38127966062386698</v>
      </c>
      <c r="G331">
        <v>0.58917628951080703</v>
      </c>
      <c r="H331">
        <v>0.51754121110686302</v>
      </c>
      <c r="I331">
        <v>0.32304397025257398</v>
      </c>
      <c r="J331">
        <v>0.58904356238561095</v>
      </c>
      <c r="K331">
        <v>0.58340273118797503</v>
      </c>
      <c r="L331">
        <v>-9.8775521714337802E-2</v>
      </c>
      <c r="M331">
        <v>0.58799102084589905</v>
      </c>
      <c r="N331">
        <v>0.86659260433112295</v>
      </c>
    </row>
    <row r="332" spans="1:14" x14ac:dyDescent="0.25">
      <c r="A332">
        <v>331</v>
      </c>
      <c r="B332" t="s">
        <v>428</v>
      </c>
      <c r="C332">
        <v>-0.69839694239297201</v>
      </c>
      <c r="D332">
        <v>1.0068825471259399</v>
      </c>
      <c r="E332">
        <v>0.48791863520073903</v>
      </c>
      <c r="F332">
        <v>-0.70535583595685303</v>
      </c>
      <c r="G332">
        <v>1.00687529301892</v>
      </c>
      <c r="H332">
        <v>0.48359049467412002</v>
      </c>
      <c r="I332">
        <v>-0.76740819123544501</v>
      </c>
      <c r="J332">
        <v>1.0068277273945201</v>
      </c>
      <c r="K332">
        <v>0.44593821758296398</v>
      </c>
      <c r="L332">
        <v>-1.18483796307631</v>
      </c>
      <c r="M332">
        <v>1.00623630897636</v>
      </c>
      <c r="N332">
        <v>0.23899809493212601</v>
      </c>
    </row>
    <row r="333" spans="1:14" x14ac:dyDescent="0.25">
      <c r="A333">
        <v>332</v>
      </c>
      <c r="B333" t="s">
        <v>429</v>
      </c>
      <c r="C333">
        <v>0.43195845291099799</v>
      </c>
      <c r="D333">
        <v>0.58948307133940803</v>
      </c>
      <c r="E333">
        <v>0.463695676414487</v>
      </c>
      <c r="F333">
        <v>0.42558041184199502</v>
      </c>
      <c r="G333">
        <v>0.58947475106941605</v>
      </c>
      <c r="H333">
        <v>0.47031571139374001</v>
      </c>
      <c r="I333">
        <v>0.36412769255093402</v>
      </c>
      <c r="J333">
        <v>0.58939620287943795</v>
      </c>
      <c r="K333">
        <v>0.536708616972422</v>
      </c>
      <c r="L333">
        <v>-5.4277229688793699E-2</v>
      </c>
      <c r="M333">
        <v>0.58837318417191398</v>
      </c>
      <c r="N333">
        <v>0.92649967852551796</v>
      </c>
    </row>
    <row r="334" spans="1:14" x14ac:dyDescent="0.25">
      <c r="A334">
        <v>333</v>
      </c>
      <c r="B334" t="s">
        <v>430</v>
      </c>
      <c r="C334">
        <v>-12.5428663580199</v>
      </c>
      <c r="D334">
        <v>1696.7160519001</v>
      </c>
      <c r="E334">
        <v>0.99410174244892702</v>
      </c>
      <c r="F334">
        <v>-12.569159957421499</v>
      </c>
      <c r="G334">
        <v>1696.58982377917</v>
      </c>
      <c r="H334">
        <v>0.99408893841427404</v>
      </c>
      <c r="I334">
        <v>-12.7025351193089</v>
      </c>
      <c r="J334">
        <v>1693.91496971469</v>
      </c>
      <c r="K334">
        <v>0.99401678251447501</v>
      </c>
      <c r="L334">
        <v>-13.194537841660001</v>
      </c>
      <c r="M334">
        <v>1695.26086625788</v>
      </c>
      <c r="N334">
        <v>0.99378997536611902</v>
      </c>
    </row>
    <row r="335" spans="1:14" x14ac:dyDescent="0.25">
      <c r="A335">
        <v>334</v>
      </c>
      <c r="B335" t="s">
        <v>431</v>
      </c>
      <c r="C335">
        <v>-12.5428663580444</v>
      </c>
      <c r="D335">
        <v>1696.7160518983101</v>
      </c>
      <c r="E335">
        <v>0.99410174244890903</v>
      </c>
      <c r="F335">
        <v>-12.5691599574203</v>
      </c>
      <c r="G335">
        <v>1696.5898237793999</v>
      </c>
      <c r="H335">
        <v>0.99408893841427504</v>
      </c>
      <c r="I335">
        <v>-12.702535119308701</v>
      </c>
      <c r="J335">
        <v>1693.9149697139201</v>
      </c>
      <c r="K335">
        <v>0.99401678251447201</v>
      </c>
      <c r="L335">
        <v>-13.194537841563699</v>
      </c>
      <c r="M335">
        <v>1695.26086618826</v>
      </c>
      <c r="N335">
        <v>0.99378997536590896</v>
      </c>
    </row>
    <row r="336" spans="1:14" x14ac:dyDescent="0.25">
      <c r="A336">
        <v>335</v>
      </c>
      <c r="B336" t="s">
        <v>432</v>
      </c>
      <c r="C336">
        <v>-12.542866358136299</v>
      </c>
      <c r="D336">
        <v>1696.7160518481001</v>
      </c>
      <c r="E336">
        <v>0.99410174244869198</v>
      </c>
      <c r="F336">
        <v>-12.5691599574224</v>
      </c>
      <c r="G336">
        <v>1696.5898237794199</v>
      </c>
      <c r="H336">
        <v>0.99408893841427504</v>
      </c>
      <c r="I336">
        <v>-12.7025351193041</v>
      </c>
      <c r="J336">
        <v>1693.91496970955</v>
      </c>
      <c r="K336">
        <v>0.99401678251445902</v>
      </c>
      <c r="L336">
        <v>-13.1945378415466</v>
      </c>
      <c r="M336">
        <v>1695.26086617652</v>
      </c>
      <c r="N336">
        <v>0.99378997536587399</v>
      </c>
    </row>
    <row r="337" spans="1:14" x14ac:dyDescent="0.25">
      <c r="A337">
        <v>336</v>
      </c>
      <c r="B337" t="s">
        <v>433</v>
      </c>
      <c r="C337">
        <v>-12.542866358051899</v>
      </c>
      <c r="D337">
        <v>1696.71605190536</v>
      </c>
      <c r="E337">
        <v>0.99410174244893001</v>
      </c>
      <c r="F337">
        <v>-12.5691599574214</v>
      </c>
      <c r="G337">
        <v>1696.5898237787401</v>
      </c>
      <c r="H337">
        <v>0.99408893841427304</v>
      </c>
      <c r="I337">
        <v>-12.702535119309401</v>
      </c>
      <c r="J337">
        <v>1693.9149697140599</v>
      </c>
      <c r="K337">
        <v>0.99401678251447301</v>
      </c>
      <c r="L337">
        <v>-13.194537841559599</v>
      </c>
      <c r="M337">
        <v>1695.2608661822801</v>
      </c>
      <c r="N337">
        <v>0.99378997536588898</v>
      </c>
    </row>
    <row r="338" spans="1:14" x14ac:dyDescent="0.25">
      <c r="A338">
        <v>337</v>
      </c>
      <c r="B338" t="s">
        <v>434</v>
      </c>
      <c r="C338">
        <v>-12.542866358050601</v>
      </c>
      <c r="D338">
        <v>1696.7160519142301</v>
      </c>
      <c r="E338">
        <v>0.99410174244896199</v>
      </c>
      <c r="F338">
        <v>-12.569159957423</v>
      </c>
      <c r="G338">
        <v>1696.5898237791801</v>
      </c>
      <c r="H338">
        <v>0.99408893841427304</v>
      </c>
      <c r="I338">
        <v>-12.7025351193079</v>
      </c>
      <c r="J338">
        <v>1693.9149697159801</v>
      </c>
      <c r="K338">
        <v>0.99401678251448</v>
      </c>
      <c r="L338">
        <v>-13.194537843323999</v>
      </c>
      <c r="M338">
        <v>1695.2608668334501</v>
      </c>
      <c r="N338">
        <v>0.99378997536744396</v>
      </c>
    </row>
    <row r="339" spans="1:14" x14ac:dyDescent="0.25">
      <c r="A339">
        <v>338</v>
      </c>
      <c r="B339" t="s">
        <v>435</v>
      </c>
      <c r="C339">
        <v>-12.5428663580647</v>
      </c>
      <c r="D339">
        <v>1696.7160518999999</v>
      </c>
      <c r="E339">
        <v>0.99410174244890603</v>
      </c>
      <c r="F339">
        <v>-12.5691599574211</v>
      </c>
      <c r="G339">
        <v>1696.5898237787601</v>
      </c>
      <c r="H339">
        <v>0.99408893841427304</v>
      </c>
      <c r="I339">
        <v>-12.702535119306001</v>
      </c>
      <c r="J339">
        <v>1693.9149697159801</v>
      </c>
      <c r="K339">
        <v>0.994016782514481</v>
      </c>
      <c r="L339">
        <v>-13.194537841569201</v>
      </c>
      <c r="M339">
        <v>1695.2608661847701</v>
      </c>
      <c r="N339">
        <v>0.99378997536589397</v>
      </c>
    </row>
    <row r="340" spans="1:14" x14ac:dyDescent="0.25">
      <c r="A340">
        <v>339</v>
      </c>
      <c r="B340" t="s">
        <v>436</v>
      </c>
      <c r="C340">
        <v>-12.5428663580436</v>
      </c>
      <c r="D340">
        <v>1696.7160519020399</v>
      </c>
      <c r="E340">
        <v>0.99410174244892302</v>
      </c>
      <c r="F340">
        <v>-12.5691599574228</v>
      </c>
      <c r="G340">
        <v>1696.58982377965</v>
      </c>
      <c r="H340">
        <v>0.99408893841427504</v>
      </c>
      <c r="I340">
        <v>-12.702535119303899</v>
      </c>
      <c r="J340">
        <v>1693.9149697104101</v>
      </c>
      <c r="K340">
        <v>0.99401678251446202</v>
      </c>
      <c r="L340">
        <v>-13.194537841761299</v>
      </c>
      <c r="M340">
        <v>1695.2608662139401</v>
      </c>
      <c r="N340">
        <v>0.99378997536590996</v>
      </c>
    </row>
    <row r="341" spans="1:14" x14ac:dyDescent="0.25">
      <c r="A341">
        <v>340</v>
      </c>
      <c r="B341" t="s">
        <v>437</v>
      </c>
      <c r="C341">
        <v>-12.542866358075999</v>
      </c>
      <c r="D341">
        <v>1696.7160519126801</v>
      </c>
      <c r="E341">
        <v>0.994101742448944</v>
      </c>
      <c r="F341">
        <v>-12.5691599574217</v>
      </c>
      <c r="G341">
        <v>1696.58982377961</v>
      </c>
      <c r="H341">
        <v>0.99408893841427604</v>
      </c>
      <c r="I341">
        <v>-12.702535119309101</v>
      </c>
      <c r="J341">
        <v>1693.9149697129401</v>
      </c>
      <c r="K341">
        <v>0.99401678251446901</v>
      </c>
      <c r="L341">
        <v>-13.1945378418811</v>
      </c>
      <c r="M341">
        <v>1695.2608664721699</v>
      </c>
      <c r="N341">
        <v>0.99378997536680003</v>
      </c>
    </row>
    <row r="342" spans="1:14" x14ac:dyDescent="0.25">
      <c r="A342">
        <v>341</v>
      </c>
      <c r="B342" t="s">
        <v>438</v>
      </c>
      <c r="C342">
        <v>-12.5428663580778</v>
      </c>
      <c r="D342">
        <v>1696.71605192221</v>
      </c>
      <c r="E342">
        <v>0.99410174244897698</v>
      </c>
      <c r="F342">
        <v>-12.5691599574221</v>
      </c>
      <c r="G342">
        <v>1696.5898237792301</v>
      </c>
      <c r="H342">
        <v>0.99408893841427404</v>
      </c>
      <c r="I342">
        <v>-12.702535119308999</v>
      </c>
      <c r="J342">
        <v>1693.91496971418</v>
      </c>
      <c r="K342">
        <v>0.99401678251447301</v>
      </c>
      <c r="L342">
        <v>-13.1945378433554</v>
      </c>
      <c r="M342">
        <v>1695.2608666431199</v>
      </c>
      <c r="N342">
        <v>0.99378997536673197</v>
      </c>
    </row>
    <row r="343" spans="1:14" x14ac:dyDescent="0.25">
      <c r="A343">
        <v>342</v>
      </c>
      <c r="B343" t="s">
        <v>439</v>
      </c>
      <c r="C343">
        <v>-12.5428663580812</v>
      </c>
      <c r="D343">
        <v>1696.7160519173201</v>
      </c>
      <c r="E343">
        <v>0.99410174244895799</v>
      </c>
      <c r="F343">
        <v>-12.5691599574224</v>
      </c>
      <c r="G343">
        <v>1696.58982378002</v>
      </c>
      <c r="H343">
        <v>0.99408893841427703</v>
      </c>
      <c r="I343">
        <v>-12.7025351193089</v>
      </c>
      <c r="J343">
        <v>1693.9149697142</v>
      </c>
      <c r="K343">
        <v>0.99401678251447301</v>
      </c>
      <c r="L343">
        <v>-13.1945378410605</v>
      </c>
      <c r="M343">
        <v>1695.26086593947</v>
      </c>
      <c r="N343">
        <v>0.99378997536523395</v>
      </c>
    </row>
    <row r="344" spans="1:14" x14ac:dyDescent="0.25">
      <c r="A344">
        <v>343</v>
      </c>
      <c r="B344" t="s">
        <v>440</v>
      </c>
      <c r="C344">
        <v>-12.542866358057299</v>
      </c>
      <c r="D344">
        <v>1696.7160519066999</v>
      </c>
      <c r="E344">
        <v>0.99410174244893201</v>
      </c>
      <c r="F344">
        <v>-12.5691599574247</v>
      </c>
      <c r="G344">
        <v>1696.5898237793299</v>
      </c>
      <c r="H344">
        <v>0.99408893841427304</v>
      </c>
      <c r="I344">
        <v>-12.7025351193085</v>
      </c>
      <c r="J344">
        <v>1693.9149697140299</v>
      </c>
      <c r="K344">
        <v>0.99401678251447301</v>
      </c>
      <c r="L344">
        <v>-13.1945378415398</v>
      </c>
      <c r="M344">
        <v>1695.26086616919</v>
      </c>
      <c r="N344">
        <v>0.99378997536585001</v>
      </c>
    </row>
    <row r="345" spans="1:14" x14ac:dyDescent="0.25">
      <c r="A345">
        <v>344</v>
      </c>
      <c r="B345" t="s">
        <v>441</v>
      </c>
      <c r="C345">
        <v>-12.5428663580698</v>
      </c>
      <c r="D345">
        <v>1696.71605191755</v>
      </c>
      <c r="E345">
        <v>0.99410174244896399</v>
      </c>
      <c r="F345">
        <v>-12.569159957435</v>
      </c>
      <c r="G345">
        <v>1696.58982377811</v>
      </c>
      <c r="H345">
        <v>0.99408893841426405</v>
      </c>
      <c r="I345">
        <v>-12.7025351193088</v>
      </c>
      <c r="J345">
        <v>1693.91496971382</v>
      </c>
      <c r="K345">
        <v>0.99401678251447201</v>
      </c>
      <c r="L345">
        <v>-13.194537841542701</v>
      </c>
      <c r="M345">
        <v>1695.26086617896</v>
      </c>
      <c r="N345">
        <v>0.99378997536588498</v>
      </c>
    </row>
    <row r="346" spans="1:14" x14ac:dyDescent="0.25">
      <c r="A346">
        <v>345</v>
      </c>
      <c r="B346" t="s">
        <v>442</v>
      </c>
      <c r="C346">
        <v>-12.542866358035701</v>
      </c>
      <c r="D346">
        <v>1696.7160518973601</v>
      </c>
      <c r="E346">
        <v>0.99410174244891003</v>
      </c>
      <c r="F346">
        <v>-12.5691599574224</v>
      </c>
      <c r="G346">
        <v>1696.58982377908</v>
      </c>
      <c r="H346">
        <v>0.99408893841427304</v>
      </c>
      <c r="I346">
        <v>-12.7025351193086</v>
      </c>
      <c r="J346">
        <v>1693.9149697139101</v>
      </c>
      <c r="K346">
        <v>0.99401678251447201</v>
      </c>
      <c r="L346">
        <v>-13.194537841159599</v>
      </c>
      <c r="M346">
        <v>1695.2608659610801</v>
      </c>
      <c r="N346">
        <v>0.99378997536526703</v>
      </c>
    </row>
    <row r="347" spans="1:14" x14ac:dyDescent="0.25">
      <c r="A347">
        <v>346</v>
      </c>
      <c r="B347" t="s">
        <v>443</v>
      </c>
      <c r="C347">
        <v>-12.5428663580504</v>
      </c>
      <c r="D347">
        <v>1696.7160519061399</v>
      </c>
      <c r="E347">
        <v>0.99410174244893401</v>
      </c>
      <c r="F347">
        <v>-12.569159957423601</v>
      </c>
      <c r="G347">
        <v>1696.58982377902</v>
      </c>
      <c r="H347">
        <v>0.99408893841427304</v>
      </c>
      <c r="I347">
        <v>-12.702535119306599</v>
      </c>
      <c r="J347">
        <v>1693.91496971161</v>
      </c>
      <c r="K347">
        <v>0.99401678251446501</v>
      </c>
      <c r="L347">
        <v>-13.1945378415615</v>
      </c>
      <c r="M347">
        <v>1695.2608661670299</v>
      </c>
      <c r="N347">
        <v>0.99378997536583202</v>
      </c>
    </row>
    <row r="348" spans="1:14" x14ac:dyDescent="0.25">
      <c r="A348">
        <v>347</v>
      </c>
      <c r="B348" t="s">
        <v>444</v>
      </c>
      <c r="C348">
        <v>-12.5428663580433</v>
      </c>
      <c r="D348">
        <v>1696.7160519030599</v>
      </c>
      <c r="E348">
        <v>0.99410174244892602</v>
      </c>
      <c r="F348">
        <v>-12.569159957421</v>
      </c>
      <c r="G348">
        <v>1696.58982377917</v>
      </c>
      <c r="H348">
        <v>0.99408893841427404</v>
      </c>
      <c r="I348">
        <v>-12.702535119309401</v>
      </c>
      <c r="J348">
        <v>1693.91496971475</v>
      </c>
      <c r="K348">
        <v>0.99401678251447501</v>
      </c>
      <c r="L348">
        <v>-13.1945378415347</v>
      </c>
      <c r="M348">
        <v>1695.26086646362</v>
      </c>
      <c r="N348">
        <v>0.99378997536693103</v>
      </c>
    </row>
    <row r="349" spans="1:14" x14ac:dyDescent="0.25">
      <c r="A349">
        <v>348</v>
      </c>
      <c r="B349" t="s">
        <v>445</v>
      </c>
      <c r="C349">
        <v>-12.542866358071301</v>
      </c>
      <c r="D349">
        <v>1696.7160519095501</v>
      </c>
      <c r="E349">
        <v>0.99410174244893601</v>
      </c>
      <c r="F349">
        <v>-12.569159957421199</v>
      </c>
      <c r="G349">
        <v>1696.5898237788099</v>
      </c>
      <c r="H349">
        <v>0.99408893841427304</v>
      </c>
      <c r="I349">
        <v>-12.702535119309101</v>
      </c>
      <c r="J349">
        <v>1693.91496971368</v>
      </c>
      <c r="K349">
        <v>0.99401678251447101</v>
      </c>
      <c r="L349">
        <v>-13.1945378414331</v>
      </c>
      <c r="M349">
        <v>1695.26086613604</v>
      </c>
      <c r="N349">
        <v>0.99378997536577895</v>
      </c>
    </row>
    <row r="350" spans="1:14" x14ac:dyDescent="0.25">
      <c r="A350">
        <v>349</v>
      </c>
      <c r="B350" t="s">
        <v>446</v>
      </c>
      <c r="C350">
        <v>-12.542866358059101</v>
      </c>
      <c r="D350">
        <v>1696.7160519051999</v>
      </c>
      <c r="E350">
        <v>0.99410174244892602</v>
      </c>
      <c r="F350">
        <v>-12.5691599573994</v>
      </c>
      <c r="G350">
        <v>1696.5898237854601</v>
      </c>
      <c r="H350">
        <v>0.99408893841430601</v>
      </c>
      <c r="I350">
        <v>-12.7025351193095</v>
      </c>
      <c r="J350">
        <v>1693.91496971478</v>
      </c>
      <c r="K350">
        <v>0.99401678251447501</v>
      </c>
      <c r="L350">
        <v>-13.194537841519599</v>
      </c>
      <c r="M350">
        <v>1695.2608661685799</v>
      </c>
      <c r="N350">
        <v>0.993789975365858</v>
      </c>
    </row>
    <row r="351" spans="1:14" x14ac:dyDescent="0.25">
      <c r="A351">
        <v>350</v>
      </c>
      <c r="B351" t="s">
        <v>447</v>
      </c>
      <c r="C351">
        <v>-12.5428663580789</v>
      </c>
      <c r="D351">
        <v>1696.7160519337299</v>
      </c>
      <c r="E351">
        <v>0.99410174244901595</v>
      </c>
      <c r="F351">
        <v>-12.569159957406701</v>
      </c>
      <c r="G351">
        <v>1696.5898237684601</v>
      </c>
      <c r="H351">
        <v>0.99408893841424395</v>
      </c>
      <c r="I351">
        <v>-12.7025351193089</v>
      </c>
      <c r="J351">
        <v>1693.91496971426</v>
      </c>
      <c r="K351">
        <v>0.99401678251447401</v>
      </c>
      <c r="L351">
        <v>-13.1945378415365</v>
      </c>
      <c r="M351">
        <v>1695.26086617848</v>
      </c>
      <c r="N351">
        <v>0.99378997536588598</v>
      </c>
    </row>
    <row r="352" spans="1:14" x14ac:dyDescent="0.25">
      <c r="A352">
        <v>351</v>
      </c>
      <c r="B352" t="s">
        <v>448</v>
      </c>
      <c r="C352">
        <v>-12.5428663580566</v>
      </c>
      <c r="D352">
        <v>1696.7160519084</v>
      </c>
      <c r="E352">
        <v>0.99410174244893901</v>
      </c>
      <c r="F352">
        <v>-12.569159957428401</v>
      </c>
      <c r="G352">
        <v>1696.58982371603</v>
      </c>
      <c r="H352">
        <v>0.99408893841405099</v>
      </c>
      <c r="I352">
        <v>-12.7025351193086</v>
      </c>
      <c r="J352">
        <v>1693.91496971368</v>
      </c>
      <c r="K352">
        <v>0.99401678251447201</v>
      </c>
      <c r="L352">
        <v>-13.1945378416693</v>
      </c>
      <c r="M352">
        <v>1695.26086614111</v>
      </c>
      <c r="N352">
        <v>0.99378997536568603</v>
      </c>
    </row>
    <row r="353" spans="1:14" x14ac:dyDescent="0.25">
      <c r="A353">
        <v>352</v>
      </c>
      <c r="B353" t="s">
        <v>449</v>
      </c>
      <c r="C353">
        <v>-12.5428663580376</v>
      </c>
      <c r="D353">
        <v>1696.7160518969099</v>
      </c>
      <c r="E353">
        <v>0.99410174244890803</v>
      </c>
      <c r="F353">
        <v>-12.569159957430401</v>
      </c>
      <c r="G353">
        <v>1696.5898237850199</v>
      </c>
      <c r="H353">
        <v>0.99408893841429002</v>
      </c>
      <c r="I353">
        <v>-12.702535119308401</v>
      </c>
      <c r="J353">
        <v>1693.9149697130599</v>
      </c>
      <c r="K353">
        <v>0.99401678251447001</v>
      </c>
      <c r="L353">
        <v>-13.1945378415201</v>
      </c>
      <c r="M353">
        <v>1695.2608661596601</v>
      </c>
      <c r="N353">
        <v>0.99378997536582503</v>
      </c>
    </row>
    <row r="354" spans="1:14" x14ac:dyDescent="0.25">
      <c r="A354">
        <v>353</v>
      </c>
      <c r="B354" t="s">
        <v>450</v>
      </c>
      <c r="C354">
        <v>-12.5428663580748</v>
      </c>
      <c r="D354">
        <v>1696.7160519163201</v>
      </c>
      <c r="E354">
        <v>0.99410174244895799</v>
      </c>
      <c r="F354">
        <v>-12.569159957454</v>
      </c>
      <c r="G354">
        <v>1696.5898237961301</v>
      </c>
      <c r="H354">
        <v>0.994088938414318</v>
      </c>
      <c r="I354">
        <v>-12.702535119307999</v>
      </c>
      <c r="J354">
        <v>1693.9149697134501</v>
      </c>
      <c r="K354">
        <v>0.99401678251447101</v>
      </c>
      <c r="L354">
        <v>-13.1945378415219</v>
      </c>
      <c r="M354">
        <v>1695.2608661736899</v>
      </c>
      <c r="N354">
        <v>0.99378997536587499</v>
      </c>
    </row>
    <row r="355" spans="1:14" x14ac:dyDescent="0.25">
      <c r="A355">
        <v>354</v>
      </c>
      <c r="B355" t="s">
        <v>451</v>
      </c>
      <c r="C355">
        <v>-12.542866358048901</v>
      </c>
      <c r="D355">
        <v>1696.71605191142</v>
      </c>
      <c r="E355">
        <v>0.994101742448953</v>
      </c>
      <c r="F355">
        <v>-12.569159957423</v>
      </c>
      <c r="G355">
        <v>1696.58982377759</v>
      </c>
      <c r="H355">
        <v>0.99408893841426804</v>
      </c>
      <c r="I355">
        <v>-12.702535119308401</v>
      </c>
      <c r="J355">
        <v>1693.91496971423</v>
      </c>
      <c r="K355">
        <v>0.99401678251447401</v>
      </c>
      <c r="L355">
        <v>-13.194537841681999</v>
      </c>
      <c r="M355">
        <v>1695.2608662249399</v>
      </c>
      <c r="N355">
        <v>0.99378997536598801</v>
      </c>
    </row>
    <row r="356" spans="1:14" x14ac:dyDescent="0.25">
      <c r="A356">
        <v>355</v>
      </c>
      <c r="B356" t="s">
        <v>452</v>
      </c>
      <c r="C356">
        <v>-12.542866358058999</v>
      </c>
      <c r="D356">
        <v>1696.71605190268</v>
      </c>
      <c r="E356">
        <v>0.99410174244891802</v>
      </c>
      <c r="F356">
        <v>-12.569159957421199</v>
      </c>
      <c r="G356">
        <v>1696.58982378204</v>
      </c>
      <c r="H356">
        <v>0.99408893841428403</v>
      </c>
      <c r="I356">
        <v>-12.702535119307999</v>
      </c>
      <c r="J356">
        <v>1693.9149697143901</v>
      </c>
      <c r="K356">
        <v>0.99401678251447401</v>
      </c>
      <c r="L356">
        <v>-13.194537841532901</v>
      </c>
      <c r="M356">
        <v>1695.2608661648701</v>
      </c>
      <c r="N356">
        <v>0.99378997536583802</v>
      </c>
    </row>
    <row r="357" spans="1:14" x14ac:dyDescent="0.25">
      <c r="A357">
        <v>356</v>
      </c>
      <c r="B357" t="s">
        <v>453</v>
      </c>
      <c r="C357">
        <v>-12.5428663581013</v>
      </c>
      <c r="D357">
        <v>1696.7160520612199</v>
      </c>
      <c r="E357">
        <v>0.99410174244944904</v>
      </c>
      <c r="F357">
        <v>-12.569159957404599</v>
      </c>
      <c r="G357">
        <v>1696.5898237762001</v>
      </c>
      <c r="H357">
        <v>0.99408893841427204</v>
      </c>
      <c r="I357">
        <v>-12.702535119308999</v>
      </c>
      <c r="J357">
        <v>1693.91496971426</v>
      </c>
      <c r="K357">
        <v>0.99401678251447401</v>
      </c>
      <c r="L357">
        <v>-13.1945378416005</v>
      </c>
      <c r="M357">
        <v>1695.2608660031599</v>
      </c>
      <c r="N357">
        <v>0.99378997536521396</v>
      </c>
    </row>
    <row r="358" spans="1:14" x14ac:dyDescent="0.25">
      <c r="A358">
        <v>357</v>
      </c>
      <c r="B358" t="s">
        <v>454</v>
      </c>
      <c r="C358">
        <v>-12.5428663580768</v>
      </c>
      <c r="D358">
        <v>1696.7160519131101</v>
      </c>
      <c r="E358">
        <v>0.994101742448946</v>
      </c>
      <c r="F358">
        <v>-12.5691599574031</v>
      </c>
      <c r="G358">
        <v>1696.58982377188</v>
      </c>
      <c r="H358">
        <v>0.99408893841425705</v>
      </c>
      <c r="I358">
        <v>-12.702535119332801</v>
      </c>
      <c r="J358">
        <v>1693.91496974797</v>
      </c>
      <c r="K358">
        <v>0.99401678251458103</v>
      </c>
      <c r="L358">
        <v>-13.1945378415385</v>
      </c>
      <c r="M358">
        <v>1695.2608661730701</v>
      </c>
      <c r="N358">
        <v>0.993789975365865</v>
      </c>
    </row>
    <row r="359" spans="1:14" x14ac:dyDescent="0.25">
      <c r="A359">
        <v>358</v>
      </c>
      <c r="B359" t="s">
        <v>455</v>
      </c>
      <c r="C359">
        <v>-12.542866358060101</v>
      </c>
      <c r="D359">
        <v>1696.7160519194199</v>
      </c>
      <c r="E359">
        <v>0.99410174244897498</v>
      </c>
      <c r="F359">
        <v>-12.569159957452101</v>
      </c>
      <c r="G359">
        <v>1696.58982378881</v>
      </c>
      <c r="H359">
        <v>0.99408893841429302</v>
      </c>
      <c r="I359">
        <v>-12.702535119309101</v>
      </c>
      <c r="J359">
        <v>1693.9149697119501</v>
      </c>
      <c r="K359">
        <v>0.99401678251446501</v>
      </c>
      <c r="L359">
        <v>-13.194537841543699</v>
      </c>
      <c r="M359">
        <v>1695.26086618306</v>
      </c>
      <c r="N359">
        <v>0.99378997536589897</v>
      </c>
    </row>
    <row r="360" spans="1:14" x14ac:dyDescent="0.25">
      <c r="A360">
        <v>359</v>
      </c>
      <c r="B360" t="s">
        <v>456</v>
      </c>
      <c r="C360">
        <v>-12.5428663582511</v>
      </c>
      <c r="D360">
        <v>1696.7160519669801</v>
      </c>
      <c r="E360">
        <v>0.99410174244905103</v>
      </c>
      <c r="F360">
        <v>-12.5691599574292</v>
      </c>
      <c r="G360">
        <v>1696.58982378105</v>
      </c>
      <c r="H360">
        <v>0.99408893841427703</v>
      </c>
      <c r="I360">
        <v>-12.702535119284301</v>
      </c>
      <c r="J360">
        <v>1693.9149696760601</v>
      </c>
      <c r="K360">
        <v>0.99401678251434999</v>
      </c>
      <c r="L360">
        <v>-13.1945378416548</v>
      </c>
      <c r="M360">
        <v>1695.26086620362</v>
      </c>
      <c r="N360">
        <v>0.99378997536592195</v>
      </c>
    </row>
    <row r="361" spans="1:14" x14ac:dyDescent="0.25">
      <c r="A361">
        <v>360</v>
      </c>
      <c r="B361" t="s">
        <v>457</v>
      </c>
      <c r="C361">
        <v>-12.542866358050199</v>
      </c>
      <c r="D361">
        <v>1696.7160519096401</v>
      </c>
      <c r="E361">
        <v>0.994101742448946</v>
      </c>
      <c r="F361">
        <v>-12.569159957406599</v>
      </c>
      <c r="G361">
        <v>1696.58982376888</v>
      </c>
      <c r="H361">
        <v>0.99408893841424495</v>
      </c>
      <c r="I361">
        <v>-12.7025351193163</v>
      </c>
      <c r="J361">
        <v>1693.9149697129501</v>
      </c>
      <c r="K361">
        <v>0.99401678251446501</v>
      </c>
      <c r="L361">
        <v>-13.1945378414832</v>
      </c>
      <c r="M361">
        <v>1695.2608661992199</v>
      </c>
      <c r="N361">
        <v>0.99378997536598701</v>
      </c>
    </row>
    <row r="362" spans="1:14" x14ac:dyDescent="0.25">
      <c r="A362">
        <v>361</v>
      </c>
      <c r="B362" t="s">
        <v>458</v>
      </c>
      <c r="C362">
        <v>-12.5428663580474</v>
      </c>
      <c r="D362">
        <v>1696.71605190934</v>
      </c>
      <c r="E362">
        <v>0.994101742448946</v>
      </c>
      <c r="F362">
        <v>-12.569159957414501</v>
      </c>
      <c r="G362">
        <v>1696.58982377595</v>
      </c>
      <c r="H362">
        <v>0.99408893841426604</v>
      </c>
      <c r="I362">
        <v>-12.7025351192801</v>
      </c>
      <c r="J362">
        <v>1693.91496970087</v>
      </c>
      <c r="K362">
        <v>0.99401678251444003</v>
      </c>
      <c r="L362">
        <v>-13.194537841561599</v>
      </c>
      <c r="M362">
        <v>1695.26086617447</v>
      </c>
      <c r="N362">
        <v>0.993789975365859</v>
      </c>
    </row>
    <row r="363" spans="1:14" x14ac:dyDescent="0.25">
      <c r="A363">
        <v>362</v>
      </c>
      <c r="B363" t="s">
        <v>459</v>
      </c>
      <c r="C363">
        <v>-12.5428663580721</v>
      </c>
      <c r="D363">
        <v>1696.7160519117399</v>
      </c>
      <c r="E363">
        <v>0.994101742448943</v>
      </c>
      <c r="F363">
        <v>-12.5691599574218</v>
      </c>
      <c r="G363">
        <v>1696.58982377556</v>
      </c>
      <c r="H363">
        <v>0.99408893841426105</v>
      </c>
      <c r="I363">
        <v>-12.7025351193081</v>
      </c>
      <c r="J363">
        <v>1693.9149697113601</v>
      </c>
      <c r="K363">
        <v>0.99401678251446401</v>
      </c>
      <c r="L363">
        <v>-13.1945378415256</v>
      </c>
      <c r="M363">
        <v>1695.2608661628501</v>
      </c>
      <c r="N363">
        <v>0.99378997536583402</v>
      </c>
    </row>
    <row r="364" spans="1:14" x14ac:dyDescent="0.25">
      <c r="A364">
        <v>363</v>
      </c>
      <c r="B364" t="s">
        <v>460</v>
      </c>
      <c r="C364">
        <v>-12.542866357845201</v>
      </c>
      <c r="D364">
        <v>1696.71605189048</v>
      </c>
      <c r="E364">
        <v>0.99410174244897598</v>
      </c>
      <c r="F364">
        <v>-12.569159957429299</v>
      </c>
      <c r="G364">
        <v>1696.5898237828901</v>
      </c>
      <c r="H364">
        <v>0.99408893841428303</v>
      </c>
      <c r="I364">
        <v>-12.7025351193069</v>
      </c>
      <c r="J364">
        <v>1693.91496970105</v>
      </c>
      <c r="K364">
        <v>0.99401678251442804</v>
      </c>
      <c r="L364">
        <v>-13.1945378416249</v>
      </c>
      <c r="M364">
        <v>1695.26086612167</v>
      </c>
      <c r="N364">
        <v>0.99378997536563596</v>
      </c>
    </row>
    <row r="365" spans="1:14" x14ac:dyDescent="0.25">
      <c r="A365">
        <v>364</v>
      </c>
      <c r="B365" t="s">
        <v>461</v>
      </c>
      <c r="C365">
        <v>-12.5428663580426</v>
      </c>
      <c r="D365">
        <v>1696.7160519045899</v>
      </c>
      <c r="E365">
        <v>0.99410174244893201</v>
      </c>
      <c r="F365">
        <v>-12.569159957415501</v>
      </c>
      <c r="G365">
        <v>1696.5898237802</v>
      </c>
      <c r="H365">
        <v>0.99408893841428103</v>
      </c>
      <c r="I365">
        <v>-12.702535119334</v>
      </c>
      <c r="J365">
        <v>1693.9149697155899</v>
      </c>
      <c r="K365">
        <v>0.99401678251446601</v>
      </c>
      <c r="L365">
        <v>-13.194537841553499</v>
      </c>
      <c r="M365">
        <v>1695.26086619075</v>
      </c>
      <c r="N365">
        <v>0.99378997536592295</v>
      </c>
    </row>
    <row r="366" spans="1:14" x14ac:dyDescent="0.25">
      <c r="A366">
        <v>365</v>
      </c>
      <c r="B366" t="s">
        <v>462</v>
      </c>
      <c r="C366">
        <v>-12.542866357973301</v>
      </c>
      <c r="D366">
        <v>1696.71605187357</v>
      </c>
      <c r="E366">
        <v>0.99410174244885696</v>
      </c>
      <c r="F366">
        <v>-12.569159957430299</v>
      </c>
      <c r="G366">
        <v>1696.5898237906999</v>
      </c>
      <c r="H366">
        <v>0.99408893841431001</v>
      </c>
      <c r="I366">
        <v>-12.702535119300901</v>
      </c>
      <c r="J366">
        <v>1693.9149697236901</v>
      </c>
      <c r="K366">
        <v>0.99401678251451098</v>
      </c>
      <c r="L366">
        <v>-13.194537841576899</v>
      </c>
      <c r="M366">
        <v>1695.2608662031801</v>
      </c>
      <c r="N366">
        <v>0.99378997536595703</v>
      </c>
    </row>
    <row r="367" spans="1:14" x14ac:dyDescent="0.25">
      <c r="A367">
        <v>366</v>
      </c>
      <c r="B367" t="s">
        <v>463</v>
      </c>
      <c r="C367">
        <v>-12.542866358054599</v>
      </c>
      <c r="D367">
        <v>1696.71605190696</v>
      </c>
      <c r="E367">
        <v>0.99410174244893501</v>
      </c>
      <c r="F367">
        <v>-12.5691599573716</v>
      </c>
      <c r="G367">
        <v>1696.58982376625</v>
      </c>
      <c r="H367">
        <v>0.99408893841425305</v>
      </c>
      <c r="I367">
        <v>-12.7025351193028</v>
      </c>
      <c r="J367">
        <v>1693.9149697078899</v>
      </c>
      <c r="K367">
        <v>0.99401678251445402</v>
      </c>
      <c r="L367">
        <v>-13.194537841683101</v>
      </c>
      <c r="M367">
        <v>1695.26086621374</v>
      </c>
      <c r="N367">
        <v>0.99378997536594604</v>
      </c>
    </row>
    <row r="368" spans="1:14" x14ac:dyDescent="0.25">
      <c r="A368">
        <v>367</v>
      </c>
      <c r="B368" t="s">
        <v>464</v>
      </c>
      <c r="C368">
        <v>-12.5428663580566</v>
      </c>
      <c r="D368">
        <v>1696.7160519136801</v>
      </c>
      <c r="E368">
        <v>0.99410174244895699</v>
      </c>
      <c r="F368">
        <v>-12.569159957431401</v>
      </c>
      <c r="G368">
        <v>1696.5898237825299</v>
      </c>
      <c r="H368">
        <v>0.99408893841428103</v>
      </c>
      <c r="I368">
        <v>-12.7025351192981</v>
      </c>
      <c r="J368">
        <v>1693.9149697043199</v>
      </c>
      <c r="K368">
        <v>0.99401678251444403</v>
      </c>
      <c r="L368">
        <v>-13.194537841771201</v>
      </c>
      <c r="M368">
        <v>1695.2608660116</v>
      </c>
      <c r="N368">
        <v>0.993789975365164</v>
      </c>
    </row>
    <row r="369" spans="1:14" x14ac:dyDescent="0.25">
      <c r="A369">
        <v>368</v>
      </c>
      <c r="B369" t="s">
        <v>465</v>
      </c>
      <c r="C369">
        <v>-12.5428663580281</v>
      </c>
      <c r="D369">
        <v>1696.71605189139</v>
      </c>
      <c r="E369">
        <v>0.99410174244889304</v>
      </c>
      <c r="F369">
        <v>-12.5691599574434</v>
      </c>
      <c r="G369">
        <v>1696.58982379241</v>
      </c>
      <c r="H369">
        <v>0.99408893841431001</v>
      </c>
      <c r="I369">
        <v>-12.702535119307999</v>
      </c>
      <c r="J369">
        <v>1693.91496970921</v>
      </c>
      <c r="K369">
        <v>0.99401678251445602</v>
      </c>
      <c r="L369">
        <v>-13.194537841517301</v>
      </c>
      <c r="M369">
        <v>1695.2608660278499</v>
      </c>
      <c r="N369">
        <v>0.99378997536534297</v>
      </c>
    </row>
    <row r="370" spans="1:14" x14ac:dyDescent="0.25">
      <c r="A370">
        <v>369</v>
      </c>
      <c r="B370" t="s">
        <v>466</v>
      </c>
      <c r="C370">
        <v>-12.542866358061501</v>
      </c>
      <c r="D370">
        <v>1696.71605190271</v>
      </c>
      <c r="E370">
        <v>0.99410174244891703</v>
      </c>
      <c r="F370">
        <v>-12.5691599574377</v>
      </c>
      <c r="G370">
        <v>1696.5898237819699</v>
      </c>
      <c r="H370">
        <v>0.99408893841427604</v>
      </c>
      <c r="I370">
        <v>-12.702535119312</v>
      </c>
      <c r="J370">
        <v>1693.9149697006201</v>
      </c>
      <c r="K370">
        <v>0.99401678251442405</v>
      </c>
      <c r="L370">
        <v>-13.1945378415235</v>
      </c>
      <c r="M370">
        <v>1695.2608661603699</v>
      </c>
      <c r="N370">
        <v>0.99378997536582603</v>
      </c>
    </row>
    <row r="371" spans="1:14" x14ac:dyDescent="0.25">
      <c r="A371">
        <v>370</v>
      </c>
      <c r="B371" t="s">
        <v>467</v>
      </c>
      <c r="C371">
        <v>-12.5428663580646</v>
      </c>
      <c r="D371">
        <v>1696.71605191605</v>
      </c>
      <c r="E371">
        <v>0.99410174244896199</v>
      </c>
      <c r="F371">
        <v>-12.569159957420901</v>
      </c>
      <c r="G371">
        <v>1696.58982377645</v>
      </c>
      <c r="H371">
        <v>0.99408893841426504</v>
      </c>
      <c r="I371">
        <v>-12.7025351192845</v>
      </c>
      <c r="J371">
        <v>1693.9149697026801</v>
      </c>
      <c r="K371">
        <v>0.99401678251444403</v>
      </c>
      <c r="L371">
        <v>-13.1945378415584</v>
      </c>
      <c r="M371">
        <v>1695.2608661885599</v>
      </c>
      <c r="N371">
        <v>0.99378997536591296</v>
      </c>
    </row>
    <row r="372" spans="1:14" x14ac:dyDescent="0.25">
      <c r="A372">
        <v>371</v>
      </c>
      <c r="B372" t="s">
        <v>468</v>
      </c>
      <c r="C372">
        <v>-12.542866358062501</v>
      </c>
      <c r="D372">
        <v>1696.7160519060001</v>
      </c>
      <c r="E372">
        <v>0.99410174244892802</v>
      </c>
      <c r="F372">
        <v>-12.569159957417799</v>
      </c>
      <c r="G372">
        <v>1696.58982378364</v>
      </c>
      <c r="H372">
        <v>0.99408893841429102</v>
      </c>
      <c r="I372">
        <v>-12.702535119316099</v>
      </c>
      <c r="J372">
        <v>1693.9149697109999</v>
      </c>
      <c r="K372">
        <v>0.99401678251445902</v>
      </c>
      <c r="L372">
        <v>-13.1945378415591</v>
      </c>
      <c r="M372">
        <v>1695.2608661858101</v>
      </c>
      <c r="N372">
        <v>0.99378997536590197</v>
      </c>
    </row>
    <row r="373" spans="1:14" x14ac:dyDescent="0.25">
      <c r="A373">
        <v>372</v>
      </c>
      <c r="B373" t="s">
        <v>469</v>
      </c>
      <c r="C373">
        <v>-12.5428663580666</v>
      </c>
      <c r="D373">
        <v>1696.71605191502</v>
      </c>
      <c r="E373">
        <v>0.99410174244895699</v>
      </c>
      <c r="F373">
        <v>-12.5691599574288</v>
      </c>
      <c r="G373">
        <v>1696.58982378786</v>
      </c>
      <c r="H373">
        <v>0.99408893841430102</v>
      </c>
      <c r="I373">
        <v>-12.702535119303</v>
      </c>
      <c r="J373">
        <v>1693.91496970964</v>
      </c>
      <c r="K373">
        <v>0.99401678251446002</v>
      </c>
      <c r="L373">
        <v>-13.194537841554601</v>
      </c>
      <c r="M373">
        <v>1695.2608661797899</v>
      </c>
      <c r="N373">
        <v>0.99378997536588198</v>
      </c>
    </row>
    <row r="374" spans="1:14" x14ac:dyDescent="0.25">
      <c r="A374">
        <v>373</v>
      </c>
      <c r="B374" t="s">
        <v>470</v>
      </c>
      <c r="C374">
        <v>-12.5428663580389</v>
      </c>
      <c r="D374">
        <v>1696.7160518998101</v>
      </c>
      <c r="E374">
        <v>0.99410174244891703</v>
      </c>
      <c r="F374">
        <v>-12.5691599574383</v>
      </c>
      <c r="G374">
        <v>1696.5898237937099</v>
      </c>
      <c r="H374">
        <v>0.994088938414317</v>
      </c>
      <c r="I374">
        <v>-12.7025351193054</v>
      </c>
      <c r="J374">
        <v>1693.9149697153</v>
      </c>
      <c r="K374">
        <v>0.994016782514479</v>
      </c>
      <c r="L374">
        <v>-13.1945378413897</v>
      </c>
      <c r="M374">
        <v>1695.2608660859701</v>
      </c>
      <c r="N374">
        <v>0.99378997536561597</v>
      </c>
    </row>
    <row r="375" spans="1:14" x14ac:dyDescent="0.25">
      <c r="A375">
        <v>374</v>
      </c>
      <c r="B375" t="s">
        <v>471</v>
      </c>
      <c r="C375">
        <v>-12.542866358062099</v>
      </c>
      <c r="D375">
        <v>1696.71605191547</v>
      </c>
      <c r="E375">
        <v>0.99410174244896099</v>
      </c>
      <c r="F375">
        <v>-12.5691599573635</v>
      </c>
      <c r="G375">
        <v>1696.5898237696899</v>
      </c>
      <c r="H375">
        <v>0.99408893841426804</v>
      </c>
      <c r="I375">
        <v>-12.702535119159</v>
      </c>
      <c r="J375">
        <v>1693.91496973279</v>
      </c>
      <c r="K375">
        <v>0.99401678251461001</v>
      </c>
      <c r="L375">
        <v>-13.194537841551799</v>
      </c>
      <c r="M375">
        <v>1695.26086617072</v>
      </c>
      <c r="N375">
        <v>0.99378997536585001</v>
      </c>
    </row>
    <row r="376" spans="1:14" x14ac:dyDescent="0.25">
      <c r="A376">
        <v>375</v>
      </c>
      <c r="B376" t="s">
        <v>472</v>
      </c>
      <c r="C376">
        <v>-12.5428663580677</v>
      </c>
      <c r="D376">
        <v>1696.7160519219899</v>
      </c>
      <c r="E376">
        <v>0.99410174244898097</v>
      </c>
      <c r="F376">
        <v>-12.569159957424899</v>
      </c>
      <c r="G376">
        <v>1696.5898237833801</v>
      </c>
      <c r="H376">
        <v>0.99408893841428703</v>
      </c>
      <c r="I376">
        <v>-12.7025351193059</v>
      </c>
      <c r="J376">
        <v>1693.91496971365</v>
      </c>
      <c r="K376">
        <v>0.99401678251447301</v>
      </c>
      <c r="L376">
        <v>-13.1945378415245</v>
      </c>
      <c r="M376">
        <v>1695.26086625639</v>
      </c>
      <c r="N376">
        <v>0.99378997536617697</v>
      </c>
    </row>
    <row r="377" spans="1:14" x14ac:dyDescent="0.25">
      <c r="A377">
        <v>376</v>
      </c>
      <c r="B377" t="s">
        <v>473</v>
      </c>
      <c r="C377">
        <v>-12.542866358049499</v>
      </c>
      <c r="D377">
        <v>1696.7160519071599</v>
      </c>
      <c r="E377">
        <v>0.99410174244893801</v>
      </c>
      <c r="F377">
        <v>-12.569159957448599</v>
      </c>
      <c r="G377">
        <v>1696.58982378974</v>
      </c>
      <c r="H377">
        <v>0.99408893841429802</v>
      </c>
      <c r="I377">
        <v>-12.7025351193007</v>
      </c>
      <c r="J377">
        <v>1693.9149697011801</v>
      </c>
      <c r="K377">
        <v>0.99401678251443104</v>
      </c>
      <c r="L377">
        <v>-13.1945378415514</v>
      </c>
      <c r="M377">
        <v>1695.2608661819199</v>
      </c>
      <c r="N377">
        <v>0.99378997536589198</v>
      </c>
    </row>
    <row r="378" spans="1:14" x14ac:dyDescent="0.25">
      <c r="A378">
        <v>377</v>
      </c>
      <c r="B378" t="s">
        <v>474</v>
      </c>
      <c r="C378">
        <v>-12.5428663580605</v>
      </c>
      <c r="D378">
        <v>1696.7160519113199</v>
      </c>
      <c r="E378">
        <v>0.994101742448947</v>
      </c>
      <c r="F378">
        <v>-12.5691599574335</v>
      </c>
      <c r="G378">
        <v>1696.58982377657</v>
      </c>
      <c r="H378">
        <v>0.99408893841425905</v>
      </c>
      <c r="I378">
        <v>-12.702535119310699</v>
      </c>
      <c r="J378">
        <v>1693.9149697118301</v>
      </c>
      <c r="K378">
        <v>0.99401678251446401</v>
      </c>
      <c r="L378">
        <v>-13.1945378415568</v>
      </c>
      <c r="M378">
        <v>1695.2608661801701</v>
      </c>
      <c r="N378">
        <v>0.99378997536588298</v>
      </c>
    </row>
    <row r="379" spans="1:14" x14ac:dyDescent="0.25">
      <c r="A379">
        <v>378</v>
      </c>
      <c r="B379" t="s">
        <v>475</v>
      </c>
      <c r="C379">
        <v>-12.5428663580531</v>
      </c>
      <c r="D379">
        <v>1696.7160519101001</v>
      </c>
      <c r="E379">
        <v>0.994101742448946</v>
      </c>
      <c r="F379">
        <v>-12.5691599574218</v>
      </c>
      <c r="G379">
        <v>1696.5898237717499</v>
      </c>
      <c r="H379">
        <v>0.99408893841424795</v>
      </c>
      <c r="I379">
        <v>-12.702535119295399</v>
      </c>
      <c r="J379">
        <v>1693.91496970196</v>
      </c>
      <c r="K379">
        <v>0.99401678251443704</v>
      </c>
      <c r="L379">
        <v>-13.1945378415594</v>
      </c>
      <c r="M379">
        <v>1695.26086618464</v>
      </c>
      <c r="N379">
        <v>0.99378997536589797</v>
      </c>
    </row>
    <row r="380" spans="1:14" x14ac:dyDescent="0.25">
      <c r="A380">
        <v>379</v>
      </c>
      <c r="B380" t="s">
        <v>476</v>
      </c>
      <c r="C380">
        <v>-12.542866358046201</v>
      </c>
      <c r="D380">
        <v>1696.71605185408</v>
      </c>
      <c r="E380">
        <v>0.99410174244875504</v>
      </c>
      <c r="F380">
        <v>-12.569159957422199</v>
      </c>
      <c r="G380">
        <v>1696.5898237724</v>
      </c>
      <c r="H380">
        <v>0.99408893841424995</v>
      </c>
      <c r="I380">
        <v>-12.7025351192902</v>
      </c>
      <c r="J380">
        <v>1693.9149697062401</v>
      </c>
      <c r="K380">
        <v>0.99401678251445402</v>
      </c>
      <c r="L380">
        <v>-13.1945378415395</v>
      </c>
      <c r="M380">
        <v>1695.2608661592301</v>
      </c>
      <c r="N380">
        <v>0.99378997536581404</v>
      </c>
    </row>
    <row r="381" spans="1:14" x14ac:dyDescent="0.25">
      <c r="A381">
        <v>380</v>
      </c>
      <c r="B381" t="s">
        <v>477</v>
      </c>
      <c r="C381">
        <v>-12.5428663580456</v>
      </c>
      <c r="D381">
        <v>1696.71605190732</v>
      </c>
      <c r="E381">
        <v>0.99410174244894001</v>
      </c>
      <c r="F381">
        <v>-12.569159957450999</v>
      </c>
      <c r="G381">
        <v>1696.5898237978399</v>
      </c>
      <c r="H381">
        <v>0.994088938414325</v>
      </c>
      <c r="I381">
        <v>-12.702535119300601</v>
      </c>
      <c r="J381">
        <v>1693.91496972154</v>
      </c>
      <c r="K381">
        <v>0.99401678251450298</v>
      </c>
      <c r="L381">
        <v>-13.194537842181701</v>
      </c>
      <c r="M381">
        <v>1695.2608664342499</v>
      </c>
      <c r="N381">
        <v>0.99378997536651903</v>
      </c>
    </row>
    <row r="382" spans="1:14" x14ac:dyDescent="0.25">
      <c r="A382">
        <v>381</v>
      </c>
      <c r="B382" t="s">
        <v>478</v>
      </c>
      <c r="C382">
        <v>-12.542866358051199</v>
      </c>
      <c r="D382">
        <v>1696.7160519082499</v>
      </c>
      <c r="E382">
        <v>0.99410174244894101</v>
      </c>
      <c r="F382">
        <v>-12.569159957457099</v>
      </c>
      <c r="G382">
        <v>1696.5898237985</v>
      </c>
      <c r="H382">
        <v>0.994088938414325</v>
      </c>
      <c r="I382">
        <v>-12.702535119318</v>
      </c>
      <c r="J382">
        <v>1693.9149697197399</v>
      </c>
      <c r="K382">
        <v>0.99401678251448899</v>
      </c>
      <c r="L382">
        <v>-13.194537841551799</v>
      </c>
      <c r="M382">
        <v>1695.2608661704</v>
      </c>
      <c r="N382">
        <v>0.99378997536584901</v>
      </c>
    </row>
    <row r="383" spans="1:14" x14ac:dyDescent="0.25">
      <c r="A383">
        <v>382</v>
      </c>
      <c r="B383" t="s">
        <v>479</v>
      </c>
      <c r="C383">
        <v>-12.5428663580427</v>
      </c>
      <c r="D383">
        <v>1696.7160519066699</v>
      </c>
      <c r="E383">
        <v>0.99410174244893901</v>
      </c>
      <c r="F383">
        <v>-12.5691599574091</v>
      </c>
      <c r="G383">
        <v>1696.5898237767899</v>
      </c>
      <c r="H383">
        <v>0.99408893841427204</v>
      </c>
      <c r="I383">
        <v>-12.702535119266599</v>
      </c>
      <c r="J383">
        <v>1693.91496973622</v>
      </c>
      <c r="K383">
        <v>0.99401678251457104</v>
      </c>
      <c r="L383">
        <v>-13.1945378426043</v>
      </c>
      <c r="M383">
        <v>1695.26086551148</v>
      </c>
      <c r="N383">
        <v>0.99378997536294</v>
      </c>
    </row>
    <row r="384" spans="1:14" x14ac:dyDescent="0.25">
      <c r="A384">
        <v>383</v>
      </c>
      <c r="B384" t="s">
        <v>480</v>
      </c>
      <c r="C384">
        <v>-12.542866358260101</v>
      </c>
      <c r="D384">
        <v>1696.7160519420599</v>
      </c>
      <c r="E384">
        <v>0.99410174244895999</v>
      </c>
      <c r="F384">
        <v>-12.569159957408401</v>
      </c>
      <c r="G384">
        <v>1696.589823776</v>
      </c>
      <c r="H384">
        <v>0.99408893841426904</v>
      </c>
      <c r="I384">
        <v>-12.702535119302899</v>
      </c>
      <c r="J384">
        <v>1693.91496971529</v>
      </c>
      <c r="K384">
        <v>0.99401678251448</v>
      </c>
      <c r="L384">
        <v>-13.1945378419208</v>
      </c>
      <c r="M384">
        <v>1695.2608663825899</v>
      </c>
      <c r="N384">
        <v>0.99378997536645297</v>
      </c>
    </row>
    <row r="385" spans="1:14" x14ac:dyDescent="0.25">
      <c r="A385">
        <v>384</v>
      </c>
      <c r="B385" t="s">
        <v>481</v>
      </c>
      <c r="C385">
        <v>-12.5428663580517</v>
      </c>
      <c r="D385">
        <v>1696.7160519101001</v>
      </c>
      <c r="E385">
        <v>0.994101742448947</v>
      </c>
      <c r="F385">
        <v>-12.5691599574095</v>
      </c>
      <c r="G385">
        <v>1696.5898237875299</v>
      </c>
      <c r="H385">
        <v>0.99408893841430901</v>
      </c>
      <c r="I385">
        <v>-12.702535119326701</v>
      </c>
      <c r="J385">
        <v>1693.9149697283799</v>
      </c>
      <c r="K385">
        <v>0.99401678251451497</v>
      </c>
      <c r="L385">
        <v>-13.1945378493467</v>
      </c>
      <c r="M385">
        <v>1695.2608686823701</v>
      </c>
      <c r="N385">
        <v>0.99378997537138203</v>
      </c>
    </row>
    <row r="386" spans="1:14" x14ac:dyDescent="0.25">
      <c r="A386">
        <v>385</v>
      </c>
      <c r="B386" t="s">
        <v>482</v>
      </c>
      <c r="C386">
        <v>-12.5428663581138</v>
      </c>
      <c r="D386">
        <v>1696.7160519091799</v>
      </c>
      <c r="E386">
        <v>0.99410174244891403</v>
      </c>
      <c r="F386">
        <v>-12.5691599574274</v>
      </c>
      <c r="G386">
        <v>1696.5898237808101</v>
      </c>
      <c r="H386">
        <v>0.99408893841427703</v>
      </c>
      <c r="I386">
        <v>-12.7025351193004</v>
      </c>
      <c r="J386">
        <v>1693.91496972034</v>
      </c>
      <c r="K386">
        <v>0.99401678251449899</v>
      </c>
      <c r="L386">
        <v>-13.1945378416514</v>
      </c>
      <c r="M386">
        <v>1695.2608660268299</v>
      </c>
      <c r="N386">
        <v>0.99378997536527602</v>
      </c>
    </row>
    <row r="387" spans="1:14" x14ac:dyDescent="0.25">
      <c r="A387">
        <v>386</v>
      </c>
      <c r="B387" t="s">
        <v>483</v>
      </c>
      <c r="C387">
        <v>-12.5428663580656</v>
      </c>
      <c r="D387">
        <v>1696.7160519124</v>
      </c>
      <c r="E387">
        <v>0.994101742448948</v>
      </c>
      <c r="F387">
        <v>-12.569159957395</v>
      </c>
      <c r="G387">
        <v>1696.5898237761201</v>
      </c>
      <c r="H387">
        <v>0.99408893841427604</v>
      </c>
      <c r="I387">
        <v>-12.7025351193041</v>
      </c>
      <c r="J387">
        <v>1693.9149697129999</v>
      </c>
      <c r="K387">
        <v>0.99401678251447101</v>
      </c>
      <c r="L387">
        <v>-13.1945378411758</v>
      </c>
      <c r="M387">
        <v>1695.26086633001</v>
      </c>
      <c r="N387">
        <v>0.99378997536661096</v>
      </c>
    </row>
    <row r="388" spans="1:14" x14ac:dyDescent="0.25">
      <c r="A388">
        <v>387</v>
      </c>
      <c r="B388" t="s">
        <v>484</v>
      </c>
      <c r="C388">
        <v>-12.542866358064</v>
      </c>
      <c r="D388">
        <v>1696.71605191413</v>
      </c>
      <c r="E388">
        <v>0.99410174244895499</v>
      </c>
      <c r="F388">
        <v>-12.569159957422899</v>
      </c>
      <c r="G388">
        <v>1696.5898237823501</v>
      </c>
      <c r="H388">
        <v>0.99408893841428503</v>
      </c>
      <c r="I388">
        <v>-12.7025351193051</v>
      </c>
      <c r="J388">
        <v>1693.9149697186299</v>
      </c>
      <c r="K388">
        <v>0.99401678251449099</v>
      </c>
      <c r="L388">
        <v>-13.194537840100301</v>
      </c>
      <c r="M388">
        <v>1695.26086609147</v>
      </c>
      <c r="N388">
        <v>0.99378997536624303</v>
      </c>
    </row>
    <row r="389" spans="1:14" x14ac:dyDescent="0.25">
      <c r="A389">
        <v>388</v>
      </c>
      <c r="B389" t="s">
        <v>485</v>
      </c>
      <c r="C389">
        <v>-12.5428663580481</v>
      </c>
      <c r="D389">
        <v>1696.71605190523</v>
      </c>
      <c r="E389">
        <v>0.99410174244893201</v>
      </c>
      <c r="F389">
        <v>-12.569159957422</v>
      </c>
      <c r="G389">
        <v>1696.58982378632</v>
      </c>
      <c r="H389">
        <v>0.99408893841429902</v>
      </c>
      <c r="I389">
        <v>-12.7025351192766</v>
      </c>
      <c r="J389">
        <v>1693.9149697109101</v>
      </c>
      <c r="K389">
        <v>0.994016782514477</v>
      </c>
      <c r="L389">
        <v>-13.194537841419899</v>
      </c>
      <c r="M389">
        <v>1695.2608663252799</v>
      </c>
      <c r="N389">
        <v>0.99378997536647895</v>
      </c>
    </row>
    <row r="390" spans="1:14" x14ac:dyDescent="0.25">
      <c r="A390">
        <v>389</v>
      </c>
      <c r="B390" t="s">
        <v>486</v>
      </c>
      <c r="C390">
        <v>-12.542866358195001</v>
      </c>
      <c r="D390">
        <v>1696.7160519403301</v>
      </c>
      <c r="E390">
        <v>0.99410174244898497</v>
      </c>
      <c r="F390">
        <v>-12.569159957583</v>
      </c>
      <c r="G390">
        <v>1696.58982384824</v>
      </c>
      <c r="H390">
        <v>0.99408893841443902</v>
      </c>
      <c r="I390">
        <v>-12.702535119290401</v>
      </c>
      <c r="J390">
        <v>1693.9149697032401</v>
      </c>
      <c r="K390">
        <v>0.99401678251444303</v>
      </c>
      <c r="L390">
        <v>-13.1945378420598</v>
      </c>
      <c r="M390">
        <v>1695.26086647632</v>
      </c>
      <c r="N390">
        <v>0.99378997536673097</v>
      </c>
    </row>
    <row r="391" spans="1:14" x14ac:dyDescent="0.25">
      <c r="A391">
        <v>390</v>
      </c>
      <c r="B391" t="s">
        <v>487</v>
      </c>
      <c r="C391">
        <v>-12.542866358061801</v>
      </c>
      <c r="D391">
        <v>1696.7160519076599</v>
      </c>
      <c r="E391">
        <v>0.99410174244893401</v>
      </c>
      <c r="F391">
        <v>-12.569159957420201</v>
      </c>
      <c r="G391">
        <v>1696.5898237813799</v>
      </c>
      <c r="H391">
        <v>0.99408893841428203</v>
      </c>
      <c r="I391">
        <v>-12.702535119305001</v>
      </c>
      <c r="J391">
        <v>1693.9149697103501</v>
      </c>
      <c r="K391">
        <v>0.99401678251446202</v>
      </c>
      <c r="L391">
        <v>-13.194537841635499</v>
      </c>
      <c r="M391">
        <v>1695.26086643859</v>
      </c>
      <c r="N391">
        <v>0.99378997536679203</v>
      </c>
    </row>
    <row r="392" spans="1:14" x14ac:dyDescent="0.25">
      <c r="A392">
        <v>391</v>
      </c>
      <c r="B392" t="s">
        <v>488</v>
      </c>
      <c r="C392">
        <v>-12.542866358033599</v>
      </c>
      <c r="D392">
        <v>1696.7160518987801</v>
      </c>
      <c r="E392">
        <v>0.99410174244891603</v>
      </c>
      <c r="F392">
        <v>-12.5691599573835</v>
      </c>
      <c r="G392">
        <v>1696.58982376782</v>
      </c>
      <c r="H392">
        <v>0.99408893841425205</v>
      </c>
      <c r="I392">
        <v>-12.7025351193228</v>
      </c>
      <c r="J392">
        <v>1693.91496972497</v>
      </c>
      <c r="K392">
        <v>0.99401678251450498</v>
      </c>
      <c r="L392">
        <v>-13.194537841820001</v>
      </c>
      <c r="M392">
        <v>1695.2608662421401</v>
      </c>
      <c r="N392">
        <v>0.99378997536598601</v>
      </c>
    </row>
    <row r="393" spans="1:14" x14ac:dyDescent="0.25">
      <c r="A393">
        <v>392</v>
      </c>
      <c r="B393" t="s">
        <v>489</v>
      </c>
      <c r="C393">
        <v>-12.542866358063099</v>
      </c>
      <c r="D393">
        <v>1696.7160519024701</v>
      </c>
      <c r="E393">
        <v>0.99410174244891503</v>
      </c>
      <c r="F393">
        <v>-12.5691599574282</v>
      </c>
      <c r="G393">
        <v>1696.5898237793899</v>
      </c>
      <c r="H393">
        <v>0.99408893841427204</v>
      </c>
      <c r="I393">
        <v>-12.702535119317</v>
      </c>
      <c r="J393">
        <v>1693.9149697053799</v>
      </c>
      <c r="K393">
        <v>0.99401678251443804</v>
      </c>
      <c r="L393">
        <v>-13.194537841479301</v>
      </c>
      <c r="M393">
        <v>1695.2608665289899</v>
      </c>
      <c r="N393">
        <v>0.99378997536719704</v>
      </c>
    </row>
    <row r="394" spans="1:14" x14ac:dyDescent="0.25">
      <c r="A394">
        <v>393</v>
      </c>
      <c r="B394" t="s">
        <v>490</v>
      </c>
      <c r="C394">
        <v>4.0231985361732496</v>
      </c>
      <c r="D394">
        <v>1.41671545301184</v>
      </c>
      <c r="E394">
        <v>4.5140828216206803E-3</v>
      </c>
      <c r="F394">
        <v>3.9971720424904298</v>
      </c>
      <c r="G394">
        <v>1.4158929325959499</v>
      </c>
      <c r="H394">
        <v>4.7565432419378996E-3</v>
      </c>
      <c r="I394">
        <v>3.87177990449374</v>
      </c>
      <c r="J394">
        <v>1.4192768016252699</v>
      </c>
      <c r="K394">
        <v>6.3720589378569604E-3</v>
      </c>
      <c r="L394">
        <v>3.3754150040969302</v>
      </c>
      <c r="M394">
        <v>1.4169269476833599</v>
      </c>
      <c r="N394">
        <v>1.72091643414772E-2</v>
      </c>
    </row>
    <row r="395" spans="1:14" x14ac:dyDescent="0.25">
      <c r="A395">
        <v>394</v>
      </c>
      <c r="B395" t="s">
        <v>491</v>
      </c>
      <c r="C395">
        <v>-12.5488756498243</v>
      </c>
      <c r="D395">
        <v>2399.5447236825398</v>
      </c>
      <c r="E395">
        <v>0.99582732991062595</v>
      </c>
      <c r="F395">
        <v>-12.5983581794935</v>
      </c>
      <c r="G395">
        <v>2399.54472143355</v>
      </c>
      <c r="H395">
        <v>0.99581087645032795</v>
      </c>
      <c r="I395">
        <v>-12.8467180129936</v>
      </c>
      <c r="J395">
        <v>2399.5447200345102</v>
      </c>
      <c r="K395">
        <v>0.99572829424402398</v>
      </c>
      <c r="L395">
        <v>-13.2967907139027</v>
      </c>
      <c r="M395">
        <v>2399.54472018776</v>
      </c>
      <c r="N395">
        <v>0.995578640550697</v>
      </c>
    </row>
    <row r="396" spans="1:14" x14ac:dyDescent="0.25">
      <c r="A396">
        <v>395</v>
      </c>
      <c r="B396" t="s">
        <v>492</v>
      </c>
      <c r="C396">
        <v>-12.548875649810601</v>
      </c>
      <c r="D396">
        <v>2399.5447236647001</v>
      </c>
      <c r="E396">
        <v>0.99582732991059997</v>
      </c>
      <c r="F396">
        <v>-12.598358179526899</v>
      </c>
      <c r="G396">
        <v>2399.5447213879502</v>
      </c>
      <c r="H396">
        <v>0.99581087645023703</v>
      </c>
      <c r="I396">
        <v>-12.846718012998799</v>
      </c>
      <c r="J396">
        <v>2399.5447200508602</v>
      </c>
      <c r="K396">
        <v>0.99572829424405096</v>
      </c>
      <c r="L396">
        <v>-13.296790712789299</v>
      </c>
      <c r="M396">
        <v>2399.5447197206399</v>
      </c>
      <c r="N396">
        <v>0.99557864055020595</v>
      </c>
    </row>
    <row r="397" spans="1:14" x14ac:dyDescent="0.25">
      <c r="A397">
        <v>396</v>
      </c>
      <c r="B397" t="s">
        <v>493</v>
      </c>
      <c r="C397">
        <v>-12.5488756498453</v>
      </c>
      <c r="D397">
        <v>2399.5447236812201</v>
      </c>
      <c r="E397">
        <v>0.99582732991061695</v>
      </c>
      <c r="F397">
        <v>-12.598358179507199</v>
      </c>
      <c r="G397">
        <v>2399.5447214308601</v>
      </c>
      <c r="H397">
        <v>0.99581087645031896</v>
      </c>
      <c r="I397">
        <v>-12.846718013016901</v>
      </c>
      <c r="J397">
        <v>2399.5447200661401</v>
      </c>
      <c r="K397">
        <v>0.99572829424407205</v>
      </c>
      <c r="L397">
        <v>-13.2967907124211</v>
      </c>
      <c r="M397">
        <v>2399.5447186862102</v>
      </c>
      <c r="N397">
        <v>0.99557864054842304</v>
      </c>
    </row>
    <row r="398" spans="1:14" x14ac:dyDescent="0.25">
      <c r="A398">
        <v>397</v>
      </c>
      <c r="B398" t="s">
        <v>494</v>
      </c>
      <c r="C398">
        <v>-12.5488756497975</v>
      </c>
      <c r="D398">
        <v>2399.5447236912401</v>
      </c>
      <c r="E398">
        <v>0.99582732991065004</v>
      </c>
      <c r="F398">
        <v>-12.598358179504</v>
      </c>
      <c r="G398">
        <v>2399.5447214621099</v>
      </c>
      <c r="H398">
        <v>0.99581087645037403</v>
      </c>
      <c r="I398">
        <v>-12.8467180131591</v>
      </c>
      <c r="J398">
        <v>2399.5447201442598</v>
      </c>
      <c r="K398">
        <v>0.99572829424416398</v>
      </c>
      <c r="L398">
        <v>-13.296790712764899</v>
      </c>
      <c r="M398">
        <v>2399.5447197846902</v>
      </c>
      <c r="N398">
        <v>0.99557864055033296</v>
      </c>
    </row>
    <row r="399" spans="1:14" x14ac:dyDescent="0.25">
      <c r="A399">
        <v>398</v>
      </c>
      <c r="B399" t="s">
        <v>495</v>
      </c>
      <c r="C399">
        <v>-12.548875649844099</v>
      </c>
      <c r="D399">
        <v>2399.5447236814698</v>
      </c>
      <c r="E399">
        <v>0.99582732991061795</v>
      </c>
      <c r="F399">
        <v>-12.598358179495399</v>
      </c>
      <c r="G399">
        <v>2399.5447214798801</v>
      </c>
      <c r="H399">
        <v>0.995810876450408</v>
      </c>
      <c r="I399">
        <v>-12.846718012992101</v>
      </c>
      <c r="J399">
        <v>2399.5447200620501</v>
      </c>
      <c r="K399">
        <v>0.99572829424407305</v>
      </c>
      <c r="L399">
        <v>-13.2967907124916</v>
      </c>
      <c r="M399">
        <v>2399.5447197662402</v>
      </c>
      <c r="N399">
        <v>0.99557864055038903</v>
      </c>
    </row>
    <row r="400" spans="1:14" x14ac:dyDescent="0.25">
      <c r="A400">
        <v>399</v>
      </c>
      <c r="B400" t="s">
        <v>496</v>
      </c>
      <c r="C400">
        <v>-12.548875649847201</v>
      </c>
      <c r="D400">
        <v>2399.5447236995601</v>
      </c>
      <c r="E400">
        <v>0.99582732991064804</v>
      </c>
      <c r="F400">
        <v>-12.5983581795021</v>
      </c>
      <c r="G400">
        <v>2399.5447214359601</v>
      </c>
      <c r="H400">
        <v>0.99581087645032895</v>
      </c>
      <c r="I400">
        <v>-12.8467180129956</v>
      </c>
      <c r="J400">
        <v>2399.54472006995</v>
      </c>
      <c r="K400">
        <v>0.99572829424408604</v>
      </c>
      <c r="L400">
        <v>-13.2967907102735</v>
      </c>
      <c r="M400">
        <v>2399.5447191336398</v>
      </c>
      <c r="N400">
        <v>0.99557864054996104</v>
      </c>
    </row>
    <row r="401" spans="1:14" x14ac:dyDescent="0.25">
      <c r="A401">
        <v>400</v>
      </c>
      <c r="B401" t="s">
        <v>497</v>
      </c>
      <c r="C401">
        <v>-12.548875649842699</v>
      </c>
      <c r="D401">
        <v>2399.5447237006201</v>
      </c>
      <c r="E401">
        <v>0.99582732991065104</v>
      </c>
      <c r="F401">
        <v>-12.5983581795118</v>
      </c>
      <c r="G401">
        <v>2399.54472144793</v>
      </c>
      <c r="H401">
        <v>0.99581087645034705</v>
      </c>
      <c r="I401">
        <v>-12.846718012966999</v>
      </c>
      <c r="J401">
        <v>2399.5447200420899</v>
      </c>
      <c r="K401">
        <v>0.99572829424404596</v>
      </c>
      <c r="L401">
        <v>-13.2967907133048</v>
      </c>
      <c r="M401">
        <v>2399.5447199359801</v>
      </c>
      <c r="N401">
        <v>0.99557864055043199</v>
      </c>
    </row>
    <row r="402" spans="1:14" x14ac:dyDescent="0.25">
      <c r="B402" t="s">
        <v>498</v>
      </c>
      <c r="C402">
        <v>-12.548875649823101</v>
      </c>
      <c r="D402">
        <v>2399.5447236847399</v>
      </c>
      <c r="E402">
        <v>0.99582732991063005</v>
      </c>
      <c r="F402">
        <v>-12.5983581794732</v>
      </c>
      <c r="G402">
        <v>2399.5447214364799</v>
      </c>
      <c r="H402">
        <v>0.99581087645034005</v>
      </c>
      <c r="I402">
        <v>-12.846718012999499</v>
      </c>
      <c r="J402">
        <v>2399.5447200368399</v>
      </c>
      <c r="K402">
        <v>0.99572829424402598</v>
      </c>
      <c r="L402">
        <v>-13.296790712692999</v>
      </c>
      <c r="M402">
        <v>2399.5447193126902</v>
      </c>
      <c r="N402">
        <v>0.99557864054948697</v>
      </c>
    </row>
    <row r="403" spans="1:14" x14ac:dyDescent="0.25">
      <c r="B403" t="s">
        <v>499</v>
      </c>
      <c r="C403">
        <v>-12.5488756497765</v>
      </c>
      <c r="D403">
        <v>2399.5447236682699</v>
      </c>
      <c r="E403">
        <v>0.99582732991061695</v>
      </c>
      <c r="F403">
        <v>-12.598358179433999</v>
      </c>
      <c r="G403">
        <v>2399.5447214106998</v>
      </c>
      <c r="H403">
        <v>0.99581087645030797</v>
      </c>
      <c r="I403">
        <v>-12.8467180130244</v>
      </c>
      <c r="J403">
        <v>2399.5447200652702</v>
      </c>
      <c r="K403">
        <v>0.99572829424406795</v>
      </c>
      <c r="L403">
        <v>-13.296790713785599</v>
      </c>
      <c r="M403">
        <v>2399.5447201770899</v>
      </c>
      <c r="N403">
        <v>0.99557864055071599</v>
      </c>
    </row>
    <row r="404" spans="1:14" x14ac:dyDescent="0.25">
      <c r="B404" t="s">
        <v>500</v>
      </c>
      <c r="C404">
        <v>20.5832611950805</v>
      </c>
      <c r="D404">
        <v>2399.54472364511</v>
      </c>
      <c r="E404">
        <v>0.99315584129258605</v>
      </c>
      <c r="F404">
        <v>20.533778665552301</v>
      </c>
      <c r="G404">
        <v>2399.54472155242</v>
      </c>
      <c r="H404">
        <v>0.99317229436496501</v>
      </c>
      <c r="I404">
        <v>20.2854188318924</v>
      </c>
      <c r="J404">
        <v>2399.5447199251398</v>
      </c>
      <c r="K404">
        <v>0.99325487473782004</v>
      </c>
      <c r="L404">
        <v>19.835346132803899</v>
      </c>
      <c r="M404">
        <v>2399.5447197071098</v>
      </c>
      <c r="N404">
        <v>0.993404525421131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FFB93-F71E-4423-B9EE-02E2B8ED76A3}">
  <dimension ref="A1:S402"/>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172</v>
      </c>
      <c r="C2">
        <v>-2.0934710533918</v>
      </c>
      <c r="D2">
        <v>0.21095210126983199</v>
      </c>
      <c r="E2" s="1">
        <v>3.2764150711816901E-23</v>
      </c>
      <c r="F2">
        <v>-1.96787275481016</v>
      </c>
      <c r="G2">
        <v>0.292134990995014</v>
      </c>
      <c r="H2" s="1">
        <v>1.6260915381204501E-11</v>
      </c>
      <c r="I2">
        <v>-2.3067583621798802</v>
      </c>
      <c r="J2">
        <v>0.31615416775489102</v>
      </c>
      <c r="K2" s="1">
        <v>2.9577016871289598E-13</v>
      </c>
      <c r="L2">
        <v>-2.0724849402554102</v>
      </c>
      <c r="M2">
        <v>0.20992546874422299</v>
      </c>
      <c r="N2" s="1">
        <v>5.4792991766737E-23</v>
      </c>
      <c r="P2" t="str">
        <f>IF(E2&lt;0.001,"***",IF(E2&lt;0.01,"**",IF(E2&lt;0.05,"*",IF(E2&lt;0.1,"^",""))))</f>
        <v>***</v>
      </c>
      <c r="Q2" t="str">
        <f>IF(H2&lt;0.001,"***",IF(H2&lt;0.01,"**",IF(H2&lt;0.05,"*",IF(H2&lt;0.1,"^",""))))</f>
        <v>***</v>
      </c>
      <c r="R2" t="str">
        <f>IF(K2&lt;0.001,"***",IF(K2&lt;0.01,"**",IF(K2&lt;0.05,"*",IF(K2&lt;0.1,"^",""))))</f>
        <v>***</v>
      </c>
      <c r="S2" t="str">
        <f>IF(N2&lt;0.001,"***",IF(N2&lt;0.01,"**",IF(N2&lt;0.05,"*",IF(N2&lt;0.1,"^",""))))</f>
        <v>***</v>
      </c>
    </row>
    <row r="3" spans="1:19" x14ac:dyDescent="0.25">
      <c r="A3">
        <v>2</v>
      </c>
      <c r="B3" t="s">
        <v>120</v>
      </c>
      <c r="C3">
        <v>-9.1579889921403798E-2</v>
      </c>
      <c r="D3">
        <v>0.105588999364134</v>
      </c>
      <c r="E3">
        <v>0.38576442399433097</v>
      </c>
      <c r="F3">
        <v>-1.1227315646603699E-2</v>
      </c>
      <c r="G3">
        <v>0.13180458258194799</v>
      </c>
      <c r="H3">
        <v>0.93211707629488005</v>
      </c>
      <c r="I3">
        <v>-0.17707604375399699</v>
      </c>
      <c r="J3">
        <v>0.18500524826495501</v>
      </c>
      <c r="K3">
        <v>0.33849626790770798</v>
      </c>
      <c r="L3">
        <v>-8.2308814690374002E-2</v>
      </c>
      <c r="M3">
        <v>0.104976835894611</v>
      </c>
      <c r="N3">
        <v>0.43300112236072602</v>
      </c>
      <c r="P3" t="str">
        <f>IF(E3&lt;0.001,"***",IF(E3&lt;0.01,"**",IF(E3&lt;0.05,"*",IF(E3&lt;0.1,"^",""))))</f>
        <v/>
      </c>
      <c r="Q3" t="str">
        <f t="shared" ref="Q3:Q30" si="0">IF(H3&lt;0.001,"***",IF(H3&lt;0.01,"**",IF(H3&lt;0.05,"*",IF(H3&lt;0.1,"^",""))))</f>
        <v/>
      </c>
      <c r="R3" t="str">
        <f t="shared" ref="R3:R30" si="1">IF(K3&lt;0.001,"***",IF(K3&lt;0.01,"**",IF(K3&lt;0.05,"*",IF(K3&lt;0.1,"^",""))))</f>
        <v/>
      </c>
      <c r="S3" t="str">
        <f t="shared" ref="S3:S30" si="2">IF(N3&lt;0.001,"***",IF(N3&lt;0.01,"**",IF(N3&lt;0.05,"*",IF(N3&lt;0.1,"^",""))))</f>
        <v/>
      </c>
    </row>
    <row r="4" spans="1:19" x14ac:dyDescent="0.25">
      <c r="A4">
        <v>3</v>
      </c>
      <c r="B4" t="s">
        <v>10</v>
      </c>
      <c r="C4">
        <v>2.2163280867747201E-2</v>
      </c>
      <c r="D4">
        <v>3.83641666045774E-2</v>
      </c>
      <c r="E4">
        <v>0.56346136675540404</v>
      </c>
      <c r="F4">
        <v>1.9110419286282501E-2</v>
      </c>
      <c r="G4">
        <v>5.6162256221305801E-2</v>
      </c>
      <c r="H4">
        <v>0.73365202246899597</v>
      </c>
      <c r="I4">
        <v>4.3247008079498302E-3</v>
      </c>
      <c r="J4">
        <v>5.3663367414296399E-2</v>
      </c>
      <c r="K4">
        <v>0.93576846336910402</v>
      </c>
      <c r="L4">
        <v>2.6863484764592799E-2</v>
      </c>
      <c r="M4">
        <v>3.81464675970382E-2</v>
      </c>
      <c r="N4">
        <v>0.48129611475531903</v>
      </c>
      <c r="P4" t="str">
        <f t="shared" ref="P4:P30" si="3">IF(E4&lt;0.001,"***",IF(E4&lt;0.01,"**",IF(E4&lt;0.05,"*",IF(E4&lt;0.1,"^",""))))</f>
        <v/>
      </c>
      <c r="Q4" t="str">
        <f t="shared" si="0"/>
        <v/>
      </c>
      <c r="R4" t="str">
        <f t="shared" si="1"/>
        <v/>
      </c>
      <c r="S4" t="str">
        <f t="shared" si="2"/>
        <v/>
      </c>
    </row>
    <row r="5" spans="1:19" x14ac:dyDescent="0.25">
      <c r="A5">
        <v>4</v>
      </c>
      <c r="B5" t="s">
        <v>12</v>
      </c>
      <c r="C5">
        <v>-7.9263782233309002E-2</v>
      </c>
      <c r="D5">
        <v>4.4383571078573103E-2</v>
      </c>
      <c r="E5">
        <v>7.4118506316821001E-2</v>
      </c>
      <c r="F5">
        <v>-0.120046669493187</v>
      </c>
      <c r="G5">
        <v>5.9493199508035499E-2</v>
      </c>
      <c r="H5">
        <v>4.3609833133699198E-2</v>
      </c>
      <c r="I5">
        <v>-1.93015345641868E-2</v>
      </c>
      <c r="J5">
        <v>7.0480389828900397E-2</v>
      </c>
      <c r="K5">
        <v>0.78419466548580996</v>
      </c>
      <c r="L5">
        <v>-7.8095302976241898E-2</v>
      </c>
      <c r="M5">
        <v>4.4125929489719398E-2</v>
      </c>
      <c r="N5">
        <v>7.6755807613768295E-2</v>
      </c>
      <c r="P5" t="str">
        <f t="shared" si="3"/>
        <v>^</v>
      </c>
      <c r="Q5" t="str">
        <f t="shared" si="0"/>
        <v>*</v>
      </c>
      <c r="R5" t="str">
        <f t="shared" si="1"/>
        <v/>
      </c>
      <c r="S5" t="str">
        <f t="shared" si="2"/>
        <v>^</v>
      </c>
    </row>
    <row r="6" spans="1:19" x14ac:dyDescent="0.25">
      <c r="A6">
        <v>5</v>
      </c>
      <c r="B6" t="s">
        <v>124</v>
      </c>
      <c r="C6">
        <v>1.5642220216728401E-2</v>
      </c>
      <c r="D6">
        <v>3.3633959631098199E-2</v>
      </c>
      <c r="E6">
        <v>0.64187974028480299</v>
      </c>
      <c r="F6" t="s">
        <v>170</v>
      </c>
      <c r="G6" t="s">
        <v>170</v>
      </c>
      <c r="H6" t="s">
        <v>170</v>
      </c>
      <c r="I6" t="s">
        <v>170</v>
      </c>
      <c r="J6" t="s">
        <v>170</v>
      </c>
      <c r="K6" t="s">
        <v>170</v>
      </c>
      <c r="L6">
        <v>1.6313747947507801E-2</v>
      </c>
      <c r="M6">
        <v>3.2661298878959501E-2</v>
      </c>
      <c r="N6">
        <v>0.617439496449533</v>
      </c>
      <c r="P6" t="str">
        <f t="shared" si="3"/>
        <v/>
      </c>
      <c r="Q6" t="str">
        <f t="shared" si="0"/>
        <v/>
      </c>
      <c r="R6" t="str">
        <f t="shared" si="1"/>
        <v/>
      </c>
      <c r="S6" t="str">
        <f t="shared" si="2"/>
        <v/>
      </c>
    </row>
    <row r="7" spans="1:19" x14ac:dyDescent="0.25">
      <c r="A7">
        <v>6</v>
      </c>
      <c r="B7" t="s">
        <v>25</v>
      </c>
      <c r="C7">
        <v>-3.8433393218466602E-2</v>
      </c>
      <c r="D7">
        <v>5.6054254041520299E-2</v>
      </c>
      <c r="E7">
        <v>0.49293616235366</v>
      </c>
      <c r="F7">
        <v>-6.4460384889126296E-2</v>
      </c>
      <c r="G7">
        <v>7.5345298483387294E-2</v>
      </c>
      <c r="H7">
        <v>0.39225617553300102</v>
      </c>
      <c r="I7">
        <v>-4.23552862346121E-2</v>
      </c>
      <c r="J7">
        <v>8.8903908463137296E-2</v>
      </c>
      <c r="K7">
        <v>0.63377770333540795</v>
      </c>
      <c r="L7">
        <v>-4.0493550315240497E-2</v>
      </c>
      <c r="M7">
        <v>5.56626398822773E-2</v>
      </c>
      <c r="N7">
        <v>0.46693093907085598</v>
      </c>
      <c r="P7" t="str">
        <f t="shared" si="3"/>
        <v/>
      </c>
      <c r="Q7" t="str">
        <f t="shared" si="0"/>
        <v/>
      </c>
      <c r="R7" t="str">
        <f t="shared" si="1"/>
        <v/>
      </c>
      <c r="S7" t="str">
        <f t="shared" si="2"/>
        <v/>
      </c>
    </row>
    <row r="8" spans="1:19" x14ac:dyDescent="0.25">
      <c r="A8">
        <v>7</v>
      </c>
      <c r="B8" t="s">
        <v>26</v>
      </c>
      <c r="C8">
        <v>3.5090340204106202E-2</v>
      </c>
      <c r="D8">
        <v>0.117359908023337</v>
      </c>
      <c r="E8">
        <v>0.76494181585308896</v>
      </c>
      <c r="F8">
        <v>9.7993612414918302E-2</v>
      </c>
      <c r="G8">
        <v>0.13830028998926799</v>
      </c>
      <c r="H8">
        <v>0.47859954581365</v>
      </c>
      <c r="I8">
        <v>-0.13812999429268599</v>
      </c>
      <c r="J8">
        <v>0.239232611089923</v>
      </c>
      <c r="K8">
        <v>0.56367750453483201</v>
      </c>
      <c r="L8">
        <v>6.0709434431748303E-2</v>
      </c>
      <c r="M8">
        <v>0.116013895424874</v>
      </c>
      <c r="N8">
        <v>0.60076932163242902</v>
      </c>
      <c r="P8" t="str">
        <f t="shared" si="3"/>
        <v/>
      </c>
      <c r="Q8" t="str">
        <f t="shared" si="0"/>
        <v/>
      </c>
      <c r="R8" t="str">
        <f t="shared" si="1"/>
        <v/>
      </c>
      <c r="S8" t="str">
        <f t="shared" si="2"/>
        <v/>
      </c>
    </row>
    <row r="9" spans="1:19" x14ac:dyDescent="0.25">
      <c r="A9">
        <v>8</v>
      </c>
      <c r="B9" t="s">
        <v>30</v>
      </c>
      <c r="C9">
        <v>0.184176030584322</v>
      </c>
      <c r="D9">
        <v>4.5163531139209401E-2</v>
      </c>
      <c r="E9" s="1">
        <v>4.5428440291915699E-5</v>
      </c>
      <c r="F9">
        <v>4.8831317914988397E-2</v>
      </c>
      <c r="G9">
        <v>6.2673279273143104E-2</v>
      </c>
      <c r="H9">
        <v>0.435896694136581</v>
      </c>
      <c r="I9">
        <v>0.31742609937800298</v>
      </c>
      <c r="J9">
        <v>6.7241895727526105E-2</v>
      </c>
      <c r="K9" s="1">
        <v>2.35081089087612E-6</v>
      </c>
      <c r="L9">
        <v>0.17110266579243499</v>
      </c>
      <c r="M9">
        <v>4.4650392776326098E-2</v>
      </c>
      <c r="N9">
        <v>1.2707842015418901E-4</v>
      </c>
      <c r="P9" t="str">
        <f t="shared" si="3"/>
        <v>***</v>
      </c>
      <c r="Q9" t="str">
        <f t="shared" si="0"/>
        <v/>
      </c>
      <c r="R9" t="str">
        <f t="shared" si="1"/>
        <v>***</v>
      </c>
      <c r="S9" t="str">
        <f t="shared" si="2"/>
        <v>***</v>
      </c>
    </row>
    <row r="10" spans="1:19" x14ac:dyDescent="0.25">
      <c r="A10">
        <v>9</v>
      </c>
      <c r="B10" t="s">
        <v>27</v>
      </c>
      <c r="C10">
        <v>0.182704824587966</v>
      </c>
      <c r="D10">
        <v>8.6801154916396298E-2</v>
      </c>
      <c r="E10">
        <v>3.5302949121699297E-2</v>
      </c>
      <c r="F10">
        <v>6.7772705228119901E-2</v>
      </c>
      <c r="G10">
        <v>0.117644497277113</v>
      </c>
      <c r="H10">
        <v>0.56456074586732696</v>
      </c>
      <c r="I10">
        <v>0.279344082304954</v>
      </c>
      <c r="J10">
        <v>0.13619270345804599</v>
      </c>
      <c r="K10">
        <v>4.0257761062773602E-2</v>
      </c>
      <c r="L10">
        <v>0.17561474562059901</v>
      </c>
      <c r="M10">
        <v>8.3593403151319898E-2</v>
      </c>
      <c r="N10">
        <v>3.5656715047644803E-2</v>
      </c>
      <c r="P10" t="str">
        <f t="shared" si="3"/>
        <v>*</v>
      </c>
      <c r="Q10" t="str">
        <f t="shared" si="0"/>
        <v/>
      </c>
      <c r="R10" t="str">
        <f t="shared" si="1"/>
        <v>*</v>
      </c>
      <c r="S10" t="str">
        <f t="shared" si="2"/>
        <v>*</v>
      </c>
    </row>
    <row r="11" spans="1:19" x14ac:dyDescent="0.25">
      <c r="A11">
        <v>10</v>
      </c>
      <c r="B11" t="s">
        <v>29</v>
      </c>
      <c r="C11">
        <v>0.15201335974491201</v>
      </c>
      <c r="D11">
        <v>3.9396816809214003E-2</v>
      </c>
      <c r="E11">
        <v>1.14076277083449E-4</v>
      </c>
      <c r="F11">
        <v>3.7681112290339103E-2</v>
      </c>
      <c r="G11">
        <v>5.9180973615620198E-2</v>
      </c>
      <c r="H11">
        <v>0.52431381831507395</v>
      </c>
      <c r="I11">
        <v>0.23478267474635001</v>
      </c>
      <c r="J11">
        <v>5.4417302978865399E-2</v>
      </c>
      <c r="K11" s="1">
        <v>1.5997489860335299E-5</v>
      </c>
      <c r="L11">
        <v>0.147815522358617</v>
      </c>
      <c r="M11">
        <v>3.9103929143365003E-2</v>
      </c>
      <c r="N11">
        <v>1.56785353640344E-4</v>
      </c>
      <c r="P11" t="str">
        <f t="shared" si="3"/>
        <v>***</v>
      </c>
      <c r="Q11" t="str">
        <f t="shared" si="0"/>
        <v/>
      </c>
      <c r="R11" t="str">
        <f t="shared" si="1"/>
        <v>***</v>
      </c>
      <c r="S11" t="str">
        <f t="shared" si="2"/>
        <v>***</v>
      </c>
    </row>
    <row r="12" spans="1:19" x14ac:dyDescent="0.25">
      <c r="A12">
        <v>11</v>
      </c>
      <c r="B12" t="s">
        <v>28</v>
      </c>
      <c r="C12">
        <v>0.24441993458098399</v>
      </c>
      <c r="D12">
        <v>0.13848842294869301</v>
      </c>
      <c r="E12">
        <v>7.7578489764164801E-2</v>
      </c>
      <c r="F12">
        <v>1.49727776230441E-2</v>
      </c>
      <c r="G12">
        <v>0.16013306656402601</v>
      </c>
      <c r="H12">
        <v>0.92550468333237701</v>
      </c>
      <c r="I12">
        <v>0.90836101134388103</v>
      </c>
      <c r="J12">
        <v>0.34015154299296502</v>
      </c>
      <c r="K12">
        <v>7.5747447901869701E-3</v>
      </c>
      <c r="L12">
        <v>0.25639651813822201</v>
      </c>
      <c r="M12">
        <v>0.13602830157729601</v>
      </c>
      <c r="N12">
        <v>5.9446544151579801E-2</v>
      </c>
      <c r="P12" t="str">
        <f t="shared" si="3"/>
        <v>^</v>
      </c>
      <c r="Q12" t="str">
        <f t="shared" si="0"/>
        <v/>
      </c>
      <c r="R12" t="str">
        <f t="shared" si="1"/>
        <v>**</v>
      </c>
      <c r="S12" t="str">
        <f t="shared" si="2"/>
        <v>^</v>
      </c>
    </row>
    <row r="13" spans="1:19" x14ac:dyDescent="0.25">
      <c r="A13">
        <v>12</v>
      </c>
      <c r="B13" t="s">
        <v>31</v>
      </c>
      <c r="C13">
        <v>-6.3955026506184495E-2</v>
      </c>
      <c r="D13">
        <v>9.9781223197138395E-3</v>
      </c>
      <c r="E13" s="1">
        <v>1.45973515073049E-10</v>
      </c>
      <c r="F13">
        <v>-6.48138903852329E-2</v>
      </c>
      <c r="G13">
        <v>1.3916510429855099E-2</v>
      </c>
      <c r="H13" s="1">
        <v>3.20324580057649E-6</v>
      </c>
      <c r="I13">
        <v>-5.71184568042774E-2</v>
      </c>
      <c r="J13">
        <v>1.49408246463538E-2</v>
      </c>
      <c r="K13">
        <v>1.3184908645084601E-4</v>
      </c>
      <c r="L13">
        <v>-6.5390802005120999E-2</v>
      </c>
      <c r="M13">
        <v>9.92436323674303E-3</v>
      </c>
      <c r="N13" s="1">
        <v>4.4304745649748197E-11</v>
      </c>
      <c r="P13" t="str">
        <f t="shared" si="3"/>
        <v>***</v>
      </c>
      <c r="Q13" t="str">
        <f t="shared" si="0"/>
        <v>***</v>
      </c>
      <c r="R13" t="str">
        <f t="shared" si="1"/>
        <v>***</v>
      </c>
      <c r="S13" t="str">
        <f t="shared" si="2"/>
        <v>***</v>
      </c>
    </row>
    <row r="14" spans="1:19" x14ac:dyDescent="0.25">
      <c r="A14">
        <v>13</v>
      </c>
      <c r="B14" t="s">
        <v>503</v>
      </c>
      <c r="C14">
        <v>-2.35592348588269E-2</v>
      </c>
      <c r="D14">
        <v>4.7400503597289499E-2</v>
      </c>
      <c r="E14">
        <v>0.61917142839453598</v>
      </c>
      <c r="F14">
        <v>3.77232689789452E-2</v>
      </c>
      <c r="G14">
        <v>6.2396176769376199E-2</v>
      </c>
      <c r="H14">
        <v>0.54546035242547097</v>
      </c>
      <c r="I14">
        <v>-0.16803760227933001</v>
      </c>
      <c r="J14">
        <v>7.7618922584327593E-2</v>
      </c>
      <c r="K14">
        <v>3.0394952665273599E-2</v>
      </c>
      <c r="L14">
        <v>-3.4430896961431201E-2</v>
      </c>
      <c r="M14">
        <v>4.7020913476870103E-2</v>
      </c>
      <c r="N14">
        <v>0.46401815777330102</v>
      </c>
      <c r="P14" t="str">
        <f t="shared" si="3"/>
        <v/>
      </c>
      <c r="Q14" t="str">
        <f t="shared" si="0"/>
        <v/>
      </c>
      <c r="R14" t="str">
        <f t="shared" si="1"/>
        <v>*</v>
      </c>
      <c r="S14" t="str">
        <f t="shared" si="2"/>
        <v/>
      </c>
    </row>
    <row r="15" spans="1:19" x14ac:dyDescent="0.25">
      <c r="A15">
        <v>14</v>
      </c>
      <c r="B15" t="s">
        <v>504</v>
      </c>
      <c r="C15">
        <v>-9.98191326801472E-3</v>
      </c>
      <c r="D15">
        <v>5.1844920556826303E-2</v>
      </c>
      <c r="E15">
        <v>0.84732388756671895</v>
      </c>
      <c r="F15">
        <v>-9.85736167895961E-2</v>
      </c>
      <c r="G15">
        <v>7.9738340645404804E-2</v>
      </c>
      <c r="H15">
        <v>0.21637919704495501</v>
      </c>
      <c r="I15">
        <v>-3.87821986003495E-3</v>
      </c>
      <c r="J15">
        <v>7.2501679458050597E-2</v>
      </c>
      <c r="K15">
        <v>0.95734034392608802</v>
      </c>
      <c r="L15">
        <v>-2.2008008050431599E-2</v>
      </c>
      <c r="M15">
        <v>5.1347389899411899E-2</v>
      </c>
      <c r="N15">
        <v>0.66820702061748705</v>
      </c>
      <c r="P15" t="str">
        <f t="shared" si="3"/>
        <v/>
      </c>
      <c r="Q15" t="str">
        <f t="shared" si="0"/>
        <v/>
      </c>
      <c r="R15" t="str">
        <f t="shared" si="1"/>
        <v/>
      </c>
      <c r="S15" t="str">
        <f t="shared" si="2"/>
        <v/>
      </c>
    </row>
    <row r="16" spans="1:19" x14ac:dyDescent="0.25">
      <c r="A16">
        <v>15</v>
      </c>
      <c r="B16" t="s">
        <v>505</v>
      </c>
      <c r="C16">
        <v>1.94764718778602E-2</v>
      </c>
      <c r="D16">
        <v>4.8517962678876002E-2</v>
      </c>
      <c r="E16">
        <v>0.68810499006988401</v>
      </c>
      <c r="F16">
        <v>4.2559158856278603E-2</v>
      </c>
      <c r="G16">
        <v>6.9864460041781706E-2</v>
      </c>
      <c r="H16">
        <v>0.54241341625871597</v>
      </c>
      <c r="I16">
        <v>-3.9887439381138902E-2</v>
      </c>
      <c r="J16">
        <v>6.9913325554359695E-2</v>
      </c>
      <c r="K16">
        <v>0.56832031968402996</v>
      </c>
      <c r="L16">
        <v>6.7919456849943596E-3</v>
      </c>
      <c r="M16">
        <v>4.80884864740014E-2</v>
      </c>
      <c r="N16">
        <v>0.88768153250105797</v>
      </c>
      <c r="P16" t="str">
        <f t="shared" si="3"/>
        <v/>
      </c>
      <c r="Q16" t="str">
        <f t="shared" si="0"/>
        <v/>
      </c>
      <c r="R16" t="str">
        <f t="shared" si="1"/>
        <v/>
      </c>
      <c r="S16" t="str">
        <f t="shared" si="2"/>
        <v/>
      </c>
    </row>
    <row r="17" spans="1:19" x14ac:dyDescent="0.25">
      <c r="A17">
        <v>16</v>
      </c>
      <c r="B17" t="s">
        <v>173</v>
      </c>
      <c r="C17">
        <v>2.7512540759184599E-2</v>
      </c>
      <c r="D17">
        <v>5.3914942186184797E-2</v>
      </c>
      <c r="E17">
        <v>0.60984460588241796</v>
      </c>
      <c r="F17">
        <v>5.9431406422151202E-2</v>
      </c>
      <c r="G17">
        <v>7.4626007369146499E-2</v>
      </c>
      <c r="H17">
        <v>0.42580538554684999</v>
      </c>
      <c r="I17">
        <v>-4.6477234239951697E-2</v>
      </c>
      <c r="J17">
        <v>8.0333278452994705E-2</v>
      </c>
      <c r="K17">
        <v>0.56288935560407904</v>
      </c>
      <c r="L17">
        <v>3.4522118725597198E-2</v>
      </c>
      <c r="M17">
        <v>5.3530175494657301E-2</v>
      </c>
      <c r="N17">
        <v>0.51898583483233995</v>
      </c>
      <c r="P17" t="str">
        <f t="shared" si="3"/>
        <v/>
      </c>
      <c r="Q17" t="str">
        <f t="shared" si="0"/>
        <v/>
      </c>
      <c r="R17" t="str">
        <f t="shared" si="1"/>
        <v/>
      </c>
      <c r="S17" t="str">
        <f t="shared" si="2"/>
        <v/>
      </c>
    </row>
    <row r="18" spans="1:19" x14ac:dyDescent="0.25">
      <c r="A18">
        <v>17</v>
      </c>
      <c r="B18" t="s">
        <v>32</v>
      </c>
      <c r="C18">
        <v>2.83341405230455E-2</v>
      </c>
      <c r="D18">
        <v>2.05269104462719E-2</v>
      </c>
      <c r="E18">
        <v>0.16748161037224399</v>
      </c>
      <c r="F18">
        <v>2.0575694754660898E-2</v>
      </c>
      <c r="G18">
        <v>2.5739461515468E-2</v>
      </c>
      <c r="H18">
        <v>0.42406821184460097</v>
      </c>
      <c r="I18">
        <v>5.5202072700595101E-2</v>
      </c>
      <c r="J18">
        <v>3.6127587696423602E-2</v>
      </c>
      <c r="K18">
        <v>0.12651859472319199</v>
      </c>
      <c r="L18">
        <v>3.1158929831658501E-2</v>
      </c>
      <c r="M18">
        <v>2.0409600909436401E-2</v>
      </c>
      <c r="N18">
        <v>0.12684059920012999</v>
      </c>
      <c r="P18" t="str">
        <f t="shared" si="3"/>
        <v/>
      </c>
      <c r="Q18" t="str">
        <f t="shared" si="0"/>
        <v/>
      </c>
      <c r="R18" t="str">
        <f t="shared" si="1"/>
        <v/>
      </c>
      <c r="S18" t="str">
        <f t="shared" si="2"/>
        <v/>
      </c>
    </row>
    <row r="19" spans="1:19" x14ac:dyDescent="0.25">
      <c r="A19">
        <v>18</v>
      </c>
      <c r="B19" t="s">
        <v>33</v>
      </c>
      <c r="C19">
        <v>1.02506470224748E-2</v>
      </c>
      <c r="D19">
        <v>5.43573346589671E-3</v>
      </c>
      <c r="E19">
        <v>5.93233778278561E-2</v>
      </c>
      <c r="F19">
        <v>1.8200567726211699E-2</v>
      </c>
      <c r="G19">
        <v>8.3142977086456404E-3</v>
      </c>
      <c r="H19">
        <v>2.8591857146311499E-2</v>
      </c>
      <c r="I19">
        <v>5.0408222560124503E-3</v>
      </c>
      <c r="J19">
        <v>7.3690783934792798E-3</v>
      </c>
      <c r="K19">
        <v>0.49394323503746201</v>
      </c>
      <c r="L19">
        <v>1.0351948955418201E-2</v>
      </c>
      <c r="M19">
        <v>5.4163309289577697E-3</v>
      </c>
      <c r="N19">
        <v>5.5972782099843098E-2</v>
      </c>
      <c r="P19" t="str">
        <f t="shared" si="3"/>
        <v>^</v>
      </c>
      <c r="Q19" t="str">
        <f t="shared" si="0"/>
        <v>*</v>
      </c>
      <c r="R19" t="str">
        <f t="shared" si="1"/>
        <v/>
      </c>
      <c r="S19" t="str">
        <f t="shared" si="2"/>
        <v>^</v>
      </c>
    </row>
    <row r="20" spans="1:19" x14ac:dyDescent="0.25">
      <c r="A20">
        <v>19</v>
      </c>
      <c r="B20" t="s">
        <v>118</v>
      </c>
      <c r="C20">
        <v>-1.77218225840826E-2</v>
      </c>
      <c r="D20">
        <v>9.1256353442883895E-3</v>
      </c>
      <c r="E20">
        <v>5.2139239513017702E-2</v>
      </c>
      <c r="F20">
        <v>-3.5470820002777799E-2</v>
      </c>
      <c r="G20">
        <v>1.25416579659791E-2</v>
      </c>
      <c r="H20">
        <v>4.6804688131249798E-3</v>
      </c>
      <c r="I20">
        <v>4.6666805654437399E-3</v>
      </c>
      <c r="J20">
        <v>1.36834450961681E-2</v>
      </c>
      <c r="K20">
        <v>0.73306915323713595</v>
      </c>
      <c r="L20">
        <v>-1.8991093851983099E-2</v>
      </c>
      <c r="M20">
        <v>9.0806550807613993E-3</v>
      </c>
      <c r="N20">
        <v>3.6494078382808E-2</v>
      </c>
      <c r="P20" t="str">
        <f t="shared" si="3"/>
        <v>^</v>
      </c>
      <c r="Q20" t="str">
        <f t="shared" si="0"/>
        <v>**</v>
      </c>
      <c r="R20" t="str">
        <f t="shared" si="1"/>
        <v/>
      </c>
      <c r="S20" t="str">
        <f t="shared" si="2"/>
        <v>*</v>
      </c>
    </row>
    <row r="21" spans="1:19" x14ac:dyDescent="0.25">
      <c r="A21">
        <v>20</v>
      </c>
      <c r="B21" t="s">
        <v>34</v>
      </c>
      <c r="C21">
        <v>3.4725874056424702E-3</v>
      </c>
      <c r="D21">
        <v>8.0001016321562199E-4</v>
      </c>
      <c r="E21" s="1">
        <v>1.42043029018509E-5</v>
      </c>
      <c r="F21">
        <v>4.21489115656647E-3</v>
      </c>
      <c r="G21">
        <v>1.0932558037597101E-3</v>
      </c>
      <c r="H21">
        <v>1.15560977549442E-4</v>
      </c>
      <c r="I21">
        <v>2.1891876443166499E-3</v>
      </c>
      <c r="J21">
        <v>1.2070132247E-3</v>
      </c>
      <c r="K21">
        <v>6.97203825887137E-2</v>
      </c>
      <c r="L21">
        <v>3.32985306637359E-3</v>
      </c>
      <c r="M21">
        <v>7.9156645823763702E-4</v>
      </c>
      <c r="N21" s="1">
        <v>2.5916955652646099E-5</v>
      </c>
      <c r="P21" t="str">
        <f t="shared" si="3"/>
        <v>***</v>
      </c>
      <c r="Q21" t="str">
        <f t="shared" si="0"/>
        <v>***</v>
      </c>
      <c r="R21" t="str">
        <f t="shared" si="1"/>
        <v>^</v>
      </c>
      <c r="S21" t="str">
        <f t="shared" si="2"/>
        <v>***</v>
      </c>
    </row>
    <row r="22" spans="1:19" x14ac:dyDescent="0.25">
      <c r="A22">
        <v>21</v>
      </c>
      <c r="B22" t="s">
        <v>35</v>
      </c>
      <c r="C22">
        <v>-8.2098367556533095E-4</v>
      </c>
      <c r="D22">
        <v>4.4011503523120802E-4</v>
      </c>
      <c r="E22">
        <v>6.2127556852343703E-2</v>
      </c>
      <c r="F22">
        <v>-1.10025143641382E-3</v>
      </c>
      <c r="G22">
        <v>6.3659321093419499E-4</v>
      </c>
      <c r="H22">
        <v>8.3926743509376706E-2</v>
      </c>
      <c r="I22">
        <v>-3.4212477134674702E-4</v>
      </c>
      <c r="J22">
        <v>6.4100615739408199E-4</v>
      </c>
      <c r="K22">
        <v>0.59352775108820499</v>
      </c>
      <c r="L22">
        <v>-8.7009880111216101E-4</v>
      </c>
      <c r="M22">
        <v>4.22716224586053E-4</v>
      </c>
      <c r="N22">
        <v>3.95563525170647E-2</v>
      </c>
      <c r="P22" t="str">
        <f t="shared" si="3"/>
        <v>^</v>
      </c>
      <c r="Q22" t="str">
        <f t="shared" si="0"/>
        <v>^</v>
      </c>
      <c r="R22" t="str">
        <f t="shared" si="1"/>
        <v/>
      </c>
      <c r="S22" t="str">
        <f t="shared" si="2"/>
        <v>*</v>
      </c>
    </row>
    <row r="23" spans="1:19" x14ac:dyDescent="0.25">
      <c r="A23">
        <v>22</v>
      </c>
      <c r="B23" t="s">
        <v>36</v>
      </c>
      <c r="C23">
        <v>6.6191361802228101E-4</v>
      </c>
      <c r="D23">
        <v>1.70661854973183E-4</v>
      </c>
      <c r="E23">
        <v>1.05098442845761E-4</v>
      </c>
      <c r="F23">
        <v>5.5426406337787603E-4</v>
      </c>
      <c r="G23">
        <v>2.4789260757601401E-4</v>
      </c>
      <c r="H23">
        <v>2.5358062750246199E-2</v>
      </c>
      <c r="I23">
        <v>8.6227917023538804E-4</v>
      </c>
      <c r="J23">
        <v>2.42932764929062E-4</v>
      </c>
      <c r="K23">
        <v>3.8602791000323102E-4</v>
      </c>
      <c r="L23">
        <v>6.5534509236111604E-4</v>
      </c>
      <c r="M23">
        <v>1.68784375821009E-4</v>
      </c>
      <c r="N23">
        <v>1.0328789049171E-4</v>
      </c>
      <c r="P23" t="str">
        <f t="shared" si="3"/>
        <v>***</v>
      </c>
      <c r="Q23" t="str">
        <f t="shared" si="0"/>
        <v>*</v>
      </c>
      <c r="R23" t="str">
        <f t="shared" si="1"/>
        <v>***</v>
      </c>
      <c r="S23" t="str">
        <f t="shared" si="2"/>
        <v>***</v>
      </c>
    </row>
    <row r="24" spans="1:19" x14ac:dyDescent="0.25">
      <c r="A24">
        <v>23</v>
      </c>
      <c r="B24" t="s">
        <v>37</v>
      </c>
      <c r="C24">
        <v>-8.8898922767401897E-3</v>
      </c>
      <c r="D24">
        <v>3.3317078916334598E-2</v>
      </c>
      <c r="E24">
        <v>0.78960245573593102</v>
      </c>
      <c r="F24">
        <v>3.2788387881259401E-2</v>
      </c>
      <c r="G24">
        <v>4.5249035990299502E-2</v>
      </c>
      <c r="H24">
        <v>0.46868475967916301</v>
      </c>
      <c r="I24">
        <v>-5.76931960896295E-2</v>
      </c>
      <c r="J24">
        <v>5.0947704987582297E-2</v>
      </c>
      <c r="K24">
        <v>0.25746618146432698</v>
      </c>
      <c r="L24">
        <v>-3.9828516896680399E-4</v>
      </c>
      <c r="M24">
        <v>3.31280512705871E-2</v>
      </c>
      <c r="N24">
        <v>0.99040758754319103</v>
      </c>
      <c r="P24" t="str">
        <f t="shared" si="3"/>
        <v/>
      </c>
      <c r="Q24" t="str">
        <f t="shared" si="0"/>
        <v/>
      </c>
      <c r="R24" t="str">
        <f t="shared" si="1"/>
        <v/>
      </c>
      <c r="S24" t="str">
        <f t="shared" si="2"/>
        <v/>
      </c>
    </row>
    <row r="25" spans="1:19" x14ac:dyDescent="0.25">
      <c r="A25">
        <v>24</v>
      </c>
      <c r="B25" t="s">
        <v>38</v>
      </c>
      <c r="C25">
        <v>2.8983538160051999E-2</v>
      </c>
      <c r="D25">
        <v>4.6178103786365499E-2</v>
      </c>
      <c r="E25">
        <v>0.53023535620461903</v>
      </c>
      <c r="F25">
        <v>0.111316780816462</v>
      </c>
      <c r="G25">
        <v>6.1324870580738197E-2</v>
      </c>
      <c r="H25">
        <v>6.9493490993142101E-2</v>
      </c>
      <c r="I25">
        <v>-8.8093001591545497E-2</v>
      </c>
      <c r="J25">
        <v>7.4194191719618593E-2</v>
      </c>
      <c r="K25">
        <v>0.23509741575031701</v>
      </c>
      <c r="L25">
        <v>3.1329548259740901E-2</v>
      </c>
      <c r="M25">
        <v>4.5999383025521701E-2</v>
      </c>
      <c r="N25">
        <v>0.495816903531134</v>
      </c>
      <c r="P25" t="str">
        <f t="shared" si="3"/>
        <v/>
      </c>
      <c r="Q25" t="str">
        <f t="shared" si="0"/>
        <v>^</v>
      </c>
      <c r="R25" t="str">
        <f t="shared" si="1"/>
        <v/>
      </c>
      <c r="S25" t="str">
        <f t="shared" si="2"/>
        <v/>
      </c>
    </row>
    <row r="26" spans="1:19" x14ac:dyDescent="0.25">
      <c r="A26">
        <v>25</v>
      </c>
      <c r="B26" t="s">
        <v>40</v>
      </c>
      <c r="C26">
        <v>-0.25595580090242098</v>
      </c>
      <c r="D26">
        <v>7.5333875901517605E-2</v>
      </c>
      <c r="E26">
        <v>6.7975040647433999E-4</v>
      </c>
      <c r="F26">
        <v>-0.12813909710861801</v>
      </c>
      <c r="G26">
        <v>0.11002205564029301</v>
      </c>
      <c r="H26">
        <v>0.24415366589769699</v>
      </c>
      <c r="I26">
        <v>-0.407498190664149</v>
      </c>
      <c r="J26">
        <v>0.10845176024762</v>
      </c>
      <c r="K26">
        <v>1.7167815987445699E-4</v>
      </c>
      <c r="L26">
        <v>-0.233819022646304</v>
      </c>
      <c r="M26">
        <v>7.4661624187711398E-2</v>
      </c>
      <c r="N26">
        <v>1.73787740441039E-3</v>
      </c>
      <c r="P26" t="str">
        <f t="shared" si="3"/>
        <v>***</v>
      </c>
      <c r="Q26" t="str">
        <f t="shared" si="0"/>
        <v/>
      </c>
      <c r="R26" t="str">
        <f t="shared" si="1"/>
        <v>***</v>
      </c>
      <c r="S26" t="str">
        <f t="shared" si="2"/>
        <v>**</v>
      </c>
    </row>
    <row r="27" spans="1:19" x14ac:dyDescent="0.25">
      <c r="A27">
        <v>26</v>
      </c>
      <c r="B27" t="s">
        <v>41</v>
      </c>
      <c r="C27">
        <v>-7.4362897796156097E-2</v>
      </c>
      <c r="D27">
        <v>6.5770707049097293E-2</v>
      </c>
      <c r="E27">
        <v>0.25820724897651498</v>
      </c>
      <c r="F27">
        <v>1.6352070434190499E-2</v>
      </c>
      <c r="G27">
        <v>9.7517233721462204E-2</v>
      </c>
      <c r="H27">
        <v>0.86683195982013395</v>
      </c>
      <c r="I27">
        <v>-0.17273048929530299</v>
      </c>
      <c r="J27">
        <v>9.2639756682107097E-2</v>
      </c>
      <c r="K27">
        <v>6.2245974334222701E-2</v>
      </c>
      <c r="L27">
        <v>-5.9294197166374199E-2</v>
      </c>
      <c r="M27">
        <v>6.4914205100673805E-2</v>
      </c>
      <c r="N27">
        <v>0.361019553147718</v>
      </c>
      <c r="P27" t="str">
        <f t="shared" si="3"/>
        <v/>
      </c>
      <c r="Q27" t="str">
        <f t="shared" si="0"/>
        <v/>
      </c>
      <c r="R27" t="str">
        <f t="shared" si="1"/>
        <v>^</v>
      </c>
      <c r="S27" t="str">
        <f t="shared" si="2"/>
        <v/>
      </c>
    </row>
    <row r="28" spans="1:19" x14ac:dyDescent="0.25">
      <c r="A28">
        <v>27</v>
      </c>
      <c r="B28" t="s">
        <v>39</v>
      </c>
      <c r="C28">
        <v>-0.10002210034416401</v>
      </c>
      <c r="D28">
        <v>7.1704838721783806E-2</v>
      </c>
      <c r="E28">
        <v>0.163041703558746</v>
      </c>
      <c r="F28">
        <v>-8.0736065314757799E-2</v>
      </c>
      <c r="G28">
        <v>0.10669839320596899</v>
      </c>
      <c r="H28">
        <v>0.44924426671196899</v>
      </c>
      <c r="I28">
        <v>-0.121974591464808</v>
      </c>
      <c r="J28">
        <v>9.9958470189324702E-2</v>
      </c>
      <c r="K28">
        <v>0.22236910088703099</v>
      </c>
      <c r="L28">
        <v>-8.7383626729259298E-2</v>
      </c>
      <c r="M28">
        <v>7.0888712702056697E-2</v>
      </c>
      <c r="N28">
        <v>0.217692394656015</v>
      </c>
      <c r="P28" t="str">
        <f t="shared" si="3"/>
        <v/>
      </c>
      <c r="Q28" t="str">
        <f t="shared" si="0"/>
        <v/>
      </c>
      <c r="R28" t="str">
        <f t="shared" si="1"/>
        <v/>
      </c>
      <c r="S28" t="str">
        <f t="shared" si="2"/>
        <v/>
      </c>
    </row>
    <row r="29" spans="1:19" x14ac:dyDescent="0.25">
      <c r="A29">
        <v>28</v>
      </c>
      <c r="B29" t="s">
        <v>43</v>
      </c>
      <c r="C29">
        <v>-8.3897295557399207E-2</v>
      </c>
      <c r="D29">
        <v>1.15531011293239E-2</v>
      </c>
      <c r="E29" s="1">
        <v>3.8173177133382102E-13</v>
      </c>
      <c r="F29">
        <v>-8.5041793503202401E-2</v>
      </c>
      <c r="G29">
        <v>1.6395251555674801E-2</v>
      </c>
      <c r="H29" s="1">
        <v>2.13735061519901E-7</v>
      </c>
      <c r="I29">
        <v>-9.4662462856897195E-2</v>
      </c>
      <c r="J29">
        <v>1.6978231200820801E-2</v>
      </c>
      <c r="K29" s="1">
        <v>2.4679194829867601E-8</v>
      </c>
      <c r="L29">
        <v>-8.0797972479836402E-2</v>
      </c>
      <c r="M29">
        <v>1.1411494244033701E-2</v>
      </c>
      <c r="N29" s="1">
        <v>1.43736354388428E-12</v>
      </c>
      <c r="P29" t="str">
        <f t="shared" si="3"/>
        <v>***</v>
      </c>
      <c r="Q29" t="str">
        <f t="shared" si="0"/>
        <v>***</v>
      </c>
      <c r="R29" t="str">
        <f t="shared" si="1"/>
        <v>***</v>
      </c>
      <c r="S29" t="str">
        <f t="shared" si="2"/>
        <v>***</v>
      </c>
    </row>
    <row r="30" spans="1:19" x14ac:dyDescent="0.25">
      <c r="A30">
        <v>29</v>
      </c>
      <c r="B30" t="s">
        <v>44</v>
      </c>
      <c r="C30">
        <v>-9.3786852064305093E-3</v>
      </c>
      <c r="D30">
        <v>3.1670549823200903E-2</v>
      </c>
      <c r="E30">
        <v>0.76712874771584405</v>
      </c>
      <c r="F30">
        <v>4.2932650329660003E-2</v>
      </c>
      <c r="G30">
        <v>4.3547328733411703E-2</v>
      </c>
      <c r="H30">
        <v>0.324189636984753</v>
      </c>
      <c r="I30">
        <v>-8.5629555948041294E-2</v>
      </c>
      <c r="J30">
        <v>5.0224796833088697E-2</v>
      </c>
      <c r="K30">
        <v>8.8208248918889301E-2</v>
      </c>
      <c r="L30">
        <v>-4.1074066193051003E-3</v>
      </c>
      <c r="M30">
        <v>3.0521611489740599E-2</v>
      </c>
      <c r="N30">
        <v>0.89294892560852601</v>
      </c>
      <c r="P30" t="str">
        <f t="shared" si="3"/>
        <v/>
      </c>
      <c r="Q30" t="str">
        <f t="shared" si="0"/>
        <v/>
      </c>
      <c r="R30" t="str">
        <f t="shared" si="1"/>
        <v>^</v>
      </c>
      <c r="S30" t="str">
        <f t="shared" si="2"/>
        <v/>
      </c>
    </row>
    <row r="31" spans="1:19" x14ac:dyDescent="0.25">
      <c r="A31">
        <v>30</v>
      </c>
      <c r="B31" t="s">
        <v>131</v>
      </c>
      <c r="C31">
        <v>0.32092843974012503</v>
      </c>
      <c r="D31">
        <v>0.40837906816498698</v>
      </c>
      <c r="E31">
        <v>0.43194999112976501</v>
      </c>
      <c r="F31">
        <v>0.81980121803959505</v>
      </c>
      <c r="G31">
        <v>0.80805553846413702</v>
      </c>
      <c r="H31">
        <v>0.31032718776330398</v>
      </c>
      <c r="I31">
        <v>0.18745360782356499</v>
      </c>
      <c r="J31">
        <v>0.48189146117412501</v>
      </c>
      <c r="K31">
        <v>0.69727947839865101</v>
      </c>
      <c r="L31">
        <v>-0.13841380569994899</v>
      </c>
      <c r="M31">
        <v>4.0425510559791801E-2</v>
      </c>
      <c r="N31">
        <v>6.1724274256800703E-4</v>
      </c>
    </row>
    <row r="32" spans="1:19" x14ac:dyDescent="0.25">
      <c r="A32">
        <v>31</v>
      </c>
      <c r="B32" t="s">
        <v>145</v>
      </c>
      <c r="C32">
        <v>-1.67081621215633E-2</v>
      </c>
      <c r="D32">
        <v>0.45299077069490501</v>
      </c>
      <c r="E32">
        <v>0.97057740826635697</v>
      </c>
      <c r="F32">
        <v>0.317961984415704</v>
      </c>
      <c r="G32">
        <v>0.85384175356305503</v>
      </c>
      <c r="H32">
        <v>0.70960262572822097</v>
      </c>
      <c r="I32">
        <v>9.8027600938610293E-2</v>
      </c>
      <c r="J32">
        <v>0.56399300288071097</v>
      </c>
      <c r="K32">
        <v>0.86201481705579097</v>
      </c>
      <c r="L32">
        <v>-0.47904215951037299</v>
      </c>
      <c r="M32">
        <v>0.19043997375032001</v>
      </c>
      <c r="N32">
        <v>1.1888066669652799E-2</v>
      </c>
    </row>
    <row r="33" spans="1:14" x14ac:dyDescent="0.25">
      <c r="A33">
        <v>32</v>
      </c>
      <c r="B33" t="s">
        <v>46</v>
      </c>
      <c r="C33">
        <v>0.222734437143874</v>
      </c>
      <c r="D33">
        <v>0.423430975531642</v>
      </c>
      <c r="E33">
        <v>0.59887221826898696</v>
      </c>
      <c r="F33">
        <v>0.99607583421991897</v>
      </c>
      <c r="G33">
        <v>0.82471789125647599</v>
      </c>
      <c r="H33">
        <v>0.22713280171536801</v>
      </c>
      <c r="I33">
        <v>-0.105358950656949</v>
      </c>
      <c r="J33">
        <v>0.50659030495902602</v>
      </c>
      <c r="K33">
        <v>0.83524720530990404</v>
      </c>
      <c r="L33">
        <v>-0.257279489414733</v>
      </c>
      <c r="M33">
        <v>0.11151892803401001</v>
      </c>
      <c r="N33">
        <v>2.1052159586940799E-2</v>
      </c>
    </row>
    <row r="34" spans="1:14" x14ac:dyDescent="0.25">
      <c r="A34">
        <v>33</v>
      </c>
      <c r="B34" t="s">
        <v>129</v>
      </c>
      <c r="C34">
        <v>-0.15168378402998101</v>
      </c>
      <c r="D34">
        <v>0.42708177537463499</v>
      </c>
      <c r="E34">
        <v>0.72246723723988104</v>
      </c>
      <c r="F34">
        <v>0.38685104057196701</v>
      </c>
      <c r="G34">
        <v>0.82873705583649904</v>
      </c>
      <c r="H34">
        <v>0.64064592613898896</v>
      </c>
      <c r="I34">
        <v>-0.33737877097624702</v>
      </c>
      <c r="J34">
        <v>0.51242452776881797</v>
      </c>
      <c r="K34">
        <v>0.51028306365949505</v>
      </c>
      <c r="L34">
        <v>-0.61314458663082605</v>
      </c>
      <c r="M34">
        <v>0.123771923686453</v>
      </c>
      <c r="N34" s="1">
        <v>7.2768243109240795E-7</v>
      </c>
    </row>
    <row r="35" spans="1:14" x14ac:dyDescent="0.25">
      <c r="A35">
        <v>34</v>
      </c>
      <c r="B35" t="s">
        <v>130</v>
      </c>
      <c r="C35">
        <v>0.187289100672309</v>
      </c>
      <c r="D35">
        <v>0.41254653628837701</v>
      </c>
      <c r="E35">
        <v>0.64984108618908398</v>
      </c>
      <c r="F35">
        <v>0.73807680257849395</v>
      </c>
      <c r="G35">
        <v>0.82533263087685604</v>
      </c>
      <c r="H35">
        <v>0.37117317557525698</v>
      </c>
      <c r="I35">
        <v>-3.9838482844917603E-2</v>
      </c>
      <c r="J35">
        <v>0.48435702515548901</v>
      </c>
      <c r="K35">
        <v>0.93444772090526396</v>
      </c>
      <c r="L35">
        <v>-0.229564201617355</v>
      </c>
      <c r="M35">
        <v>0.110669547299915</v>
      </c>
      <c r="N35">
        <v>3.8049478909945797E-2</v>
      </c>
    </row>
    <row r="36" spans="1:14" x14ac:dyDescent="0.25">
      <c r="A36">
        <v>35</v>
      </c>
      <c r="B36" t="s">
        <v>45</v>
      </c>
      <c r="C36">
        <v>-0.12330483075986599</v>
      </c>
      <c r="D36">
        <v>0.50744352674883197</v>
      </c>
      <c r="E36">
        <v>0.808011421853151</v>
      </c>
      <c r="F36">
        <v>0.32226700875553899</v>
      </c>
      <c r="G36">
        <v>0.96526308702223096</v>
      </c>
      <c r="H36">
        <v>0.738481863159271</v>
      </c>
      <c r="I36">
        <v>-0.21080121921768999</v>
      </c>
      <c r="J36">
        <v>0.60988401201728804</v>
      </c>
      <c r="K36">
        <v>0.72961216035078602</v>
      </c>
      <c r="L36">
        <v>-0.62505751265889897</v>
      </c>
      <c r="M36">
        <v>0.30044407107419102</v>
      </c>
      <c r="N36">
        <v>3.7484690496493299E-2</v>
      </c>
    </row>
    <row r="37" spans="1:14" x14ac:dyDescent="0.25">
      <c r="A37">
        <v>36</v>
      </c>
      <c r="B37" t="s">
        <v>106</v>
      </c>
      <c r="C37">
        <v>8.8593998092787604E-2</v>
      </c>
      <c r="D37">
        <v>0.106544226488201</v>
      </c>
      <c r="E37">
        <v>0.40567811738697801</v>
      </c>
      <c r="F37">
        <v>0.25610529996692599</v>
      </c>
      <c r="G37">
        <v>0.16141879604179399</v>
      </c>
      <c r="H37">
        <v>0.11260574104932999</v>
      </c>
      <c r="I37">
        <v>-0.10683589636013301</v>
      </c>
      <c r="J37">
        <v>0.146598875630117</v>
      </c>
      <c r="K37">
        <v>0.46614639788663098</v>
      </c>
      <c r="L37" t="s">
        <v>170</v>
      </c>
      <c r="M37" t="s">
        <v>170</v>
      </c>
      <c r="N37" t="s">
        <v>170</v>
      </c>
    </row>
    <row r="38" spans="1:14" x14ac:dyDescent="0.25">
      <c r="A38">
        <v>37</v>
      </c>
      <c r="B38" t="s">
        <v>62</v>
      </c>
      <c r="C38">
        <v>-1.38429888831563E-3</v>
      </c>
      <c r="D38">
        <v>0.34257363339550601</v>
      </c>
      <c r="E38">
        <v>0.99677585313933603</v>
      </c>
      <c r="F38">
        <v>0.25609156411536599</v>
      </c>
      <c r="G38">
        <v>0.44514918787767299</v>
      </c>
      <c r="H38">
        <v>0.56509261961655499</v>
      </c>
      <c r="I38">
        <v>-2.95571948275998E-2</v>
      </c>
      <c r="J38">
        <v>0.58464597644375105</v>
      </c>
      <c r="K38">
        <v>0.95967955270590399</v>
      </c>
      <c r="L38" t="s">
        <v>170</v>
      </c>
      <c r="M38" t="s">
        <v>170</v>
      </c>
      <c r="N38" t="s">
        <v>170</v>
      </c>
    </row>
    <row r="39" spans="1:14" x14ac:dyDescent="0.25">
      <c r="A39">
        <v>38</v>
      </c>
      <c r="B39" t="s">
        <v>64</v>
      </c>
      <c r="C39">
        <v>-6.8278858307426901E-2</v>
      </c>
      <c r="D39">
        <v>0.40053504969046</v>
      </c>
      <c r="E39">
        <v>0.864641215882472</v>
      </c>
      <c r="F39">
        <v>1.0764002907750501</v>
      </c>
      <c r="G39">
        <v>0.67054397293354795</v>
      </c>
      <c r="H39">
        <v>0.10843565563495799</v>
      </c>
      <c r="I39">
        <v>-0.16409267033007599</v>
      </c>
      <c r="J39">
        <v>0.63415686366218305</v>
      </c>
      <c r="K39">
        <v>0.79582256345225</v>
      </c>
      <c r="L39" t="s">
        <v>170</v>
      </c>
      <c r="M39" t="s">
        <v>170</v>
      </c>
      <c r="N39" t="s">
        <v>170</v>
      </c>
    </row>
    <row r="40" spans="1:14" x14ac:dyDescent="0.25">
      <c r="A40">
        <v>39</v>
      </c>
      <c r="B40" t="s">
        <v>61</v>
      </c>
      <c r="C40">
        <v>-3.4585185680804098E-2</v>
      </c>
      <c r="D40">
        <v>0.34517703071124001</v>
      </c>
      <c r="E40">
        <v>0.92018911736763997</v>
      </c>
      <c r="F40">
        <v>9.4396189200237193E-2</v>
      </c>
      <c r="G40">
        <v>0.44439283731108498</v>
      </c>
      <c r="H40">
        <v>0.83178243369717098</v>
      </c>
      <c r="I40">
        <v>0.13019139274136901</v>
      </c>
      <c r="J40">
        <v>0.599503570500586</v>
      </c>
      <c r="K40">
        <v>0.82807949995176799</v>
      </c>
      <c r="L40" t="s">
        <v>170</v>
      </c>
      <c r="M40" t="s">
        <v>170</v>
      </c>
      <c r="N40" t="s">
        <v>170</v>
      </c>
    </row>
    <row r="41" spans="1:14" x14ac:dyDescent="0.25">
      <c r="A41">
        <v>40</v>
      </c>
      <c r="B41" t="s">
        <v>48</v>
      </c>
      <c r="C41">
        <v>0.172086494110781</v>
      </c>
      <c r="D41">
        <v>0.42730491037430901</v>
      </c>
      <c r="E41">
        <v>0.68715032681180499</v>
      </c>
      <c r="F41">
        <v>1.04293384994593</v>
      </c>
      <c r="G41">
        <v>0.62568856007262796</v>
      </c>
      <c r="H41">
        <v>9.5542685963582605E-2</v>
      </c>
      <c r="I41">
        <v>-2.66738278023704E-2</v>
      </c>
      <c r="J41">
        <v>0.672429532929952</v>
      </c>
      <c r="K41">
        <v>0.96835794064407199</v>
      </c>
      <c r="L41" t="s">
        <v>170</v>
      </c>
      <c r="M41" t="s">
        <v>170</v>
      </c>
      <c r="N41" t="s">
        <v>170</v>
      </c>
    </row>
    <row r="42" spans="1:14" x14ac:dyDescent="0.25">
      <c r="A42">
        <v>41</v>
      </c>
      <c r="B42" t="s">
        <v>55</v>
      </c>
      <c r="C42">
        <v>-0.45444565639787798</v>
      </c>
      <c r="D42">
        <v>0.42293974517162902</v>
      </c>
      <c r="E42">
        <v>0.28260192790411298</v>
      </c>
      <c r="F42">
        <v>-0.105412458423289</v>
      </c>
      <c r="G42">
        <v>0.60012536464076804</v>
      </c>
      <c r="H42">
        <v>0.86056834507367697</v>
      </c>
      <c r="I42">
        <v>-0.48565683313078201</v>
      </c>
      <c r="J42">
        <v>0.66932947635717299</v>
      </c>
      <c r="K42">
        <v>0.46809193214239597</v>
      </c>
      <c r="L42" t="s">
        <v>170</v>
      </c>
      <c r="M42" t="s">
        <v>170</v>
      </c>
      <c r="N42" t="s">
        <v>170</v>
      </c>
    </row>
    <row r="43" spans="1:14" x14ac:dyDescent="0.25">
      <c r="A43">
        <v>42</v>
      </c>
      <c r="B43" t="s">
        <v>54</v>
      </c>
      <c r="C43">
        <v>1.2672709874286101E-2</v>
      </c>
      <c r="D43">
        <v>0.390400215985722</v>
      </c>
      <c r="E43">
        <v>0.97410456324601002</v>
      </c>
      <c r="F43">
        <v>0.30584306535446598</v>
      </c>
      <c r="G43">
        <v>0.49227657569303901</v>
      </c>
      <c r="H43">
        <v>0.53441344023051296</v>
      </c>
      <c r="I43">
        <v>-0.40373238841150899</v>
      </c>
      <c r="J43">
        <v>0.78118758468780902</v>
      </c>
      <c r="K43">
        <v>0.60528269228775</v>
      </c>
      <c r="L43" t="s">
        <v>170</v>
      </c>
      <c r="M43" t="s">
        <v>170</v>
      </c>
      <c r="N43" t="s">
        <v>170</v>
      </c>
    </row>
    <row r="44" spans="1:14" x14ac:dyDescent="0.25">
      <c r="A44">
        <v>43</v>
      </c>
      <c r="B44" t="s">
        <v>60</v>
      </c>
      <c r="C44">
        <v>-1.6580939496322802E-2</v>
      </c>
      <c r="D44">
        <v>0.36368209912139099</v>
      </c>
      <c r="E44">
        <v>0.96363556564698405</v>
      </c>
      <c r="F44">
        <v>0.10660467989488601</v>
      </c>
      <c r="G44">
        <v>0.47196818717651301</v>
      </c>
      <c r="H44">
        <v>0.82130051189981701</v>
      </c>
      <c r="I44">
        <v>-2.6121582410425798E-2</v>
      </c>
      <c r="J44">
        <v>0.64109674337718403</v>
      </c>
      <c r="K44">
        <v>0.96749906766697602</v>
      </c>
      <c r="L44" t="s">
        <v>170</v>
      </c>
      <c r="M44" t="s">
        <v>170</v>
      </c>
      <c r="N44" t="s">
        <v>170</v>
      </c>
    </row>
    <row r="45" spans="1:14" x14ac:dyDescent="0.25">
      <c r="A45">
        <v>44</v>
      </c>
      <c r="B45" t="s">
        <v>56</v>
      </c>
      <c r="C45">
        <v>-0.199601251620077</v>
      </c>
      <c r="D45">
        <v>0.37912987929240499</v>
      </c>
      <c r="E45">
        <v>0.59856032747199295</v>
      </c>
      <c r="F45">
        <v>-2.0888537591200899E-2</v>
      </c>
      <c r="G45">
        <v>0.47981453060506801</v>
      </c>
      <c r="H45">
        <v>0.96527537732542901</v>
      </c>
      <c r="I45">
        <v>-0.88213519191445899</v>
      </c>
      <c r="J45">
        <v>0.72718852373864296</v>
      </c>
      <c r="K45">
        <v>0.22510063542952199</v>
      </c>
      <c r="L45" t="s">
        <v>170</v>
      </c>
      <c r="M45" t="s">
        <v>170</v>
      </c>
      <c r="N45" t="s">
        <v>170</v>
      </c>
    </row>
    <row r="46" spans="1:14" x14ac:dyDescent="0.25">
      <c r="A46">
        <v>45</v>
      </c>
      <c r="B46" t="s">
        <v>52</v>
      </c>
      <c r="C46">
        <v>-0.12874382072035201</v>
      </c>
      <c r="D46">
        <v>0.40976481236392398</v>
      </c>
      <c r="E46">
        <v>0.75337708139482495</v>
      </c>
      <c r="F46">
        <v>-7.8216592110140995E-2</v>
      </c>
      <c r="G46">
        <v>0.52387131487136895</v>
      </c>
      <c r="H46">
        <v>0.88131299199278001</v>
      </c>
      <c r="I46">
        <v>0.151086722770163</v>
      </c>
      <c r="J46">
        <v>0.71722001812418601</v>
      </c>
      <c r="K46">
        <v>0.833155686368107</v>
      </c>
      <c r="L46" t="s">
        <v>170</v>
      </c>
      <c r="M46" t="s">
        <v>170</v>
      </c>
      <c r="N46" t="s">
        <v>170</v>
      </c>
    </row>
    <row r="47" spans="1:14" x14ac:dyDescent="0.25">
      <c r="A47">
        <v>46</v>
      </c>
      <c r="B47" t="s">
        <v>67</v>
      </c>
      <c r="C47">
        <v>1.9110155496625E-3</v>
      </c>
      <c r="D47">
        <v>0.349573436759821</v>
      </c>
      <c r="E47">
        <v>0.99563822062081797</v>
      </c>
      <c r="F47">
        <v>0.19800108530763599</v>
      </c>
      <c r="G47">
        <v>0.46943866727665001</v>
      </c>
      <c r="H47">
        <v>0.67318367044266503</v>
      </c>
      <c r="I47">
        <v>7.3173390525524004E-2</v>
      </c>
      <c r="J47">
        <v>0.59134626826931602</v>
      </c>
      <c r="K47">
        <v>0.90152086740441495</v>
      </c>
      <c r="L47" t="s">
        <v>170</v>
      </c>
      <c r="M47" t="s">
        <v>170</v>
      </c>
      <c r="N47" t="s">
        <v>170</v>
      </c>
    </row>
    <row r="48" spans="1:14" x14ac:dyDescent="0.25">
      <c r="A48">
        <v>47</v>
      </c>
      <c r="B48" t="s">
        <v>57</v>
      </c>
      <c r="C48">
        <v>-4.7373430647708499E-2</v>
      </c>
      <c r="D48">
        <v>0.37345579024841602</v>
      </c>
      <c r="E48">
        <v>0.89905792647193095</v>
      </c>
      <c r="F48">
        <v>6.5299133253321207E-2</v>
      </c>
      <c r="G48">
        <v>0.51585544352992896</v>
      </c>
      <c r="H48">
        <v>0.89926952650863701</v>
      </c>
      <c r="I48">
        <v>2.9192504674616301E-2</v>
      </c>
      <c r="J48">
        <v>0.61788808387595595</v>
      </c>
      <c r="K48">
        <v>0.96231746980350297</v>
      </c>
      <c r="L48" t="s">
        <v>170</v>
      </c>
      <c r="M48" t="s">
        <v>170</v>
      </c>
      <c r="N48" t="s">
        <v>170</v>
      </c>
    </row>
    <row r="49" spans="1:14" x14ac:dyDescent="0.25">
      <c r="A49">
        <v>48</v>
      </c>
      <c r="B49" t="s">
        <v>59</v>
      </c>
      <c r="C49">
        <v>5.4763880116868197E-2</v>
      </c>
      <c r="D49">
        <v>0.34959210619665199</v>
      </c>
      <c r="E49">
        <v>0.87552007088115702</v>
      </c>
      <c r="F49">
        <v>8.8748145228591799E-2</v>
      </c>
      <c r="G49">
        <v>0.45445138008228497</v>
      </c>
      <c r="H49">
        <v>0.84516879287651603</v>
      </c>
      <c r="I49">
        <v>0.206477384426936</v>
      </c>
      <c r="J49">
        <v>0.59702055990368796</v>
      </c>
      <c r="K49">
        <v>0.72945818612790303</v>
      </c>
      <c r="L49" t="s">
        <v>170</v>
      </c>
      <c r="M49" t="s">
        <v>170</v>
      </c>
      <c r="N49" t="s">
        <v>170</v>
      </c>
    </row>
    <row r="50" spans="1:14" x14ac:dyDescent="0.25">
      <c r="A50">
        <v>49</v>
      </c>
      <c r="B50" t="s">
        <v>66</v>
      </c>
      <c r="C50">
        <v>-7.2647147373923193E-2</v>
      </c>
      <c r="D50">
        <v>0.35851625843582402</v>
      </c>
      <c r="E50">
        <v>0.839422064012185</v>
      </c>
      <c r="F50">
        <v>-8.1695993336800096E-2</v>
      </c>
      <c r="G50">
        <v>0.47270438626662198</v>
      </c>
      <c r="H50">
        <v>0.86278755917111405</v>
      </c>
      <c r="I50">
        <v>0.234130914311696</v>
      </c>
      <c r="J50">
        <v>0.60579821824642999</v>
      </c>
      <c r="K50">
        <v>0.69913874415305799</v>
      </c>
      <c r="L50" t="s">
        <v>170</v>
      </c>
      <c r="M50" t="s">
        <v>170</v>
      </c>
      <c r="N50" t="s">
        <v>170</v>
      </c>
    </row>
    <row r="51" spans="1:14" x14ac:dyDescent="0.25">
      <c r="A51">
        <v>50</v>
      </c>
      <c r="B51" t="s">
        <v>65</v>
      </c>
      <c r="C51">
        <v>7.86458161132568E-3</v>
      </c>
      <c r="D51">
        <v>0.40540442689773598</v>
      </c>
      <c r="E51">
        <v>0.98452253042738203</v>
      </c>
      <c r="F51">
        <v>0.82133692482780796</v>
      </c>
      <c r="G51">
        <v>0.68452989364825301</v>
      </c>
      <c r="H51">
        <v>0.23019548379388499</v>
      </c>
      <c r="I51">
        <v>8.72748619556344E-2</v>
      </c>
      <c r="J51">
        <v>0.63771926390653899</v>
      </c>
      <c r="K51">
        <v>0.89114566656405603</v>
      </c>
      <c r="L51" t="s">
        <v>170</v>
      </c>
      <c r="M51" t="s">
        <v>170</v>
      </c>
      <c r="N51" t="s">
        <v>170</v>
      </c>
    </row>
    <row r="52" spans="1:14" x14ac:dyDescent="0.25">
      <c r="A52">
        <v>51</v>
      </c>
      <c r="B52" t="s">
        <v>58</v>
      </c>
      <c r="C52">
        <v>-0.216153077702082</v>
      </c>
      <c r="D52">
        <v>0.34644982236333399</v>
      </c>
      <c r="E52">
        <v>0.532687509594863</v>
      </c>
      <c r="F52">
        <v>1.3942288100944E-2</v>
      </c>
      <c r="G52">
        <v>0.44852401739085201</v>
      </c>
      <c r="H52">
        <v>0.975201896141484</v>
      </c>
      <c r="I52">
        <v>-0.28355538545274001</v>
      </c>
      <c r="J52">
        <v>0.59864033470619404</v>
      </c>
      <c r="K52">
        <v>0.635738325669853</v>
      </c>
      <c r="L52" t="s">
        <v>170</v>
      </c>
      <c r="M52" t="s">
        <v>170</v>
      </c>
      <c r="N52" t="s">
        <v>170</v>
      </c>
    </row>
    <row r="53" spans="1:14" x14ac:dyDescent="0.25">
      <c r="A53">
        <v>52</v>
      </c>
      <c r="B53" t="s">
        <v>49</v>
      </c>
      <c r="C53">
        <v>-0.39797372971728701</v>
      </c>
      <c r="D53">
        <v>0.52398125293973596</v>
      </c>
      <c r="E53">
        <v>0.44754213845108998</v>
      </c>
      <c r="F53">
        <v>-0.31112071641639599</v>
      </c>
      <c r="G53">
        <v>0.69066904991963096</v>
      </c>
      <c r="H53">
        <v>0.65237676915980003</v>
      </c>
      <c r="I53">
        <v>0.27039582348135899</v>
      </c>
      <c r="J53">
        <v>0.86086311763705803</v>
      </c>
      <c r="K53">
        <v>0.75344622034874897</v>
      </c>
      <c r="L53" t="s">
        <v>170</v>
      </c>
      <c r="M53" t="s">
        <v>170</v>
      </c>
      <c r="N53" t="s">
        <v>170</v>
      </c>
    </row>
    <row r="54" spans="1:14" x14ac:dyDescent="0.25">
      <c r="A54">
        <v>53</v>
      </c>
      <c r="B54" t="s">
        <v>50</v>
      </c>
      <c r="C54">
        <v>-0.23457287255921599</v>
      </c>
      <c r="D54">
        <v>0.62197588440542195</v>
      </c>
      <c r="E54">
        <v>0.70606850613479</v>
      </c>
      <c r="F54" t="s">
        <v>170</v>
      </c>
      <c r="G54" t="s">
        <v>170</v>
      </c>
      <c r="H54" t="s">
        <v>170</v>
      </c>
      <c r="I54">
        <v>-0.19500967880063499</v>
      </c>
      <c r="J54">
        <v>0.78223457449594402</v>
      </c>
      <c r="K54">
        <v>0.80313011625376196</v>
      </c>
      <c r="L54" t="s">
        <v>170</v>
      </c>
      <c r="M54" t="s">
        <v>170</v>
      </c>
      <c r="N54" t="s">
        <v>170</v>
      </c>
    </row>
    <row r="55" spans="1:14" x14ac:dyDescent="0.25">
      <c r="A55">
        <v>54</v>
      </c>
      <c r="B55" t="s">
        <v>47</v>
      </c>
      <c r="C55">
        <v>0.18216719487595501</v>
      </c>
      <c r="D55">
        <v>0.42610326430318302</v>
      </c>
      <c r="E55">
        <v>0.66900142884134395</v>
      </c>
      <c r="F55">
        <v>0.226162791907007</v>
      </c>
      <c r="G55">
        <v>0.627848533381689</v>
      </c>
      <c r="H55">
        <v>0.71868358029101098</v>
      </c>
      <c r="I55">
        <v>0.22565023359157299</v>
      </c>
      <c r="J55">
        <v>0.66987717233852695</v>
      </c>
      <c r="K55">
        <v>0.73622760644403795</v>
      </c>
      <c r="L55" t="s">
        <v>170</v>
      </c>
      <c r="M55" t="s">
        <v>170</v>
      </c>
      <c r="N55" t="s">
        <v>170</v>
      </c>
    </row>
    <row r="56" spans="1:14" x14ac:dyDescent="0.25">
      <c r="A56">
        <v>55</v>
      </c>
      <c r="B56" t="s">
        <v>63</v>
      </c>
      <c r="C56">
        <v>0.52035379627981404</v>
      </c>
      <c r="D56">
        <v>0.543634694794636</v>
      </c>
      <c r="E56">
        <v>0.33847869441712902</v>
      </c>
      <c r="F56" t="s">
        <v>170</v>
      </c>
      <c r="G56" t="s">
        <v>170</v>
      </c>
      <c r="H56" t="s">
        <v>170</v>
      </c>
      <c r="I56">
        <v>0.54493303578164598</v>
      </c>
      <c r="J56">
        <v>0.73165648120805404</v>
      </c>
      <c r="K56">
        <v>0.45639652830164001</v>
      </c>
      <c r="L56" t="s">
        <v>170</v>
      </c>
      <c r="M56" t="s">
        <v>170</v>
      </c>
      <c r="N56" t="s">
        <v>170</v>
      </c>
    </row>
    <row r="57" spans="1:14" x14ac:dyDescent="0.25">
      <c r="A57">
        <v>56</v>
      </c>
      <c r="B57" t="s">
        <v>53</v>
      </c>
      <c r="C57">
        <v>1.1251493872571801</v>
      </c>
      <c r="D57">
        <v>0.75419509838482501</v>
      </c>
      <c r="E57">
        <v>0.135737280412638</v>
      </c>
      <c r="F57">
        <v>1.22974109212195</v>
      </c>
      <c r="G57">
        <v>0.934322275206659</v>
      </c>
      <c r="H57">
        <v>0.18811191093940299</v>
      </c>
      <c r="I57">
        <v>1.4617222543197199</v>
      </c>
      <c r="J57">
        <v>1.32345942620236</v>
      </c>
      <c r="K57">
        <v>0.26938897546463803</v>
      </c>
      <c r="L57" t="s">
        <v>170</v>
      </c>
      <c r="M57" t="s">
        <v>170</v>
      </c>
      <c r="N57" t="s">
        <v>170</v>
      </c>
    </row>
    <row r="58" spans="1:14" x14ac:dyDescent="0.25">
      <c r="A58">
        <v>57</v>
      </c>
      <c r="B58" t="s">
        <v>51</v>
      </c>
      <c r="C58">
        <v>-0.69864358675757499</v>
      </c>
      <c r="D58">
        <v>0.61719163781726305</v>
      </c>
      <c r="E58">
        <v>0.257646251216825</v>
      </c>
      <c r="F58">
        <v>-0.61552116981898397</v>
      </c>
      <c r="G58">
        <v>0.74126974692006398</v>
      </c>
      <c r="H58">
        <v>0.40633495167892603</v>
      </c>
      <c r="I58">
        <v>-0.45257356160989898</v>
      </c>
      <c r="J58">
        <v>1.22937495886786</v>
      </c>
      <c r="K58">
        <v>0.71277402322276395</v>
      </c>
      <c r="L58" t="s">
        <v>170</v>
      </c>
      <c r="M58" t="s">
        <v>170</v>
      </c>
      <c r="N58" t="s">
        <v>170</v>
      </c>
    </row>
    <row r="59" spans="1:14" x14ac:dyDescent="0.25">
      <c r="A59">
        <v>58</v>
      </c>
      <c r="B59" t="s">
        <v>74</v>
      </c>
      <c r="C59">
        <v>-0.522558503347063</v>
      </c>
      <c r="D59">
        <v>0.53710960023904997</v>
      </c>
      <c r="E59">
        <v>0.33059877279268002</v>
      </c>
      <c r="F59">
        <v>-1.2874330861704799</v>
      </c>
      <c r="G59">
        <v>0.932341490329894</v>
      </c>
      <c r="H59">
        <v>0.16732200565161201</v>
      </c>
      <c r="I59">
        <v>-0.39377289121988701</v>
      </c>
      <c r="J59">
        <v>0.73540177215464098</v>
      </c>
      <c r="K59">
        <v>0.59233683168822604</v>
      </c>
      <c r="L59" t="s">
        <v>170</v>
      </c>
      <c r="M59" t="s">
        <v>170</v>
      </c>
      <c r="N59" t="s">
        <v>170</v>
      </c>
    </row>
    <row r="60" spans="1:14" x14ac:dyDescent="0.25">
      <c r="A60">
        <v>59</v>
      </c>
      <c r="B60" t="s">
        <v>78</v>
      </c>
      <c r="C60">
        <v>-0.48419837415442202</v>
      </c>
      <c r="D60">
        <v>0.53123570239846496</v>
      </c>
      <c r="E60">
        <v>0.36205475663605302</v>
      </c>
      <c r="F60">
        <v>-1.1866794666885001</v>
      </c>
      <c r="G60">
        <v>0.91906019057167498</v>
      </c>
      <c r="H60">
        <v>0.19663850370789501</v>
      </c>
      <c r="I60">
        <v>-0.39596123017669999</v>
      </c>
      <c r="J60">
        <v>0.75935425003327495</v>
      </c>
      <c r="K60">
        <v>0.60205703666772303</v>
      </c>
      <c r="L60" t="s">
        <v>170</v>
      </c>
      <c r="M60" t="s">
        <v>170</v>
      </c>
      <c r="N60" t="s">
        <v>170</v>
      </c>
    </row>
    <row r="61" spans="1:14" x14ac:dyDescent="0.25">
      <c r="A61">
        <v>60</v>
      </c>
      <c r="B61" t="s">
        <v>68</v>
      </c>
      <c r="C61">
        <v>-0.24547432584284301</v>
      </c>
      <c r="D61">
        <v>0.58037160612970196</v>
      </c>
      <c r="E61">
        <v>0.67232400373745704</v>
      </c>
      <c r="F61">
        <v>-0.940120273525756</v>
      </c>
      <c r="G61">
        <v>0.96013702072337204</v>
      </c>
      <c r="H61">
        <v>0.327504784022149</v>
      </c>
      <c r="I61">
        <v>-0.30999500454787898</v>
      </c>
      <c r="J61">
        <v>0.88738011108586001</v>
      </c>
      <c r="K61">
        <v>0.72683607138585604</v>
      </c>
      <c r="L61" t="s">
        <v>170</v>
      </c>
      <c r="M61" t="s">
        <v>170</v>
      </c>
      <c r="N61" t="s">
        <v>170</v>
      </c>
    </row>
    <row r="62" spans="1:14" x14ac:dyDescent="0.25">
      <c r="A62">
        <v>61</v>
      </c>
      <c r="B62" t="s">
        <v>75</v>
      </c>
      <c r="C62">
        <v>-0.65459928110380505</v>
      </c>
      <c r="D62">
        <v>0.55125529982979204</v>
      </c>
      <c r="E62">
        <v>0.235042175696483</v>
      </c>
      <c r="F62">
        <v>-1.3089691125921299</v>
      </c>
      <c r="G62">
        <v>0.94400428101532197</v>
      </c>
      <c r="H62">
        <v>0.16555963904217399</v>
      </c>
      <c r="I62">
        <v>-0.76178694863732799</v>
      </c>
      <c r="J62">
        <v>0.78799946076929805</v>
      </c>
      <c r="K62">
        <v>0.33367634166174798</v>
      </c>
      <c r="L62" t="s">
        <v>170</v>
      </c>
      <c r="M62" t="s">
        <v>170</v>
      </c>
      <c r="N62" t="s">
        <v>170</v>
      </c>
    </row>
    <row r="63" spans="1:14" x14ac:dyDescent="0.25">
      <c r="A63">
        <v>62</v>
      </c>
      <c r="B63" t="s">
        <v>79</v>
      </c>
      <c r="C63">
        <v>-0.42589743668382901</v>
      </c>
      <c r="D63">
        <v>0.53360168450520096</v>
      </c>
      <c r="E63">
        <v>0.42477991242676699</v>
      </c>
      <c r="F63">
        <v>-1.0639473880967201</v>
      </c>
      <c r="G63">
        <v>0.92047168056193496</v>
      </c>
      <c r="H63">
        <v>0.24773354120302299</v>
      </c>
      <c r="I63">
        <v>-0.42212827701672601</v>
      </c>
      <c r="J63">
        <v>0.76151374506110703</v>
      </c>
      <c r="K63">
        <v>0.57935449381489401</v>
      </c>
      <c r="L63" t="s">
        <v>170</v>
      </c>
      <c r="M63" t="s">
        <v>170</v>
      </c>
      <c r="N63" t="s">
        <v>170</v>
      </c>
    </row>
    <row r="64" spans="1:14" x14ac:dyDescent="0.25">
      <c r="A64">
        <v>63</v>
      </c>
      <c r="B64" t="s">
        <v>80</v>
      </c>
      <c r="C64">
        <v>-0.23498764996681301</v>
      </c>
      <c r="D64">
        <v>0.55564225799512901</v>
      </c>
      <c r="E64">
        <v>0.67235963617415995</v>
      </c>
      <c r="F64">
        <v>-0.91690652782311399</v>
      </c>
      <c r="G64">
        <v>0.93611435871464899</v>
      </c>
      <c r="H64">
        <v>0.32734221397765201</v>
      </c>
      <c r="I64">
        <v>0.199299873946472</v>
      </c>
      <c r="J64">
        <v>0.93090811966615405</v>
      </c>
      <c r="K64">
        <v>0.83047540405271902</v>
      </c>
      <c r="L64" t="s">
        <v>170</v>
      </c>
      <c r="M64" t="s">
        <v>170</v>
      </c>
      <c r="N64" t="s">
        <v>170</v>
      </c>
    </row>
    <row r="65" spans="1:14" x14ac:dyDescent="0.25">
      <c r="A65">
        <v>64</v>
      </c>
      <c r="B65" t="s">
        <v>71</v>
      </c>
      <c r="C65">
        <v>-0.38240438630647</v>
      </c>
      <c r="D65">
        <v>0.55265279126965206</v>
      </c>
      <c r="E65">
        <v>0.48897294817618098</v>
      </c>
      <c r="F65">
        <v>-1.2073937131109</v>
      </c>
      <c r="G65">
        <v>0.93910010578850101</v>
      </c>
      <c r="H65">
        <v>0.19855049257009499</v>
      </c>
      <c r="I65">
        <v>-0.12679219572733499</v>
      </c>
      <c r="J65">
        <v>0.79947559537324497</v>
      </c>
      <c r="K65">
        <v>0.87398859547725904</v>
      </c>
      <c r="L65" t="s">
        <v>170</v>
      </c>
      <c r="M65" t="s">
        <v>170</v>
      </c>
      <c r="N65" t="s">
        <v>170</v>
      </c>
    </row>
    <row r="66" spans="1:14" x14ac:dyDescent="0.25">
      <c r="A66">
        <v>65</v>
      </c>
      <c r="B66" t="s">
        <v>76</v>
      </c>
      <c r="C66">
        <v>-0.29910840419100798</v>
      </c>
      <c r="D66">
        <v>0.54627538661548403</v>
      </c>
      <c r="E66">
        <v>0.58400681818685196</v>
      </c>
      <c r="F66">
        <v>-0.87302826758278096</v>
      </c>
      <c r="G66">
        <v>0.93064043926873397</v>
      </c>
      <c r="H66">
        <v>0.34819607443662398</v>
      </c>
      <c r="I66">
        <v>-0.28327590616217802</v>
      </c>
      <c r="J66">
        <v>0.79641499609470801</v>
      </c>
      <c r="K66">
        <v>0.72207362235428696</v>
      </c>
      <c r="L66" t="s">
        <v>170</v>
      </c>
      <c r="M66" t="s">
        <v>170</v>
      </c>
      <c r="N66" t="s">
        <v>170</v>
      </c>
    </row>
    <row r="67" spans="1:14" x14ac:dyDescent="0.25">
      <c r="A67">
        <v>66</v>
      </c>
      <c r="B67" t="s">
        <v>72</v>
      </c>
      <c r="C67">
        <v>-0.29827965818007701</v>
      </c>
      <c r="D67">
        <v>0.53110941035046</v>
      </c>
      <c r="E67">
        <v>0.57437752849079204</v>
      </c>
      <c r="F67">
        <v>-0.940041743873825</v>
      </c>
      <c r="G67">
        <v>0.91581558983855604</v>
      </c>
      <c r="H67">
        <v>0.30467806346062898</v>
      </c>
      <c r="I67">
        <v>-0.20682614663493901</v>
      </c>
      <c r="J67">
        <v>0.767155024400759</v>
      </c>
      <c r="K67">
        <v>0.78746684490263696</v>
      </c>
      <c r="L67" t="s">
        <v>170</v>
      </c>
      <c r="M67" t="s">
        <v>170</v>
      </c>
      <c r="N67" t="s">
        <v>170</v>
      </c>
    </row>
    <row r="68" spans="1:14" x14ac:dyDescent="0.25">
      <c r="A68">
        <v>67</v>
      </c>
      <c r="B68" t="s">
        <v>82</v>
      </c>
      <c r="C68">
        <v>-0.66490079500588195</v>
      </c>
      <c r="D68">
        <v>0.54601031533136801</v>
      </c>
      <c r="E68">
        <v>0.22332126423165299</v>
      </c>
      <c r="F68">
        <v>-1.40203391801952</v>
      </c>
      <c r="G68">
        <v>0.93926055216245097</v>
      </c>
      <c r="H68">
        <v>0.13551581931133899</v>
      </c>
      <c r="I68">
        <v>-0.65057328315317897</v>
      </c>
      <c r="J68">
        <v>0.77584137809749598</v>
      </c>
      <c r="K68">
        <v>0.40172803214018998</v>
      </c>
      <c r="L68" t="s">
        <v>170</v>
      </c>
      <c r="M68" t="s">
        <v>170</v>
      </c>
      <c r="N68" t="s">
        <v>170</v>
      </c>
    </row>
    <row r="69" spans="1:14" x14ac:dyDescent="0.25">
      <c r="A69">
        <v>68</v>
      </c>
      <c r="B69" t="s">
        <v>81</v>
      </c>
      <c r="C69">
        <v>-0.55692992573601996</v>
      </c>
      <c r="D69">
        <v>0.54981016966129903</v>
      </c>
      <c r="E69">
        <v>0.31108429221068501</v>
      </c>
      <c r="F69">
        <v>-1.0735134151643899</v>
      </c>
      <c r="G69">
        <v>0.94120007647262105</v>
      </c>
      <c r="H69">
        <v>0.25404499525132701</v>
      </c>
      <c r="I69">
        <v>-0.70021802089743501</v>
      </c>
      <c r="J69">
        <v>0.78912134251669397</v>
      </c>
      <c r="K69">
        <v>0.37489649764890998</v>
      </c>
      <c r="L69" t="s">
        <v>170</v>
      </c>
      <c r="M69" t="s">
        <v>170</v>
      </c>
      <c r="N69" t="s">
        <v>170</v>
      </c>
    </row>
    <row r="70" spans="1:14" x14ac:dyDescent="0.25">
      <c r="A70">
        <v>69</v>
      </c>
      <c r="B70" t="s">
        <v>77</v>
      </c>
      <c r="C70">
        <v>-0.30183150251896002</v>
      </c>
      <c r="D70">
        <v>0.543356305809368</v>
      </c>
      <c r="E70">
        <v>0.57855639165133199</v>
      </c>
      <c r="F70">
        <v>-0.99510991201948695</v>
      </c>
      <c r="G70">
        <v>0.94053738710543699</v>
      </c>
      <c r="H70">
        <v>0.29004509047430599</v>
      </c>
      <c r="I70">
        <v>-0.30337371168913801</v>
      </c>
      <c r="J70">
        <v>0.77234753177519799</v>
      </c>
      <c r="K70">
        <v>0.69447141151967295</v>
      </c>
      <c r="L70" t="s">
        <v>170</v>
      </c>
      <c r="M70" t="s">
        <v>170</v>
      </c>
      <c r="N70" t="s">
        <v>170</v>
      </c>
    </row>
    <row r="71" spans="1:14" x14ac:dyDescent="0.25">
      <c r="A71">
        <v>70</v>
      </c>
      <c r="B71" t="s">
        <v>84</v>
      </c>
      <c r="C71">
        <v>-0.63102259308839403</v>
      </c>
      <c r="D71">
        <v>0.56386103608876803</v>
      </c>
      <c r="E71">
        <v>0.26309316201212601</v>
      </c>
      <c r="F71">
        <v>-1.4933831201749099</v>
      </c>
      <c r="G71">
        <v>0.97841475359996999</v>
      </c>
      <c r="H71">
        <v>0.12692787159607499</v>
      </c>
      <c r="I71">
        <v>-0.27037573982831598</v>
      </c>
      <c r="J71">
        <v>0.79213837138200305</v>
      </c>
      <c r="K71">
        <v>0.73285977498962396</v>
      </c>
      <c r="L71" t="s">
        <v>170</v>
      </c>
      <c r="M71" t="s">
        <v>170</v>
      </c>
      <c r="N71" t="s">
        <v>170</v>
      </c>
    </row>
    <row r="72" spans="1:14" x14ac:dyDescent="0.25">
      <c r="A72">
        <v>71</v>
      </c>
      <c r="B72" t="s">
        <v>70</v>
      </c>
      <c r="C72">
        <v>-0.23695058630676399</v>
      </c>
      <c r="D72">
        <v>0.57039431858932399</v>
      </c>
      <c r="E72">
        <v>0.67783783203777603</v>
      </c>
      <c r="F72">
        <v>-1.31834070284758</v>
      </c>
      <c r="G72">
        <v>1.0303334700510201</v>
      </c>
      <c r="H72">
        <v>0.200711125038777</v>
      </c>
      <c r="I72">
        <v>2.6735346169186099E-2</v>
      </c>
      <c r="J72">
        <v>0.79491500414625604</v>
      </c>
      <c r="K72">
        <v>0.973169837213119</v>
      </c>
      <c r="L72" t="s">
        <v>170</v>
      </c>
      <c r="M72" t="s">
        <v>170</v>
      </c>
      <c r="N72" t="s">
        <v>170</v>
      </c>
    </row>
    <row r="73" spans="1:14" x14ac:dyDescent="0.25">
      <c r="A73">
        <v>72</v>
      </c>
      <c r="B73" t="s">
        <v>73</v>
      </c>
      <c r="C73">
        <v>-0.72032275648038502</v>
      </c>
      <c r="D73">
        <v>0.80350028248884597</v>
      </c>
      <c r="E73">
        <v>0.369995910356132</v>
      </c>
      <c r="F73" t="s">
        <v>170</v>
      </c>
      <c r="G73" t="s">
        <v>170</v>
      </c>
      <c r="H73" t="s">
        <v>170</v>
      </c>
      <c r="I73">
        <v>-0.96784091118616</v>
      </c>
      <c r="J73">
        <v>0.97770516016299103</v>
      </c>
      <c r="K73">
        <v>0.32221771322321002</v>
      </c>
      <c r="L73" t="s">
        <v>170</v>
      </c>
      <c r="M73" t="s">
        <v>170</v>
      </c>
      <c r="N73" t="s">
        <v>170</v>
      </c>
    </row>
    <row r="74" spans="1:14" x14ac:dyDescent="0.25">
      <c r="A74">
        <v>73</v>
      </c>
      <c r="B74" t="s">
        <v>69</v>
      </c>
      <c r="C74">
        <v>-1.41414956121354</v>
      </c>
      <c r="D74">
        <v>0.64387193194165904</v>
      </c>
      <c r="E74">
        <v>2.8068962813084599E-2</v>
      </c>
      <c r="F74">
        <v>-3.2080845377695302</v>
      </c>
      <c r="G74">
        <v>1.3859768828039301</v>
      </c>
      <c r="H74">
        <v>2.0630784343629201E-2</v>
      </c>
      <c r="I74">
        <v>-1.0070573361686199</v>
      </c>
      <c r="J74">
        <v>0.86300635118181201</v>
      </c>
      <c r="K74">
        <v>0.24324363070358701</v>
      </c>
      <c r="L74" t="s">
        <v>170</v>
      </c>
      <c r="M74" t="s">
        <v>170</v>
      </c>
      <c r="N74" t="s">
        <v>170</v>
      </c>
    </row>
    <row r="75" spans="1:14" x14ac:dyDescent="0.25">
      <c r="A75">
        <v>74</v>
      </c>
      <c r="B75" t="s">
        <v>83</v>
      </c>
      <c r="C75">
        <v>0.86610244237421097</v>
      </c>
      <c r="D75">
        <v>1.3120607274442799</v>
      </c>
      <c r="E75">
        <v>0.50918420259446995</v>
      </c>
      <c r="F75" t="s">
        <v>170</v>
      </c>
      <c r="G75" t="s">
        <v>170</v>
      </c>
      <c r="H75" t="s">
        <v>170</v>
      </c>
      <c r="I75">
        <v>1.17946850724187</v>
      </c>
      <c r="J75">
        <v>1.4333141504809901</v>
      </c>
      <c r="K75">
        <v>0.410567127241736</v>
      </c>
      <c r="L75" t="s">
        <v>170</v>
      </c>
      <c r="M75" t="s">
        <v>170</v>
      </c>
      <c r="N75" t="s">
        <v>170</v>
      </c>
    </row>
    <row r="76" spans="1:14" x14ac:dyDescent="0.25">
      <c r="A76">
        <v>75</v>
      </c>
      <c r="B76" t="s">
        <v>174</v>
      </c>
      <c r="C76">
        <v>1.75887468046352</v>
      </c>
      <c r="D76">
        <v>0.113002122986848</v>
      </c>
      <c r="E76" s="1">
        <v>1.25928702707099E-54</v>
      </c>
      <c r="F76">
        <v>1.51548564797984</v>
      </c>
      <c r="G76">
        <v>0.14996619197988201</v>
      </c>
      <c r="H76" s="1">
        <v>5.2220309031640002E-24</v>
      </c>
      <c r="I76">
        <v>2.09768196527373</v>
      </c>
      <c r="J76">
        <v>0.175498886771743</v>
      </c>
      <c r="K76" s="1">
        <v>6.286504718562E-33</v>
      </c>
      <c r="L76">
        <v>1.75105575466923</v>
      </c>
      <c r="M76">
        <v>0.112965803485716</v>
      </c>
      <c r="N76" s="1">
        <v>3.42815493406001E-54</v>
      </c>
    </row>
    <row r="77" spans="1:14" x14ac:dyDescent="0.25">
      <c r="A77">
        <v>76</v>
      </c>
      <c r="B77" t="s">
        <v>175</v>
      </c>
      <c r="C77">
        <v>0.86424561465962202</v>
      </c>
      <c r="D77">
        <v>0.13729823930947399</v>
      </c>
      <c r="E77" s="1">
        <v>3.0807610539516099E-10</v>
      </c>
      <c r="F77">
        <v>0.829789537118373</v>
      </c>
      <c r="G77">
        <v>0.17684941736069901</v>
      </c>
      <c r="H77" s="1">
        <v>2.70456858864501E-6</v>
      </c>
      <c r="I77">
        <v>0.95938774793493597</v>
      </c>
      <c r="J77">
        <v>0.218588951503291</v>
      </c>
      <c r="K77" s="1">
        <v>1.1387105797252099E-5</v>
      </c>
      <c r="L77">
        <v>0.85631902777443303</v>
      </c>
      <c r="M77">
        <v>0.13726642468703801</v>
      </c>
      <c r="N77" s="1">
        <v>4.4214804292918699E-10</v>
      </c>
    </row>
    <row r="78" spans="1:14" x14ac:dyDescent="0.25">
      <c r="A78">
        <v>77</v>
      </c>
      <c r="B78" t="s">
        <v>176</v>
      </c>
      <c r="C78">
        <v>1.62015402416734</v>
      </c>
      <c r="D78">
        <v>0.119117872496687</v>
      </c>
      <c r="E78" s="1">
        <v>3.9355438858843999E-42</v>
      </c>
      <c r="F78">
        <v>1.5830441417152701</v>
      </c>
      <c r="G78">
        <v>0.15356190798673999</v>
      </c>
      <c r="H78" s="1">
        <v>6.4276734516208303E-25</v>
      </c>
      <c r="I78">
        <v>1.72499505611335</v>
      </c>
      <c r="J78">
        <v>0.189742523158175</v>
      </c>
      <c r="K78" s="1">
        <v>9.79147304251758E-20</v>
      </c>
      <c r="L78">
        <v>1.6108680040993999</v>
      </c>
      <c r="M78">
        <v>0.11907771620502999</v>
      </c>
      <c r="N78" s="1">
        <v>1.0707983564188E-41</v>
      </c>
    </row>
    <row r="79" spans="1:14" x14ac:dyDescent="0.25">
      <c r="A79">
        <v>78</v>
      </c>
      <c r="B79" t="s">
        <v>177</v>
      </c>
      <c r="C79">
        <v>0.64738016966772005</v>
      </c>
      <c r="D79">
        <v>0.15270234486449999</v>
      </c>
      <c r="E79" s="1">
        <v>2.2402748234406102E-5</v>
      </c>
      <c r="F79">
        <v>0.42516063376081198</v>
      </c>
      <c r="G79">
        <v>0.21022610230441399</v>
      </c>
      <c r="H79">
        <v>4.3135357138014599E-2</v>
      </c>
      <c r="I79">
        <v>0.96753969552007701</v>
      </c>
      <c r="J79">
        <v>0.22656366832400099</v>
      </c>
      <c r="K79" s="1">
        <v>1.9503695832485699E-5</v>
      </c>
      <c r="L79">
        <v>0.63791152152277697</v>
      </c>
      <c r="M79">
        <v>0.152669249149642</v>
      </c>
      <c r="N79" s="1">
        <v>2.9358112996258999E-5</v>
      </c>
    </row>
    <row r="80" spans="1:14" x14ac:dyDescent="0.25">
      <c r="A80">
        <v>79</v>
      </c>
      <c r="B80" t="s">
        <v>178</v>
      </c>
      <c r="C80">
        <v>0.41957450636021398</v>
      </c>
      <c r="D80">
        <v>0.16604225178887999</v>
      </c>
      <c r="E80">
        <v>1.1506964530518899E-2</v>
      </c>
      <c r="F80">
        <v>0.26679607147474599</v>
      </c>
      <c r="G80">
        <v>0.22480825117070999</v>
      </c>
      <c r="H80">
        <v>0.235317682618638</v>
      </c>
      <c r="I80">
        <v>0.67223048091016702</v>
      </c>
      <c r="J80">
        <v>0.249111877932751</v>
      </c>
      <c r="K80">
        <v>6.9650992069499899E-3</v>
      </c>
      <c r="L80">
        <v>0.4099483407549</v>
      </c>
      <c r="M80">
        <v>0.16601183376518799</v>
      </c>
      <c r="N80">
        <v>1.35342759903839E-2</v>
      </c>
    </row>
    <row r="81" spans="1:14" x14ac:dyDescent="0.25">
      <c r="A81">
        <v>80</v>
      </c>
      <c r="B81" t="s">
        <v>179</v>
      </c>
      <c r="C81">
        <v>1.44478483405562</v>
      </c>
      <c r="D81">
        <v>0.12787756830351299</v>
      </c>
      <c r="E81" s="1">
        <v>1.3395308283845E-29</v>
      </c>
      <c r="F81">
        <v>1.26937324203208</v>
      </c>
      <c r="G81">
        <v>0.17092129161394901</v>
      </c>
      <c r="H81" s="1">
        <v>1.11379461290606E-13</v>
      </c>
      <c r="I81">
        <v>1.7255210929884199</v>
      </c>
      <c r="J81">
        <v>0.19601730397540601</v>
      </c>
      <c r="K81" s="1">
        <v>1.33323120975956E-18</v>
      </c>
      <c r="L81">
        <v>1.4345743246449001</v>
      </c>
      <c r="M81">
        <v>0.12783491723743501</v>
      </c>
      <c r="N81" s="1">
        <v>3.17690168361701E-29</v>
      </c>
    </row>
    <row r="82" spans="1:14" x14ac:dyDescent="0.25">
      <c r="A82">
        <v>81</v>
      </c>
      <c r="B82" t="s">
        <v>180</v>
      </c>
      <c r="C82">
        <v>1.0448429128702099</v>
      </c>
      <c r="D82">
        <v>0.14367522944203501</v>
      </c>
      <c r="E82" s="1">
        <v>3.5353527396112302E-13</v>
      </c>
      <c r="F82">
        <v>0.97686174830691497</v>
      </c>
      <c r="G82">
        <v>0.188204554222766</v>
      </c>
      <c r="H82" s="1">
        <v>2.09813874728392E-7</v>
      </c>
      <c r="I82">
        <v>1.20499426215012</v>
      </c>
      <c r="J82">
        <v>0.22388382917960201</v>
      </c>
      <c r="K82" s="1">
        <v>7.3568677755324698E-8</v>
      </c>
      <c r="L82">
        <v>1.0348966388477301</v>
      </c>
      <c r="M82">
        <v>0.14363546849785699</v>
      </c>
      <c r="N82" s="1">
        <v>5.8034691485247398E-13</v>
      </c>
    </row>
    <row r="83" spans="1:14" x14ac:dyDescent="0.25">
      <c r="A83">
        <v>82</v>
      </c>
      <c r="B83" t="s">
        <v>181</v>
      </c>
      <c r="C83">
        <v>0.81901066869682804</v>
      </c>
      <c r="D83">
        <v>0.15599637998315299</v>
      </c>
      <c r="E83" s="1">
        <v>1.51942224366838E-7</v>
      </c>
      <c r="F83">
        <v>0.60055859162285197</v>
      </c>
      <c r="G83">
        <v>0.215245028015777</v>
      </c>
      <c r="H83">
        <v>5.2689164009743902E-3</v>
      </c>
      <c r="I83">
        <v>1.14491639394996</v>
      </c>
      <c r="J83">
        <v>0.230855011227455</v>
      </c>
      <c r="K83" s="1">
        <v>7.0689085680134402E-7</v>
      </c>
      <c r="L83">
        <v>0.80891856874752199</v>
      </c>
      <c r="M83">
        <v>0.155959191171963</v>
      </c>
      <c r="N83" s="1">
        <v>2.140160633112E-7</v>
      </c>
    </row>
    <row r="84" spans="1:14" x14ac:dyDescent="0.25">
      <c r="A84">
        <v>83</v>
      </c>
      <c r="B84" t="s">
        <v>182</v>
      </c>
      <c r="C84">
        <v>0.34548035920542502</v>
      </c>
      <c r="D84">
        <v>0.18494411615975101</v>
      </c>
      <c r="E84">
        <v>6.1758490920957497E-2</v>
      </c>
      <c r="F84">
        <v>-7.0358271092804195E-2</v>
      </c>
      <c r="G84">
        <v>0.27859455181292597</v>
      </c>
      <c r="H84">
        <v>0.80061814382621299</v>
      </c>
      <c r="I84">
        <v>0.82926453615413098</v>
      </c>
      <c r="J84">
        <v>0.25613669174817799</v>
      </c>
      <c r="K84">
        <v>1.20545652257504E-3</v>
      </c>
      <c r="L84">
        <v>0.33491795510850603</v>
      </c>
      <c r="M84">
        <v>0.18491040684108101</v>
      </c>
      <c r="N84">
        <v>7.0103014506685199E-2</v>
      </c>
    </row>
    <row r="85" spans="1:14" x14ac:dyDescent="0.25">
      <c r="A85">
        <v>84</v>
      </c>
      <c r="B85" t="s">
        <v>183</v>
      </c>
      <c r="C85">
        <v>0.49661326500251801</v>
      </c>
      <c r="D85">
        <v>0.17734792088479601</v>
      </c>
      <c r="E85">
        <v>5.10677269155575E-3</v>
      </c>
      <c r="F85">
        <v>0.12797641129375301</v>
      </c>
      <c r="G85">
        <v>0.26035809358048301</v>
      </c>
      <c r="H85">
        <v>0.62304458458280498</v>
      </c>
      <c r="I85">
        <v>0.95337048330457197</v>
      </c>
      <c r="J85">
        <v>0.24994728238938299</v>
      </c>
      <c r="K85">
        <v>1.36577087290303E-4</v>
      </c>
      <c r="L85">
        <v>0.48585152954692301</v>
      </c>
      <c r="M85">
        <v>0.17731159494268101</v>
      </c>
      <c r="N85">
        <v>6.1420463888147399E-3</v>
      </c>
    </row>
    <row r="86" spans="1:14" x14ac:dyDescent="0.25">
      <c r="A86">
        <v>85</v>
      </c>
      <c r="B86" t="s">
        <v>184</v>
      </c>
      <c r="C86">
        <v>1.8694479987758199</v>
      </c>
      <c r="D86">
        <v>0.10049207050705899</v>
      </c>
      <c r="E86" s="1">
        <v>3.0415774963857199E-77</v>
      </c>
      <c r="F86">
        <v>1.7376983120302301</v>
      </c>
      <c r="G86">
        <v>0.12921236084433099</v>
      </c>
      <c r="H86" s="1">
        <v>3.1464569714441602E-41</v>
      </c>
      <c r="I86">
        <v>2.0606149232748301</v>
      </c>
      <c r="J86">
        <v>0.16090563171507299</v>
      </c>
      <c r="K86" s="1">
        <v>1.51062215424764E-37</v>
      </c>
      <c r="L86">
        <v>1.8684957240126301</v>
      </c>
      <c r="M86">
        <v>0.10047649895685</v>
      </c>
      <c r="N86" s="1">
        <v>3.4397034441894799E-77</v>
      </c>
    </row>
    <row r="87" spans="1:14" x14ac:dyDescent="0.25">
      <c r="A87">
        <v>86</v>
      </c>
      <c r="B87" t="s">
        <v>185</v>
      </c>
      <c r="C87">
        <v>2.2669001076724502</v>
      </c>
      <c r="D87">
        <v>0.118004674589619</v>
      </c>
      <c r="E87" s="1">
        <v>3.0375955236469098E-82</v>
      </c>
      <c r="F87">
        <v>2.1011968693524099</v>
      </c>
      <c r="G87">
        <v>0.155582479517691</v>
      </c>
      <c r="H87" s="1">
        <v>1.45407935637096E-41</v>
      </c>
      <c r="I87">
        <v>2.5495276746712401</v>
      </c>
      <c r="J87">
        <v>0.18379060989211399</v>
      </c>
      <c r="K87" s="1">
        <v>9.3740573484766903E-44</v>
      </c>
      <c r="L87">
        <v>2.2549710118403401</v>
      </c>
      <c r="M87">
        <v>0.117943757136906</v>
      </c>
      <c r="N87" s="1">
        <v>1.75315808237632E-81</v>
      </c>
    </row>
    <row r="88" spans="1:14" x14ac:dyDescent="0.25">
      <c r="A88">
        <v>87</v>
      </c>
      <c r="B88" t="s">
        <v>186</v>
      </c>
      <c r="C88">
        <v>0.76453931394521202</v>
      </c>
      <c r="D88">
        <v>0.175208212267977</v>
      </c>
      <c r="E88" s="1">
        <v>1.2793688254190499E-5</v>
      </c>
      <c r="F88">
        <v>0.73978374527277402</v>
      </c>
      <c r="G88">
        <v>0.22634161574294001</v>
      </c>
      <c r="H88">
        <v>1.0814251769660299E-3</v>
      </c>
      <c r="I88">
        <v>0.86893689382341499</v>
      </c>
      <c r="J88">
        <v>0.277602983343399</v>
      </c>
      <c r="K88">
        <v>1.7472152941510901E-3</v>
      </c>
      <c r="L88">
        <v>0.753277449468435</v>
      </c>
      <c r="M88">
        <v>0.17516596116102701</v>
      </c>
      <c r="N88" s="1">
        <v>1.7051754633021599E-5</v>
      </c>
    </row>
    <row r="89" spans="1:14" x14ac:dyDescent="0.25">
      <c r="A89">
        <v>88</v>
      </c>
      <c r="B89" t="s">
        <v>187</v>
      </c>
      <c r="C89">
        <v>0.74143948883399502</v>
      </c>
      <c r="D89">
        <v>0.17941426006293701</v>
      </c>
      <c r="E89" s="1">
        <v>3.5875121843393398E-5</v>
      </c>
      <c r="F89">
        <v>0.494897744705804</v>
      </c>
      <c r="G89">
        <v>0.25141046804218098</v>
      </c>
      <c r="H89">
        <v>4.9012255983131102E-2</v>
      </c>
      <c r="I89">
        <v>1.1068654812127601</v>
      </c>
      <c r="J89">
        <v>0.260784266475032</v>
      </c>
      <c r="K89" s="1">
        <v>2.1920628911344301E-5</v>
      </c>
      <c r="L89">
        <v>0.73019670647337498</v>
      </c>
      <c r="M89">
        <v>0.17937166884863101</v>
      </c>
      <c r="N89" s="1">
        <v>4.68401695909628E-5</v>
      </c>
    </row>
    <row r="90" spans="1:14" x14ac:dyDescent="0.25">
      <c r="A90">
        <v>89</v>
      </c>
      <c r="B90" t="s">
        <v>188</v>
      </c>
      <c r="C90">
        <v>1.09288634827463</v>
      </c>
      <c r="D90">
        <v>0.162695850436192</v>
      </c>
      <c r="E90" s="1">
        <v>1.8504835589248701E-11</v>
      </c>
      <c r="F90">
        <v>0.94257192510250598</v>
      </c>
      <c r="G90">
        <v>0.218989154151637</v>
      </c>
      <c r="H90" s="1">
        <v>1.6759433752720499E-5</v>
      </c>
      <c r="I90">
        <v>1.36500205176712</v>
      </c>
      <c r="J90">
        <v>0.245714683734408</v>
      </c>
      <c r="K90" s="1">
        <v>2.77243424762503E-8</v>
      </c>
      <c r="L90">
        <v>1.0797469266550801</v>
      </c>
      <c r="M90">
        <v>0.162642067389872</v>
      </c>
      <c r="N90" s="1">
        <v>3.1626337799697799E-11</v>
      </c>
    </row>
    <row r="91" spans="1:14" x14ac:dyDescent="0.25">
      <c r="A91">
        <v>90</v>
      </c>
      <c r="B91" t="s">
        <v>189</v>
      </c>
      <c r="C91">
        <v>1.0574423140629801</v>
      </c>
      <c r="D91">
        <v>0.16762596906407601</v>
      </c>
      <c r="E91" s="1">
        <v>2.8203639481634601E-10</v>
      </c>
      <c r="F91">
        <v>1.1017772284581699</v>
      </c>
      <c r="G91">
        <v>0.21271719585575399</v>
      </c>
      <c r="H91" s="1">
        <v>2.22433693566493E-7</v>
      </c>
      <c r="I91">
        <v>1.0675615489866499</v>
      </c>
      <c r="J91">
        <v>0.27342497119044201</v>
      </c>
      <c r="K91" s="1">
        <v>9.4457880315550606E-5</v>
      </c>
      <c r="L91">
        <v>1.0428951102722599</v>
      </c>
      <c r="M91">
        <v>0.16756661489719199</v>
      </c>
      <c r="N91" s="1">
        <v>4.85366181335812E-10</v>
      </c>
    </row>
    <row r="92" spans="1:14" x14ac:dyDescent="0.25">
      <c r="A92">
        <v>91</v>
      </c>
      <c r="B92" t="s">
        <v>190</v>
      </c>
      <c r="C92">
        <v>1.28260048961726</v>
      </c>
      <c r="D92">
        <v>0.159784918895363</v>
      </c>
      <c r="E92" s="1">
        <v>9.98497134391117E-16</v>
      </c>
      <c r="F92">
        <v>1.1748188937847199</v>
      </c>
      <c r="G92">
        <v>0.21307856408436701</v>
      </c>
      <c r="H92" s="1">
        <v>3.5167103955821501E-8</v>
      </c>
      <c r="I92">
        <v>1.5071870156185001</v>
      </c>
      <c r="J92">
        <v>0.243741455690308</v>
      </c>
      <c r="K92" s="1">
        <v>6.2676623580433903E-10</v>
      </c>
      <c r="L92">
        <v>1.26754933897875</v>
      </c>
      <c r="M92">
        <v>0.15972148667290401</v>
      </c>
      <c r="N92" s="1">
        <v>2.0881000615057301E-15</v>
      </c>
    </row>
    <row r="93" spans="1:14" x14ac:dyDescent="0.25">
      <c r="A93">
        <v>92</v>
      </c>
      <c r="B93" t="s">
        <v>191</v>
      </c>
      <c r="C93">
        <v>0.77208872839333198</v>
      </c>
      <c r="D93">
        <v>0.19363342835438599</v>
      </c>
      <c r="E93" s="1">
        <v>6.6808911102362299E-5</v>
      </c>
      <c r="F93">
        <v>0.80160242384994695</v>
      </c>
      <c r="G93">
        <v>0.24816019329017</v>
      </c>
      <c r="H93">
        <v>1.2371172827785901E-3</v>
      </c>
      <c r="I93">
        <v>0.81377645675634802</v>
      </c>
      <c r="J93">
        <v>0.31056742702690598</v>
      </c>
      <c r="K93">
        <v>8.7855242209803393E-3</v>
      </c>
      <c r="L93">
        <v>0.75629865706580002</v>
      </c>
      <c r="M93">
        <v>0.19357752224386501</v>
      </c>
      <c r="N93" s="1">
        <v>9.3466574908089602E-5</v>
      </c>
    </row>
    <row r="94" spans="1:14" x14ac:dyDescent="0.25">
      <c r="A94">
        <v>93</v>
      </c>
      <c r="B94" t="s">
        <v>192</v>
      </c>
      <c r="C94">
        <v>0.51866595750742295</v>
      </c>
      <c r="D94">
        <v>0.21632081545113299</v>
      </c>
      <c r="E94">
        <v>1.6499716782397901E-2</v>
      </c>
      <c r="F94">
        <v>-6.9309692883538707E-2</v>
      </c>
      <c r="G94">
        <v>0.35677838377648302</v>
      </c>
      <c r="H94">
        <v>0.84596808190680395</v>
      </c>
      <c r="I94">
        <v>1.11571269597017</v>
      </c>
      <c r="J94">
        <v>0.284088069133558</v>
      </c>
      <c r="K94" s="1">
        <v>8.58876839648137E-5</v>
      </c>
      <c r="L94">
        <v>0.50300284024116504</v>
      </c>
      <c r="M94">
        <v>0.21626848254903699</v>
      </c>
      <c r="N94">
        <v>2.00278398145066E-2</v>
      </c>
    </row>
    <row r="95" spans="1:14" x14ac:dyDescent="0.25">
      <c r="A95">
        <v>94</v>
      </c>
      <c r="B95" t="s">
        <v>193</v>
      </c>
      <c r="C95">
        <v>0.81847011327487396</v>
      </c>
      <c r="D95">
        <v>0.19591128300897701</v>
      </c>
      <c r="E95" s="1">
        <v>2.9439542745325601E-5</v>
      </c>
      <c r="F95">
        <v>0.66323498695384897</v>
      </c>
      <c r="G95">
        <v>0.26801303502242602</v>
      </c>
      <c r="H95">
        <v>1.33371637583904E-2</v>
      </c>
      <c r="I95">
        <v>1.10147537160818</v>
      </c>
      <c r="J95">
        <v>0.28999173438312298</v>
      </c>
      <c r="K95">
        <v>1.4569239237721099E-4</v>
      </c>
      <c r="L95">
        <v>0.80232370614284299</v>
      </c>
      <c r="M95">
        <v>0.19585147521284299</v>
      </c>
      <c r="N95" s="1">
        <v>4.1927579985615599E-5</v>
      </c>
    </row>
    <row r="96" spans="1:14" x14ac:dyDescent="0.25">
      <c r="A96">
        <v>95</v>
      </c>
      <c r="B96" t="s">
        <v>194</v>
      </c>
      <c r="C96">
        <v>0.51475069579930199</v>
      </c>
      <c r="D96">
        <v>0.22328072777461599</v>
      </c>
      <c r="E96">
        <v>2.1144355425121601E-2</v>
      </c>
      <c r="F96">
        <v>0.19711590520421199</v>
      </c>
      <c r="G96">
        <v>0.32749782537616901</v>
      </c>
      <c r="H96">
        <v>0.547250940512784</v>
      </c>
      <c r="I96">
        <v>0.94841088702671605</v>
      </c>
      <c r="J96">
        <v>0.31116656370634699</v>
      </c>
      <c r="K96">
        <v>2.3043103184339298E-3</v>
      </c>
      <c r="L96">
        <v>0.49857378461956398</v>
      </c>
      <c r="M96">
        <v>0.223227086507263</v>
      </c>
      <c r="N96">
        <v>2.5517145048678601E-2</v>
      </c>
    </row>
    <row r="97" spans="1:14" x14ac:dyDescent="0.25">
      <c r="A97">
        <v>96</v>
      </c>
      <c r="B97" t="s">
        <v>195</v>
      </c>
      <c r="C97">
        <v>1.8660923632819699</v>
      </c>
      <c r="D97">
        <v>0.101837903435423</v>
      </c>
      <c r="E97" s="1">
        <v>5.3110842889874402E-75</v>
      </c>
      <c r="F97">
        <v>1.75136806697195</v>
      </c>
      <c r="G97">
        <v>0.13103123378176601</v>
      </c>
      <c r="H97" s="1">
        <v>9.5497269365708609E-41</v>
      </c>
      <c r="I97">
        <v>2.0450249902709099</v>
      </c>
      <c r="J97">
        <v>0.162895344967288</v>
      </c>
      <c r="K97" s="1">
        <v>3.7684773726041797E-36</v>
      </c>
      <c r="L97">
        <v>1.8648726985653401</v>
      </c>
      <c r="M97">
        <v>0.10182019561071901</v>
      </c>
      <c r="N97" s="1">
        <v>6.2422261647982697E-75</v>
      </c>
    </row>
    <row r="98" spans="1:14" x14ac:dyDescent="0.25">
      <c r="A98">
        <v>97</v>
      </c>
      <c r="B98" t="s">
        <v>196</v>
      </c>
      <c r="C98">
        <v>2.0343591474168199</v>
      </c>
      <c r="D98">
        <v>0.14194246177445399</v>
      </c>
      <c r="E98" s="1">
        <v>1.37529610045359E-46</v>
      </c>
      <c r="F98">
        <v>1.9407128407215299</v>
      </c>
      <c r="G98">
        <v>0.187741696770584</v>
      </c>
      <c r="H98" s="1">
        <v>4.7859126828729098E-25</v>
      </c>
      <c r="I98">
        <v>2.2549520305334401</v>
      </c>
      <c r="J98">
        <v>0.219143599455219</v>
      </c>
      <c r="K98" s="1">
        <v>7.8308405590818699E-25</v>
      </c>
      <c r="L98">
        <v>2.0186191132614399</v>
      </c>
      <c r="M98">
        <v>0.14185564789281199</v>
      </c>
      <c r="N98" s="1">
        <v>5.9602151445937699E-46</v>
      </c>
    </row>
    <row r="99" spans="1:14" x14ac:dyDescent="0.25">
      <c r="A99">
        <v>98</v>
      </c>
      <c r="B99" t="s">
        <v>197</v>
      </c>
      <c r="C99">
        <v>0.60025168894946901</v>
      </c>
      <c r="D99">
        <v>0.23147985317087399</v>
      </c>
      <c r="E99">
        <v>9.5113578622040007E-3</v>
      </c>
      <c r="F99">
        <v>0.82873474805919101</v>
      </c>
      <c r="G99">
        <v>0.27513011935694598</v>
      </c>
      <c r="H99">
        <v>2.5939953905823399E-3</v>
      </c>
      <c r="I99">
        <v>0.245774417900992</v>
      </c>
      <c r="J99">
        <v>0.43882387780493598</v>
      </c>
      <c r="K99">
        <v>0.57542807278984198</v>
      </c>
      <c r="L99">
        <v>0.58483800912510397</v>
      </c>
      <c r="M99">
        <v>0.23142066259917199</v>
      </c>
      <c r="N99">
        <v>1.1498773424449601E-2</v>
      </c>
    </row>
    <row r="100" spans="1:14" x14ac:dyDescent="0.25">
      <c r="A100">
        <v>99</v>
      </c>
      <c r="B100" t="s">
        <v>198</v>
      </c>
      <c r="C100">
        <v>0.877439506052197</v>
      </c>
      <c r="D100">
        <v>0.21132377248461201</v>
      </c>
      <c r="E100" s="1">
        <v>3.29424134463165E-5</v>
      </c>
      <c r="F100">
        <v>0.60139089943359902</v>
      </c>
      <c r="G100">
        <v>0.30645187727621198</v>
      </c>
      <c r="H100">
        <v>4.9712237181688497E-2</v>
      </c>
      <c r="I100">
        <v>1.2770240789501901</v>
      </c>
      <c r="J100">
        <v>0.29759679641801301</v>
      </c>
      <c r="K100" s="1">
        <v>1.7777282704659601E-5</v>
      </c>
      <c r="L100">
        <v>0.86112882252122402</v>
      </c>
      <c r="M100">
        <v>0.211254432522442</v>
      </c>
      <c r="N100" s="1">
        <v>4.5765072449855597E-5</v>
      </c>
    </row>
    <row r="101" spans="1:14" x14ac:dyDescent="0.25">
      <c r="A101">
        <v>100</v>
      </c>
      <c r="B101" t="s">
        <v>199</v>
      </c>
      <c r="C101">
        <v>0.10200452852967901</v>
      </c>
      <c r="D101">
        <v>0.29519763237244401</v>
      </c>
      <c r="E101">
        <v>0.72968350799234505</v>
      </c>
      <c r="F101">
        <v>-0.14494990541828001</v>
      </c>
      <c r="G101">
        <v>0.42863499273968703</v>
      </c>
      <c r="H101">
        <v>0.73523787735626001</v>
      </c>
      <c r="I101">
        <v>0.47615809471246501</v>
      </c>
      <c r="J101">
        <v>0.41113943261097502</v>
      </c>
      <c r="K101">
        <v>0.24680584468199801</v>
      </c>
      <c r="L101">
        <v>8.5790253551187495E-2</v>
      </c>
      <c r="M101">
        <v>0.29514613046447302</v>
      </c>
      <c r="N101">
        <v>0.77130338668763798</v>
      </c>
    </row>
    <row r="102" spans="1:14" x14ac:dyDescent="0.25">
      <c r="A102">
        <v>101</v>
      </c>
      <c r="B102" t="s">
        <v>200</v>
      </c>
      <c r="C102">
        <v>0.56696103704426504</v>
      </c>
      <c r="D102">
        <v>0.245508617510933</v>
      </c>
      <c r="E102">
        <v>2.0925135803168599E-2</v>
      </c>
      <c r="F102">
        <v>0.58506646448910804</v>
      </c>
      <c r="G102">
        <v>0.31703875000704002</v>
      </c>
      <c r="H102">
        <v>6.4977926517775397E-2</v>
      </c>
      <c r="I102">
        <v>0.64135629646540404</v>
      </c>
      <c r="J102">
        <v>0.38895672886187099</v>
      </c>
      <c r="K102">
        <v>9.9165201439835607E-2</v>
      </c>
      <c r="L102">
        <v>0.55002258162997397</v>
      </c>
      <c r="M102">
        <v>0.24544288788055801</v>
      </c>
      <c r="N102">
        <v>2.5030015506903699E-2</v>
      </c>
    </row>
    <row r="103" spans="1:14" x14ac:dyDescent="0.25">
      <c r="A103">
        <v>102</v>
      </c>
      <c r="B103" t="s">
        <v>201</v>
      </c>
      <c r="C103">
        <v>1.1882287061018499</v>
      </c>
      <c r="D103">
        <v>0.19735951310931399</v>
      </c>
      <c r="E103" s="1">
        <v>1.73738952737522E-9</v>
      </c>
      <c r="F103">
        <v>0.92193779167051204</v>
      </c>
      <c r="G103">
        <v>0.28258605272592002</v>
      </c>
      <c r="H103">
        <v>1.10433077179449E-3</v>
      </c>
      <c r="I103">
        <v>1.58727474020953</v>
      </c>
      <c r="J103">
        <v>0.28138724125490699</v>
      </c>
      <c r="K103" s="1">
        <v>1.6917249368789601E-8</v>
      </c>
      <c r="L103">
        <v>1.1702315144481299</v>
      </c>
      <c r="M103">
        <v>0.197269687749971</v>
      </c>
      <c r="N103" s="1">
        <v>2.9901048041020099E-9</v>
      </c>
    </row>
    <row r="104" spans="1:14" x14ac:dyDescent="0.25">
      <c r="A104">
        <v>103</v>
      </c>
      <c r="B104" t="s">
        <v>202</v>
      </c>
      <c r="C104">
        <v>0.71094975492030199</v>
      </c>
      <c r="D104">
        <v>0.240972709650839</v>
      </c>
      <c r="E104">
        <v>3.1743152298327501E-3</v>
      </c>
      <c r="F104">
        <v>0.59056103492029499</v>
      </c>
      <c r="G104">
        <v>0.32926814079086197</v>
      </c>
      <c r="H104">
        <v>7.2883974852057595E-2</v>
      </c>
      <c r="I104">
        <v>0.97001957899983104</v>
      </c>
      <c r="J104">
        <v>0.35593962553191499</v>
      </c>
      <c r="K104">
        <v>6.4255486524342998E-3</v>
      </c>
      <c r="L104">
        <v>0.693375262156119</v>
      </c>
      <c r="M104">
        <v>0.24089781433896201</v>
      </c>
      <c r="N104">
        <v>3.9982953896285202E-3</v>
      </c>
    </row>
    <row r="105" spans="1:14" x14ac:dyDescent="0.25">
      <c r="A105">
        <v>104</v>
      </c>
      <c r="B105" t="s">
        <v>203</v>
      </c>
      <c r="C105">
        <v>0.796951149787264</v>
      </c>
      <c r="D105">
        <v>0.23660575399067599</v>
      </c>
      <c r="E105">
        <v>7.56425389240334E-4</v>
      </c>
      <c r="F105">
        <v>0.95731117471963301</v>
      </c>
      <c r="G105">
        <v>0.29046940226742501</v>
      </c>
      <c r="H105">
        <v>9.8163362219083291E-4</v>
      </c>
      <c r="I105">
        <v>0.63025741743344499</v>
      </c>
      <c r="J105">
        <v>0.41189575397251899</v>
      </c>
      <c r="K105">
        <v>0.125982530600253</v>
      </c>
      <c r="L105">
        <v>0.77909723803872</v>
      </c>
      <c r="M105">
        <v>0.23652706600263301</v>
      </c>
      <c r="N105">
        <v>9.8806551136106698E-4</v>
      </c>
    </row>
    <row r="106" spans="1:14" x14ac:dyDescent="0.25">
      <c r="A106">
        <v>105</v>
      </c>
      <c r="B106" t="s">
        <v>204</v>
      </c>
      <c r="C106">
        <v>0.28904173862835397</v>
      </c>
      <c r="D106">
        <v>0.29580386491601901</v>
      </c>
      <c r="E106">
        <v>0.32849993085240797</v>
      </c>
      <c r="F106">
        <v>0.47336272524350798</v>
      </c>
      <c r="G106">
        <v>0.35908921675099298</v>
      </c>
      <c r="H106">
        <v>0.18742615587877601</v>
      </c>
      <c r="I106">
        <v>8.2756714406476403E-2</v>
      </c>
      <c r="J106">
        <v>0.52618609140434702</v>
      </c>
      <c r="K106">
        <v>0.87502692865215004</v>
      </c>
      <c r="L106">
        <v>0.27108383266071101</v>
      </c>
      <c r="M106">
        <v>0.29573704802191803</v>
      </c>
      <c r="N106">
        <v>0.35933233573607598</v>
      </c>
    </row>
    <row r="107" spans="1:14" x14ac:dyDescent="0.25">
      <c r="A107">
        <v>106</v>
      </c>
      <c r="B107" t="s">
        <v>205</v>
      </c>
      <c r="C107">
        <v>0.46289632426011301</v>
      </c>
      <c r="D107">
        <v>0.278028886831377</v>
      </c>
      <c r="E107">
        <v>9.5928380176202796E-2</v>
      </c>
      <c r="F107">
        <v>0.61471495646447205</v>
      </c>
      <c r="G107">
        <v>0.343491294223425</v>
      </c>
      <c r="H107">
        <v>7.3516863283057801E-2</v>
      </c>
      <c r="I107">
        <v>0.33087085028631102</v>
      </c>
      <c r="J107">
        <v>0.47640570354254902</v>
      </c>
      <c r="K107">
        <v>0.48735937214214697</v>
      </c>
      <c r="L107">
        <v>0.44378370339902701</v>
      </c>
      <c r="M107">
        <v>0.27796531106179301</v>
      </c>
      <c r="N107">
        <v>0.110367507633608</v>
      </c>
    </row>
    <row r="108" spans="1:14" x14ac:dyDescent="0.25">
      <c r="A108">
        <v>107</v>
      </c>
      <c r="B108" t="s">
        <v>206</v>
      </c>
      <c r="C108">
        <v>1.9013174743722301</v>
      </c>
      <c r="D108">
        <v>0.103057684940678</v>
      </c>
      <c r="E108" s="1">
        <v>5.3059407894808802E-76</v>
      </c>
      <c r="F108">
        <v>1.8073887934097701</v>
      </c>
      <c r="G108">
        <v>0.13265515239211001</v>
      </c>
      <c r="H108" s="1">
        <v>2.8551833621508499E-42</v>
      </c>
      <c r="I108">
        <v>2.06085573924245</v>
      </c>
      <c r="J108">
        <v>0.16474116231983901</v>
      </c>
      <c r="K108" s="1">
        <v>6.6107528861365304E-36</v>
      </c>
      <c r="L108">
        <v>1.89981843905324</v>
      </c>
      <c r="M108">
        <v>0.103037332980941</v>
      </c>
      <c r="N108" s="1">
        <v>6.4917456530935202E-76</v>
      </c>
    </row>
    <row r="109" spans="1:14" x14ac:dyDescent="0.25">
      <c r="A109">
        <v>108</v>
      </c>
      <c r="B109" t="s">
        <v>207</v>
      </c>
      <c r="C109">
        <v>1.7069050236505601</v>
      </c>
      <c r="D109">
        <v>0.179203549149689</v>
      </c>
      <c r="E109" s="1">
        <v>1.65119809740283E-21</v>
      </c>
      <c r="F109">
        <v>1.91510563429012</v>
      </c>
      <c r="G109">
        <v>0.22315239223750399</v>
      </c>
      <c r="H109" s="1">
        <v>9.3194763693210498E-18</v>
      </c>
      <c r="I109">
        <v>1.4979488279844</v>
      </c>
      <c r="J109">
        <v>0.30640726858380302</v>
      </c>
      <c r="K109" s="1">
        <v>1.01477774019573E-6</v>
      </c>
      <c r="L109">
        <v>1.6864443040544399</v>
      </c>
      <c r="M109">
        <v>0.179096803517484</v>
      </c>
      <c r="N109" s="1">
        <v>4.6688962227998999E-21</v>
      </c>
    </row>
    <row r="110" spans="1:14" x14ac:dyDescent="0.25">
      <c r="A110">
        <v>109</v>
      </c>
      <c r="B110" t="s">
        <v>208</v>
      </c>
      <c r="C110">
        <v>0.84789024676116398</v>
      </c>
      <c r="D110">
        <v>0.25214297766967397</v>
      </c>
      <c r="E110">
        <v>7.7174152729315797E-4</v>
      </c>
      <c r="F110">
        <v>0.68592277584853301</v>
      </c>
      <c r="G110">
        <v>0.36038934817207702</v>
      </c>
      <c r="H110">
        <v>5.70036799543501E-2</v>
      </c>
      <c r="I110">
        <v>1.1463286922635501</v>
      </c>
      <c r="J110">
        <v>0.35698931572278197</v>
      </c>
      <c r="K110">
        <v>1.32227525008788E-3</v>
      </c>
      <c r="L110">
        <v>0.827123422810081</v>
      </c>
      <c r="M110">
        <v>0.252066865874848</v>
      </c>
      <c r="N110">
        <v>1.0330591846966399E-3</v>
      </c>
    </row>
    <row r="111" spans="1:14" x14ac:dyDescent="0.25">
      <c r="A111">
        <v>110</v>
      </c>
      <c r="B111" t="s">
        <v>217</v>
      </c>
      <c r="C111">
        <v>1.3449728141247701</v>
      </c>
      <c r="D111">
        <v>0.111358748499992</v>
      </c>
      <c r="E111" s="1">
        <v>1.38310315090405E-33</v>
      </c>
      <c r="F111">
        <v>1.2007347148899301</v>
      </c>
      <c r="G111">
        <v>0.14543132215424401</v>
      </c>
      <c r="H111" s="1">
        <v>1.50170403747246E-16</v>
      </c>
      <c r="I111">
        <v>1.56318570333866</v>
      </c>
      <c r="J111">
        <v>0.175109467322238</v>
      </c>
      <c r="K111" s="1">
        <v>4.3809053858422998E-19</v>
      </c>
      <c r="L111">
        <v>1.3416730972083499</v>
      </c>
      <c r="M111">
        <v>0.11133706771740801</v>
      </c>
      <c r="N111" s="1">
        <v>1.9265596175823499E-33</v>
      </c>
    </row>
    <row r="112" spans="1:14" x14ac:dyDescent="0.25">
      <c r="A112">
        <v>111</v>
      </c>
      <c r="B112" t="s">
        <v>228</v>
      </c>
      <c r="C112">
        <v>1.3778877016425899</v>
      </c>
      <c r="D112">
        <v>0.112443981074641</v>
      </c>
      <c r="E112" s="1">
        <v>1.5992450297458E-34</v>
      </c>
      <c r="F112">
        <v>1.16153699932881</v>
      </c>
      <c r="G112">
        <v>0.14877890208635</v>
      </c>
      <c r="H112" s="1">
        <v>5.8502516637009998E-15</v>
      </c>
      <c r="I112">
        <v>1.6768976148088499</v>
      </c>
      <c r="J112">
        <v>0.17497150647133999</v>
      </c>
      <c r="K112" s="1">
        <v>9.3509168537443604E-22</v>
      </c>
      <c r="L112">
        <v>1.37409068765565</v>
      </c>
      <c r="M112">
        <v>0.112420714349346</v>
      </c>
      <c r="N112" s="1">
        <v>2.3498816807594199E-34</v>
      </c>
    </row>
    <row r="113" spans="1:14" x14ac:dyDescent="0.25">
      <c r="A113">
        <v>112</v>
      </c>
      <c r="B113" t="s">
        <v>230</v>
      </c>
      <c r="C113">
        <v>1.07429300702839</v>
      </c>
      <c r="D113">
        <v>0.120042064816882</v>
      </c>
      <c r="E113" s="1">
        <v>3.5772865950519298E-19</v>
      </c>
      <c r="F113">
        <v>0.54052008279715102</v>
      </c>
      <c r="G113">
        <v>0.17228031411994299</v>
      </c>
      <c r="H113">
        <v>1.70427000439609E-3</v>
      </c>
      <c r="I113">
        <v>1.6218468902990699</v>
      </c>
      <c r="J113">
        <v>0.17861017410034399</v>
      </c>
      <c r="K113" s="1">
        <v>1.0820402194491699E-19</v>
      </c>
      <c r="L113">
        <v>1.06942233731581</v>
      </c>
      <c r="M113">
        <v>0.120016787490064</v>
      </c>
      <c r="N113" s="1">
        <v>5.0754261927286201E-19</v>
      </c>
    </row>
    <row r="114" spans="1:14" x14ac:dyDescent="0.25">
      <c r="A114">
        <v>113</v>
      </c>
      <c r="B114" t="s">
        <v>231</v>
      </c>
      <c r="C114">
        <v>1.7845193363946701</v>
      </c>
      <c r="D114">
        <v>0.109439479724267</v>
      </c>
      <c r="E114" s="1">
        <v>8.9473681548682902E-60</v>
      </c>
      <c r="F114">
        <v>1.76451313171805</v>
      </c>
      <c r="G114">
        <v>0.14014746542800299</v>
      </c>
      <c r="H114" s="1">
        <v>2.3845149700304E-36</v>
      </c>
      <c r="I114">
        <v>1.85629665805666</v>
      </c>
      <c r="J114">
        <v>0.17595211502750499</v>
      </c>
      <c r="K114" s="1">
        <v>5.0791427599438201E-26</v>
      </c>
      <c r="L114">
        <v>1.7785176275605801</v>
      </c>
      <c r="M114">
        <v>0.10940859473405</v>
      </c>
      <c r="N114" s="1">
        <v>2.0339886552630099E-59</v>
      </c>
    </row>
    <row r="115" spans="1:14" x14ac:dyDescent="0.25">
      <c r="A115">
        <v>114</v>
      </c>
      <c r="B115" t="s">
        <v>232</v>
      </c>
      <c r="C115">
        <v>0.89602357884508999</v>
      </c>
      <c r="D115">
        <v>0.130119430240277</v>
      </c>
      <c r="E115" s="1">
        <v>5.7317397733405596E-12</v>
      </c>
      <c r="F115">
        <v>0.74087796948871898</v>
      </c>
      <c r="G115">
        <v>0.17273768929008601</v>
      </c>
      <c r="H115" s="1">
        <v>1.79451215931086E-5</v>
      </c>
      <c r="I115">
        <v>1.13968997520899</v>
      </c>
      <c r="J115">
        <v>0.20037249881298599</v>
      </c>
      <c r="K115" s="1">
        <v>1.28644016676241E-8</v>
      </c>
      <c r="L115">
        <v>0.88928496101551102</v>
      </c>
      <c r="M115">
        <v>0.13009108535959499</v>
      </c>
      <c r="N115" s="1">
        <v>8.1512272757214201E-12</v>
      </c>
    </row>
    <row r="116" spans="1:14" x14ac:dyDescent="0.25">
      <c r="A116">
        <v>115</v>
      </c>
      <c r="B116" t="s">
        <v>209</v>
      </c>
      <c r="C116">
        <v>1.09381462679692</v>
      </c>
      <c r="D116">
        <v>0.23356741966252001</v>
      </c>
      <c r="E116" s="1">
        <v>2.82597837614486E-6</v>
      </c>
      <c r="F116">
        <v>1.1145243873797701</v>
      </c>
      <c r="G116">
        <v>0.30982614000055297</v>
      </c>
      <c r="H116">
        <v>3.2159015464381898E-4</v>
      </c>
      <c r="I116">
        <v>1.20197532688887</v>
      </c>
      <c r="J116">
        <v>0.35731393546243001</v>
      </c>
      <c r="K116">
        <v>7.6843944421850301E-4</v>
      </c>
      <c r="L116">
        <v>1.0725425722626301</v>
      </c>
      <c r="M116">
        <v>0.23348173604248301</v>
      </c>
      <c r="N116" s="1">
        <v>4.3547743869643202E-6</v>
      </c>
    </row>
    <row r="117" spans="1:14" x14ac:dyDescent="0.25">
      <c r="A117">
        <v>116</v>
      </c>
      <c r="B117" t="s">
        <v>210</v>
      </c>
      <c r="C117">
        <v>0.94454015586222595</v>
      </c>
      <c r="D117">
        <v>0.25262322058504899</v>
      </c>
      <c r="E117">
        <v>1.84806285220499E-4</v>
      </c>
      <c r="F117">
        <v>0.79119399784298095</v>
      </c>
      <c r="G117">
        <v>0.36111782204658899</v>
      </c>
      <c r="H117">
        <v>2.8454828578696599E-2</v>
      </c>
      <c r="I117">
        <v>1.2419310145331099</v>
      </c>
      <c r="J117">
        <v>0.357631646513557</v>
      </c>
      <c r="K117">
        <v>5.1533900935483903E-4</v>
      </c>
      <c r="L117">
        <v>0.92357064127556199</v>
      </c>
      <c r="M117">
        <v>0.25254470966130999</v>
      </c>
      <c r="N117">
        <v>2.5512670548452198E-4</v>
      </c>
    </row>
    <row r="118" spans="1:14" x14ac:dyDescent="0.25">
      <c r="A118">
        <v>117</v>
      </c>
      <c r="B118" t="s">
        <v>211</v>
      </c>
      <c r="C118">
        <v>0.81465496988793196</v>
      </c>
      <c r="D118">
        <v>0.27165039033340199</v>
      </c>
      <c r="E118">
        <v>2.7094766497301999E-3</v>
      </c>
      <c r="F118">
        <v>0.71859388253578105</v>
      </c>
      <c r="G118">
        <v>0.38015242916834202</v>
      </c>
      <c r="H118">
        <v>5.8720751182124303E-2</v>
      </c>
      <c r="I118">
        <v>1.0607472817330901</v>
      </c>
      <c r="J118">
        <v>0.391297575497837</v>
      </c>
      <c r="K118">
        <v>6.7111884107970603E-3</v>
      </c>
      <c r="L118">
        <v>0.79254816366205305</v>
      </c>
      <c r="M118">
        <v>0.27157278485925301</v>
      </c>
      <c r="N118">
        <v>3.51873642729582E-3</v>
      </c>
    </row>
    <row r="119" spans="1:14" x14ac:dyDescent="0.25">
      <c r="A119">
        <v>118</v>
      </c>
      <c r="B119" t="s">
        <v>212</v>
      </c>
      <c r="C119">
        <v>0.92651887529972299</v>
      </c>
      <c r="D119">
        <v>0.26503627224922799</v>
      </c>
      <c r="E119">
        <v>4.72608902561932E-4</v>
      </c>
      <c r="F119">
        <v>1.19845129027637</v>
      </c>
      <c r="G119">
        <v>0.32127340881044197</v>
      </c>
      <c r="H119">
        <v>1.9123987484523201E-4</v>
      </c>
      <c r="I119">
        <v>0.62136789325022601</v>
      </c>
      <c r="J119">
        <v>0.47779295324832699</v>
      </c>
      <c r="K119">
        <v>0.19343097706506701</v>
      </c>
      <c r="L119">
        <v>0.90442528467542305</v>
      </c>
      <c r="M119">
        <v>0.26495101631678197</v>
      </c>
      <c r="N119">
        <v>6.4120843201341505E-4</v>
      </c>
    </row>
    <row r="120" spans="1:14" x14ac:dyDescent="0.25">
      <c r="A120">
        <v>119</v>
      </c>
      <c r="B120" t="s">
        <v>213</v>
      </c>
      <c r="C120">
        <v>0.77052748849979102</v>
      </c>
      <c r="D120">
        <v>0.288036573025788</v>
      </c>
      <c r="E120">
        <v>7.4706303714054002E-3</v>
      </c>
      <c r="F120">
        <v>0.12512806022435399</v>
      </c>
      <c r="G120">
        <v>0.51966228331541997</v>
      </c>
      <c r="H120">
        <v>0.80971999988304599</v>
      </c>
      <c r="I120">
        <v>1.37108169997437</v>
      </c>
      <c r="J120">
        <v>0.358594652596467</v>
      </c>
      <c r="K120">
        <v>1.31577967651334E-4</v>
      </c>
      <c r="L120">
        <v>0.74736935244337599</v>
      </c>
      <c r="M120">
        <v>0.287949521347108</v>
      </c>
      <c r="N120">
        <v>9.4456868117862702E-3</v>
      </c>
    </row>
    <row r="121" spans="1:14" x14ac:dyDescent="0.25">
      <c r="A121">
        <v>120</v>
      </c>
      <c r="B121" t="s">
        <v>214</v>
      </c>
      <c r="C121">
        <v>0.95446487400324798</v>
      </c>
      <c r="D121">
        <v>0.27235574196178203</v>
      </c>
      <c r="E121">
        <v>4.5750230639125101E-4</v>
      </c>
      <c r="F121">
        <v>1.1025593182568401</v>
      </c>
      <c r="G121">
        <v>0.346975123740702</v>
      </c>
      <c r="H121">
        <v>1.4848299122230801E-3</v>
      </c>
      <c r="I121">
        <v>0.90023072359328304</v>
      </c>
      <c r="J121">
        <v>0.44218110960681201</v>
      </c>
      <c r="K121">
        <v>4.1761714672681798E-2</v>
      </c>
      <c r="L121">
        <v>0.93113395334073901</v>
      </c>
      <c r="M121">
        <v>0.27225759638131802</v>
      </c>
      <c r="N121">
        <v>6.2610167194864202E-4</v>
      </c>
    </row>
    <row r="122" spans="1:14" x14ac:dyDescent="0.25">
      <c r="A122">
        <v>121</v>
      </c>
      <c r="B122" t="s">
        <v>215</v>
      </c>
      <c r="C122">
        <v>1.13197534723889</v>
      </c>
      <c r="D122">
        <v>0.25963621058762498</v>
      </c>
      <c r="E122" s="1">
        <v>1.3015067935326499E-5</v>
      </c>
      <c r="F122">
        <v>1.3660641953747801</v>
      </c>
      <c r="G122">
        <v>0.32285161008972701</v>
      </c>
      <c r="H122" s="1">
        <v>2.3240157326516799E-5</v>
      </c>
      <c r="I122">
        <v>0.94233502835162097</v>
      </c>
      <c r="J122">
        <v>0.44245087301528302</v>
      </c>
      <c r="K122">
        <v>3.3187538996257197E-2</v>
      </c>
      <c r="L122">
        <v>1.10784553845234</v>
      </c>
      <c r="M122">
        <v>0.25952421777750401</v>
      </c>
      <c r="N122" s="1">
        <v>1.9656622337765E-5</v>
      </c>
    </row>
    <row r="123" spans="1:14" x14ac:dyDescent="0.25">
      <c r="A123">
        <v>122</v>
      </c>
      <c r="B123" t="s">
        <v>216</v>
      </c>
      <c r="C123">
        <v>1.7522074195167301</v>
      </c>
      <c r="D123">
        <v>0.213314496543757</v>
      </c>
      <c r="E123" s="1">
        <v>2.13587671275182E-16</v>
      </c>
      <c r="F123">
        <v>1.4578029563639701</v>
      </c>
      <c r="G123">
        <v>0.3237065534411</v>
      </c>
      <c r="H123" s="1">
        <v>6.6852610325950901E-6</v>
      </c>
      <c r="I123">
        <v>2.1660656597269701</v>
      </c>
      <c r="J123">
        <v>0.29215241883923598</v>
      </c>
      <c r="K123" s="1">
        <v>1.2239529391846401E-13</v>
      </c>
      <c r="L123">
        <v>1.7250209240969701</v>
      </c>
      <c r="M123">
        <v>0.21316005996167101</v>
      </c>
      <c r="N123" s="1">
        <v>5.8400315208995301E-16</v>
      </c>
    </row>
    <row r="124" spans="1:14" x14ac:dyDescent="0.25">
      <c r="A124">
        <v>123</v>
      </c>
      <c r="B124" t="s">
        <v>218</v>
      </c>
      <c r="C124">
        <v>1.9459075653409099</v>
      </c>
      <c r="D124">
        <v>0.20941077625789001</v>
      </c>
      <c r="E124" s="1">
        <v>1.5099095039038401E-20</v>
      </c>
      <c r="F124">
        <v>1.80965764591777</v>
      </c>
      <c r="G124">
        <v>0.29832288370216498</v>
      </c>
      <c r="H124" s="1">
        <v>1.31050266675681E-9</v>
      </c>
      <c r="I124">
        <v>2.2450843593412202</v>
      </c>
      <c r="J124">
        <v>0.299231911043007</v>
      </c>
      <c r="K124" s="1">
        <v>6.2457396008396694E-14</v>
      </c>
      <c r="L124">
        <v>1.91656910949463</v>
      </c>
      <c r="M124">
        <v>0.209224696088643</v>
      </c>
      <c r="N124" s="1">
        <v>5.1734616779489997E-20</v>
      </c>
    </row>
    <row r="125" spans="1:14" x14ac:dyDescent="0.25">
      <c r="A125">
        <v>124</v>
      </c>
      <c r="B125" t="s">
        <v>219</v>
      </c>
      <c r="C125">
        <v>0.923073696285587</v>
      </c>
      <c r="D125">
        <v>0.322052991648974</v>
      </c>
      <c r="E125">
        <v>4.1540964657226101E-3</v>
      </c>
      <c r="F125">
        <v>0.931883869960206</v>
      </c>
      <c r="G125">
        <v>0.435279456184408</v>
      </c>
      <c r="H125">
        <v>3.2283199767260802E-2</v>
      </c>
      <c r="I125">
        <v>1.07166398295127</v>
      </c>
      <c r="J125">
        <v>0.48077287449160799</v>
      </c>
      <c r="K125">
        <v>2.5810964653767601E-2</v>
      </c>
      <c r="L125">
        <v>0.89257494278435001</v>
      </c>
      <c r="M125">
        <v>0.32191757499413998</v>
      </c>
      <c r="N125">
        <v>5.5596485798317099E-3</v>
      </c>
    </row>
    <row r="126" spans="1:14" x14ac:dyDescent="0.25">
      <c r="A126">
        <v>125</v>
      </c>
      <c r="B126" t="s">
        <v>220</v>
      </c>
      <c r="C126">
        <v>1.60101938955339</v>
      </c>
      <c r="D126">
        <v>0.25128982476147099</v>
      </c>
      <c r="E126" s="1">
        <v>1.8754679877830299E-10</v>
      </c>
      <c r="F126">
        <v>1.52670161468952</v>
      </c>
      <c r="G126">
        <v>0.35149830005004801</v>
      </c>
      <c r="H126" s="1">
        <v>1.40287267966979E-5</v>
      </c>
      <c r="I126">
        <v>1.8516442035479701</v>
      </c>
      <c r="J126">
        <v>0.36307058216321503</v>
      </c>
      <c r="K126" s="1">
        <v>3.3973141142873199E-7</v>
      </c>
      <c r="L126">
        <v>1.5683492623364601</v>
      </c>
      <c r="M126">
        <v>0.25109677823580001</v>
      </c>
      <c r="N126" s="1">
        <v>4.2111020630061799E-10</v>
      </c>
    </row>
    <row r="127" spans="1:14" x14ac:dyDescent="0.25">
      <c r="A127">
        <v>126</v>
      </c>
      <c r="B127" t="s">
        <v>221</v>
      </c>
      <c r="C127">
        <v>1.0685753216155101</v>
      </c>
      <c r="D127">
        <v>0.32295385243507002</v>
      </c>
      <c r="E127">
        <v>9.3711649937483401E-4</v>
      </c>
      <c r="F127">
        <v>1.0822503414123299</v>
      </c>
      <c r="G127">
        <v>0.43683679441620399</v>
      </c>
      <c r="H127">
        <v>1.3231728716636901E-2</v>
      </c>
      <c r="I127">
        <v>1.2218302369833201</v>
      </c>
      <c r="J127">
        <v>0.481889053911217</v>
      </c>
      <c r="K127">
        <v>1.1228656868806501E-2</v>
      </c>
      <c r="L127">
        <v>1.0331506190142901</v>
      </c>
      <c r="M127">
        <v>0.32278482578696799</v>
      </c>
      <c r="N127">
        <v>1.37074694715696E-3</v>
      </c>
    </row>
    <row r="128" spans="1:14" x14ac:dyDescent="0.25">
      <c r="A128">
        <v>127</v>
      </c>
      <c r="B128" t="s">
        <v>222</v>
      </c>
      <c r="C128">
        <v>1.52079107944848</v>
      </c>
      <c r="D128">
        <v>0.27611277064802597</v>
      </c>
      <c r="E128" s="1">
        <v>3.6321764050133197E-8</v>
      </c>
      <c r="F128">
        <v>1.44868724677531</v>
      </c>
      <c r="G128">
        <v>0.38723557866809899</v>
      </c>
      <c r="H128">
        <v>1.83216177025259E-4</v>
      </c>
      <c r="I128">
        <v>1.7784147204357501</v>
      </c>
      <c r="J128">
        <v>0.39730458714315198</v>
      </c>
      <c r="K128" s="1">
        <v>7.5983375034030597E-6</v>
      </c>
      <c r="L128">
        <v>1.48511784514168</v>
      </c>
      <c r="M128">
        <v>0.27589180363147098</v>
      </c>
      <c r="N128" s="1">
        <v>7.3265951819625406E-8</v>
      </c>
    </row>
    <row r="129" spans="1:14" x14ac:dyDescent="0.25">
      <c r="A129">
        <v>128</v>
      </c>
      <c r="B129" t="s">
        <v>223</v>
      </c>
      <c r="C129">
        <v>0.99792943148658497</v>
      </c>
      <c r="D129">
        <v>0.353686759654399</v>
      </c>
      <c r="E129">
        <v>4.7798694068141899E-3</v>
      </c>
      <c r="F129">
        <v>0.79889643948866096</v>
      </c>
      <c r="G129">
        <v>0.52490134845001601</v>
      </c>
      <c r="H129">
        <v>0.12801070985301999</v>
      </c>
      <c r="I129">
        <v>1.3618131399450799</v>
      </c>
      <c r="J129">
        <v>0.483039909102017</v>
      </c>
      <c r="K129">
        <v>4.8135118343755898E-3</v>
      </c>
      <c r="L129">
        <v>0.96240712249108895</v>
      </c>
      <c r="M129">
        <v>0.35349992794079599</v>
      </c>
      <c r="N129">
        <v>6.4788053942083697E-3</v>
      </c>
    </row>
    <row r="130" spans="1:14" x14ac:dyDescent="0.25">
      <c r="A130">
        <v>129</v>
      </c>
      <c r="B130" t="s">
        <v>224</v>
      </c>
      <c r="C130">
        <v>1.3513641504352101</v>
      </c>
      <c r="D130">
        <v>0.31247247209685097</v>
      </c>
      <c r="E130" s="1">
        <v>1.52707540501148E-5</v>
      </c>
      <c r="F130">
        <v>1.57667343648127</v>
      </c>
      <c r="G130">
        <v>0.389101948512384</v>
      </c>
      <c r="H130" s="1">
        <v>5.0763623223551801E-5</v>
      </c>
      <c r="I130">
        <v>1.1897635466869201</v>
      </c>
      <c r="J130">
        <v>0.53269754392351099</v>
      </c>
      <c r="K130">
        <v>2.5518020539132099E-2</v>
      </c>
      <c r="L130">
        <v>1.3176389038582299</v>
      </c>
      <c r="M130">
        <v>0.312256200148125</v>
      </c>
      <c r="N130" s="1">
        <v>2.4458795799086502E-5</v>
      </c>
    </row>
    <row r="131" spans="1:14" x14ac:dyDescent="0.25">
      <c r="A131">
        <v>130</v>
      </c>
      <c r="B131" t="s">
        <v>225</v>
      </c>
      <c r="C131">
        <v>1.4211710113734</v>
      </c>
      <c r="D131">
        <v>0.31306543741669501</v>
      </c>
      <c r="E131" s="1">
        <v>5.6378848113751203E-6</v>
      </c>
      <c r="F131">
        <v>1.80478437582017</v>
      </c>
      <c r="G131">
        <v>0.37259033149649001</v>
      </c>
      <c r="H131" s="1">
        <v>1.2732523316999501E-6</v>
      </c>
      <c r="I131">
        <v>0.93809721774788202</v>
      </c>
      <c r="J131">
        <v>0.60619672630923005</v>
      </c>
      <c r="K131">
        <v>0.121739630628265</v>
      </c>
      <c r="L131">
        <v>1.3877323974803799</v>
      </c>
      <c r="M131">
        <v>0.312847037618455</v>
      </c>
      <c r="N131" s="1">
        <v>9.1723486816993698E-6</v>
      </c>
    </row>
    <row r="132" spans="1:14" x14ac:dyDescent="0.25">
      <c r="A132">
        <v>131</v>
      </c>
      <c r="B132" t="s">
        <v>226</v>
      </c>
      <c r="C132">
        <v>1.49208115034331</v>
      </c>
      <c r="D132">
        <v>0.31372494697391401</v>
      </c>
      <c r="E132" s="1">
        <v>1.9744994559526801E-6</v>
      </c>
      <c r="F132">
        <v>0.74985533192208098</v>
      </c>
      <c r="G132">
        <v>0.60139791977540602</v>
      </c>
      <c r="H132">
        <v>0.21245107876302599</v>
      </c>
      <c r="I132">
        <v>2.1311673672412002</v>
      </c>
      <c r="J132">
        <v>0.382397301502583</v>
      </c>
      <c r="K132" s="1">
        <v>2.5013699606549899E-8</v>
      </c>
      <c r="L132">
        <v>1.4611930086774201</v>
      </c>
      <c r="M132">
        <v>0.31349537433172597</v>
      </c>
      <c r="N132" s="1">
        <v>3.1472028844707801E-6</v>
      </c>
    </row>
    <row r="133" spans="1:14" x14ac:dyDescent="0.25">
      <c r="A133">
        <v>132</v>
      </c>
      <c r="B133" t="s">
        <v>227</v>
      </c>
      <c r="C133">
        <v>1.8023737691028801</v>
      </c>
      <c r="D133">
        <v>0.28697473948542401</v>
      </c>
      <c r="E133" s="1">
        <v>3.3726719576327799E-10</v>
      </c>
      <c r="F133">
        <v>1.5141194224440899</v>
      </c>
      <c r="G133">
        <v>0.442703501148969</v>
      </c>
      <c r="H133">
        <v>6.2582954836967199E-4</v>
      </c>
      <c r="I133">
        <v>2.23917682026718</v>
      </c>
      <c r="J133">
        <v>0.38409497083441302</v>
      </c>
      <c r="K133" s="1">
        <v>5.5511199803084102E-9</v>
      </c>
      <c r="L133">
        <v>1.7782760858740001</v>
      </c>
      <c r="M133">
        <v>0.28672824162289401</v>
      </c>
      <c r="N133" s="1">
        <v>5.5765488601511096E-10</v>
      </c>
    </row>
    <row r="134" spans="1:14" x14ac:dyDescent="0.25">
      <c r="A134">
        <v>133</v>
      </c>
      <c r="B134" t="s">
        <v>229</v>
      </c>
      <c r="C134">
        <v>1.08667412807507</v>
      </c>
      <c r="D134">
        <v>0.39869048583090899</v>
      </c>
      <c r="E134">
        <v>6.4183101431653702E-3</v>
      </c>
      <c r="F134">
        <v>1.1720703584425001</v>
      </c>
      <c r="G134">
        <v>0.52940449971324399</v>
      </c>
      <c r="H134">
        <v>2.68328338186202E-2</v>
      </c>
      <c r="I134">
        <v>1.17647725424237</v>
      </c>
      <c r="J134">
        <v>0.60864133786013397</v>
      </c>
      <c r="K134">
        <v>5.3241551876691502E-2</v>
      </c>
      <c r="L134">
        <v>1.05775667688191</v>
      </c>
      <c r="M134">
        <v>0.39849056502201102</v>
      </c>
      <c r="N134">
        <v>7.9447622029169603E-3</v>
      </c>
    </row>
    <row r="135" spans="1:14" x14ac:dyDescent="0.25">
      <c r="A135">
        <v>134</v>
      </c>
      <c r="B135" t="s">
        <v>233</v>
      </c>
      <c r="C135">
        <v>1.4069669530664499</v>
      </c>
      <c r="D135">
        <v>0.35730646871848798</v>
      </c>
      <c r="E135" s="1">
        <v>8.2265137134665005E-5</v>
      </c>
      <c r="F135">
        <v>1.46094335708788</v>
      </c>
      <c r="G135">
        <v>0.48102537779749999</v>
      </c>
      <c r="H135">
        <v>2.38831303274322E-3</v>
      </c>
      <c r="I135">
        <v>1.5353709252002301</v>
      </c>
      <c r="J135">
        <v>0.53656570367128198</v>
      </c>
      <c r="K135">
        <v>4.2167084568638302E-3</v>
      </c>
      <c r="L135">
        <v>1.37867490839818</v>
      </c>
      <c r="M135">
        <v>0.35706773333506397</v>
      </c>
      <c r="N135">
        <v>1.12876805479654E-4</v>
      </c>
    </row>
    <row r="136" spans="1:14" x14ac:dyDescent="0.25">
      <c r="A136">
        <v>135</v>
      </c>
      <c r="B136" t="s">
        <v>234</v>
      </c>
      <c r="C136">
        <v>0.85113857143838101</v>
      </c>
      <c r="D136">
        <v>0.46570097598357402</v>
      </c>
      <c r="E136">
        <v>6.7602037723084707E-2</v>
      </c>
      <c r="F136">
        <v>0.56384315242981298</v>
      </c>
      <c r="G136">
        <v>0.72935347576026999</v>
      </c>
      <c r="H136">
        <v>0.439479444566232</v>
      </c>
      <c r="I136">
        <v>1.28807099548205</v>
      </c>
      <c r="J136">
        <v>0.60981417980236596</v>
      </c>
      <c r="K136">
        <v>3.4666278012275897E-2</v>
      </c>
      <c r="L136">
        <v>0.82098005473217806</v>
      </c>
      <c r="M136">
        <v>0.46549930428790498</v>
      </c>
      <c r="N136">
        <v>7.7790125439076693E-2</v>
      </c>
    </row>
    <row r="137" spans="1:14" x14ac:dyDescent="0.25">
      <c r="A137">
        <v>136</v>
      </c>
      <c r="B137" t="s">
        <v>235</v>
      </c>
      <c r="C137">
        <v>1.24557720999029</v>
      </c>
      <c r="D137">
        <v>0.400205703017456</v>
      </c>
      <c r="E137">
        <v>1.8560903691212001E-3</v>
      </c>
      <c r="F137">
        <v>1.3311045514426101</v>
      </c>
      <c r="G137">
        <v>0.53206881430641095</v>
      </c>
      <c r="H137">
        <v>1.23580241089248E-2</v>
      </c>
      <c r="I137">
        <v>1.32772027054806</v>
      </c>
      <c r="J137">
        <v>0.61035484221885306</v>
      </c>
      <c r="K137">
        <v>2.9605755237460601E-2</v>
      </c>
      <c r="L137">
        <v>1.21563044818078</v>
      </c>
      <c r="M137">
        <v>0.39996266110519002</v>
      </c>
      <c r="N137">
        <v>2.37081493663508E-3</v>
      </c>
    </row>
    <row r="138" spans="1:14" x14ac:dyDescent="0.25">
      <c r="A138">
        <v>137</v>
      </c>
      <c r="B138" t="s">
        <v>236</v>
      </c>
      <c r="C138">
        <v>1.5861857192227</v>
      </c>
      <c r="D138">
        <v>0.35921773832916898</v>
      </c>
      <c r="E138" s="1">
        <v>1.0069925333955901E-5</v>
      </c>
      <c r="F138">
        <v>1.422200107304</v>
      </c>
      <c r="G138">
        <v>0.53327388116226804</v>
      </c>
      <c r="H138">
        <v>7.6549323924422702E-3</v>
      </c>
      <c r="I138">
        <v>1.9275600050154</v>
      </c>
      <c r="J138">
        <v>0.49027727900491902</v>
      </c>
      <c r="K138" s="1">
        <v>8.4392511913694907E-5</v>
      </c>
      <c r="L138">
        <v>1.55335303736268</v>
      </c>
      <c r="M138">
        <v>0.358922374909941</v>
      </c>
      <c r="N138" s="1">
        <v>1.5058940348962801E-5</v>
      </c>
    </row>
    <row r="139" spans="1:14" x14ac:dyDescent="0.25">
      <c r="A139">
        <v>138</v>
      </c>
      <c r="B139" t="s">
        <v>237</v>
      </c>
      <c r="C139">
        <v>0.50731369897119105</v>
      </c>
      <c r="D139">
        <v>0.59289495203547404</v>
      </c>
      <c r="E139">
        <v>0.39218848050647298</v>
      </c>
      <c r="F139">
        <v>0.76806941347607705</v>
      </c>
      <c r="G139">
        <v>0.73157705180551902</v>
      </c>
      <c r="H139">
        <v>0.29377247189773897</v>
      </c>
      <c r="I139">
        <v>0.32131879449492701</v>
      </c>
      <c r="J139">
        <v>1.02019651156888</v>
      </c>
      <c r="K139">
        <v>0.75279373553369899</v>
      </c>
      <c r="L139">
        <v>0.47627380725171498</v>
      </c>
      <c r="M139">
        <v>0.59271747902452998</v>
      </c>
      <c r="N139">
        <v>0.421661123125532</v>
      </c>
    </row>
    <row r="140" spans="1:14" x14ac:dyDescent="0.25">
      <c r="A140">
        <v>139</v>
      </c>
      <c r="B140" t="s">
        <v>238</v>
      </c>
      <c r="C140">
        <v>0.83978138651157996</v>
      </c>
      <c r="D140">
        <v>0.518184426693579</v>
      </c>
      <c r="E140">
        <v>0.105098604928892</v>
      </c>
      <c r="F140">
        <v>0.81574333897428997</v>
      </c>
      <c r="G140">
        <v>0.732144372649147</v>
      </c>
      <c r="H140">
        <v>0.26520037913609201</v>
      </c>
      <c r="I140">
        <v>1.06064675056216</v>
      </c>
      <c r="J140">
        <v>0.73570288658302097</v>
      </c>
      <c r="K140">
        <v>0.149393200354308</v>
      </c>
      <c r="L140">
        <v>0.80710837310398498</v>
      </c>
      <c r="M140">
        <v>0.51798094812649698</v>
      </c>
      <c r="N140">
        <v>0.119190209774583</v>
      </c>
    </row>
    <row r="141" spans="1:14" x14ac:dyDescent="0.25">
      <c r="A141">
        <v>140</v>
      </c>
      <c r="B141" t="s">
        <v>239</v>
      </c>
      <c r="C141">
        <v>0.574185142715122</v>
      </c>
      <c r="D141">
        <v>0.59338002240546694</v>
      </c>
      <c r="E141">
        <v>0.33321838543737498</v>
      </c>
      <c r="F141">
        <v>0.86400816998069097</v>
      </c>
      <c r="G141">
        <v>0.73274663937068496</v>
      </c>
      <c r="H141">
        <v>0.23834390135049099</v>
      </c>
      <c r="I141">
        <v>0.36674251722718398</v>
      </c>
      <c r="J141">
        <v>1.0205219130476999</v>
      </c>
      <c r="K141">
        <v>0.71932010467537999</v>
      </c>
      <c r="L141">
        <v>0.54134114139346201</v>
      </c>
      <c r="M141">
        <v>0.59320017277854098</v>
      </c>
      <c r="N141">
        <v>0.361464782825485</v>
      </c>
    </row>
    <row r="142" spans="1:14" x14ac:dyDescent="0.25">
      <c r="A142">
        <v>141</v>
      </c>
      <c r="B142" t="s">
        <v>398</v>
      </c>
      <c r="C142">
        <v>0.59166110197775301</v>
      </c>
      <c r="D142">
        <v>0.59356791635987405</v>
      </c>
      <c r="E142">
        <v>0.31886764849571603</v>
      </c>
      <c r="F142">
        <v>0.89362294502931405</v>
      </c>
      <c r="G142">
        <v>0.73333460491279001</v>
      </c>
      <c r="H142">
        <v>0.22300568296440201</v>
      </c>
      <c r="I142">
        <v>0.37391415286207003</v>
      </c>
      <c r="J142">
        <v>1.02061331720065</v>
      </c>
      <c r="K142">
        <v>0.71409481271365705</v>
      </c>
      <c r="L142">
        <v>0.55805607697775195</v>
      </c>
      <c r="M142">
        <v>0.59338039634787598</v>
      </c>
      <c r="N142">
        <v>0.34697686304018899</v>
      </c>
    </row>
    <row r="143" spans="1:14" x14ac:dyDescent="0.25">
      <c r="A143">
        <v>142</v>
      </c>
      <c r="B143" t="s">
        <v>399</v>
      </c>
      <c r="C143">
        <v>0.91617068371266097</v>
      </c>
      <c r="D143">
        <v>0.51898360921877296</v>
      </c>
      <c r="E143">
        <v>7.7510473024209894E-2</v>
      </c>
      <c r="F143">
        <v>1.3616139946777699</v>
      </c>
      <c r="G143">
        <v>0.61037740106469296</v>
      </c>
      <c r="H143">
        <v>2.5696107551829502E-2</v>
      </c>
      <c r="I143">
        <v>0.38487270988964101</v>
      </c>
      <c r="J143">
        <v>1.02073078711611</v>
      </c>
      <c r="K143">
        <v>0.70613195814952201</v>
      </c>
      <c r="L143">
        <v>0.87944443972567699</v>
      </c>
      <c r="M143">
        <v>0.51876807672143599</v>
      </c>
      <c r="N143">
        <v>9.0026960937776596E-2</v>
      </c>
    </row>
    <row r="144" spans="1:14" x14ac:dyDescent="0.25">
      <c r="A144">
        <v>143</v>
      </c>
      <c r="B144" t="s">
        <v>400</v>
      </c>
      <c r="C144">
        <v>0.95153805118856805</v>
      </c>
      <c r="D144">
        <v>0.51935422232888495</v>
      </c>
      <c r="E144">
        <v>6.6928154414851795E-2</v>
      </c>
      <c r="F144">
        <v>1.0025208236979399</v>
      </c>
      <c r="G144">
        <v>0.735218531016543</v>
      </c>
      <c r="H144">
        <v>0.172703414231658</v>
      </c>
      <c r="I144">
        <v>1.1096729875547899</v>
      </c>
      <c r="J144">
        <v>0.736495262953062</v>
      </c>
      <c r="K144">
        <v>0.13188911235649101</v>
      </c>
      <c r="L144">
        <v>0.92122455920902102</v>
      </c>
      <c r="M144">
        <v>0.51916226081253503</v>
      </c>
      <c r="N144">
        <v>7.5989673459942397E-2</v>
      </c>
    </row>
    <row r="145" spans="1:14" x14ac:dyDescent="0.25">
      <c r="A145">
        <v>144</v>
      </c>
      <c r="B145" t="s">
        <v>401</v>
      </c>
      <c r="C145">
        <v>0.68555961364634099</v>
      </c>
      <c r="D145">
        <v>0.59448276251013599</v>
      </c>
      <c r="E145">
        <v>0.24882685953087999</v>
      </c>
      <c r="F145">
        <v>1.4810075388674999</v>
      </c>
      <c r="G145">
        <v>0.61300460672926704</v>
      </c>
      <c r="H145">
        <v>1.56928762504033E-2</v>
      </c>
      <c r="I145">
        <v>-13.0301925319259</v>
      </c>
      <c r="J145">
        <v>500.88865883051</v>
      </c>
      <c r="K145">
        <v>0.97924605247711904</v>
      </c>
      <c r="L145">
        <v>0.654326380661717</v>
      </c>
      <c r="M145">
        <v>0.59430571644728603</v>
      </c>
      <c r="N145">
        <v>0.27089974256689803</v>
      </c>
    </row>
    <row r="146" spans="1:14" x14ac:dyDescent="0.25">
      <c r="A146">
        <v>145</v>
      </c>
      <c r="B146" t="s">
        <v>402</v>
      </c>
      <c r="C146">
        <v>1.0225577740303999</v>
      </c>
      <c r="D146">
        <v>0.52009163906394995</v>
      </c>
      <c r="E146">
        <v>4.9285816353127697E-2</v>
      </c>
      <c r="F146">
        <v>0.423397841790914</v>
      </c>
      <c r="G146">
        <v>1.02144290148323</v>
      </c>
      <c r="H146">
        <v>0.67850097139361898</v>
      </c>
      <c r="I146">
        <v>1.56004344480775</v>
      </c>
      <c r="J146">
        <v>0.613743654964642</v>
      </c>
      <c r="K146">
        <v>1.1026792865757E-2</v>
      </c>
      <c r="L146">
        <v>0.99098019364099899</v>
      </c>
      <c r="M146">
        <v>0.51988172902408603</v>
      </c>
      <c r="N146">
        <v>5.6628842138485298E-2</v>
      </c>
    </row>
    <row r="147" spans="1:14" x14ac:dyDescent="0.25">
      <c r="A147">
        <v>146</v>
      </c>
      <c r="B147" t="s">
        <v>403</v>
      </c>
      <c r="C147">
        <v>0.353275106655428</v>
      </c>
      <c r="D147">
        <v>0.72167356695706497</v>
      </c>
      <c r="E147">
        <v>0.62447216461342803</v>
      </c>
      <c r="F147">
        <v>0.44941262773881402</v>
      </c>
      <c r="G147">
        <v>1.0218395915110801</v>
      </c>
      <c r="H147">
        <v>0.66007659782042105</v>
      </c>
      <c r="I147">
        <v>0.49060157102493501</v>
      </c>
      <c r="J147">
        <v>1.0217559676419801</v>
      </c>
      <c r="K147">
        <v>0.63111694936177998</v>
      </c>
      <c r="L147">
        <v>0.32173713336687199</v>
      </c>
      <c r="M147">
        <v>0.72151667165447897</v>
      </c>
      <c r="N147">
        <v>0.65565661746833304</v>
      </c>
    </row>
    <row r="148" spans="1:14" x14ac:dyDescent="0.25">
      <c r="A148">
        <v>147</v>
      </c>
      <c r="B148" t="s">
        <v>404</v>
      </c>
      <c r="C148">
        <v>1.3284879837191299</v>
      </c>
      <c r="D148">
        <v>0.47057788206275403</v>
      </c>
      <c r="E148">
        <v>4.7561871282231398E-3</v>
      </c>
      <c r="F148">
        <v>1.64242702571161</v>
      </c>
      <c r="G148">
        <v>0.61626368202707105</v>
      </c>
      <c r="H148">
        <v>7.6957007166543199E-3</v>
      </c>
      <c r="I148">
        <v>1.2202190543854801</v>
      </c>
      <c r="J148">
        <v>0.73804443840619405</v>
      </c>
      <c r="K148">
        <v>9.8267016041792998E-2</v>
      </c>
      <c r="L148">
        <v>1.2956517261537499</v>
      </c>
      <c r="M148">
        <v>0.47032405019986401</v>
      </c>
      <c r="N148">
        <v>5.8726865123973704E-3</v>
      </c>
    </row>
    <row r="149" spans="1:14" x14ac:dyDescent="0.25">
      <c r="A149">
        <v>148</v>
      </c>
      <c r="B149" t="s">
        <v>405</v>
      </c>
      <c r="C149">
        <v>0.84863778041889903</v>
      </c>
      <c r="D149">
        <v>0.59603986606960702</v>
      </c>
      <c r="E149">
        <v>0.154506212504642</v>
      </c>
      <c r="F149">
        <v>0.58667846270501001</v>
      </c>
      <c r="G149">
        <v>1.02382766260025</v>
      </c>
      <c r="H149">
        <v>0.56662802064974904</v>
      </c>
      <c r="I149">
        <v>1.24113235884752</v>
      </c>
      <c r="J149">
        <v>0.73846839177546897</v>
      </c>
      <c r="K149">
        <v>9.2824218370489195E-2</v>
      </c>
      <c r="L149">
        <v>0.81503817673154699</v>
      </c>
      <c r="M149">
        <v>0.59581617809319998</v>
      </c>
      <c r="N149">
        <v>0.17133222694913799</v>
      </c>
    </row>
    <row r="150" spans="1:14" x14ac:dyDescent="0.25">
      <c r="A150">
        <v>149</v>
      </c>
      <c r="B150" t="s">
        <v>406</v>
      </c>
      <c r="C150">
        <v>0.88517614793769095</v>
      </c>
      <c r="D150">
        <v>0.59644493361881401</v>
      </c>
      <c r="E150">
        <v>0.137785852355749</v>
      </c>
      <c r="F150">
        <v>1.3548185709885201</v>
      </c>
      <c r="G150">
        <v>0.74168489145692795</v>
      </c>
      <c r="H150">
        <v>6.7748381159459498E-2</v>
      </c>
      <c r="I150">
        <v>0.56088707627265399</v>
      </c>
      <c r="J150">
        <v>1.0227062535777101</v>
      </c>
      <c r="K150">
        <v>0.58339380522982698</v>
      </c>
      <c r="L150">
        <v>0.85277363644598603</v>
      </c>
      <c r="M150">
        <v>0.596204019366392</v>
      </c>
      <c r="N150">
        <v>0.15261985454694399</v>
      </c>
    </row>
    <row r="151" spans="1:14" x14ac:dyDescent="0.25">
      <c r="A151">
        <v>150</v>
      </c>
      <c r="B151" t="s">
        <v>407</v>
      </c>
      <c r="C151">
        <v>0.93174557139820802</v>
      </c>
      <c r="D151">
        <v>0.59687725321194496</v>
      </c>
      <c r="E151">
        <v>0.118515774249106</v>
      </c>
      <c r="F151">
        <v>1.42941505114769</v>
      </c>
      <c r="G151">
        <v>0.74330042194451496</v>
      </c>
      <c r="H151">
        <v>5.4471882946869103E-2</v>
      </c>
      <c r="I151">
        <v>0.58273061142585603</v>
      </c>
      <c r="J151">
        <v>1.0229473299510901</v>
      </c>
      <c r="K151">
        <v>0.56890936252185298</v>
      </c>
      <c r="L151">
        <v>0.89639150900627396</v>
      </c>
      <c r="M151">
        <v>0.59663594474124604</v>
      </c>
      <c r="N151">
        <v>0.132991385441913</v>
      </c>
    </row>
    <row r="152" spans="1:14" x14ac:dyDescent="0.25">
      <c r="A152">
        <v>151</v>
      </c>
      <c r="B152" t="s">
        <v>408</v>
      </c>
      <c r="C152">
        <v>-0.170169808584373</v>
      </c>
      <c r="D152">
        <v>1.0114951041237299</v>
      </c>
      <c r="E152">
        <v>0.86639768422493402</v>
      </c>
      <c r="F152">
        <v>-13.362898431057101</v>
      </c>
      <c r="G152">
        <v>689.54073897833405</v>
      </c>
      <c r="H152">
        <v>0.98453842912524403</v>
      </c>
      <c r="I152">
        <v>0.59095696186031799</v>
      </c>
      <c r="J152">
        <v>1.0231022473257601</v>
      </c>
      <c r="K152">
        <v>0.56352555782834202</v>
      </c>
      <c r="L152">
        <v>-0.20165781097169699</v>
      </c>
      <c r="M152">
        <v>1.0113713550898999</v>
      </c>
      <c r="N152">
        <v>0.84195731377814098</v>
      </c>
    </row>
    <row r="153" spans="1:14" x14ac:dyDescent="0.25">
      <c r="A153">
        <v>152</v>
      </c>
      <c r="B153" t="s">
        <v>409</v>
      </c>
      <c r="C153">
        <v>-0.16676543629614099</v>
      </c>
      <c r="D153">
        <v>1.0115349340916699</v>
      </c>
      <c r="E153">
        <v>0.86905123004025997</v>
      </c>
      <c r="F153">
        <v>0.747641098226417</v>
      </c>
      <c r="G153">
        <v>1.0266530686630699</v>
      </c>
      <c r="H153">
        <v>0.46647188982284599</v>
      </c>
      <c r="I153">
        <v>-13.0542561082214</v>
      </c>
      <c r="J153">
        <v>553.39938731177199</v>
      </c>
      <c r="K153">
        <v>0.98118027641236605</v>
      </c>
      <c r="L153">
        <v>-0.19314914472486699</v>
      </c>
      <c r="M153">
        <v>1.0114556403877299</v>
      </c>
      <c r="N153">
        <v>0.848555711303695</v>
      </c>
    </row>
    <row r="154" spans="1:14" x14ac:dyDescent="0.25">
      <c r="A154">
        <v>153</v>
      </c>
      <c r="B154" t="s">
        <v>410</v>
      </c>
      <c r="C154">
        <v>-12.321127385590801</v>
      </c>
      <c r="D154">
        <v>263.817395092796</v>
      </c>
      <c r="E154">
        <v>0.96274974721421502</v>
      </c>
      <c r="F154">
        <v>-13.364848435592201</v>
      </c>
      <c r="G154">
        <v>700.27624300796401</v>
      </c>
      <c r="H154">
        <v>0.98477321055567502</v>
      </c>
      <c r="I154">
        <v>-13.0542561082197</v>
      </c>
      <c r="J154">
        <v>553.39938731147504</v>
      </c>
      <c r="K154">
        <v>0.98118027641235805</v>
      </c>
      <c r="L154">
        <v>-12.3482553542656</v>
      </c>
      <c r="M154">
        <v>263.89501266185698</v>
      </c>
      <c r="N154">
        <v>0.96267876374777706</v>
      </c>
    </row>
    <row r="155" spans="1:14" x14ac:dyDescent="0.25">
      <c r="A155">
        <v>154</v>
      </c>
      <c r="B155" t="s">
        <v>411</v>
      </c>
      <c r="C155">
        <v>-0.156190517645699</v>
      </c>
      <c r="D155">
        <v>1.0116301027641099</v>
      </c>
      <c r="E155">
        <v>0.87729838315711695</v>
      </c>
      <c r="F155">
        <v>-13.364848435593499</v>
      </c>
      <c r="G155">
        <v>700.27624300726995</v>
      </c>
      <c r="H155">
        <v>0.98477321055565903</v>
      </c>
      <c r="I155">
        <v>0.60154856521817701</v>
      </c>
      <c r="J155">
        <v>1.02329159831913</v>
      </c>
      <c r="K155">
        <v>0.556628650749038</v>
      </c>
      <c r="L155">
        <v>-0.18281577836640001</v>
      </c>
      <c r="M155">
        <v>1.0115480081922099</v>
      </c>
      <c r="N155">
        <v>0.85658051342014596</v>
      </c>
    </row>
    <row r="156" spans="1:14" x14ac:dyDescent="0.25">
      <c r="A156">
        <v>155</v>
      </c>
      <c r="B156" t="s">
        <v>412</v>
      </c>
      <c r="C156">
        <v>0.56168708419702396</v>
      </c>
      <c r="D156">
        <v>0.72369905104588195</v>
      </c>
      <c r="E156">
        <v>0.437670160069698</v>
      </c>
      <c r="F156">
        <v>1.5120768764738</v>
      </c>
      <c r="G156">
        <v>0.74604427904223203</v>
      </c>
      <c r="H156">
        <v>4.2683647809049402E-2</v>
      </c>
      <c r="I156">
        <v>-13.0558995623886</v>
      </c>
      <c r="J156">
        <v>558.90726272497795</v>
      </c>
      <c r="K156">
        <v>0.98136336013421299</v>
      </c>
      <c r="L156">
        <v>0.53363892055454898</v>
      </c>
      <c r="M156">
        <v>0.72357169059662496</v>
      </c>
      <c r="N156">
        <v>0.46081431161241299</v>
      </c>
    </row>
    <row r="157" spans="1:14" x14ac:dyDescent="0.25">
      <c r="A157">
        <v>156</v>
      </c>
      <c r="B157" t="s">
        <v>413</v>
      </c>
      <c r="C157">
        <v>-12.3233044939215</v>
      </c>
      <c r="D157">
        <v>268.750391107258</v>
      </c>
      <c r="E157">
        <v>0.96342654690859097</v>
      </c>
      <c r="F157">
        <v>-13.349082713052701</v>
      </c>
      <c r="G157">
        <v>723.46070033219701</v>
      </c>
      <c r="H157">
        <v>0.98527850560607999</v>
      </c>
      <c r="I157">
        <v>-13.0558995623899</v>
      </c>
      <c r="J157">
        <v>558.90726272502502</v>
      </c>
      <c r="K157">
        <v>0.98136336013421299</v>
      </c>
      <c r="L157">
        <v>-12.352107331645399</v>
      </c>
      <c r="M157">
        <v>268.85164264057198</v>
      </c>
      <c r="N157">
        <v>0.96335492142571699</v>
      </c>
    </row>
    <row r="158" spans="1:14" x14ac:dyDescent="0.25">
      <c r="A158">
        <v>157</v>
      </c>
      <c r="B158" t="s">
        <v>414</v>
      </c>
      <c r="C158">
        <v>1.55048261157539</v>
      </c>
      <c r="D158">
        <v>0.47403674952228703</v>
      </c>
      <c r="E158">
        <v>1.0724115716527699E-3</v>
      </c>
      <c r="F158">
        <v>0.86229816012101601</v>
      </c>
      <c r="G158">
        <v>1.02913791543447</v>
      </c>
      <c r="H158">
        <v>0.40209587367645799</v>
      </c>
      <c r="I158">
        <v>2.0814589291752901</v>
      </c>
      <c r="J158">
        <v>0.54677766611357503</v>
      </c>
      <c r="K158">
        <v>1.4079137058805501E-4</v>
      </c>
      <c r="L158">
        <v>1.5219218244696999</v>
      </c>
      <c r="M158">
        <v>0.47383850045883302</v>
      </c>
      <c r="N158">
        <v>1.31860318296214E-3</v>
      </c>
    </row>
    <row r="159" spans="1:14" x14ac:dyDescent="0.25">
      <c r="A159">
        <v>158</v>
      </c>
      <c r="B159" t="s">
        <v>415</v>
      </c>
      <c r="C159">
        <v>1.0771225594851701</v>
      </c>
      <c r="D159">
        <v>0.59900220639767898</v>
      </c>
      <c r="E159">
        <v>7.2146167986230594E-2</v>
      </c>
      <c r="F159">
        <v>-13.347534224712801</v>
      </c>
      <c r="G159">
        <v>735.86052014776499</v>
      </c>
      <c r="H159">
        <v>0.98552822547758601</v>
      </c>
      <c r="I159">
        <v>1.8508518006549</v>
      </c>
      <c r="J159">
        <v>0.61999889073085401</v>
      </c>
      <c r="K159">
        <v>2.8334647700909901E-3</v>
      </c>
      <c r="L159">
        <v>1.0534853848625201</v>
      </c>
      <c r="M159">
        <v>0.59880986527080504</v>
      </c>
      <c r="N159">
        <v>7.8526796560553905E-2</v>
      </c>
    </row>
    <row r="160" spans="1:14" x14ac:dyDescent="0.25">
      <c r="A160">
        <v>159</v>
      </c>
      <c r="B160" t="s">
        <v>416</v>
      </c>
      <c r="C160">
        <v>-3.3005182587000199E-3</v>
      </c>
      <c r="D160">
        <v>1.0128621386704499</v>
      </c>
      <c r="E160">
        <v>0.99740001348633001</v>
      </c>
      <c r="F160">
        <v>-13.3475342247079</v>
      </c>
      <c r="G160">
        <v>735.86052014681502</v>
      </c>
      <c r="H160">
        <v>0.98552822547757302</v>
      </c>
      <c r="I160">
        <v>0.79166052706947998</v>
      </c>
      <c r="J160">
        <v>1.0258106048398701</v>
      </c>
      <c r="K160">
        <v>0.440267596713806</v>
      </c>
      <c r="L160">
        <v>-2.70934758788903E-2</v>
      </c>
      <c r="M160">
        <v>1.0127372625240001</v>
      </c>
      <c r="N160">
        <v>0.97865696410443503</v>
      </c>
    </row>
    <row r="161" spans="1:14" x14ac:dyDescent="0.25">
      <c r="A161">
        <v>160</v>
      </c>
      <c r="B161" t="s">
        <v>417</v>
      </c>
      <c r="C161">
        <v>0.71863233751798705</v>
      </c>
      <c r="D161">
        <v>0.72550212635608002</v>
      </c>
      <c r="E161">
        <v>0.32191465088604998</v>
      </c>
      <c r="F161">
        <v>0.89971500668490401</v>
      </c>
      <c r="G161">
        <v>1.0300515762272699</v>
      </c>
      <c r="H161">
        <v>0.38240914290264899</v>
      </c>
      <c r="I161">
        <v>0.81015673566975999</v>
      </c>
      <c r="J161">
        <v>1.0261707667689199</v>
      </c>
      <c r="K161">
        <v>0.42982272468932298</v>
      </c>
      <c r="L161">
        <v>0.69458755195530297</v>
      </c>
      <c r="M161">
        <v>0.72532572366271297</v>
      </c>
      <c r="N161">
        <v>0.338253622718519</v>
      </c>
    </row>
    <row r="162" spans="1:14" x14ac:dyDescent="0.25">
      <c r="A162">
        <v>161</v>
      </c>
      <c r="B162" t="s">
        <v>418</v>
      </c>
      <c r="C162">
        <v>-12.3094129393088</v>
      </c>
      <c r="D162">
        <v>290.39947436113601</v>
      </c>
      <c r="E162">
        <v>0.96618950411315796</v>
      </c>
      <c r="F162">
        <v>-13.286221892002301</v>
      </c>
      <c r="G162">
        <v>752.21474683140195</v>
      </c>
      <c r="H162">
        <v>0.98590785385564095</v>
      </c>
      <c r="I162">
        <v>-13.0697927776241</v>
      </c>
      <c r="J162">
        <v>619.08280833885203</v>
      </c>
      <c r="K162">
        <v>0.98315667767553605</v>
      </c>
      <c r="L162">
        <v>-12.334683137227699</v>
      </c>
      <c r="M162">
        <v>290.53071198265798</v>
      </c>
      <c r="N162">
        <v>0.96613543058504503</v>
      </c>
    </row>
    <row r="163" spans="1:14" x14ac:dyDescent="0.25">
      <c r="A163">
        <v>162</v>
      </c>
      <c r="B163" t="s">
        <v>419</v>
      </c>
      <c r="C163">
        <v>-12.3094129393087</v>
      </c>
      <c r="D163">
        <v>290.399474360949</v>
      </c>
      <c r="E163">
        <v>0.96618950411313598</v>
      </c>
      <c r="F163">
        <v>-13.286221892002599</v>
      </c>
      <c r="G163">
        <v>752.21474683127997</v>
      </c>
      <c r="H163">
        <v>0.98590785385563795</v>
      </c>
      <c r="I163">
        <v>-13.069792777626599</v>
      </c>
      <c r="J163">
        <v>619.08280833934396</v>
      </c>
      <c r="K163">
        <v>0.98315667767554604</v>
      </c>
      <c r="L163">
        <v>-12.334683137227399</v>
      </c>
      <c r="M163">
        <v>290.53071198276501</v>
      </c>
      <c r="N163">
        <v>0.96613543058505802</v>
      </c>
    </row>
    <row r="164" spans="1:14" x14ac:dyDescent="0.25">
      <c r="A164">
        <v>163</v>
      </c>
      <c r="B164" t="s">
        <v>420</v>
      </c>
      <c r="C164">
        <v>0.76077965840964901</v>
      </c>
      <c r="D164">
        <v>0.72557289647966905</v>
      </c>
      <c r="E164">
        <v>0.29439784555946502</v>
      </c>
      <c r="F164">
        <v>1.00332669806661</v>
      </c>
      <c r="G164">
        <v>1.0295230055754301</v>
      </c>
      <c r="H164">
        <v>0.32978109012590501</v>
      </c>
      <c r="I164">
        <v>0.81636885708874796</v>
      </c>
      <c r="J164">
        <v>1.02632080375839</v>
      </c>
      <c r="K164">
        <v>0.42636199821262</v>
      </c>
      <c r="L164">
        <v>0.73613574146622696</v>
      </c>
      <c r="M164">
        <v>0.72541614151188305</v>
      </c>
      <c r="N164">
        <v>0.31021205724211198</v>
      </c>
    </row>
    <row r="165" spans="1:14" x14ac:dyDescent="0.25">
      <c r="A165">
        <v>164</v>
      </c>
      <c r="B165" t="s">
        <v>421</v>
      </c>
      <c r="C165">
        <v>1.21777906661187</v>
      </c>
      <c r="D165">
        <v>0.60052308474618799</v>
      </c>
      <c r="E165">
        <v>4.25741435116068E-2</v>
      </c>
      <c r="F165">
        <v>-13.2702432959329</v>
      </c>
      <c r="G165">
        <v>766.41369646730197</v>
      </c>
      <c r="H165">
        <v>0.98618553757090399</v>
      </c>
      <c r="I165">
        <v>2.0009616572864499</v>
      </c>
      <c r="J165">
        <v>0.62357019434294003</v>
      </c>
      <c r="K165">
        <v>1.3325329341561101E-3</v>
      </c>
      <c r="L165">
        <v>1.1923957012945401</v>
      </c>
      <c r="M165">
        <v>0.60032778919193197</v>
      </c>
      <c r="N165">
        <v>4.70065642390207E-2</v>
      </c>
    </row>
    <row r="166" spans="1:14" x14ac:dyDescent="0.25">
      <c r="A166">
        <v>165</v>
      </c>
      <c r="B166" t="s">
        <v>422</v>
      </c>
      <c r="C166">
        <v>-12.2969139850721</v>
      </c>
      <c r="D166">
        <v>301.87236829163402</v>
      </c>
      <c r="E166">
        <v>0.96750678095902198</v>
      </c>
      <c r="F166">
        <v>-13.270243295932501</v>
      </c>
      <c r="G166">
        <v>766.41369646711701</v>
      </c>
      <c r="H166">
        <v>0.98618553757090099</v>
      </c>
      <c r="I166">
        <v>-13.060288216433801</v>
      </c>
      <c r="J166">
        <v>652.68507056822295</v>
      </c>
      <c r="K166">
        <v>0.98403532203956501</v>
      </c>
      <c r="L166">
        <v>-12.329132143086801</v>
      </c>
      <c r="M166">
        <v>301.96815293944502</v>
      </c>
      <c r="N166">
        <v>0.96743202348002599</v>
      </c>
    </row>
    <row r="167" spans="1:14" x14ac:dyDescent="0.25">
      <c r="A167">
        <v>166</v>
      </c>
      <c r="B167" t="s">
        <v>423</v>
      </c>
      <c r="C167">
        <v>0.85366689579254695</v>
      </c>
      <c r="D167">
        <v>0.72659560175016102</v>
      </c>
      <c r="E167">
        <v>0.24004038484802701</v>
      </c>
      <c r="F167">
        <v>1.05857140373836</v>
      </c>
      <c r="G167">
        <v>1.0305099824384001</v>
      </c>
      <c r="H167">
        <v>0.30431188504294099</v>
      </c>
      <c r="I167">
        <v>0.93494590180396797</v>
      </c>
      <c r="J167">
        <v>1.0279704924870201</v>
      </c>
      <c r="K167">
        <v>0.36308279902269702</v>
      </c>
      <c r="L167">
        <v>0.82184601866790596</v>
      </c>
      <c r="M167">
        <v>0.72644990399652998</v>
      </c>
      <c r="N167">
        <v>0.25792117463946301</v>
      </c>
    </row>
    <row r="168" spans="1:14" x14ac:dyDescent="0.25">
      <c r="A168">
        <v>167</v>
      </c>
      <c r="B168" t="s">
        <v>424</v>
      </c>
      <c r="C168">
        <v>0.17983535251859201</v>
      </c>
      <c r="D168">
        <v>1.0140778854105801</v>
      </c>
      <c r="E168">
        <v>0.85924227791778596</v>
      </c>
      <c r="F168">
        <v>-13.2724283293374</v>
      </c>
      <c r="G168">
        <v>781.24941508140103</v>
      </c>
      <c r="H168">
        <v>0.98644561382822604</v>
      </c>
      <c r="I168">
        <v>0.97394073617034405</v>
      </c>
      <c r="J168">
        <v>1.0285087463112199</v>
      </c>
      <c r="K168">
        <v>0.34366704292883299</v>
      </c>
      <c r="L168">
        <v>0.147388723874323</v>
      </c>
      <c r="M168">
        <v>1.0139784250084101</v>
      </c>
      <c r="N168">
        <v>0.88442912053722</v>
      </c>
    </row>
    <row r="169" spans="1:14" x14ac:dyDescent="0.25">
      <c r="A169">
        <v>168</v>
      </c>
      <c r="B169" t="s">
        <v>425</v>
      </c>
      <c r="C169">
        <v>1.3332885765136799</v>
      </c>
      <c r="D169">
        <v>0.60218867583819802</v>
      </c>
      <c r="E169">
        <v>2.6823884590554299E-2</v>
      </c>
      <c r="F169">
        <v>1.0967900463026401</v>
      </c>
      <c r="G169">
        <v>1.03158448620625</v>
      </c>
      <c r="H169">
        <v>0.28768712195863899</v>
      </c>
      <c r="I169">
        <v>1.7260258387109799</v>
      </c>
      <c r="J169">
        <v>0.74813584141064604</v>
      </c>
      <c r="K169">
        <v>2.1049123860393801E-2</v>
      </c>
      <c r="L169">
        <v>1.3004438203008599</v>
      </c>
      <c r="M169">
        <v>0.60202195186906504</v>
      </c>
      <c r="N169">
        <v>3.0762846126997801E-2</v>
      </c>
    </row>
    <row r="170" spans="1:14" x14ac:dyDescent="0.25">
      <c r="A170">
        <v>169</v>
      </c>
      <c r="B170" t="s">
        <v>426</v>
      </c>
      <c r="C170">
        <v>1.3954642988936199</v>
      </c>
      <c r="D170">
        <v>0.60318213286057298</v>
      </c>
      <c r="E170">
        <v>2.0694943108441399E-2</v>
      </c>
      <c r="F170">
        <v>-13.275729872788</v>
      </c>
      <c r="G170">
        <v>796.98409346145195</v>
      </c>
      <c r="H170">
        <v>0.98670988523566105</v>
      </c>
      <c r="I170">
        <v>2.2563721591156298</v>
      </c>
      <c r="J170">
        <v>0.62983582536863703</v>
      </c>
      <c r="K170">
        <v>3.4035200306727E-4</v>
      </c>
      <c r="L170">
        <v>1.3661668326024901</v>
      </c>
      <c r="M170">
        <v>0.60301619683386998</v>
      </c>
      <c r="N170">
        <v>2.3478594886528599E-2</v>
      </c>
    </row>
    <row r="171" spans="1:14" x14ac:dyDescent="0.25">
      <c r="A171">
        <v>170</v>
      </c>
      <c r="B171" t="s">
        <v>427</v>
      </c>
      <c r="C171">
        <v>1.4569387982277699</v>
      </c>
      <c r="D171">
        <v>0.60433396863844302</v>
      </c>
      <c r="E171">
        <v>1.59168186306228E-2</v>
      </c>
      <c r="F171">
        <v>-13.2757298727925</v>
      </c>
      <c r="G171">
        <v>796.98409346712401</v>
      </c>
      <c r="H171">
        <v>0.98670988523575098</v>
      </c>
      <c r="I171">
        <v>2.37126134627181</v>
      </c>
      <c r="J171">
        <v>0.63376242431979302</v>
      </c>
      <c r="K171">
        <v>1.82880112686752E-4</v>
      </c>
      <c r="L171">
        <v>1.4235767942317099</v>
      </c>
      <c r="M171">
        <v>0.60416594487964503</v>
      </c>
      <c r="N171">
        <v>1.8459601699247E-2</v>
      </c>
    </row>
    <row r="172" spans="1:14" x14ac:dyDescent="0.25">
      <c r="A172">
        <v>171</v>
      </c>
      <c r="B172" t="s">
        <v>240</v>
      </c>
      <c r="C172">
        <v>1.15365060263632</v>
      </c>
      <c r="D172">
        <v>0.73025531295861501</v>
      </c>
      <c r="E172">
        <v>0.114154790237675</v>
      </c>
      <c r="F172">
        <v>1.17831571515406</v>
      </c>
      <c r="G172">
        <v>1.0339948029186901</v>
      </c>
      <c r="H172">
        <v>0.25446296720849299</v>
      </c>
      <c r="I172">
        <v>1.38361660132249</v>
      </c>
      <c r="J172">
        <v>1.03417076288018</v>
      </c>
      <c r="K172">
        <v>0.18092918291506399</v>
      </c>
      <c r="L172">
        <v>1.1138203306087699</v>
      </c>
      <c r="M172">
        <v>0.73015266079239804</v>
      </c>
      <c r="N172">
        <v>0.12714383901653101</v>
      </c>
    </row>
    <row r="173" spans="1:14" x14ac:dyDescent="0.25">
      <c r="A173">
        <v>172</v>
      </c>
      <c r="B173" t="s">
        <v>241</v>
      </c>
      <c r="C173">
        <v>0.48244979295120799</v>
      </c>
      <c r="D173">
        <v>1.0168538914668499</v>
      </c>
      <c r="E173">
        <v>0.63517661626121802</v>
      </c>
      <c r="F173">
        <v>1.2219299905963701</v>
      </c>
      <c r="G173">
        <v>1.0353586890987401</v>
      </c>
      <c r="H173">
        <v>0.23792080742918201</v>
      </c>
      <c r="I173">
        <v>-12.988399026536101</v>
      </c>
      <c r="J173">
        <v>801.95250411105906</v>
      </c>
      <c r="K173">
        <v>0.98707805019032202</v>
      </c>
      <c r="L173">
        <v>0.441611506690124</v>
      </c>
      <c r="M173">
        <v>1.01677181194943</v>
      </c>
      <c r="N173">
        <v>0.66405095996026198</v>
      </c>
    </row>
    <row r="174" spans="1:14" x14ac:dyDescent="0.25">
      <c r="A174">
        <v>173</v>
      </c>
      <c r="B174" t="s">
        <v>242</v>
      </c>
      <c r="C174">
        <v>-12.2538745622255</v>
      </c>
      <c r="D174">
        <v>354.54791939522602</v>
      </c>
      <c r="E174">
        <v>0.97242902689416499</v>
      </c>
      <c r="F174">
        <v>-13.270325539770999</v>
      </c>
      <c r="G174">
        <v>850.51882454060899</v>
      </c>
      <c r="H174">
        <v>0.98755141218064901</v>
      </c>
      <c r="I174">
        <v>-12.9883990265338</v>
      </c>
      <c r="J174">
        <v>801.95250411132099</v>
      </c>
      <c r="K174">
        <v>0.98707805019032802</v>
      </c>
      <c r="L174">
        <v>-12.3008934757679</v>
      </c>
      <c r="M174">
        <v>354.471560465614</v>
      </c>
      <c r="N174">
        <v>0.97231731801436305</v>
      </c>
    </row>
    <row r="175" spans="1:14" x14ac:dyDescent="0.25">
      <c r="A175">
        <v>174</v>
      </c>
      <c r="B175" t="s">
        <v>243</v>
      </c>
      <c r="C175">
        <v>1.6635450708872399</v>
      </c>
      <c r="D175">
        <v>0.60749963258572504</v>
      </c>
      <c r="E175">
        <v>6.1748800070395302E-3</v>
      </c>
      <c r="F175">
        <v>2.5025633804775298</v>
      </c>
      <c r="G175">
        <v>0.64412866990509099</v>
      </c>
      <c r="H175">
        <v>1.02249162444032E-4</v>
      </c>
      <c r="I175">
        <v>-12.9883990265319</v>
      </c>
      <c r="J175">
        <v>801.95250411104496</v>
      </c>
      <c r="K175">
        <v>0.98707805019032602</v>
      </c>
      <c r="L175">
        <v>1.6161894843725599</v>
      </c>
      <c r="M175">
        <v>0.60737217732764404</v>
      </c>
      <c r="N175">
        <v>7.7919578826604703E-3</v>
      </c>
    </row>
    <row r="176" spans="1:14" x14ac:dyDescent="0.25">
      <c r="A176">
        <v>175</v>
      </c>
      <c r="B176" t="s">
        <v>244</v>
      </c>
      <c r="C176">
        <v>0.55505722050273198</v>
      </c>
      <c r="D176">
        <v>1.01791638111174</v>
      </c>
      <c r="E176">
        <v>0.58555570401435098</v>
      </c>
      <c r="F176">
        <v>-13.332646435392199</v>
      </c>
      <c r="G176">
        <v>919.85643170927301</v>
      </c>
      <c r="H176">
        <v>0.98843565157028002</v>
      </c>
      <c r="I176">
        <v>1.4323478706218</v>
      </c>
      <c r="J176">
        <v>1.03526886293668</v>
      </c>
      <c r="K176">
        <v>0.16649580332696001</v>
      </c>
      <c r="L176">
        <v>0.50651345347857701</v>
      </c>
      <c r="M176">
        <v>1.0178234844709999</v>
      </c>
      <c r="N176">
        <v>0.61873519067858895</v>
      </c>
    </row>
    <row r="177" spans="1:14" x14ac:dyDescent="0.25">
      <c r="A177">
        <v>176</v>
      </c>
      <c r="B177" t="s">
        <v>245</v>
      </c>
      <c r="C177">
        <v>-12.291305530604999</v>
      </c>
      <c r="D177">
        <v>371.791305921728</v>
      </c>
      <c r="E177">
        <v>0.97362698743015996</v>
      </c>
      <c r="F177">
        <v>-13.3326464353991</v>
      </c>
      <c r="G177">
        <v>919.85643170953597</v>
      </c>
      <c r="H177">
        <v>0.98843565157027702</v>
      </c>
      <c r="I177">
        <v>-13.0070320842317</v>
      </c>
      <c r="J177">
        <v>819.574914672148</v>
      </c>
      <c r="K177">
        <v>0.98733773538682901</v>
      </c>
      <c r="L177">
        <v>-12.339067267607501</v>
      </c>
      <c r="M177">
        <v>371.72244804051701</v>
      </c>
      <c r="N177">
        <v>0.97351964182140605</v>
      </c>
    </row>
    <row r="178" spans="1:14" x14ac:dyDescent="0.25">
      <c r="A178">
        <v>177</v>
      </c>
      <c r="B178" t="s">
        <v>246</v>
      </c>
      <c r="C178">
        <v>1.7279058571889401</v>
      </c>
      <c r="D178">
        <v>0.60948260018836398</v>
      </c>
      <c r="E178">
        <v>4.58203468463714E-3</v>
      </c>
      <c r="F178">
        <v>-13.3326464353941</v>
      </c>
      <c r="G178">
        <v>919.85643170793401</v>
      </c>
      <c r="H178">
        <v>0.98843565157026103</v>
      </c>
      <c r="I178">
        <v>2.6608419900610598</v>
      </c>
      <c r="J178">
        <v>0.64152992457929903</v>
      </c>
      <c r="K178" s="1">
        <v>3.3590447825012901E-5</v>
      </c>
      <c r="L178">
        <v>1.67983794777287</v>
      </c>
      <c r="M178">
        <v>0.609334101172333</v>
      </c>
      <c r="N178">
        <v>5.83625138206162E-3</v>
      </c>
    </row>
    <row r="179" spans="1:14" x14ac:dyDescent="0.25">
      <c r="A179">
        <v>178</v>
      </c>
      <c r="B179" t="s">
        <v>247</v>
      </c>
      <c r="C179">
        <v>0.663282261512807</v>
      </c>
      <c r="D179">
        <v>1.0194229139238</v>
      </c>
      <c r="E179">
        <v>0.51527577616178699</v>
      </c>
      <c r="F179">
        <v>1.38253838462655</v>
      </c>
      <c r="G179">
        <v>1.0413817186737799</v>
      </c>
      <c r="H179">
        <v>0.18431027982124601</v>
      </c>
      <c r="I179">
        <v>-12.9682357645368</v>
      </c>
      <c r="J179">
        <v>878.79428663738497</v>
      </c>
      <c r="K179">
        <v>0.98822616427276</v>
      </c>
      <c r="L179">
        <v>0.61092384799211696</v>
      </c>
      <c r="M179">
        <v>1.0193335794178799</v>
      </c>
      <c r="N179">
        <v>0.54894849411914903</v>
      </c>
    </row>
    <row r="180" spans="1:14" x14ac:dyDescent="0.25">
      <c r="A180">
        <v>179</v>
      </c>
      <c r="B180" t="s">
        <v>248</v>
      </c>
      <c r="C180">
        <v>2.1704009030890501</v>
      </c>
      <c r="D180">
        <v>0.54100097381222001</v>
      </c>
      <c r="E180" s="1">
        <v>6.02513129884504E-5</v>
      </c>
      <c r="F180">
        <v>2.1994270844444301</v>
      </c>
      <c r="G180">
        <v>0.77051887502613803</v>
      </c>
      <c r="H180">
        <v>4.31079858750129E-3</v>
      </c>
      <c r="I180">
        <v>2.3969731749969698</v>
      </c>
      <c r="J180">
        <v>0.76477994333638399</v>
      </c>
      <c r="K180">
        <v>1.7232345469901801E-3</v>
      </c>
      <c r="L180">
        <v>2.1166720464356099</v>
      </c>
      <c r="M180">
        <v>0.540813101475761</v>
      </c>
      <c r="N180" s="1">
        <v>9.0828637074359404E-5</v>
      </c>
    </row>
    <row r="181" spans="1:14" x14ac:dyDescent="0.25">
      <c r="A181">
        <v>180</v>
      </c>
      <c r="B181" t="s">
        <v>249</v>
      </c>
      <c r="C181">
        <v>1.4970827739216399</v>
      </c>
      <c r="D181">
        <v>0.738068529483209</v>
      </c>
      <c r="E181">
        <v>4.2521572281998203E-2</v>
      </c>
      <c r="F181">
        <v>-13.382102219893101</v>
      </c>
      <c r="G181">
        <v>1006.91099985087</v>
      </c>
      <c r="H181">
        <v>0.989396224257449</v>
      </c>
      <c r="I181">
        <v>2.4926508944964199</v>
      </c>
      <c r="J181">
        <v>0.76979426763946501</v>
      </c>
      <c r="K181">
        <v>1.2033954137675299E-3</v>
      </c>
      <c r="L181">
        <v>1.44487792982648</v>
      </c>
      <c r="M181">
        <v>0.73791952174410902</v>
      </c>
      <c r="N181">
        <v>5.0225002917042898E-2</v>
      </c>
    </row>
    <row r="182" spans="1:14" x14ac:dyDescent="0.25">
      <c r="A182">
        <v>181</v>
      </c>
      <c r="B182" t="s">
        <v>250</v>
      </c>
      <c r="C182">
        <v>1.57007383606794</v>
      </c>
      <c r="D182">
        <v>0.73980052373790195</v>
      </c>
      <c r="E182">
        <v>3.3813099752400003E-2</v>
      </c>
      <c r="F182">
        <v>-13.3821022198922</v>
      </c>
      <c r="G182">
        <v>1006.91099985223</v>
      </c>
      <c r="H182">
        <v>0.98939622425746399</v>
      </c>
      <c r="I182">
        <v>2.6112701271150001</v>
      </c>
      <c r="J182">
        <v>0.77596184454897099</v>
      </c>
      <c r="K182">
        <v>7.6487005382778995E-4</v>
      </c>
      <c r="L182">
        <v>1.5274932829128101</v>
      </c>
      <c r="M182">
        <v>0.73959195522482601</v>
      </c>
      <c r="N182">
        <v>3.8892831386240702E-2</v>
      </c>
    </row>
    <row r="183" spans="1:14" x14ac:dyDescent="0.25">
      <c r="A183">
        <v>182</v>
      </c>
      <c r="B183" t="s">
        <v>251</v>
      </c>
      <c r="C183">
        <v>0.91112371421008098</v>
      </c>
      <c r="D183">
        <v>1.0242193335377501</v>
      </c>
      <c r="E183">
        <v>0.37369214179138399</v>
      </c>
      <c r="F183">
        <v>1.52762914604501</v>
      </c>
      <c r="G183">
        <v>1.0484153931078499</v>
      </c>
      <c r="H183">
        <v>0.14509323354727499</v>
      </c>
      <c r="I183">
        <v>-13.0136898787396</v>
      </c>
      <c r="J183">
        <v>1049.2212164433699</v>
      </c>
      <c r="K183">
        <v>0.99010394009640301</v>
      </c>
      <c r="L183">
        <v>0.86626664010614896</v>
      </c>
      <c r="M183">
        <v>1.0240458989949499</v>
      </c>
      <c r="N183">
        <v>0.39759425105275298</v>
      </c>
    </row>
    <row r="184" spans="1:14" x14ac:dyDescent="0.25">
      <c r="A184">
        <v>183</v>
      </c>
      <c r="B184" t="s">
        <v>252</v>
      </c>
      <c r="C184">
        <v>1.67854115846561</v>
      </c>
      <c r="D184">
        <v>0.74301793287048101</v>
      </c>
      <c r="E184">
        <v>2.38780568750834E-2</v>
      </c>
      <c r="F184">
        <v>1.59731001153234</v>
      </c>
      <c r="G184">
        <v>1.0519023611784599</v>
      </c>
      <c r="H184">
        <v>0.128889291288136</v>
      </c>
      <c r="I184">
        <v>1.9796533730989501</v>
      </c>
      <c r="J184">
        <v>1.05330339982655</v>
      </c>
      <c r="K184">
        <v>6.0180186500279703E-2</v>
      </c>
      <c r="L184">
        <v>1.6325704068262701</v>
      </c>
      <c r="M184">
        <v>0.74275354134180704</v>
      </c>
      <c r="N184">
        <v>2.7949286027647301E-2</v>
      </c>
    </row>
    <row r="185" spans="1:14" x14ac:dyDescent="0.25">
      <c r="A185">
        <v>184</v>
      </c>
      <c r="B185" t="s">
        <v>253</v>
      </c>
      <c r="C185">
        <v>2.2159529906151199</v>
      </c>
      <c r="D185">
        <v>0.62545428290837102</v>
      </c>
      <c r="E185">
        <v>3.9567834074081003E-4</v>
      </c>
      <c r="F185">
        <v>1.6958012861096301</v>
      </c>
      <c r="G185">
        <v>1.05601657532708</v>
      </c>
      <c r="H185">
        <v>0.108307481720214</v>
      </c>
      <c r="I185">
        <v>2.8549908966554001</v>
      </c>
      <c r="J185">
        <v>0.79062807670887203</v>
      </c>
      <c r="K185">
        <v>3.0496970305969801E-4</v>
      </c>
      <c r="L185">
        <v>2.1624885665083999</v>
      </c>
      <c r="M185">
        <v>0.625096549707708</v>
      </c>
      <c r="N185">
        <v>5.4128520328304E-4</v>
      </c>
    </row>
    <row r="186" spans="1:14" x14ac:dyDescent="0.25">
      <c r="A186">
        <v>185</v>
      </c>
      <c r="B186" t="s">
        <v>254</v>
      </c>
      <c r="C186">
        <v>1.16588317467286</v>
      </c>
      <c r="D186">
        <v>1.0301730077369</v>
      </c>
      <c r="E186">
        <v>0.25774572918702998</v>
      </c>
      <c r="F186">
        <v>1.8270966806776501</v>
      </c>
      <c r="G186">
        <v>1.0609297059065299</v>
      </c>
      <c r="H186">
        <v>8.5039518095076996E-2</v>
      </c>
      <c r="I186">
        <v>-12.9820272335546</v>
      </c>
      <c r="J186">
        <v>1181.69376635558</v>
      </c>
      <c r="K186">
        <v>0.99123465737060401</v>
      </c>
      <c r="L186">
        <v>1.0977732278707799</v>
      </c>
      <c r="M186">
        <v>1.0297860563061001</v>
      </c>
      <c r="N186">
        <v>0.28641429549132102</v>
      </c>
    </row>
    <row r="187" spans="1:14" x14ac:dyDescent="0.25">
      <c r="A187">
        <v>186</v>
      </c>
      <c r="B187" t="s">
        <v>255</v>
      </c>
      <c r="C187">
        <v>1.20634325716655</v>
      </c>
      <c r="D187">
        <v>1.03147158594455</v>
      </c>
      <c r="E187">
        <v>0.242187704932841</v>
      </c>
      <c r="F187">
        <v>-13.3322830792104</v>
      </c>
      <c r="G187">
        <v>1171.36798599535</v>
      </c>
      <c r="H187">
        <v>0.99091882885245497</v>
      </c>
      <c r="I187">
        <v>2.2750401433707301</v>
      </c>
      <c r="J187">
        <v>1.0668449244874201</v>
      </c>
      <c r="K187">
        <v>3.2966276999134597E-2</v>
      </c>
      <c r="L187">
        <v>1.13560641819205</v>
      </c>
      <c r="M187">
        <v>1.03101847885737</v>
      </c>
      <c r="N187">
        <v>0.27070460331190699</v>
      </c>
    </row>
    <row r="188" spans="1:14" x14ac:dyDescent="0.25">
      <c r="A188">
        <v>187</v>
      </c>
      <c r="B188" t="s">
        <v>256</v>
      </c>
      <c r="C188">
        <v>-12.3020036407682</v>
      </c>
      <c r="D188">
        <v>517.60060582108599</v>
      </c>
      <c r="E188">
        <v>0.98103816992649995</v>
      </c>
      <c r="F188">
        <v>-13.3322830792108</v>
      </c>
      <c r="G188">
        <v>1171.36798599702</v>
      </c>
      <c r="H188">
        <v>0.99091882885246696</v>
      </c>
      <c r="I188">
        <v>-12.965799362817499</v>
      </c>
      <c r="J188">
        <v>1238.3469143382399</v>
      </c>
      <c r="K188">
        <v>0.99164610336903802</v>
      </c>
      <c r="L188">
        <v>-12.375445756650301</v>
      </c>
      <c r="M188">
        <v>517.68545770581602</v>
      </c>
      <c r="N188">
        <v>0.98092811652738199</v>
      </c>
    </row>
    <row r="189" spans="1:14" x14ac:dyDescent="0.25">
      <c r="A189">
        <v>188</v>
      </c>
      <c r="B189" t="s">
        <v>257</v>
      </c>
      <c r="C189">
        <v>-12.3020036407682</v>
      </c>
      <c r="D189">
        <v>517.60060582101198</v>
      </c>
      <c r="E189">
        <v>0.98103816992649795</v>
      </c>
      <c r="F189">
        <v>-13.332283079209599</v>
      </c>
      <c r="G189">
        <v>1171.3679859962001</v>
      </c>
      <c r="H189">
        <v>0.99091882885246196</v>
      </c>
      <c r="I189">
        <v>-12.9657993628207</v>
      </c>
      <c r="J189">
        <v>1238.3469143396501</v>
      </c>
      <c r="K189">
        <v>0.99164610336904502</v>
      </c>
      <c r="L189">
        <v>-12.3754457566461</v>
      </c>
      <c r="M189">
        <v>517.685457705354</v>
      </c>
      <c r="N189">
        <v>0.980928116527371</v>
      </c>
    </row>
    <row r="190" spans="1:14" x14ac:dyDescent="0.25">
      <c r="A190">
        <v>189</v>
      </c>
      <c r="B190" t="s">
        <v>258</v>
      </c>
      <c r="C190">
        <v>1.2526605192614699</v>
      </c>
      <c r="D190">
        <v>1.0329445360888101</v>
      </c>
      <c r="E190">
        <v>0.22524132579903799</v>
      </c>
      <c r="F190">
        <v>-13.332283079204201</v>
      </c>
      <c r="G190">
        <v>1171.36798599402</v>
      </c>
      <c r="H190">
        <v>0.99091882885244797</v>
      </c>
      <c r="I190">
        <v>2.39772669549986</v>
      </c>
      <c r="J190">
        <v>1.0735823116174401</v>
      </c>
      <c r="K190">
        <v>2.5523317052204099E-2</v>
      </c>
      <c r="L190">
        <v>1.17899033765631</v>
      </c>
      <c r="M190">
        <v>1.03242286595426</v>
      </c>
      <c r="N190">
        <v>0.25346874562379901</v>
      </c>
    </row>
    <row r="191" spans="1:14" x14ac:dyDescent="0.25">
      <c r="A191">
        <v>190</v>
      </c>
      <c r="B191" t="s">
        <v>259</v>
      </c>
      <c r="C191">
        <v>-12.268387882268</v>
      </c>
      <c r="D191">
        <v>530.70130306107296</v>
      </c>
      <c r="E191">
        <v>0.98155669597547601</v>
      </c>
      <c r="F191">
        <v>-13.3322830792075</v>
      </c>
      <c r="G191">
        <v>1171.3679859952699</v>
      </c>
      <c r="H191">
        <v>0.99091882885245597</v>
      </c>
      <c r="I191">
        <v>-12.8857174647289</v>
      </c>
      <c r="J191">
        <v>1308.05752418834</v>
      </c>
      <c r="K191">
        <v>0.99214014021228603</v>
      </c>
      <c r="L191">
        <v>-12.345672708756</v>
      </c>
      <c r="M191">
        <v>530.66924689975497</v>
      </c>
      <c r="N191">
        <v>0.98143941217659303</v>
      </c>
    </row>
    <row r="192" spans="1:14" x14ac:dyDescent="0.25">
      <c r="A192">
        <v>191</v>
      </c>
      <c r="B192" t="s">
        <v>260</v>
      </c>
      <c r="C192">
        <v>-12.2683878822646</v>
      </c>
      <c r="D192">
        <v>530.70130306081899</v>
      </c>
      <c r="E192">
        <v>0.98155669597547202</v>
      </c>
      <c r="F192">
        <v>-13.332283079205199</v>
      </c>
      <c r="G192">
        <v>1171.367985995</v>
      </c>
      <c r="H192">
        <v>0.99091882885245497</v>
      </c>
      <c r="I192">
        <v>-12.885717464727</v>
      </c>
      <c r="J192">
        <v>1308.0575241884901</v>
      </c>
      <c r="K192">
        <v>0.99214014021228802</v>
      </c>
      <c r="L192">
        <v>-12.345672708755901</v>
      </c>
      <c r="M192">
        <v>530.66924689935797</v>
      </c>
      <c r="N192">
        <v>0.98143941217657904</v>
      </c>
    </row>
    <row r="193" spans="1:14" x14ac:dyDescent="0.25">
      <c r="A193">
        <v>192</v>
      </c>
      <c r="B193" t="s">
        <v>261</v>
      </c>
      <c r="C193">
        <v>-12.2683878822669</v>
      </c>
      <c r="D193">
        <v>530.70130306092005</v>
      </c>
      <c r="E193">
        <v>0.98155669597547301</v>
      </c>
      <c r="F193">
        <v>-13.332283079207301</v>
      </c>
      <c r="G193">
        <v>1171.36798599344</v>
      </c>
      <c r="H193">
        <v>0.99091882885244198</v>
      </c>
      <c r="I193">
        <v>-12.885717464722701</v>
      </c>
      <c r="J193">
        <v>1308.0575241868501</v>
      </c>
      <c r="K193">
        <v>0.99214014021228103</v>
      </c>
      <c r="L193">
        <v>-12.3456727087571</v>
      </c>
      <c r="M193">
        <v>530.66924689955397</v>
      </c>
      <c r="N193">
        <v>0.98143941217658404</v>
      </c>
    </row>
    <row r="194" spans="1:14" x14ac:dyDescent="0.25">
      <c r="A194">
        <v>193</v>
      </c>
      <c r="B194" t="s">
        <v>262</v>
      </c>
      <c r="C194">
        <v>1.33879695059077</v>
      </c>
      <c r="D194">
        <v>1.0343106961536299</v>
      </c>
      <c r="E194">
        <v>0.19553223554205601</v>
      </c>
      <c r="F194">
        <v>1.9153082223306399</v>
      </c>
      <c r="G194">
        <v>1.0668283766359199</v>
      </c>
      <c r="H194">
        <v>7.2601252472873995E-2</v>
      </c>
      <c r="I194">
        <v>-12.8857174647262</v>
      </c>
      <c r="J194">
        <v>1308.0575241875199</v>
      </c>
      <c r="K194">
        <v>0.99214014021228303</v>
      </c>
      <c r="L194">
        <v>1.26097498152218</v>
      </c>
      <c r="M194">
        <v>1.03381684062266</v>
      </c>
      <c r="N194">
        <v>0.22256813768172701</v>
      </c>
    </row>
    <row r="195" spans="1:14" x14ac:dyDescent="0.25">
      <c r="A195">
        <v>194</v>
      </c>
      <c r="B195" t="s">
        <v>263</v>
      </c>
      <c r="C195">
        <v>1.4084430575784599</v>
      </c>
      <c r="D195">
        <v>1.0361404944655599</v>
      </c>
      <c r="E195">
        <v>0.174046260519858</v>
      </c>
      <c r="F195">
        <v>-13.2859380721734</v>
      </c>
      <c r="G195">
        <v>1227.23581512232</v>
      </c>
      <c r="H195">
        <v>0.99136234644533605</v>
      </c>
      <c r="I195">
        <v>2.5980709683799499</v>
      </c>
      <c r="J195">
        <v>1.07978360195868</v>
      </c>
      <c r="K195">
        <v>1.61237015127975E-2</v>
      </c>
      <c r="L195">
        <v>1.3333874601723299</v>
      </c>
      <c r="M195">
        <v>1.0355862711403501</v>
      </c>
      <c r="N195">
        <v>0.197896479987624</v>
      </c>
    </row>
    <row r="196" spans="1:14" x14ac:dyDescent="0.25">
      <c r="A196">
        <v>195</v>
      </c>
      <c r="B196" t="s">
        <v>428</v>
      </c>
      <c r="C196">
        <v>0.39333455580836901</v>
      </c>
      <c r="D196">
        <v>1.0157471887279499</v>
      </c>
      <c r="E196">
        <v>0.69858100725774297</v>
      </c>
      <c r="F196">
        <v>-13.2757298727898</v>
      </c>
      <c r="G196">
        <v>796.984093466285</v>
      </c>
      <c r="H196">
        <v>0.98670988523573999</v>
      </c>
      <c r="I196">
        <v>1.3463459415619901</v>
      </c>
      <c r="J196">
        <v>1.0332354582693699</v>
      </c>
      <c r="K196">
        <v>0.19256149903146799</v>
      </c>
      <c r="L196">
        <v>0.357938528389383</v>
      </c>
      <c r="M196">
        <v>1.0156864502513101</v>
      </c>
      <c r="N196">
        <v>0.72453045914526204</v>
      </c>
    </row>
    <row r="197" spans="1:14" x14ac:dyDescent="0.25">
      <c r="A197">
        <v>196</v>
      </c>
      <c r="B197" t="s">
        <v>429</v>
      </c>
      <c r="C197">
        <v>0.41312557851241299</v>
      </c>
      <c r="D197">
        <v>1.0159948365354401</v>
      </c>
      <c r="E197">
        <v>0.68428583454477898</v>
      </c>
      <c r="F197">
        <v>1.13559755375757</v>
      </c>
      <c r="G197">
        <v>1.0327409360366</v>
      </c>
      <c r="H197">
        <v>0.27150829047084601</v>
      </c>
      <c r="I197">
        <v>-12.9947160466398</v>
      </c>
      <c r="J197">
        <v>785.936501277052</v>
      </c>
      <c r="K197">
        <v>0.98680833514745103</v>
      </c>
      <c r="L197">
        <v>0.37765282975449399</v>
      </c>
      <c r="M197">
        <v>1.01593218588263</v>
      </c>
      <c r="N197">
        <v>0.71009362370837703</v>
      </c>
    </row>
    <row r="198" spans="1:14" x14ac:dyDescent="0.25">
      <c r="A198">
        <v>197</v>
      </c>
      <c r="B198" t="s">
        <v>264</v>
      </c>
      <c r="C198">
        <v>-12.2204442087566</v>
      </c>
      <c r="D198">
        <v>559.39799958129004</v>
      </c>
      <c r="E198">
        <v>0.98257103479740404</v>
      </c>
      <c r="F198">
        <v>-13.285938072167699</v>
      </c>
      <c r="G198">
        <v>1227.23581511932</v>
      </c>
      <c r="H198">
        <v>0.99136234644531895</v>
      </c>
      <c r="I198">
        <v>-12.7862556699408</v>
      </c>
      <c r="J198">
        <v>1392.23353363253</v>
      </c>
      <c r="K198">
        <v>0.99267234100470803</v>
      </c>
      <c r="L198">
        <v>-12.2967992257045</v>
      </c>
      <c r="M198">
        <v>559.382852410287</v>
      </c>
      <c r="N198">
        <v>0.98246167888991298</v>
      </c>
    </row>
    <row r="199" spans="1:14" x14ac:dyDescent="0.25">
      <c r="A199">
        <v>198</v>
      </c>
      <c r="B199" t="s">
        <v>265</v>
      </c>
      <c r="C199">
        <v>-12.220444208756801</v>
      </c>
      <c r="D199">
        <v>559.39799958165395</v>
      </c>
      <c r="E199">
        <v>0.98257103479741503</v>
      </c>
      <c r="F199">
        <v>-13.2859380721669</v>
      </c>
      <c r="G199">
        <v>1227.23581512183</v>
      </c>
      <c r="H199">
        <v>0.99136234644533705</v>
      </c>
      <c r="I199">
        <v>-12.786255669936001</v>
      </c>
      <c r="J199">
        <v>1392.2335336317999</v>
      </c>
      <c r="K199">
        <v>0.99267234100470603</v>
      </c>
      <c r="L199">
        <v>-12.296799225705801</v>
      </c>
      <c r="M199">
        <v>559.38285241047504</v>
      </c>
      <c r="N199">
        <v>0.98246167888991798</v>
      </c>
    </row>
    <row r="200" spans="1:14" x14ac:dyDescent="0.25">
      <c r="A200">
        <v>199</v>
      </c>
      <c r="B200" t="s">
        <v>266</v>
      </c>
      <c r="C200">
        <v>1.4990968432960801</v>
      </c>
      <c r="D200">
        <v>1.0379458799833301</v>
      </c>
      <c r="E200">
        <v>0.14865687890361001</v>
      </c>
      <c r="F200">
        <v>-13.2859380721652</v>
      </c>
      <c r="G200">
        <v>1227.23581511873</v>
      </c>
      <c r="H200">
        <v>0.99136234644531596</v>
      </c>
      <c r="I200">
        <v>2.8319335618600698</v>
      </c>
      <c r="J200">
        <v>1.0854877426668501</v>
      </c>
      <c r="K200">
        <v>9.0832659982071594E-3</v>
      </c>
      <c r="L200">
        <v>1.4221629684327901</v>
      </c>
      <c r="M200">
        <v>1.03737149847521</v>
      </c>
      <c r="N200">
        <v>0.17039700069856101</v>
      </c>
    </row>
    <row r="201" spans="1:14" x14ac:dyDescent="0.25">
      <c r="A201">
        <v>200</v>
      </c>
      <c r="B201" t="s">
        <v>267</v>
      </c>
      <c r="C201">
        <v>-12.2098784375503</v>
      </c>
      <c r="D201">
        <v>575.28517957956399</v>
      </c>
      <c r="E201">
        <v>0.98306693360568398</v>
      </c>
      <c r="F201">
        <v>-13.285938072220301</v>
      </c>
      <c r="G201">
        <v>1227.2358151251401</v>
      </c>
      <c r="H201">
        <v>0.99136234644532595</v>
      </c>
      <c r="I201">
        <v>-12.808627054664701</v>
      </c>
      <c r="J201">
        <v>1487.9164817027599</v>
      </c>
      <c r="K201">
        <v>0.99313155027462896</v>
      </c>
      <c r="L201">
        <v>-12.288374945143</v>
      </c>
      <c r="M201">
        <v>575.24986491254106</v>
      </c>
      <c r="N201">
        <v>0.98295704248929106</v>
      </c>
    </row>
    <row r="202" spans="1:14" x14ac:dyDescent="0.25">
      <c r="A202">
        <v>201</v>
      </c>
      <c r="B202" t="s">
        <v>268</v>
      </c>
      <c r="C202">
        <v>-12.2098784375513</v>
      </c>
      <c r="D202">
        <v>575.28517957983399</v>
      </c>
      <c r="E202">
        <v>0.98306693360569097</v>
      </c>
      <c r="F202">
        <v>-13.285938072167699</v>
      </c>
      <c r="G202">
        <v>1227.2358151205799</v>
      </c>
      <c r="H202">
        <v>0.99136234644532795</v>
      </c>
      <c r="I202">
        <v>-12.8086270546658</v>
      </c>
      <c r="J202">
        <v>1487.91648170295</v>
      </c>
      <c r="K202">
        <v>0.99313155027462896</v>
      </c>
      <c r="L202">
        <v>-12.2883749451432</v>
      </c>
      <c r="M202">
        <v>575.24986491306595</v>
      </c>
      <c r="N202">
        <v>0.98295704248930704</v>
      </c>
    </row>
    <row r="203" spans="1:14" x14ac:dyDescent="0.25">
      <c r="A203">
        <v>202</v>
      </c>
      <c r="B203" t="s">
        <v>269</v>
      </c>
      <c r="C203">
        <v>-12.2098784375516</v>
      </c>
      <c r="D203">
        <v>575.28517957993199</v>
      </c>
      <c r="E203">
        <v>0.98306693360569297</v>
      </c>
      <c r="F203">
        <v>-13.2859380721678</v>
      </c>
      <c r="G203">
        <v>1227.2358151210001</v>
      </c>
      <c r="H203">
        <v>0.99136234644532994</v>
      </c>
      <c r="I203">
        <v>-12.8086270546665</v>
      </c>
      <c r="J203">
        <v>1487.9164817031899</v>
      </c>
      <c r="K203">
        <v>0.99313155027462996</v>
      </c>
      <c r="L203">
        <v>-12.2883749451426</v>
      </c>
      <c r="M203">
        <v>575.24986491242601</v>
      </c>
      <c r="N203">
        <v>0.98295704248928895</v>
      </c>
    </row>
    <row r="204" spans="1:14" x14ac:dyDescent="0.25">
      <c r="A204">
        <v>203</v>
      </c>
      <c r="B204" t="s">
        <v>270</v>
      </c>
      <c r="C204">
        <v>-12.20987843755</v>
      </c>
      <c r="D204">
        <v>575.285179579849</v>
      </c>
      <c r="E204">
        <v>0.98306693360569297</v>
      </c>
      <c r="F204">
        <v>-13.285938072153</v>
      </c>
      <c r="G204">
        <v>1227.2358151226599</v>
      </c>
      <c r="H204">
        <v>0.99136234644535204</v>
      </c>
      <c r="I204">
        <v>-12.8086270546666</v>
      </c>
      <c r="J204">
        <v>1487.91648170331</v>
      </c>
      <c r="K204">
        <v>0.99313155027462996</v>
      </c>
      <c r="L204">
        <v>-12.288374945140999</v>
      </c>
      <c r="M204">
        <v>575.24986491210598</v>
      </c>
      <c r="N204">
        <v>0.98295704248928095</v>
      </c>
    </row>
    <row r="205" spans="1:14" x14ac:dyDescent="0.25">
      <c r="A205">
        <v>204</v>
      </c>
      <c r="B205" t="s">
        <v>271</v>
      </c>
      <c r="C205">
        <v>-12.2098784375513</v>
      </c>
      <c r="D205">
        <v>575.28517957970496</v>
      </c>
      <c r="E205">
        <v>0.98306693360568698</v>
      </c>
      <c r="F205">
        <v>-13.2859380721561</v>
      </c>
      <c r="G205">
        <v>1227.23581511916</v>
      </c>
      <c r="H205">
        <v>0.99136234644532495</v>
      </c>
      <c r="I205">
        <v>-12.8086270546628</v>
      </c>
      <c r="J205">
        <v>1487.9164817015801</v>
      </c>
      <c r="K205">
        <v>0.99313155027462396</v>
      </c>
      <c r="L205">
        <v>-12.2883749451382</v>
      </c>
      <c r="M205">
        <v>575.24986491169102</v>
      </c>
      <c r="N205">
        <v>0.98295704248927296</v>
      </c>
    </row>
    <row r="206" spans="1:14" x14ac:dyDescent="0.25">
      <c r="A206">
        <v>205</v>
      </c>
      <c r="B206" t="s">
        <v>272</v>
      </c>
      <c r="C206">
        <v>-12.2098784375513</v>
      </c>
      <c r="D206">
        <v>575.28517957985503</v>
      </c>
      <c r="E206">
        <v>0.98306693360569097</v>
      </c>
      <c r="F206">
        <v>-13.285938072160601</v>
      </c>
      <c r="G206">
        <v>1227.2358151190699</v>
      </c>
      <c r="H206">
        <v>0.99136234644532195</v>
      </c>
      <c r="I206">
        <v>-12.808627054665701</v>
      </c>
      <c r="J206">
        <v>1487.9164817009</v>
      </c>
      <c r="K206">
        <v>0.99313155027461897</v>
      </c>
      <c r="L206">
        <v>-12.2883749451439</v>
      </c>
      <c r="M206">
        <v>575.24986491262996</v>
      </c>
      <c r="N206">
        <v>0.98295704248929305</v>
      </c>
    </row>
    <row r="207" spans="1:14" x14ac:dyDescent="0.25">
      <c r="A207">
        <v>206</v>
      </c>
      <c r="B207" t="s">
        <v>273</v>
      </c>
      <c r="C207">
        <v>1.57026687047749</v>
      </c>
      <c r="D207">
        <v>1.0402964662852101</v>
      </c>
      <c r="E207">
        <v>0.13118594240040801</v>
      </c>
      <c r="F207">
        <v>-13.2859380721676</v>
      </c>
      <c r="G207">
        <v>1227.23581513112</v>
      </c>
      <c r="H207">
        <v>0.991362346445402</v>
      </c>
      <c r="I207">
        <v>2.96444211386068</v>
      </c>
      <c r="J207">
        <v>1.0967813442852301</v>
      </c>
      <c r="K207">
        <v>6.8746507726431903E-3</v>
      </c>
      <c r="L207">
        <v>1.49105362220236</v>
      </c>
      <c r="M207">
        <v>1.03965872618487</v>
      </c>
      <c r="N207">
        <v>0.15152203616559501</v>
      </c>
    </row>
    <row r="208" spans="1:14" x14ac:dyDescent="0.25">
      <c r="A208">
        <v>207</v>
      </c>
      <c r="B208" t="s">
        <v>274</v>
      </c>
      <c r="C208">
        <v>1.63093951408115</v>
      </c>
      <c r="D208">
        <v>1.04289831888113</v>
      </c>
      <c r="E208">
        <v>0.11785212818419</v>
      </c>
      <c r="F208">
        <v>-13.285938072169699</v>
      </c>
      <c r="G208">
        <v>1227.23581511881</v>
      </c>
      <c r="H208">
        <v>0.99136234644531396</v>
      </c>
      <c r="I208">
        <v>3.1530443135254602</v>
      </c>
      <c r="J208">
        <v>1.1138862638065701</v>
      </c>
      <c r="K208">
        <v>4.6450634242178202E-3</v>
      </c>
      <c r="L208">
        <v>1.5479003200505601</v>
      </c>
      <c r="M208">
        <v>1.04213815174651</v>
      </c>
      <c r="N208">
        <v>0.13746119005909399</v>
      </c>
    </row>
    <row r="209" spans="1:14" x14ac:dyDescent="0.25">
      <c r="A209">
        <v>208</v>
      </c>
      <c r="B209" t="s">
        <v>275</v>
      </c>
      <c r="C209">
        <v>-12.2011972114295</v>
      </c>
      <c r="D209">
        <v>611.574268058538</v>
      </c>
      <c r="E209">
        <v>0.98408287983042497</v>
      </c>
      <c r="F209">
        <v>-13.2859380721638</v>
      </c>
      <c r="G209">
        <v>1227.23581511726</v>
      </c>
      <c r="H209">
        <v>0.99136234644530696</v>
      </c>
      <c r="I209">
        <v>-12.735964076526599</v>
      </c>
      <c r="J209">
        <v>1759.7465345886501</v>
      </c>
      <c r="K209">
        <v>0.99422545224995695</v>
      </c>
      <c r="L209">
        <v>-12.285212836515001</v>
      </c>
      <c r="M209">
        <v>611.56345713252801</v>
      </c>
      <c r="N209">
        <v>0.98397300833062096</v>
      </c>
    </row>
    <row r="210" spans="1:14" x14ac:dyDescent="0.25">
      <c r="A210">
        <v>209</v>
      </c>
      <c r="B210" t="s">
        <v>276</v>
      </c>
      <c r="C210">
        <v>-12.2011972114308</v>
      </c>
      <c r="D210">
        <v>611.57426805884802</v>
      </c>
      <c r="E210">
        <v>0.98408287983043097</v>
      </c>
      <c r="F210">
        <v>-13.2859380721705</v>
      </c>
      <c r="G210">
        <v>1227.2358151216899</v>
      </c>
      <c r="H210">
        <v>0.99136234644533405</v>
      </c>
      <c r="I210">
        <v>-12.73596407652</v>
      </c>
      <c r="J210">
        <v>1759.74653458584</v>
      </c>
      <c r="K210">
        <v>0.99422545224995096</v>
      </c>
      <c r="L210">
        <v>-12.2852128365144</v>
      </c>
      <c r="M210">
        <v>611.56345713204496</v>
      </c>
      <c r="N210">
        <v>0.98397300833060897</v>
      </c>
    </row>
    <row r="211" spans="1:14" x14ac:dyDescent="0.25">
      <c r="A211">
        <v>210</v>
      </c>
      <c r="B211" t="s">
        <v>277</v>
      </c>
      <c r="C211">
        <v>-12.2011972112888</v>
      </c>
      <c r="D211">
        <v>611.574268051015</v>
      </c>
      <c r="E211">
        <v>0.98408287983041298</v>
      </c>
      <c r="F211">
        <v>-13.2859380721689</v>
      </c>
      <c r="G211">
        <v>1227.23581511523</v>
      </c>
      <c r="H211">
        <v>0.99136234644528898</v>
      </c>
      <c r="I211">
        <v>-12.7359640765237</v>
      </c>
      <c r="J211">
        <v>1759.7465345907899</v>
      </c>
      <c r="K211">
        <v>0.99422545224996595</v>
      </c>
      <c r="L211">
        <v>-12.2852128365111</v>
      </c>
      <c r="M211">
        <v>611.56345713229405</v>
      </c>
      <c r="N211">
        <v>0.98397300833061996</v>
      </c>
    </row>
    <row r="212" spans="1:14" x14ac:dyDescent="0.25">
      <c r="A212">
        <v>211</v>
      </c>
      <c r="B212" t="s">
        <v>278</v>
      </c>
      <c r="C212">
        <v>-12.201197211431699</v>
      </c>
      <c r="D212">
        <v>611.57426805805096</v>
      </c>
      <c r="E212">
        <v>0.98408287983040998</v>
      </c>
      <c r="F212">
        <v>-13.285938072161301</v>
      </c>
      <c r="G212">
        <v>1227.23581511818</v>
      </c>
      <c r="H212">
        <v>0.99136234644531496</v>
      </c>
      <c r="I212">
        <v>-12.735964076416</v>
      </c>
      <c r="J212">
        <v>1759.74653461666</v>
      </c>
      <c r="K212">
        <v>0.99422545225009895</v>
      </c>
      <c r="L212">
        <v>-12.2852128365162</v>
      </c>
      <c r="M212">
        <v>611.56345713274402</v>
      </c>
      <c r="N212">
        <v>0.98397300833062495</v>
      </c>
    </row>
    <row r="213" spans="1:14" x14ac:dyDescent="0.25">
      <c r="A213">
        <v>212</v>
      </c>
      <c r="B213" t="s">
        <v>279</v>
      </c>
      <c r="C213">
        <v>-12.201197211428999</v>
      </c>
      <c r="D213">
        <v>611.57426805819898</v>
      </c>
      <c r="E213">
        <v>0.98408287983041698</v>
      </c>
      <c r="F213">
        <v>-13.285938072162301</v>
      </c>
      <c r="G213">
        <v>1227.2358151175999</v>
      </c>
      <c r="H213">
        <v>0.99136234644530996</v>
      </c>
      <c r="I213">
        <v>-12.7359640765295</v>
      </c>
      <c r="J213">
        <v>1759.74653459092</v>
      </c>
      <c r="K213">
        <v>0.99422545224996295</v>
      </c>
      <c r="L213">
        <v>-12.2852128365155</v>
      </c>
      <c r="M213">
        <v>611.56345713286396</v>
      </c>
      <c r="N213">
        <v>0.98397300833062895</v>
      </c>
    </row>
    <row r="214" spans="1:14" x14ac:dyDescent="0.25">
      <c r="A214">
        <v>213</v>
      </c>
      <c r="B214" t="s">
        <v>280</v>
      </c>
      <c r="C214">
        <v>1.71243695041703</v>
      </c>
      <c r="D214">
        <v>1.0460444601929899</v>
      </c>
      <c r="E214">
        <v>0.101618051934194</v>
      </c>
      <c r="F214">
        <v>2.0691078366896001</v>
      </c>
      <c r="G214">
        <v>1.07431120792843</v>
      </c>
      <c r="H214">
        <v>5.4106181176619202E-2</v>
      </c>
      <c r="I214">
        <v>-12.7359640765136</v>
      </c>
      <c r="J214">
        <v>1759.7465345866999</v>
      </c>
      <c r="K214">
        <v>0.99422545224995695</v>
      </c>
      <c r="L214">
        <v>1.6274805273803301</v>
      </c>
      <c r="M214">
        <v>1.04517373114476</v>
      </c>
      <c r="N214">
        <v>0.11943754435743401</v>
      </c>
    </row>
    <row r="215" spans="1:14" x14ac:dyDescent="0.25">
      <c r="A215">
        <v>214</v>
      </c>
      <c r="B215" t="s">
        <v>281</v>
      </c>
      <c r="C215">
        <v>-12.204647173696101</v>
      </c>
      <c r="D215">
        <v>632.48441449386496</v>
      </c>
      <c r="E215">
        <v>0.98460468741440799</v>
      </c>
      <c r="F215">
        <v>-13.2801881379881</v>
      </c>
      <c r="G215">
        <v>1290.8461730740801</v>
      </c>
      <c r="H215">
        <v>0.99179153148899502</v>
      </c>
      <c r="I215">
        <v>-12.7359640765274</v>
      </c>
      <c r="J215">
        <v>1759.7465345840201</v>
      </c>
      <c r="K215">
        <v>0.99422545224994197</v>
      </c>
      <c r="L215">
        <v>-12.293849628731101</v>
      </c>
      <c r="M215">
        <v>632.53794322217504</v>
      </c>
      <c r="N215">
        <v>0.98449349103649297</v>
      </c>
    </row>
    <row r="216" spans="1:14" x14ac:dyDescent="0.25">
      <c r="A216">
        <v>215</v>
      </c>
      <c r="B216" t="s">
        <v>282</v>
      </c>
      <c r="C216">
        <v>-12.2046471736936</v>
      </c>
      <c r="D216">
        <v>632.48441449225095</v>
      </c>
      <c r="E216">
        <v>0.98460468741437202</v>
      </c>
      <c r="F216">
        <v>-13.2801881379741</v>
      </c>
      <c r="G216">
        <v>1290.84617306722</v>
      </c>
      <c r="H216">
        <v>0.99179153148896004</v>
      </c>
      <c r="I216">
        <v>-12.7359640765364</v>
      </c>
      <c r="J216">
        <v>1759.7465345907999</v>
      </c>
      <c r="K216">
        <v>0.99422545224995995</v>
      </c>
      <c r="L216">
        <v>-12.293849628735799</v>
      </c>
      <c r="M216">
        <v>632.53794322249598</v>
      </c>
      <c r="N216">
        <v>0.98449349103649497</v>
      </c>
    </row>
    <row r="217" spans="1:14" x14ac:dyDescent="0.25">
      <c r="A217">
        <v>216</v>
      </c>
      <c r="B217" t="s">
        <v>283</v>
      </c>
      <c r="C217">
        <v>-12.204647173696401</v>
      </c>
      <c r="D217">
        <v>632.48441449246695</v>
      </c>
      <c r="E217">
        <v>0.98460468741437301</v>
      </c>
      <c r="F217">
        <v>-13.280188137978801</v>
      </c>
      <c r="G217">
        <v>1290.8461730705801</v>
      </c>
      <c r="H217">
        <v>0.99179153148897903</v>
      </c>
      <c r="I217">
        <v>-12.7359640765085</v>
      </c>
      <c r="J217">
        <v>1759.74653458481</v>
      </c>
      <c r="K217">
        <v>0.99422545224995296</v>
      </c>
      <c r="L217">
        <v>-12.293849628727401</v>
      </c>
      <c r="M217">
        <v>632.53794322169301</v>
      </c>
      <c r="N217">
        <v>0.98449349103648498</v>
      </c>
    </row>
    <row r="218" spans="1:14" x14ac:dyDescent="0.25">
      <c r="A218">
        <v>217</v>
      </c>
      <c r="B218" t="s">
        <v>284</v>
      </c>
      <c r="C218">
        <v>-12.2046471737711</v>
      </c>
      <c r="D218">
        <v>632.48441449860604</v>
      </c>
      <c r="E218">
        <v>0.98460468741442897</v>
      </c>
      <c r="F218">
        <v>-13.2801881379775</v>
      </c>
      <c r="G218">
        <v>1290.8461730702099</v>
      </c>
      <c r="H218">
        <v>0.99179153148897703</v>
      </c>
      <c r="I218">
        <v>-12.7359640765306</v>
      </c>
      <c r="J218">
        <v>1759.7465345949699</v>
      </c>
      <c r="K218">
        <v>0.99422545224997605</v>
      </c>
      <c r="L218">
        <v>-12.2938496287333</v>
      </c>
      <c r="M218">
        <v>632.53794322291003</v>
      </c>
      <c r="N218">
        <v>0.98449349103650796</v>
      </c>
    </row>
    <row r="219" spans="1:14" x14ac:dyDescent="0.25">
      <c r="A219">
        <v>218</v>
      </c>
      <c r="B219" t="s">
        <v>285</v>
      </c>
      <c r="C219">
        <v>-12.2046471736993</v>
      </c>
      <c r="D219">
        <v>632.484414493141</v>
      </c>
      <c r="E219">
        <v>0.984604687414386</v>
      </c>
      <c r="F219">
        <v>-13.280188137973401</v>
      </c>
      <c r="G219">
        <v>1290.84617306835</v>
      </c>
      <c r="H219">
        <v>0.99179153148896804</v>
      </c>
      <c r="I219">
        <v>-12.7359640765953</v>
      </c>
      <c r="J219">
        <v>1759.7465346056699</v>
      </c>
      <c r="K219">
        <v>0.99422545224998204</v>
      </c>
      <c r="L219">
        <v>-12.2938496287323</v>
      </c>
      <c r="M219">
        <v>632.53794322252304</v>
      </c>
      <c r="N219">
        <v>0.98449349103649997</v>
      </c>
    </row>
    <row r="220" spans="1:14" x14ac:dyDescent="0.25">
      <c r="A220">
        <v>219</v>
      </c>
      <c r="B220" t="s">
        <v>286</v>
      </c>
      <c r="C220">
        <v>-12.204647173701501</v>
      </c>
      <c r="D220">
        <v>632.48441449185395</v>
      </c>
      <c r="E220">
        <v>0.98460468741435203</v>
      </c>
      <c r="F220">
        <v>-13.280188137979801</v>
      </c>
      <c r="G220">
        <v>1290.8461730658901</v>
      </c>
      <c r="H220">
        <v>0.99179153148894805</v>
      </c>
      <c r="I220">
        <v>-12.735964076529299</v>
      </c>
      <c r="J220">
        <v>1759.7465345897001</v>
      </c>
      <c r="K220">
        <v>0.99422545224995995</v>
      </c>
      <c r="L220">
        <v>-12.293849628729999</v>
      </c>
      <c r="M220">
        <v>632.53794322271301</v>
      </c>
      <c r="N220">
        <v>0.98449349103650696</v>
      </c>
    </row>
    <row r="221" spans="1:14" x14ac:dyDescent="0.25">
      <c r="A221">
        <v>220</v>
      </c>
      <c r="B221" t="s">
        <v>287</v>
      </c>
      <c r="C221">
        <v>-12.204647173698</v>
      </c>
      <c r="D221">
        <v>632.48441449275595</v>
      </c>
      <c r="E221">
        <v>0.98460468741437801</v>
      </c>
      <c r="F221">
        <v>-13.280188137980099</v>
      </c>
      <c r="G221">
        <v>1290.84617307034</v>
      </c>
      <c r="H221">
        <v>0.99179153148897703</v>
      </c>
      <c r="I221">
        <v>-12.7359640765112</v>
      </c>
      <c r="J221">
        <v>1759.7465345803901</v>
      </c>
      <c r="K221">
        <v>0.99422545224993697</v>
      </c>
      <c r="L221">
        <v>-12.293849628731101</v>
      </c>
      <c r="M221">
        <v>632.53794322231704</v>
      </c>
      <c r="N221">
        <v>0.98449349103649597</v>
      </c>
    </row>
    <row r="222" spans="1:14" x14ac:dyDescent="0.25">
      <c r="A222">
        <v>221</v>
      </c>
      <c r="B222" t="s">
        <v>288</v>
      </c>
      <c r="C222">
        <v>-12.2046471737274</v>
      </c>
      <c r="D222">
        <v>632.48441449285701</v>
      </c>
      <c r="E222">
        <v>0.98460468741434404</v>
      </c>
      <c r="F222">
        <v>-13.2801881379807</v>
      </c>
      <c r="G222">
        <v>1290.8461730685301</v>
      </c>
      <c r="H222">
        <v>0.99179153148896504</v>
      </c>
      <c r="I222">
        <v>-12.735964076524599</v>
      </c>
      <c r="J222">
        <v>1759.7465345892399</v>
      </c>
      <c r="K222">
        <v>0.99422545224995995</v>
      </c>
      <c r="L222">
        <v>-12.2938496287333</v>
      </c>
      <c r="M222">
        <v>632.53794322218698</v>
      </c>
      <c r="N222">
        <v>0.98449349103648998</v>
      </c>
    </row>
    <row r="223" spans="1:14" x14ac:dyDescent="0.25">
      <c r="A223">
        <v>222</v>
      </c>
      <c r="B223" t="s">
        <v>289</v>
      </c>
      <c r="C223">
        <v>2.57053865953876</v>
      </c>
      <c r="D223">
        <v>0.77979684076475397</v>
      </c>
      <c r="E223">
        <v>9.7925160678776803E-4</v>
      </c>
      <c r="F223">
        <v>2.1944794357492499</v>
      </c>
      <c r="G223">
        <v>1.0841150720717501</v>
      </c>
      <c r="H223">
        <v>4.2948277240407999E-2</v>
      </c>
      <c r="I223">
        <v>3.4465357595295201</v>
      </c>
      <c r="J223">
        <v>1.1375762041837401</v>
      </c>
      <c r="K223">
        <v>2.4478170804314399E-3</v>
      </c>
      <c r="L223">
        <v>2.4792705198051901</v>
      </c>
      <c r="M223">
        <v>0.77848431044492195</v>
      </c>
      <c r="N223">
        <v>1.44883860597645E-3</v>
      </c>
    </row>
    <row r="224" spans="1:14" x14ac:dyDescent="0.25">
      <c r="A224">
        <v>223</v>
      </c>
      <c r="B224" t="s">
        <v>290</v>
      </c>
      <c r="C224">
        <v>-12.1916078569964</v>
      </c>
      <c r="D224">
        <v>683.40738013414102</v>
      </c>
      <c r="E224">
        <v>0.98576693780003799</v>
      </c>
      <c r="F224">
        <v>-13.2300313450316</v>
      </c>
      <c r="G224">
        <v>1366.28629309959</v>
      </c>
      <c r="H224">
        <v>0.99227404033750799</v>
      </c>
      <c r="I224">
        <v>-12.761837178192501</v>
      </c>
      <c r="J224">
        <v>1965.5285369636199</v>
      </c>
      <c r="K224">
        <v>0.99481950980741196</v>
      </c>
      <c r="L224">
        <v>-12.3063387165365</v>
      </c>
      <c r="M224">
        <v>683.49045704838898</v>
      </c>
      <c r="N224">
        <v>0.98563475604404804</v>
      </c>
    </row>
    <row r="225" spans="1:14" x14ac:dyDescent="0.25">
      <c r="A225">
        <v>224</v>
      </c>
      <c r="B225" t="s">
        <v>291</v>
      </c>
      <c r="C225">
        <v>-12.191607856985801</v>
      </c>
      <c r="D225">
        <v>683.40738013470605</v>
      </c>
      <c r="E225">
        <v>0.98576693780006197</v>
      </c>
      <c r="F225">
        <v>-13.230031345032099</v>
      </c>
      <c r="G225">
        <v>1366.28629309948</v>
      </c>
      <c r="H225">
        <v>0.99227404033750699</v>
      </c>
      <c r="I225">
        <v>-12.7618371782004</v>
      </c>
      <c r="J225">
        <v>1965.52853697407</v>
      </c>
      <c r="K225">
        <v>0.99481950980743705</v>
      </c>
      <c r="L225">
        <v>-12.306338716535601</v>
      </c>
      <c r="M225">
        <v>683.49045704888601</v>
      </c>
      <c r="N225">
        <v>0.98563475604406003</v>
      </c>
    </row>
    <row r="226" spans="1:14" x14ac:dyDescent="0.25">
      <c r="A226">
        <v>225</v>
      </c>
      <c r="B226" t="s">
        <v>292</v>
      </c>
      <c r="C226">
        <v>1.9660789255633699</v>
      </c>
      <c r="D226">
        <v>1.0573153178486101</v>
      </c>
      <c r="E226">
        <v>6.29561529955074E-2</v>
      </c>
      <c r="F226">
        <v>2.3832679680786102</v>
      </c>
      <c r="G226">
        <v>1.0968185110280799</v>
      </c>
      <c r="H226">
        <v>2.9788460456510801E-2</v>
      </c>
      <c r="I226">
        <v>-12.7618371781963</v>
      </c>
      <c r="J226">
        <v>1965.52853697555</v>
      </c>
      <c r="K226">
        <v>0.99481950980744205</v>
      </c>
      <c r="L226">
        <v>1.85002155393246</v>
      </c>
      <c r="M226">
        <v>1.05609945875566</v>
      </c>
      <c r="N226">
        <v>7.9816914801235303E-2</v>
      </c>
    </row>
    <row r="227" spans="1:14" x14ac:dyDescent="0.25">
      <c r="A227">
        <v>226</v>
      </c>
      <c r="B227" t="s">
        <v>293</v>
      </c>
      <c r="C227">
        <v>-12.118432515329401</v>
      </c>
      <c r="D227">
        <v>715.08125352759203</v>
      </c>
      <c r="E227">
        <v>0.98647895277389097</v>
      </c>
      <c r="F227">
        <v>-13.119076684632899</v>
      </c>
      <c r="G227">
        <v>1460.60423555695</v>
      </c>
      <c r="H227">
        <v>0.99283353577898203</v>
      </c>
      <c r="I227">
        <v>-12.7618371781903</v>
      </c>
      <c r="J227">
        <v>1965.52853696378</v>
      </c>
      <c r="K227">
        <v>0.99481950980741396</v>
      </c>
      <c r="L227">
        <v>-12.2407488818946</v>
      </c>
      <c r="M227">
        <v>714.81060514456306</v>
      </c>
      <c r="N227">
        <v>0.98633732186824297</v>
      </c>
    </row>
    <row r="228" spans="1:14" x14ac:dyDescent="0.25">
      <c r="A228">
        <v>227</v>
      </c>
      <c r="B228" t="s">
        <v>294</v>
      </c>
      <c r="C228">
        <v>-12.1184325153278</v>
      </c>
      <c r="D228">
        <v>715.08125352777495</v>
      </c>
      <c r="E228">
        <v>0.98647895277389597</v>
      </c>
      <c r="F228">
        <v>-13.119076684640399</v>
      </c>
      <c r="G228">
        <v>1460.6042355607599</v>
      </c>
      <c r="H228">
        <v>0.99283353577899602</v>
      </c>
      <c r="I228">
        <v>-12.7618371781946</v>
      </c>
      <c r="J228">
        <v>1965.52853696737</v>
      </c>
      <c r="K228">
        <v>0.99481950980742095</v>
      </c>
      <c r="L228">
        <v>-12.240748881899099</v>
      </c>
      <c r="M228">
        <v>714.81060514577405</v>
      </c>
      <c r="N228">
        <v>0.98633732186826095</v>
      </c>
    </row>
    <row r="229" spans="1:14" x14ac:dyDescent="0.25">
      <c r="A229">
        <v>228</v>
      </c>
      <c r="B229" t="s">
        <v>295</v>
      </c>
      <c r="C229">
        <v>-12.1184325153303</v>
      </c>
      <c r="D229">
        <v>715.08125352793797</v>
      </c>
      <c r="E229">
        <v>0.98647895277389697</v>
      </c>
      <c r="F229">
        <v>-13.1190766846491</v>
      </c>
      <c r="G229">
        <v>1460.60423556567</v>
      </c>
      <c r="H229">
        <v>0.99283353577901601</v>
      </c>
      <c r="I229">
        <v>-12.7618371781946</v>
      </c>
      <c r="J229">
        <v>1965.52853696595</v>
      </c>
      <c r="K229">
        <v>0.99481950980741796</v>
      </c>
      <c r="L229">
        <v>-12.2407488818953</v>
      </c>
      <c r="M229">
        <v>714.81060514494902</v>
      </c>
      <c r="N229">
        <v>0.98633732186824996</v>
      </c>
    </row>
    <row r="230" spans="1:14" x14ac:dyDescent="0.25">
      <c r="A230">
        <v>229</v>
      </c>
      <c r="B230" t="s">
        <v>296</v>
      </c>
      <c r="C230">
        <v>2.1374806218250599</v>
      </c>
      <c r="D230">
        <v>1.06131378431359</v>
      </c>
      <c r="E230">
        <v>4.4010061728484602E-2</v>
      </c>
      <c r="F230">
        <v>-13.1190766846356</v>
      </c>
      <c r="G230">
        <v>1460.60423555896</v>
      </c>
      <c r="H230">
        <v>0.99283353577899003</v>
      </c>
      <c r="I230">
        <v>3.7126060611507601</v>
      </c>
      <c r="J230">
        <v>1.1775968394902601</v>
      </c>
      <c r="K230">
        <v>1.6176960772559801E-3</v>
      </c>
      <c r="L230">
        <v>2.01342071011823</v>
      </c>
      <c r="M230">
        <v>1.06039639195601</v>
      </c>
      <c r="N230">
        <v>5.7598214888287702E-2</v>
      </c>
    </row>
    <row r="231" spans="1:14" x14ac:dyDescent="0.25">
      <c r="A231">
        <v>230</v>
      </c>
      <c r="B231" t="s">
        <v>297</v>
      </c>
      <c r="C231">
        <v>-12.1662153130262</v>
      </c>
      <c r="D231">
        <v>751.00110293417401</v>
      </c>
      <c r="E231">
        <v>0.98707483817778696</v>
      </c>
      <c r="F231">
        <v>-13.119076684670301</v>
      </c>
      <c r="G231">
        <v>1460.6042355724401</v>
      </c>
      <c r="H231">
        <v>0.99283353577903699</v>
      </c>
      <c r="I231">
        <v>-12.916013958798599</v>
      </c>
      <c r="J231">
        <v>2283.6662321580102</v>
      </c>
      <c r="K231">
        <v>0.99548732952416497</v>
      </c>
      <c r="L231">
        <v>-12.2796354096455</v>
      </c>
      <c r="M231">
        <v>750.03918529931502</v>
      </c>
      <c r="N231">
        <v>0.98693762404086804</v>
      </c>
    </row>
    <row r="232" spans="1:14" x14ac:dyDescent="0.25">
      <c r="A232">
        <v>231</v>
      </c>
      <c r="B232" t="s">
        <v>298</v>
      </c>
      <c r="C232">
        <v>-12.1662153130248</v>
      </c>
      <c r="D232">
        <v>751.00110293353998</v>
      </c>
      <c r="E232">
        <v>0.98707483817777797</v>
      </c>
      <c r="F232">
        <v>-13.1190766846317</v>
      </c>
      <c r="G232">
        <v>1460.6042355576999</v>
      </c>
      <c r="H232">
        <v>0.99283353577898603</v>
      </c>
      <c r="I232">
        <v>-12.9160139587974</v>
      </c>
      <c r="J232">
        <v>2283.66623214836</v>
      </c>
      <c r="K232">
        <v>0.99548732952414598</v>
      </c>
      <c r="L232">
        <v>-12.2796354096484</v>
      </c>
      <c r="M232">
        <v>750.03918529778298</v>
      </c>
      <c r="N232">
        <v>0.98693762404083796</v>
      </c>
    </row>
    <row r="233" spans="1:14" x14ac:dyDescent="0.25">
      <c r="A233">
        <v>232</v>
      </c>
      <c r="B233" t="s">
        <v>299</v>
      </c>
      <c r="C233">
        <v>-12.166215313024599</v>
      </c>
      <c r="D233">
        <v>751.00110293378498</v>
      </c>
      <c r="E233">
        <v>0.98707483817778197</v>
      </c>
      <c r="F233">
        <v>-13.119076684626901</v>
      </c>
      <c r="G233">
        <v>1460.60423555633</v>
      </c>
      <c r="H233">
        <v>0.99283353577898203</v>
      </c>
      <c r="I233">
        <v>-12.916013958785401</v>
      </c>
      <c r="J233">
        <v>2283.6662321499898</v>
      </c>
      <c r="K233">
        <v>0.99548732952415397</v>
      </c>
      <c r="L233">
        <v>-12.2796354096463</v>
      </c>
      <c r="M233">
        <v>750.03918529917496</v>
      </c>
      <c r="N233">
        <v>0.98693762404086505</v>
      </c>
    </row>
    <row r="234" spans="1:14" x14ac:dyDescent="0.25">
      <c r="A234">
        <v>233</v>
      </c>
      <c r="B234" t="s">
        <v>300</v>
      </c>
      <c r="C234">
        <v>-12.1662153130244</v>
      </c>
      <c r="D234">
        <v>751.00110293390401</v>
      </c>
      <c r="E234">
        <v>0.98707483817778396</v>
      </c>
      <c r="F234">
        <v>-13.1190766846325</v>
      </c>
      <c r="G234">
        <v>1460.60423555068</v>
      </c>
      <c r="H234">
        <v>0.99283353577895095</v>
      </c>
      <c r="I234">
        <v>-12.9160139588026</v>
      </c>
      <c r="J234">
        <v>2283.6662321562499</v>
      </c>
      <c r="K234">
        <v>0.99548732952415997</v>
      </c>
      <c r="L234">
        <v>-12.2796354096452</v>
      </c>
      <c r="M234">
        <v>750.03918529906298</v>
      </c>
      <c r="N234">
        <v>0.98693762404086405</v>
      </c>
    </row>
    <row r="235" spans="1:14" x14ac:dyDescent="0.25">
      <c r="A235">
        <v>234</v>
      </c>
      <c r="B235" t="s">
        <v>301</v>
      </c>
      <c r="C235">
        <v>2.1973312970348799</v>
      </c>
      <c r="D235">
        <v>1.0664025329129301</v>
      </c>
      <c r="E235">
        <v>3.93499708025776E-2</v>
      </c>
      <c r="F235">
        <v>2.6566665711221198</v>
      </c>
      <c r="G235">
        <v>1.11167138589954</v>
      </c>
      <c r="H235">
        <v>1.6857785550695201E-2</v>
      </c>
      <c r="I235">
        <v>-12.916013958798199</v>
      </c>
      <c r="J235">
        <v>2283.66623215445</v>
      </c>
      <c r="K235">
        <v>0.99548732952415797</v>
      </c>
      <c r="L235">
        <v>2.0811504826238401</v>
      </c>
      <c r="M235">
        <v>1.06584307325022</v>
      </c>
      <c r="N235">
        <v>5.0868646967903698E-2</v>
      </c>
    </row>
    <row r="236" spans="1:14" x14ac:dyDescent="0.25">
      <c r="A236">
        <v>235</v>
      </c>
      <c r="B236" t="s">
        <v>302</v>
      </c>
      <c r="C236">
        <v>-12.0619989260325</v>
      </c>
      <c r="D236">
        <v>794.84088720777197</v>
      </c>
      <c r="E236">
        <v>0.98789227694223902</v>
      </c>
      <c r="F236">
        <v>-12.931900851042499</v>
      </c>
      <c r="G236">
        <v>1584.44540166958</v>
      </c>
      <c r="H236">
        <v>0.99348791099761102</v>
      </c>
      <c r="I236">
        <v>-12.9160139587958</v>
      </c>
      <c r="J236">
        <v>2283.66623215559</v>
      </c>
      <c r="K236">
        <v>0.99548732952416097</v>
      </c>
      <c r="L236">
        <v>-12.1984881486157</v>
      </c>
      <c r="M236">
        <v>792.17907750858603</v>
      </c>
      <c r="N236">
        <v>0.98771414064835095</v>
      </c>
    </row>
    <row r="237" spans="1:14" x14ac:dyDescent="0.25">
      <c r="A237">
        <v>236</v>
      </c>
      <c r="B237" t="s">
        <v>303</v>
      </c>
      <c r="C237">
        <v>-12.061998925967901</v>
      </c>
      <c r="D237">
        <v>794.84088721767</v>
      </c>
      <c r="E237">
        <v>0.98789227694245396</v>
      </c>
      <c r="F237">
        <v>-12.931900851040901</v>
      </c>
      <c r="G237">
        <v>1584.4454016715299</v>
      </c>
      <c r="H237">
        <v>0.99348791099762002</v>
      </c>
      <c r="I237">
        <v>-12.9160139587957</v>
      </c>
      <c r="J237">
        <v>2283.6662321556801</v>
      </c>
      <c r="K237">
        <v>0.99548732952416097</v>
      </c>
      <c r="L237">
        <v>-12.1984881486151</v>
      </c>
      <c r="M237">
        <v>792.17907750811605</v>
      </c>
      <c r="N237">
        <v>0.98771414064834495</v>
      </c>
    </row>
    <row r="238" spans="1:14" x14ac:dyDescent="0.25">
      <c r="A238">
        <v>237</v>
      </c>
      <c r="B238" t="s">
        <v>304</v>
      </c>
      <c r="C238">
        <v>-12.061998926028901</v>
      </c>
      <c r="D238">
        <v>794.84088720626403</v>
      </c>
      <c r="E238">
        <v>0.98789227694221904</v>
      </c>
      <c r="F238">
        <v>-12.9319008510678</v>
      </c>
      <c r="G238">
        <v>1584.4454016899101</v>
      </c>
      <c r="H238">
        <v>0.99348791099768197</v>
      </c>
      <c r="I238">
        <v>-12.916013958812799</v>
      </c>
      <c r="J238">
        <v>2283.6662319822799</v>
      </c>
      <c r="K238">
        <v>0.99548732952381302</v>
      </c>
      <c r="L238">
        <v>-12.1984881486198</v>
      </c>
      <c r="M238">
        <v>792.17907750887605</v>
      </c>
      <c r="N238">
        <v>0.98771414064835195</v>
      </c>
    </row>
    <row r="239" spans="1:14" x14ac:dyDescent="0.25">
      <c r="A239">
        <v>238</v>
      </c>
      <c r="B239" t="s">
        <v>305</v>
      </c>
      <c r="C239">
        <v>-12.0619989260348</v>
      </c>
      <c r="D239">
        <v>794.84088720727198</v>
      </c>
      <c r="E239">
        <v>0.98789227694222903</v>
      </c>
      <c r="F239">
        <v>-12.931900851043499</v>
      </c>
      <c r="G239">
        <v>1584.4454016663201</v>
      </c>
      <c r="H239">
        <v>0.99348791099759703</v>
      </c>
      <c r="I239">
        <v>-12.9160139587961</v>
      </c>
      <c r="J239">
        <v>2283.6662321532199</v>
      </c>
      <c r="K239">
        <v>0.99548732952415597</v>
      </c>
      <c r="L239">
        <v>-12.1984881486155</v>
      </c>
      <c r="M239">
        <v>792.17907750833399</v>
      </c>
      <c r="N239">
        <v>0.98771414064834795</v>
      </c>
    </row>
    <row r="240" spans="1:14" x14ac:dyDescent="0.25">
      <c r="A240">
        <v>239</v>
      </c>
      <c r="B240" t="s">
        <v>306</v>
      </c>
      <c r="C240">
        <v>2.4207379644832101</v>
      </c>
      <c r="D240">
        <v>1.0704213602236099</v>
      </c>
      <c r="E240">
        <v>2.3729465037598398E-2</v>
      </c>
      <c r="F240">
        <v>3.0292522704234699</v>
      </c>
      <c r="G240">
        <v>1.12659882670472</v>
      </c>
      <c r="H240">
        <v>7.1699198003958402E-3</v>
      </c>
      <c r="I240">
        <v>-12.9160139587987</v>
      </c>
      <c r="J240">
        <v>2283.6662321562799</v>
      </c>
      <c r="K240">
        <v>0.99548732952416197</v>
      </c>
      <c r="L240">
        <v>2.2823242461129598</v>
      </c>
      <c r="M240">
        <v>1.07174593617407</v>
      </c>
      <c r="N240">
        <v>3.32097321172393E-2</v>
      </c>
    </row>
    <row r="241" spans="1:14" x14ac:dyDescent="0.25">
      <c r="A241">
        <v>240</v>
      </c>
      <c r="B241" t="s">
        <v>307</v>
      </c>
      <c r="C241">
        <v>-12.0207864788596</v>
      </c>
      <c r="D241">
        <v>843.02568789063196</v>
      </c>
      <c r="E241">
        <v>0.98862327083143298</v>
      </c>
      <c r="F241">
        <v>-12.804801608898099</v>
      </c>
      <c r="G241">
        <v>1734.0255540882799</v>
      </c>
      <c r="H241">
        <v>0.99410812566662599</v>
      </c>
      <c r="I241">
        <v>-12.9160139588008</v>
      </c>
      <c r="J241">
        <v>2283.6662321518302</v>
      </c>
      <c r="K241">
        <v>0.99548732952415198</v>
      </c>
      <c r="L241">
        <v>-12.174852520806599</v>
      </c>
      <c r="M241">
        <v>839.38651343936499</v>
      </c>
      <c r="N241">
        <v>0.98842751687959396</v>
      </c>
    </row>
    <row r="242" spans="1:14" x14ac:dyDescent="0.25">
      <c r="A242">
        <v>241</v>
      </c>
      <c r="B242" t="s">
        <v>308</v>
      </c>
      <c r="C242">
        <v>-12.0207864788542</v>
      </c>
      <c r="D242">
        <v>843.02568789004397</v>
      </c>
      <c r="E242">
        <v>0.98862327083142998</v>
      </c>
      <c r="F242">
        <v>-12.8048016088888</v>
      </c>
      <c r="G242">
        <v>1734.02555408684</v>
      </c>
      <c r="H242">
        <v>0.99410812566662499</v>
      </c>
      <c r="I242">
        <v>-12.9160139588134</v>
      </c>
      <c r="J242">
        <v>2283.66623216174</v>
      </c>
      <c r="K242">
        <v>0.99548732952416696</v>
      </c>
      <c r="L242">
        <v>-12.174852520806001</v>
      </c>
      <c r="M242">
        <v>839.38651343926097</v>
      </c>
      <c r="N242">
        <v>0.98842751687959396</v>
      </c>
    </row>
    <row r="243" spans="1:14" x14ac:dyDescent="0.25">
      <c r="A243">
        <v>242</v>
      </c>
      <c r="B243" t="s">
        <v>309</v>
      </c>
      <c r="C243">
        <v>-12.020786478859799</v>
      </c>
      <c r="D243">
        <v>843.02568789042505</v>
      </c>
      <c r="E243">
        <v>0.98862327083142998</v>
      </c>
      <c r="F243">
        <v>-12.804801608890999</v>
      </c>
      <c r="G243">
        <v>1734.0255540902899</v>
      </c>
      <c r="H243">
        <v>0.99410812566663598</v>
      </c>
      <c r="I243">
        <v>-12.916013958807399</v>
      </c>
      <c r="J243">
        <v>2283.6662321551198</v>
      </c>
      <c r="K243">
        <v>0.99548732952415597</v>
      </c>
      <c r="L243">
        <v>-12.174852520807701</v>
      </c>
      <c r="M243">
        <v>839.38651343919605</v>
      </c>
      <c r="N243">
        <v>0.98842751687959096</v>
      </c>
    </row>
    <row r="244" spans="1:14" x14ac:dyDescent="0.25">
      <c r="A244">
        <v>243</v>
      </c>
      <c r="B244" t="s">
        <v>310</v>
      </c>
      <c r="C244">
        <v>-12.0207864788583</v>
      </c>
      <c r="D244">
        <v>843.02568789034899</v>
      </c>
      <c r="E244">
        <v>0.98862327083142998</v>
      </c>
      <c r="F244">
        <v>-12.804801608893399</v>
      </c>
      <c r="G244">
        <v>1734.0255540917401</v>
      </c>
      <c r="H244">
        <v>0.99410812566663997</v>
      </c>
      <c r="I244">
        <v>-12.916013958787699</v>
      </c>
      <c r="J244">
        <v>2283.6662321506001</v>
      </c>
      <c r="K244">
        <v>0.99548732952415397</v>
      </c>
      <c r="L244">
        <v>-12.174852520804601</v>
      </c>
      <c r="M244">
        <v>839.38651343928598</v>
      </c>
      <c r="N244">
        <v>0.98842751687959496</v>
      </c>
    </row>
    <row r="245" spans="1:14" x14ac:dyDescent="0.25">
      <c r="A245">
        <v>244</v>
      </c>
      <c r="B245" t="s">
        <v>311</v>
      </c>
      <c r="C245">
        <v>-12.0207864788509</v>
      </c>
      <c r="D245">
        <v>843.02568788928795</v>
      </c>
      <c r="E245">
        <v>0.98862327083142298</v>
      </c>
      <c r="F245">
        <v>-12.8048016088983</v>
      </c>
      <c r="G245">
        <v>1734.0255540933999</v>
      </c>
      <c r="H245">
        <v>0.99410812566664297</v>
      </c>
      <c r="I245">
        <v>-12.9160139587859</v>
      </c>
      <c r="J245">
        <v>2283.6662321472099</v>
      </c>
      <c r="K245">
        <v>0.99548732952414798</v>
      </c>
      <c r="L245">
        <v>-12.1748525208062</v>
      </c>
      <c r="M245">
        <v>839.38651343932304</v>
      </c>
      <c r="N245">
        <v>0.98842751687959396</v>
      </c>
    </row>
    <row r="246" spans="1:14" x14ac:dyDescent="0.25">
      <c r="A246">
        <v>245</v>
      </c>
      <c r="B246" t="s">
        <v>312</v>
      </c>
      <c r="C246">
        <v>-12.020786478856801</v>
      </c>
      <c r="D246">
        <v>843.02568789077498</v>
      </c>
      <c r="E246">
        <v>0.98862327083143697</v>
      </c>
      <c r="F246">
        <v>-12.804801608884301</v>
      </c>
      <c r="G246">
        <v>1734.0255540922999</v>
      </c>
      <c r="H246">
        <v>0.99410812566664597</v>
      </c>
      <c r="I246">
        <v>-12.916013958798899</v>
      </c>
      <c r="J246">
        <v>2283.6662321507602</v>
      </c>
      <c r="K246">
        <v>0.99548732952415098</v>
      </c>
      <c r="L246">
        <v>-12.174852520807899</v>
      </c>
      <c r="M246">
        <v>839.386513439076</v>
      </c>
      <c r="N246">
        <v>0.98842751687958896</v>
      </c>
    </row>
    <row r="247" spans="1:14" x14ac:dyDescent="0.25">
      <c r="A247">
        <v>246</v>
      </c>
      <c r="B247" t="s">
        <v>313</v>
      </c>
      <c r="C247">
        <v>2.5966231681014502</v>
      </c>
      <c r="D247">
        <v>1.0797772866842501</v>
      </c>
      <c r="E247">
        <v>1.61823541892121E-2</v>
      </c>
      <c r="F247">
        <v>-12.804801608891999</v>
      </c>
      <c r="G247">
        <v>1734.0255540891501</v>
      </c>
      <c r="H247">
        <v>0.99410812566663198</v>
      </c>
      <c r="I247">
        <v>3.9570998048847099</v>
      </c>
      <c r="J247">
        <v>1.2389484254707801</v>
      </c>
      <c r="K247">
        <v>1.4035592871930601E-3</v>
      </c>
      <c r="L247">
        <v>2.44121411835834</v>
      </c>
      <c r="M247">
        <v>1.0819376013917901</v>
      </c>
      <c r="N247">
        <v>2.4049633545253999E-2</v>
      </c>
    </row>
    <row r="248" spans="1:14" x14ac:dyDescent="0.25">
      <c r="A248">
        <v>247</v>
      </c>
      <c r="B248" t="s">
        <v>314</v>
      </c>
      <c r="C248">
        <v>-11.984290816300801</v>
      </c>
      <c r="D248">
        <v>900.86976988441097</v>
      </c>
      <c r="E248">
        <v>0.98938603679753401</v>
      </c>
      <c r="F248">
        <v>-12.804801608888701</v>
      </c>
      <c r="G248">
        <v>1734.0255540890801</v>
      </c>
      <c r="H248">
        <v>0.99410812566663298</v>
      </c>
      <c r="I248">
        <v>-12.893203292368399</v>
      </c>
      <c r="J248">
        <v>2796.88410085949</v>
      </c>
      <c r="K248">
        <v>0.996321888558798</v>
      </c>
      <c r="L248">
        <v>-12.160096692729701</v>
      </c>
      <c r="M248">
        <v>896.00614872533799</v>
      </c>
      <c r="N248">
        <v>0.98917188727495697</v>
      </c>
    </row>
    <row r="249" spans="1:14" x14ac:dyDescent="0.25">
      <c r="A249">
        <v>248</v>
      </c>
      <c r="B249" t="s">
        <v>315</v>
      </c>
      <c r="C249">
        <v>-11.9842908163019</v>
      </c>
      <c r="D249">
        <v>900.86976988445701</v>
      </c>
      <c r="E249">
        <v>0.98938603679753301</v>
      </c>
      <c r="F249">
        <v>-12.804801608895801</v>
      </c>
      <c r="G249">
        <v>1734.0255540922401</v>
      </c>
      <c r="H249">
        <v>0.99410812566663997</v>
      </c>
      <c r="I249">
        <v>-12.893203292367399</v>
      </c>
      <c r="J249">
        <v>2796.8841008626</v>
      </c>
      <c r="K249">
        <v>0.99632188855880199</v>
      </c>
      <c r="L249">
        <v>-12.1600966927349</v>
      </c>
      <c r="M249">
        <v>896.00614872571896</v>
      </c>
      <c r="N249">
        <v>0.98917188727495697</v>
      </c>
    </row>
    <row r="250" spans="1:14" x14ac:dyDescent="0.25">
      <c r="A250">
        <v>249</v>
      </c>
      <c r="B250" t="s">
        <v>316</v>
      </c>
      <c r="C250">
        <v>-11.9842908163007</v>
      </c>
      <c r="D250">
        <v>900.869769883912</v>
      </c>
      <c r="E250">
        <v>0.98938603679752801</v>
      </c>
      <c r="F250">
        <v>-12.8048016088881</v>
      </c>
      <c r="G250">
        <v>1734.0255540826399</v>
      </c>
      <c r="H250">
        <v>0.994108125666611</v>
      </c>
      <c r="I250">
        <v>-12.893203292373199</v>
      </c>
      <c r="J250">
        <v>2796.88410086576</v>
      </c>
      <c r="K250">
        <v>0.99632188855880399</v>
      </c>
      <c r="L250">
        <v>-12.1600966928067</v>
      </c>
      <c r="M250">
        <v>896.00614877152202</v>
      </c>
      <c r="N250">
        <v>0.98917188727544603</v>
      </c>
    </row>
    <row r="251" spans="1:14" x14ac:dyDescent="0.25">
      <c r="A251">
        <v>250</v>
      </c>
      <c r="B251" t="s">
        <v>317</v>
      </c>
      <c r="C251">
        <v>-11.9842908163</v>
      </c>
      <c r="D251">
        <v>900.86976988404399</v>
      </c>
      <c r="E251">
        <v>0.98938603679753001</v>
      </c>
      <c r="F251">
        <v>-12.804801608895399</v>
      </c>
      <c r="G251">
        <v>1734.0255540928599</v>
      </c>
      <c r="H251">
        <v>0.99410812566664297</v>
      </c>
      <c r="I251">
        <v>-12.8932032923768</v>
      </c>
      <c r="J251">
        <v>2796.8841008703198</v>
      </c>
      <c r="K251">
        <v>0.99632188855880899</v>
      </c>
      <c r="L251">
        <v>-12.160096692733401</v>
      </c>
      <c r="M251">
        <v>896.00614872504696</v>
      </c>
      <c r="N251">
        <v>0.98917188727494998</v>
      </c>
    </row>
    <row r="252" spans="1:14" x14ac:dyDescent="0.25">
      <c r="A252">
        <v>251</v>
      </c>
      <c r="B252" t="s">
        <v>318</v>
      </c>
      <c r="C252">
        <v>-11.9842908163006</v>
      </c>
      <c r="D252">
        <v>900.86976988372805</v>
      </c>
      <c r="E252">
        <v>0.98938603679752601</v>
      </c>
      <c r="F252">
        <v>-12.804801608891299</v>
      </c>
      <c r="G252">
        <v>1734.0255540892399</v>
      </c>
      <c r="H252">
        <v>0.99410812566663198</v>
      </c>
      <c r="I252">
        <v>-12.8932032923703</v>
      </c>
      <c r="J252">
        <v>2796.8841008634599</v>
      </c>
      <c r="K252">
        <v>0.99632188855880199</v>
      </c>
      <c r="L252">
        <v>-12.1600966927328</v>
      </c>
      <c r="M252">
        <v>896.00614872626704</v>
      </c>
      <c r="N252">
        <v>0.98917188727496497</v>
      </c>
    </row>
    <row r="253" spans="1:14" x14ac:dyDescent="0.25">
      <c r="A253">
        <v>252</v>
      </c>
      <c r="B253" t="s">
        <v>319</v>
      </c>
      <c r="C253">
        <v>-11.9842908162986</v>
      </c>
      <c r="D253">
        <v>900.86976988351205</v>
      </c>
      <c r="E253">
        <v>0.98938603679752501</v>
      </c>
      <c r="F253">
        <v>-12.8048016088874</v>
      </c>
      <c r="G253">
        <v>1734.0255540872699</v>
      </c>
      <c r="H253">
        <v>0.99410812566662698</v>
      </c>
      <c r="I253">
        <v>-12.8932032923676</v>
      </c>
      <c r="J253">
        <v>2796.8841008616801</v>
      </c>
      <c r="K253">
        <v>0.99632188855880099</v>
      </c>
      <c r="L253">
        <v>-12.160096692731299</v>
      </c>
      <c r="M253">
        <v>896.00614872316203</v>
      </c>
      <c r="N253">
        <v>0.989171887274929</v>
      </c>
    </row>
    <row r="254" spans="1:14" x14ac:dyDescent="0.25">
      <c r="A254">
        <v>253</v>
      </c>
      <c r="B254" t="s">
        <v>320</v>
      </c>
      <c r="C254">
        <v>2.7888677800075499</v>
      </c>
      <c r="D254">
        <v>1.0925198418315201</v>
      </c>
      <c r="E254">
        <v>1.06893661103449E-2</v>
      </c>
      <c r="F254">
        <v>3.3912938530902501</v>
      </c>
      <c r="G254">
        <v>1.1579762078486699</v>
      </c>
      <c r="H254">
        <v>3.4044997911099402E-3</v>
      </c>
      <c r="I254">
        <v>-12.893203292375</v>
      </c>
      <c r="J254">
        <v>2796.88410086268</v>
      </c>
      <c r="K254">
        <v>0.9963218885588</v>
      </c>
      <c r="L254">
        <v>2.6128087717292701</v>
      </c>
      <c r="M254">
        <v>1.09573360096124</v>
      </c>
      <c r="N254">
        <v>1.7100990605239001E-2</v>
      </c>
    </row>
    <row r="255" spans="1:14" x14ac:dyDescent="0.25">
      <c r="A255">
        <v>254</v>
      </c>
      <c r="B255" t="s">
        <v>321</v>
      </c>
      <c r="C255">
        <v>-12.0154326510134</v>
      </c>
      <c r="D255">
        <v>972.60217188681997</v>
      </c>
      <c r="E255">
        <v>0.99014326244734396</v>
      </c>
      <c r="F255">
        <v>-12.7626585513114</v>
      </c>
      <c r="G255">
        <v>1929.00678523747</v>
      </c>
      <c r="H255">
        <v>0.994721089630765</v>
      </c>
      <c r="I255">
        <v>-12.8932032923524</v>
      </c>
      <c r="J255">
        <v>2796.8841008607401</v>
      </c>
      <c r="K255">
        <v>0.99632188855880399</v>
      </c>
      <c r="L255">
        <v>-12.2116674285142</v>
      </c>
      <c r="M255">
        <v>967.58070489803697</v>
      </c>
      <c r="N255">
        <v>0.989930305354637</v>
      </c>
    </row>
    <row r="256" spans="1:14" x14ac:dyDescent="0.25">
      <c r="A256">
        <v>255</v>
      </c>
      <c r="B256" t="s">
        <v>322</v>
      </c>
      <c r="C256">
        <v>2.9416321371131899</v>
      </c>
      <c r="D256">
        <v>1.1092723817217001</v>
      </c>
      <c r="E256">
        <v>8.0050350256291192E-3</v>
      </c>
      <c r="F256">
        <v>3.7501524354910099</v>
      </c>
      <c r="G256">
        <v>1.21609506880705</v>
      </c>
      <c r="H256">
        <v>2.0439840202840999E-3</v>
      </c>
      <c r="I256">
        <v>-12.8932032923765</v>
      </c>
      <c r="J256">
        <v>2796.8841008636</v>
      </c>
      <c r="K256">
        <v>0.99632188855880099</v>
      </c>
      <c r="L256">
        <v>2.7457718530906101</v>
      </c>
      <c r="M256">
        <v>1.1121063591953499</v>
      </c>
      <c r="N256">
        <v>1.35497601557914E-2</v>
      </c>
    </row>
    <row r="257" spans="1:14" x14ac:dyDescent="0.25">
      <c r="A257">
        <v>256</v>
      </c>
      <c r="B257" t="s">
        <v>323</v>
      </c>
      <c r="C257">
        <v>-12.067169421886099</v>
      </c>
      <c r="D257">
        <v>1065.6475805744701</v>
      </c>
      <c r="E257">
        <v>0.99096511587340796</v>
      </c>
      <c r="F257">
        <v>-13.012489566849499</v>
      </c>
      <c r="G257">
        <v>2260.4587324262602</v>
      </c>
      <c r="H257">
        <v>0.99540694681490105</v>
      </c>
      <c r="I257">
        <v>-12.893203292374</v>
      </c>
      <c r="J257">
        <v>2796.8841008632198</v>
      </c>
      <c r="K257">
        <v>0.99632188855880099</v>
      </c>
      <c r="L257">
        <v>-12.0759332511343</v>
      </c>
      <c r="M257">
        <v>1063.0559846060601</v>
      </c>
      <c r="N257">
        <v>0.99093651358106305</v>
      </c>
    </row>
    <row r="258" spans="1:14" x14ac:dyDescent="0.25">
      <c r="A258">
        <v>257</v>
      </c>
      <c r="B258" t="s">
        <v>324</v>
      </c>
      <c r="C258">
        <v>-12.0671694219036</v>
      </c>
      <c r="D258">
        <v>1065.6475805806101</v>
      </c>
      <c r="E258">
        <v>0.99096511587344704</v>
      </c>
      <c r="F258">
        <v>-13.0124895668446</v>
      </c>
      <c r="G258">
        <v>2260.45873242587</v>
      </c>
      <c r="H258">
        <v>0.99540694681490205</v>
      </c>
      <c r="I258">
        <v>-12.893203292369</v>
      </c>
      <c r="J258">
        <v>2796.8841008637301</v>
      </c>
      <c r="K258">
        <v>0.99632188855880299</v>
      </c>
      <c r="L258">
        <v>-12.0759332512133</v>
      </c>
      <c r="M258">
        <v>1063.05598459676</v>
      </c>
      <c r="N258">
        <v>0.99093651358092405</v>
      </c>
    </row>
    <row r="259" spans="1:14" x14ac:dyDescent="0.25">
      <c r="A259">
        <v>258</v>
      </c>
      <c r="B259" t="s">
        <v>325</v>
      </c>
      <c r="C259">
        <v>-12.0671694218972</v>
      </c>
      <c r="D259">
        <v>1065.6475805766599</v>
      </c>
      <c r="E259">
        <v>0.99096511587341796</v>
      </c>
      <c r="F259">
        <v>-13.0124895668442</v>
      </c>
      <c r="G259">
        <v>2260.4587324214699</v>
      </c>
      <c r="H259">
        <v>0.99540694681489295</v>
      </c>
      <c r="I259">
        <v>-12.8932032923687</v>
      </c>
      <c r="J259">
        <v>2796.8841008547201</v>
      </c>
      <c r="K259">
        <v>0.996321888558791</v>
      </c>
      <c r="L259">
        <v>-12.075933251211501</v>
      </c>
      <c r="M259">
        <v>1063.0559845973801</v>
      </c>
      <c r="N259">
        <v>0.99093651358093104</v>
      </c>
    </row>
    <row r="260" spans="1:14" x14ac:dyDescent="0.25">
      <c r="A260">
        <v>259</v>
      </c>
      <c r="B260" t="s">
        <v>326</v>
      </c>
      <c r="C260">
        <v>-12.067169421897299</v>
      </c>
      <c r="D260">
        <v>1065.6475805789401</v>
      </c>
      <c r="E260">
        <v>0.99096511587343705</v>
      </c>
      <c r="F260">
        <v>-13.0124895668521</v>
      </c>
      <c r="G260">
        <v>2260.45873242366</v>
      </c>
      <c r="H260">
        <v>0.99540694681489506</v>
      </c>
      <c r="I260">
        <v>-12.893203292369501</v>
      </c>
      <c r="J260">
        <v>2796.8841008618601</v>
      </c>
      <c r="K260">
        <v>0.9963218885588</v>
      </c>
      <c r="L260">
        <v>-12.0759332512184</v>
      </c>
      <c r="M260">
        <v>1063.0559845990799</v>
      </c>
      <c r="N260">
        <v>0.99093651358094004</v>
      </c>
    </row>
    <row r="261" spans="1:14" x14ac:dyDescent="0.25">
      <c r="A261">
        <v>260</v>
      </c>
      <c r="B261" t="s">
        <v>327</v>
      </c>
      <c r="C261">
        <v>-12.0671694218978</v>
      </c>
      <c r="D261">
        <v>1065.6475805795801</v>
      </c>
      <c r="E261">
        <v>0.99096511587344205</v>
      </c>
      <c r="F261">
        <v>-13.0124895668422</v>
      </c>
      <c r="G261">
        <v>2260.4587324311501</v>
      </c>
      <c r="H261">
        <v>0.99540694681491304</v>
      </c>
      <c r="I261">
        <v>-12.8932032923645</v>
      </c>
      <c r="J261">
        <v>2796.8841008539598</v>
      </c>
      <c r="K261">
        <v>0.996321888558791</v>
      </c>
      <c r="L261">
        <v>-12.07593325125</v>
      </c>
      <c r="M261">
        <v>1063.0559846101301</v>
      </c>
      <c r="N261">
        <v>0.99093651358101098</v>
      </c>
    </row>
    <row r="262" spans="1:14" x14ac:dyDescent="0.25">
      <c r="A262">
        <v>261</v>
      </c>
      <c r="B262" t="s">
        <v>328</v>
      </c>
      <c r="C262">
        <v>-12.067169421901699</v>
      </c>
      <c r="D262">
        <v>1065.6475805807299</v>
      </c>
      <c r="E262">
        <v>0.99096511587344904</v>
      </c>
      <c r="F262">
        <v>-13.0124895668447</v>
      </c>
      <c r="G262">
        <v>2260.4587324321801</v>
      </c>
      <c r="H262">
        <v>0.99540694681491504</v>
      </c>
      <c r="I262">
        <v>-12.8932032923595</v>
      </c>
      <c r="J262">
        <v>2796.8841008567401</v>
      </c>
      <c r="K262">
        <v>0.996321888558796</v>
      </c>
      <c r="L262">
        <v>-12.0759332512095</v>
      </c>
      <c r="M262">
        <v>1063.0559845964699</v>
      </c>
      <c r="N262">
        <v>0.99093651358092505</v>
      </c>
    </row>
    <row r="263" spans="1:14" x14ac:dyDescent="0.25">
      <c r="A263">
        <v>262</v>
      </c>
      <c r="B263" t="s">
        <v>329</v>
      </c>
      <c r="C263">
        <v>-12.0671694218982</v>
      </c>
      <c r="D263">
        <v>1065.64758057885</v>
      </c>
      <c r="E263">
        <v>0.99096511587343605</v>
      </c>
      <c r="F263">
        <v>-13.0124895668796</v>
      </c>
      <c r="G263">
        <v>2260.4587324531199</v>
      </c>
      <c r="H263">
        <v>0.99540694681494502</v>
      </c>
      <c r="I263">
        <v>-12.893203292381701</v>
      </c>
      <c r="J263">
        <v>2796.8841008661602</v>
      </c>
      <c r="K263">
        <v>0.99632188855880299</v>
      </c>
      <c r="L263">
        <v>-12.0759332512113</v>
      </c>
      <c r="M263">
        <v>1063.05598459817</v>
      </c>
      <c r="N263">
        <v>0.99093651358093804</v>
      </c>
    </row>
    <row r="264" spans="1:14" x14ac:dyDescent="0.25">
      <c r="A264">
        <v>263</v>
      </c>
      <c r="B264" t="s">
        <v>330</v>
      </c>
      <c r="C264">
        <v>-12.0671694218948</v>
      </c>
      <c r="D264">
        <v>1065.6475805794901</v>
      </c>
      <c r="E264">
        <v>0.99096511587344405</v>
      </c>
      <c r="F264">
        <v>-13.012489566843801</v>
      </c>
      <c r="G264">
        <v>2260.4587324301401</v>
      </c>
      <c r="H264">
        <v>0.99540694681491104</v>
      </c>
      <c r="I264">
        <v>-12.8932032923747</v>
      </c>
      <c r="J264">
        <v>2796.8841008714498</v>
      </c>
      <c r="K264">
        <v>0.99632188855881099</v>
      </c>
      <c r="L264">
        <v>-12.0759332512014</v>
      </c>
      <c r="M264">
        <v>1063.0559845968</v>
      </c>
      <c r="N264">
        <v>0.99093651358093404</v>
      </c>
    </row>
    <row r="265" spans="1:14" x14ac:dyDescent="0.25">
      <c r="A265">
        <v>264</v>
      </c>
      <c r="B265" t="s">
        <v>331</v>
      </c>
      <c r="C265">
        <v>-12.067169421897001</v>
      </c>
      <c r="D265">
        <v>1065.6475805794501</v>
      </c>
      <c r="E265">
        <v>0.99096511587344205</v>
      </c>
      <c r="F265">
        <v>-13.0124895668545</v>
      </c>
      <c r="G265">
        <v>2260.4587324346799</v>
      </c>
      <c r="H265">
        <v>0.99540694681491604</v>
      </c>
      <c r="I265">
        <v>-12.8932032923588</v>
      </c>
      <c r="J265">
        <v>2796.8841008477202</v>
      </c>
      <c r="K265">
        <v>0.99632188855878501</v>
      </c>
      <c r="L265">
        <v>-12.075933251208699</v>
      </c>
      <c r="M265">
        <v>1063.0559845993</v>
      </c>
      <c r="N265">
        <v>0.99093651358095003</v>
      </c>
    </row>
    <row r="266" spans="1:14" x14ac:dyDescent="0.25">
      <c r="A266">
        <v>265</v>
      </c>
      <c r="B266" t="s">
        <v>332</v>
      </c>
      <c r="C266">
        <v>-12.067169421891901</v>
      </c>
      <c r="D266">
        <v>1065.64758057981</v>
      </c>
      <c r="E266">
        <v>0.99096511587344904</v>
      </c>
      <c r="F266">
        <v>-13.012489566853199</v>
      </c>
      <c r="G266">
        <v>2260.4587324379299</v>
      </c>
      <c r="H266">
        <v>0.99540694681492303</v>
      </c>
      <c r="I266">
        <v>-12.893203292372901</v>
      </c>
      <c r="J266">
        <v>2796.8841008658101</v>
      </c>
      <c r="K266">
        <v>0.99632188855880499</v>
      </c>
      <c r="L266">
        <v>-12.0759332512103</v>
      </c>
      <c r="M266">
        <v>1063.0559845970299</v>
      </c>
      <c r="N266">
        <v>0.99093651358092905</v>
      </c>
    </row>
    <row r="267" spans="1:14" x14ac:dyDescent="0.25">
      <c r="A267">
        <v>266</v>
      </c>
      <c r="B267" t="s">
        <v>333</v>
      </c>
      <c r="C267">
        <v>-12.067169421894899</v>
      </c>
      <c r="D267">
        <v>1065.64758058146</v>
      </c>
      <c r="E267">
        <v>0.99096511587346003</v>
      </c>
      <c r="F267">
        <v>-13.012489566848799</v>
      </c>
      <c r="G267">
        <v>2260.4587324348599</v>
      </c>
      <c r="H267">
        <v>0.99540694681491904</v>
      </c>
      <c r="I267">
        <v>-12.893203292372601</v>
      </c>
      <c r="J267">
        <v>2796.8841008704599</v>
      </c>
      <c r="K267">
        <v>0.99632188855881099</v>
      </c>
      <c r="L267">
        <v>-12.0759332512069</v>
      </c>
      <c r="M267">
        <v>1063.05598459619</v>
      </c>
      <c r="N267">
        <v>0.99093651358092405</v>
      </c>
    </row>
    <row r="268" spans="1:14" x14ac:dyDescent="0.25">
      <c r="A268">
        <v>267</v>
      </c>
      <c r="B268" t="s">
        <v>334</v>
      </c>
      <c r="C268">
        <v>-12.0671694218975</v>
      </c>
      <c r="D268">
        <v>1065.6475805785999</v>
      </c>
      <c r="E268">
        <v>0.99096511587343405</v>
      </c>
      <c r="F268">
        <v>-13.012489566850499</v>
      </c>
      <c r="G268">
        <v>2260.4587324321301</v>
      </c>
      <c r="H268">
        <v>0.99540694681491204</v>
      </c>
      <c r="I268">
        <v>-12.893203292358701</v>
      </c>
      <c r="J268">
        <v>2796.8841008567301</v>
      </c>
      <c r="K268">
        <v>0.996321888558797</v>
      </c>
      <c r="L268">
        <v>-12.075933251214799</v>
      </c>
      <c r="M268">
        <v>1063.0559845979601</v>
      </c>
      <c r="N268">
        <v>0.99093651358093404</v>
      </c>
    </row>
    <row r="269" spans="1:14" x14ac:dyDescent="0.25">
      <c r="A269">
        <v>268</v>
      </c>
      <c r="B269" t="s">
        <v>335</v>
      </c>
      <c r="C269">
        <v>-12.067169421895899</v>
      </c>
      <c r="D269">
        <v>1065.6475805786799</v>
      </c>
      <c r="E269">
        <v>0.99096511587343605</v>
      </c>
      <c r="F269">
        <v>-13.0124895664581</v>
      </c>
      <c r="G269">
        <v>2260.4587323884002</v>
      </c>
      <c r="H269">
        <v>0.995406946814962</v>
      </c>
      <c r="I269">
        <v>-12.8932032923679</v>
      </c>
      <c r="J269">
        <v>2796.8841008640302</v>
      </c>
      <c r="K269">
        <v>0.99632188855880399</v>
      </c>
      <c r="L269">
        <v>-12.0759332512245</v>
      </c>
      <c r="M269">
        <v>1063.0559845986199</v>
      </c>
      <c r="N269">
        <v>0.99093651358093204</v>
      </c>
    </row>
    <row r="270" spans="1:14" x14ac:dyDescent="0.25">
      <c r="A270">
        <v>269</v>
      </c>
      <c r="B270" t="s">
        <v>336</v>
      </c>
      <c r="C270">
        <v>-12.067169421898599</v>
      </c>
      <c r="D270">
        <v>1065.64758057925</v>
      </c>
      <c r="E270">
        <v>0.99096511587343905</v>
      </c>
      <c r="F270">
        <v>-13.0124895668388</v>
      </c>
      <c r="G270">
        <v>2260.4587324325598</v>
      </c>
      <c r="H270">
        <v>0.99540694681491704</v>
      </c>
      <c r="I270">
        <v>-12.8932032923723</v>
      </c>
      <c r="J270">
        <v>2796.8841008663999</v>
      </c>
      <c r="K270">
        <v>0.99632188855880599</v>
      </c>
      <c r="L270">
        <v>-12.0759332512116</v>
      </c>
      <c r="M270">
        <v>1063.0559845964999</v>
      </c>
      <c r="N270">
        <v>0.99093651358092305</v>
      </c>
    </row>
    <row r="271" spans="1:14" x14ac:dyDescent="0.25">
      <c r="A271">
        <v>270</v>
      </c>
      <c r="B271" t="s">
        <v>337</v>
      </c>
      <c r="C271">
        <v>-12.067169421898599</v>
      </c>
      <c r="D271">
        <v>1065.64758057985</v>
      </c>
      <c r="E271">
        <v>0.99096511587344405</v>
      </c>
      <c r="F271">
        <v>-13.012489566839699</v>
      </c>
      <c r="G271">
        <v>2260.4587324294498</v>
      </c>
      <c r="H271">
        <v>0.99540694681491104</v>
      </c>
      <c r="I271">
        <v>-12.893203292374899</v>
      </c>
      <c r="J271">
        <v>2796.8841008641398</v>
      </c>
      <c r="K271">
        <v>0.99632188855880199</v>
      </c>
      <c r="L271">
        <v>-12.075933251233399</v>
      </c>
      <c r="M271">
        <v>1063.0559846009101</v>
      </c>
      <c r="N271">
        <v>0.99093651358094503</v>
      </c>
    </row>
    <row r="272" spans="1:14" x14ac:dyDescent="0.25">
      <c r="A272">
        <v>271</v>
      </c>
      <c r="B272" t="s">
        <v>338</v>
      </c>
      <c r="C272">
        <v>-12.067169421898599</v>
      </c>
      <c r="D272">
        <v>1065.6475805790101</v>
      </c>
      <c r="E272">
        <v>0.99096511587343705</v>
      </c>
      <c r="F272">
        <v>-13.012489566839299</v>
      </c>
      <c r="G272">
        <v>2260.4587324358999</v>
      </c>
      <c r="H272">
        <v>0.99540694681492403</v>
      </c>
      <c r="I272">
        <v>-12.8932032923758</v>
      </c>
      <c r="J272">
        <v>2796.8841008679601</v>
      </c>
      <c r="K272">
        <v>0.99632188855880699</v>
      </c>
      <c r="L272">
        <v>-12.075933251210101</v>
      </c>
      <c r="M272">
        <v>1063.0559845972</v>
      </c>
      <c r="N272">
        <v>0.99093651358093104</v>
      </c>
    </row>
    <row r="273" spans="1:14" x14ac:dyDescent="0.25">
      <c r="A273">
        <v>272</v>
      </c>
      <c r="B273" t="s">
        <v>339</v>
      </c>
      <c r="C273">
        <v>-12.067169421893301</v>
      </c>
      <c r="D273">
        <v>1065.64758057676</v>
      </c>
      <c r="E273">
        <v>0.99096511587342195</v>
      </c>
      <c r="F273">
        <v>-13.012489566857001</v>
      </c>
      <c r="G273">
        <v>2260.45873243289</v>
      </c>
      <c r="H273">
        <v>0.99540694681491204</v>
      </c>
      <c r="I273">
        <v>-12.8932032923819</v>
      </c>
      <c r="J273">
        <v>2796.8841008711101</v>
      </c>
      <c r="K273">
        <v>0.99632188855880899</v>
      </c>
      <c r="L273">
        <v>-12.0759332512156</v>
      </c>
      <c r="M273">
        <v>1063.05598459818</v>
      </c>
      <c r="N273">
        <v>0.99093651358093504</v>
      </c>
    </row>
    <row r="274" spans="1:14" x14ac:dyDescent="0.25">
      <c r="A274">
        <v>273</v>
      </c>
      <c r="B274" t="s">
        <v>340</v>
      </c>
      <c r="C274">
        <v>-12.067169421897299</v>
      </c>
      <c r="D274">
        <v>1065.64758057721</v>
      </c>
      <c r="E274">
        <v>0.99096511587342295</v>
      </c>
      <c r="F274">
        <v>-13.012489566839299</v>
      </c>
      <c r="G274">
        <v>2260.4587324279601</v>
      </c>
      <c r="H274">
        <v>0.99540694681490804</v>
      </c>
      <c r="I274">
        <v>-12.8932032923707</v>
      </c>
      <c r="J274">
        <v>2796.8841008643799</v>
      </c>
      <c r="K274">
        <v>0.99632188855880299</v>
      </c>
      <c r="L274">
        <v>-12.075933251214</v>
      </c>
      <c r="M274">
        <v>1063.0559845975899</v>
      </c>
      <c r="N274">
        <v>0.99093651358093104</v>
      </c>
    </row>
    <row r="275" spans="1:14" x14ac:dyDescent="0.25">
      <c r="A275">
        <v>274</v>
      </c>
      <c r="B275" t="s">
        <v>341</v>
      </c>
      <c r="C275">
        <v>-12.0671694218941</v>
      </c>
      <c r="D275">
        <v>1065.6475805800101</v>
      </c>
      <c r="E275">
        <v>0.99096511587344904</v>
      </c>
      <c r="F275">
        <v>-13.0124895668859</v>
      </c>
      <c r="G275">
        <v>2260.45873246671</v>
      </c>
      <c r="H275">
        <v>0.99540694681497</v>
      </c>
      <c r="I275">
        <v>-12.89320329237</v>
      </c>
      <c r="J275">
        <v>2796.8841008597401</v>
      </c>
      <c r="K275">
        <v>0.996321888558797</v>
      </c>
      <c r="L275">
        <v>-12.0759332512139</v>
      </c>
      <c r="M275">
        <v>1063.0559845964799</v>
      </c>
      <c r="N275">
        <v>0.99093651358092205</v>
      </c>
    </row>
    <row r="276" spans="1:14" x14ac:dyDescent="0.25">
      <c r="A276">
        <v>275</v>
      </c>
      <c r="B276" t="s">
        <v>342</v>
      </c>
      <c r="C276">
        <v>-12.0671694218955</v>
      </c>
      <c r="D276">
        <v>1065.6475805781099</v>
      </c>
      <c r="E276">
        <v>0.99096511587343195</v>
      </c>
      <c r="F276">
        <v>-13.012489566837701</v>
      </c>
      <c r="G276">
        <v>2260.45873242997</v>
      </c>
      <c r="H276">
        <v>0.99540694681491304</v>
      </c>
      <c r="I276">
        <v>-12.893203292371</v>
      </c>
      <c r="J276">
        <v>2796.88410086362</v>
      </c>
      <c r="K276">
        <v>0.99632188855880199</v>
      </c>
      <c r="L276">
        <v>-12.075933251181301</v>
      </c>
      <c r="M276">
        <v>1063.05598458998</v>
      </c>
      <c r="N276">
        <v>0.99093651358089097</v>
      </c>
    </row>
    <row r="277" spans="1:14" x14ac:dyDescent="0.25">
      <c r="A277">
        <v>276</v>
      </c>
      <c r="B277" t="s">
        <v>343</v>
      </c>
      <c r="C277">
        <v>3.1153350567402902</v>
      </c>
      <c r="D277">
        <v>1.13216718322362</v>
      </c>
      <c r="E277">
        <v>5.9294701388485299E-3</v>
      </c>
      <c r="F277">
        <v>3.8888262528644399</v>
      </c>
      <c r="G277">
        <v>1.2573612521155899</v>
      </c>
      <c r="H277">
        <v>1.9824616769918398E-3</v>
      </c>
      <c r="I277">
        <v>-12.8932032923774</v>
      </c>
      <c r="J277">
        <v>2796.8841008685599</v>
      </c>
      <c r="K277">
        <v>0.99632188855880699</v>
      </c>
      <c r="L277">
        <v>3.1063676444977202</v>
      </c>
      <c r="M277">
        <v>1.13345948530161</v>
      </c>
      <c r="N277">
        <v>6.13257043213262E-3</v>
      </c>
    </row>
    <row r="278" spans="1:14" x14ac:dyDescent="0.25">
      <c r="A278">
        <v>277</v>
      </c>
      <c r="B278" t="s">
        <v>344</v>
      </c>
      <c r="C278">
        <v>-12.2052777525679</v>
      </c>
      <c r="D278">
        <v>1199.3100622028401</v>
      </c>
      <c r="E278">
        <v>0.99188013601472902</v>
      </c>
      <c r="F278">
        <v>-13.2563894225197</v>
      </c>
      <c r="G278">
        <v>2796.8919549396301</v>
      </c>
      <c r="H278">
        <v>0.99621829193936895</v>
      </c>
      <c r="I278">
        <v>-12.8932032923815</v>
      </c>
      <c r="J278">
        <v>2796.8841008729901</v>
      </c>
      <c r="K278">
        <v>0.99632188855881199</v>
      </c>
      <c r="L278">
        <v>-12.231443156279701</v>
      </c>
      <c r="M278">
        <v>1198.92000610115</v>
      </c>
      <c r="N278">
        <v>0.991860082149152</v>
      </c>
    </row>
    <row r="279" spans="1:14" x14ac:dyDescent="0.25">
      <c r="A279">
        <v>278</v>
      </c>
      <c r="B279" t="s">
        <v>345</v>
      </c>
      <c r="C279">
        <v>-12.205277752558301</v>
      </c>
      <c r="D279">
        <v>1199.3100622004599</v>
      </c>
      <c r="E279">
        <v>0.99188013601472003</v>
      </c>
      <c r="F279">
        <v>-13.2563894225477</v>
      </c>
      <c r="G279">
        <v>2796.8919549489601</v>
      </c>
      <c r="H279">
        <v>0.99621829193937295</v>
      </c>
      <c r="I279">
        <v>-12.893203292368099</v>
      </c>
      <c r="J279">
        <v>2796.88410086354</v>
      </c>
      <c r="K279">
        <v>0.99632188855880299</v>
      </c>
      <c r="L279">
        <v>-12.231443156258999</v>
      </c>
      <c r="M279">
        <v>1198.9200060984599</v>
      </c>
      <c r="N279">
        <v>0.991860082149147</v>
      </c>
    </row>
    <row r="280" spans="1:14" x14ac:dyDescent="0.25">
      <c r="A280">
        <v>279</v>
      </c>
      <c r="B280" t="s">
        <v>346</v>
      </c>
      <c r="C280">
        <v>-12.205277752562701</v>
      </c>
      <c r="D280">
        <v>1199.31006220069</v>
      </c>
      <c r="E280">
        <v>0.99188013601471803</v>
      </c>
      <c r="F280">
        <v>-13.256389422537801</v>
      </c>
      <c r="G280">
        <v>2796.89195493738</v>
      </c>
      <c r="H280">
        <v>0.99621829193935996</v>
      </c>
      <c r="I280">
        <v>-12.893203292367501</v>
      </c>
      <c r="J280">
        <v>2796.8841008628701</v>
      </c>
      <c r="K280">
        <v>0.99632188855880199</v>
      </c>
      <c r="L280">
        <v>-12.231443156262401</v>
      </c>
      <c r="M280">
        <v>1198.9200061027</v>
      </c>
      <c r="N280">
        <v>0.99186008214917398</v>
      </c>
    </row>
    <row r="281" spans="1:14" x14ac:dyDescent="0.25">
      <c r="A281">
        <v>280</v>
      </c>
      <c r="B281" t="s">
        <v>347</v>
      </c>
      <c r="C281">
        <v>-12.205277752573</v>
      </c>
      <c r="D281">
        <v>1199.3100622040499</v>
      </c>
      <c r="E281">
        <v>0.99188013601473402</v>
      </c>
      <c r="F281">
        <v>-13.256389422548001</v>
      </c>
      <c r="G281">
        <v>2796.8919549482198</v>
      </c>
      <c r="H281">
        <v>0.99621829193937195</v>
      </c>
      <c r="I281">
        <v>-12.893203292358001</v>
      </c>
      <c r="J281">
        <v>2796.8841008579202</v>
      </c>
      <c r="K281">
        <v>0.996321888558798</v>
      </c>
      <c r="L281">
        <v>-12.2314431562636</v>
      </c>
      <c r="M281">
        <v>1198.9200060988901</v>
      </c>
      <c r="N281">
        <v>0.991860082149147</v>
      </c>
    </row>
    <row r="282" spans="1:14" x14ac:dyDescent="0.25">
      <c r="A282">
        <v>281</v>
      </c>
      <c r="B282" t="s">
        <v>348</v>
      </c>
      <c r="C282">
        <v>-12.205277752561599</v>
      </c>
      <c r="D282">
        <v>1199.3100622023301</v>
      </c>
      <c r="E282">
        <v>0.99188013601473002</v>
      </c>
      <c r="F282">
        <v>-13.2563894225399</v>
      </c>
      <c r="G282">
        <v>2796.8919549438401</v>
      </c>
      <c r="H282">
        <v>0.99621829193936895</v>
      </c>
      <c r="I282">
        <v>-12.893203292376899</v>
      </c>
      <c r="J282">
        <v>2796.8841008713098</v>
      </c>
      <c r="K282">
        <v>0.99632188855881099</v>
      </c>
      <c r="L282">
        <v>-12.231443156264501</v>
      </c>
      <c r="M282">
        <v>1198.9200060983601</v>
      </c>
      <c r="N282">
        <v>0.99186008214914301</v>
      </c>
    </row>
    <row r="283" spans="1:14" x14ac:dyDescent="0.25">
      <c r="A283">
        <v>282</v>
      </c>
      <c r="B283" t="s">
        <v>349</v>
      </c>
      <c r="C283">
        <v>-12.205277752570201</v>
      </c>
      <c r="D283">
        <v>1199.31006220319</v>
      </c>
      <c r="E283">
        <v>0.99188013601473002</v>
      </c>
      <c r="F283">
        <v>-13.256389422580799</v>
      </c>
      <c r="G283">
        <v>2796.8919551221802</v>
      </c>
      <c r="H283">
        <v>0.99621829193959799</v>
      </c>
      <c r="I283">
        <v>-12.893203292372499</v>
      </c>
      <c r="J283">
        <v>2796.8841008664199</v>
      </c>
      <c r="K283">
        <v>0.99632188855880599</v>
      </c>
      <c r="L283">
        <v>-12.2314431562659</v>
      </c>
      <c r="M283">
        <v>1198.92000609669</v>
      </c>
      <c r="N283">
        <v>0.99186008214913002</v>
      </c>
    </row>
    <row r="284" spans="1:14" x14ac:dyDescent="0.25">
      <c r="A284">
        <v>283</v>
      </c>
      <c r="B284" t="s">
        <v>350</v>
      </c>
      <c r="C284">
        <v>-12.205277752558001</v>
      </c>
      <c r="D284">
        <v>1199.3100621999099</v>
      </c>
      <c r="E284">
        <v>0.99188013601471603</v>
      </c>
      <c r="F284">
        <v>-13.2563894225468</v>
      </c>
      <c r="G284">
        <v>2796.89195493946</v>
      </c>
      <c r="H284">
        <v>0.99621829193936096</v>
      </c>
      <c r="I284">
        <v>-12.8932032923755</v>
      </c>
      <c r="J284">
        <v>2796.8841008711602</v>
      </c>
      <c r="K284">
        <v>0.99632188855881099</v>
      </c>
      <c r="L284">
        <v>-12.2314431562669</v>
      </c>
      <c r="M284">
        <v>1198.9200060998901</v>
      </c>
      <c r="N284">
        <v>0.991860082149152</v>
      </c>
    </row>
    <row r="285" spans="1:14" x14ac:dyDescent="0.25">
      <c r="A285">
        <v>284</v>
      </c>
      <c r="B285" t="s">
        <v>351</v>
      </c>
      <c r="C285">
        <v>-12.2052777525692</v>
      </c>
      <c r="D285">
        <v>1199.31006220171</v>
      </c>
      <c r="E285">
        <v>0.99188013601472103</v>
      </c>
      <c r="F285">
        <v>-13.2563894225224</v>
      </c>
      <c r="G285">
        <v>2796.8919549341399</v>
      </c>
      <c r="H285">
        <v>0.99621829193935996</v>
      </c>
      <c r="I285">
        <v>-12.8932032923747</v>
      </c>
      <c r="J285">
        <v>2796.8841008682002</v>
      </c>
      <c r="K285">
        <v>0.99632188855880699</v>
      </c>
      <c r="L285">
        <v>-12.2314431562557</v>
      </c>
      <c r="M285">
        <v>1198.92000609765</v>
      </c>
      <c r="N285">
        <v>0.99186008214914401</v>
      </c>
    </row>
    <row r="286" spans="1:14" x14ac:dyDescent="0.25">
      <c r="A286">
        <v>285</v>
      </c>
      <c r="B286" t="s">
        <v>352</v>
      </c>
      <c r="C286">
        <v>-12.2052777525713</v>
      </c>
      <c r="D286">
        <v>1199.3100622038901</v>
      </c>
      <c r="E286">
        <v>0.99188013601473402</v>
      </c>
      <c r="F286">
        <v>-13.2563894225403</v>
      </c>
      <c r="G286">
        <v>2796.89195492916</v>
      </c>
      <c r="H286">
        <v>0.99621829193934897</v>
      </c>
      <c r="I286">
        <v>-12.893203292368399</v>
      </c>
      <c r="J286">
        <v>2796.8841008649301</v>
      </c>
      <c r="K286">
        <v>0.99632188855880499</v>
      </c>
      <c r="L286">
        <v>-12.231443156269901</v>
      </c>
      <c r="M286">
        <v>1198.9200061005599</v>
      </c>
      <c r="N286">
        <v>0.991860082149154</v>
      </c>
    </row>
    <row r="287" spans="1:14" x14ac:dyDescent="0.25">
      <c r="A287">
        <v>286</v>
      </c>
      <c r="B287" t="s">
        <v>353</v>
      </c>
      <c r="C287">
        <v>-12.205277752550799</v>
      </c>
      <c r="D287">
        <v>1199.31006220117</v>
      </c>
      <c r="E287">
        <v>0.99188013601473002</v>
      </c>
      <c r="F287">
        <v>-13.256389422559799</v>
      </c>
      <c r="G287">
        <v>2796.8919549450502</v>
      </c>
      <c r="H287">
        <v>0.99621829193936495</v>
      </c>
      <c r="I287">
        <v>-12.893203292376</v>
      </c>
      <c r="J287">
        <v>2796.8841008645099</v>
      </c>
      <c r="K287">
        <v>0.99632188855880199</v>
      </c>
      <c r="L287">
        <v>-12.2314431562606</v>
      </c>
      <c r="M287">
        <v>1198.92000609926</v>
      </c>
      <c r="N287">
        <v>0.991860082149151</v>
      </c>
    </row>
    <row r="288" spans="1:14" x14ac:dyDescent="0.25">
      <c r="A288">
        <v>287</v>
      </c>
      <c r="B288" t="s">
        <v>354</v>
      </c>
      <c r="C288">
        <v>-12.205277752563401</v>
      </c>
      <c r="D288">
        <v>1199.31006219971</v>
      </c>
      <c r="E288">
        <v>0.99188013601471103</v>
      </c>
      <c r="F288">
        <v>-13.2563894225329</v>
      </c>
      <c r="G288">
        <v>2796.8919549378802</v>
      </c>
      <c r="H288">
        <v>0.99621829193936196</v>
      </c>
      <c r="I288">
        <v>-12.893203292369</v>
      </c>
      <c r="J288">
        <v>2796.8841008682798</v>
      </c>
      <c r="K288">
        <v>0.99632188855880899</v>
      </c>
      <c r="L288">
        <v>-12.231443156266799</v>
      </c>
      <c r="M288">
        <v>1198.92000610112</v>
      </c>
      <c r="N288">
        <v>0.99186008214915999</v>
      </c>
    </row>
    <row r="289" spans="1:14" x14ac:dyDescent="0.25">
      <c r="A289">
        <v>288</v>
      </c>
      <c r="B289" t="s">
        <v>355</v>
      </c>
      <c r="C289">
        <v>-12.2052777525493</v>
      </c>
      <c r="D289">
        <v>1199.3100621993201</v>
      </c>
      <c r="E289">
        <v>0.99188013601471803</v>
      </c>
      <c r="F289">
        <v>-13.256389422549001</v>
      </c>
      <c r="G289">
        <v>2796.8919549448401</v>
      </c>
      <c r="H289">
        <v>0.99621829193936695</v>
      </c>
      <c r="I289">
        <v>-12.893203292375301</v>
      </c>
      <c r="J289">
        <v>2796.8841008693698</v>
      </c>
      <c r="K289">
        <v>0.99632188855880899</v>
      </c>
      <c r="L289">
        <v>-12.23144315627</v>
      </c>
      <c r="M289">
        <v>1198.9200061029201</v>
      </c>
      <c r="N289">
        <v>0.99186008214916999</v>
      </c>
    </row>
    <row r="290" spans="1:14" x14ac:dyDescent="0.25">
      <c r="A290">
        <v>289</v>
      </c>
      <c r="B290" t="s">
        <v>356</v>
      </c>
      <c r="C290">
        <v>3.262624577515</v>
      </c>
      <c r="D290">
        <v>1.16105925851567</v>
      </c>
      <c r="E290">
        <v>4.9535128534687299E-3</v>
      </c>
      <c r="F290">
        <v>4.3106655628908497</v>
      </c>
      <c r="G290">
        <v>1.4214816116136999</v>
      </c>
      <c r="H290">
        <v>2.4252433504044499E-3</v>
      </c>
      <c r="I290">
        <v>-12.8932032923716</v>
      </c>
      <c r="J290">
        <v>2796.8841008617901</v>
      </c>
      <c r="K290">
        <v>0.9963218885588</v>
      </c>
      <c r="L290">
        <v>3.2365267969705398</v>
      </c>
      <c r="M290">
        <v>1.1601781185465301</v>
      </c>
      <c r="N290">
        <v>5.2760004656033001E-3</v>
      </c>
    </row>
    <row r="291" spans="1:14" x14ac:dyDescent="0.25">
      <c r="A291">
        <v>290</v>
      </c>
      <c r="B291" t="s">
        <v>357</v>
      </c>
      <c r="C291">
        <v>-12.230325333873999</v>
      </c>
      <c r="D291">
        <v>1384.94063202442</v>
      </c>
      <c r="E291">
        <v>0.99295402221732698</v>
      </c>
      <c r="F291">
        <v>-13.2028600074172</v>
      </c>
      <c r="G291">
        <v>3956.1803307466898</v>
      </c>
      <c r="H291">
        <v>0.99733724508908494</v>
      </c>
      <c r="I291">
        <v>-12.893203292363999</v>
      </c>
      <c r="J291">
        <v>2796.88410086365</v>
      </c>
      <c r="K291">
        <v>0.99632188855880399</v>
      </c>
      <c r="L291">
        <v>-12.2612294131655</v>
      </c>
      <c r="M291">
        <v>1384.4830063716699</v>
      </c>
      <c r="N291">
        <v>0.99293388382675196</v>
      </c>
    </row>
    <row r="292" spans="1:14" x14ac:dyDescent="0.25">
      <c r="A292">
        <v>291</v>
      </c>
      <c r="B292" t="s">
        <v>358</v>
      </c>
      <c r="C292">
        <v>-12.2303253338802</v>
      </c>
      <c r="D292">
        <v>1384.94063202657</v>
      </c>
      <c r="E292">
        <v>0.99295402221733398</v>
      </c>
      <c r="F292">
        <v>-13.202860007556099</v>
      </c>
      <c r="G292">
        <v>3956.18033093863</v>
      </c>
      <c r="H292">
        <v>0.99733724508918598</v>
      </c>
      <c r="I292">
        <v>-12.893203292363101</v>
      </c>
      <c r="J292">
        <v>2796.8841008590398</v>
      </c>
      <c r="K292">
        <v>0.996321888558798</v>
      </c>
      <c r="L292">
        <v>-12.2612294131601</v>
      </c>
      <c r="M292">
        <v>1384.48300636967</v>
      </c>
      <c r="N292">
        <v>0.99293388382674497</v>
      </c>
    </row>
    <row r="293" spans="1:14" x14ac:dyDescent="0.25">
      <c r="A293">
        <v>292</v>
      </c>
      <c r="B293" t="s">
        <v>359</v>
      </c>
      <c r="C293">
        <v>-12.2303253338816</v>
      </c>
      <c r="D293">
        <v>1384.94063202488</v>
      </c>
      <c r="E293">
        <v>0.99295402221732498</v>
      </c>
      <c r="F293">
        <v>-13.202860007552101</v>
      </c>
      <c r="G293">
        <v>3956.1803309289098</v>
      </c>
      <c r="H293">
        <v>0.99733724508917998</v>
      </c>
      <c r="I293">
        <v>-12.893203292375899</v>
      </c>
      <c r="J293">
        <v>2796.8841008682498</v>
      </c>
      <c r="K293">
        <v>0.99632188855880699</v>
      </c>
      <c r="L293">
        <v>-12.2612294131717</v>
      </c>
      <c r="M293">
        <v>1384.4830063705899</v>
      </c>
      <c r="N293">
        <v>0.99293388382674297</v>
      </c>
    </row>
    <row r="294" spans="1:14" x14ac:dyDescent="0.25">
      <c r="A294">
        <v>293</v>
      </c>
      <c r="B294" t="s">
        <v>360</v>
      </c>
      <c r="C294">
        <v>3.6432309513773098</v>
      </c>
      <c r="D294">
        <v>1.2318142152771401</v>
      </c>
      <c r="E294">
        <v>3.1003009907153599E-3</v>
      </c>
      <c r="F294">
        <v>-13.2028600075684</v>
      </c>
      <c r="G294">
        <v>3956.1803309450602</v>
      </c>
      <c r="H294">
        <v>0.99733724508918797</v>
      </c>
      <c r="I294">
        <v>4.6730133990925404</v>
      </c>
      <c r="J294">
        <v>1.4308460184069001</v>
      </c>
      <c r="K294">
        <v>1.0911317027441499E-3</v>
      </c>
      <c r="L294">
        <v>3.61254025553494</v>
      </c>
      <c r="M294">
        <v>1.2302475243862101</v>
      </c>
      <c r="N294">
        <v>3.32009812615507E-3</v>
      </c>
    </row>
    <row r="295" spans="1:14" x14ac:dyDescent="0.25">
      <c r="A295">
        <v>294</v>
      </c>
      <c r="B295" t="s">
        <v>361</v>
      </c>
      <c r="C295">
        <v>-12.197418156952899</v>
      </c>
      <c r="D295">
        <v>1696.3642799259801</v>
      </c>
      <c r="E295">
        <v>0.99426299652438499</v>
      </c>
      <c r="F295">
        <v>-13.2028600075562</v>
      </c>
      <c r="G295">
        <v>3956.1803309499101</v>
      </c>
      <c r="H295">
        <v>0.99733724508919297</v>
      </c>
      <c r="I295">
        <v>-12.859974286370599</v>
      </c>
      <c r="J295">
        <v>3956.1803416704402</v>
      </c>
      <c r="K295">
        <v>0.99740639809631004</v>
      </c>
      <c r="L295">
        <v>-12.238134921127401</v>
      </c>
      <c r="M295">
        <v>1695.4745220565301</v>
      </c>
      <c r="N295">
        <v>0.99424082521513002</v>
      </c>
    </row>
    <row r="296" spans="1:14" x14ac:dyDescent="0.25">
      <c r="A296">
        <v>295</v>
      </c>
      <c r="B296" t="s">
        <v>362</v>
      </c>
      <c r="C296">
        <v>-12.197418157130601</v>
      </c>
      <c r="D296">
        <v>1696.36428010282</v>
      </c>
      <c r="E296">
        <v>0.99426299652489902</v>
      </c>
      <c r="F296">
        <v>-13.2028600075726</v>
      </c>
      <c r="G296">
        <v>3956.1803309459501</v>
      </c>
      <c r="H296">
        <v>0.99733724508918697</v>
      </c>
      <c r="I296">
        <v>-12.8599742863403</v>
      </c>
      <c r="J296">
        <v>3956.18034165168</v>
      </c>
      <c r="K296">
        <v>0.99740639809630405</v>
      </c>
      <c r="L296">
        <v>-12.2381349211373</v>
      </c>
      <c r="M296">
        <v>1695.4745220560301</v>
      </c>
      <c r="N296">
        <v>0.99424082521512402</v>
      </c>
    </row>
    <row r="297" spans="1:14" x14ac:dyDescent="0.25">
      <c r="A297">
        <v>296</v>
      </c>
      <c r="B297" t="s">
        <v>363</v>
      </c>
      <c r="C297">
        <v>-12.197418157126901</v>
      </c>
      <c r="D297">
        <v>1696.3642801011099</v>
      </c>
      <c r="E297">
        <v>0.99426299652489503</v>
      </c>
      <c r="F297">
        <v>-13.2028600075587</v>
      </c>
      <c r="G297">
        <v>3956.1803309443399</v>
      </c>
      <c r="H297">
        <v>0.99733724508918897</v>
      </c>
      <c r="I297">
        <v>-12.859974286361799</v>
      </c>
      <c r="J297">
        <v>3956.1803416611301</v>
      </c>
      <c r="K297">
        <v>0.99740639809630605</v>
      </c>
      <c r="L297">
        <v>-12.2381349211289</v>
      </c>
      <c r="M297">
        <v>1695.47452206346</v>
      </c>
      <c r="N297">
        <v>0.994240825215153</v>
      </c>
    </row>
    <row r="298" spans="1:14" x14ac:dyDescent="0.25">
      <c r="A298">
        <v>297</v>
      </c>
      <c r="B298" t="s">
        <v>364</v>
      </c>
      <c r="C298">
        <v>-12.197418157126201</v>
      </c>
      <c r="D298">
        <v>1696.3642801022199</v>
      </c>
      <c r="E298">
        <v>0.99426299652489902</v>
      </c>
      <c r="F298">
        <v>-13.202860007554699</v>
      </c>
      <c r="G298">
        <v>3956.18033093335</v>
      </c>
      <c r="H298">
        <v>0.99733724508918198</v>
      </c>
      <c r="I298">
        <v>-12.8599742863733</v>
      </c>
      <c r="J298">
        <v>3956.1803416769599</v>
      </c>
      <c r="K298">
        <v>0.99740639809631404</v>
      </c>
      <c r="L298">
        <v>-12.238134921128999</v>
      </c>
      <c r="M298">
        <v>1695.4745220587299</v>
      </c>
      <c r="N298">
        <v>0.99424082521513701</v>
      </c>
    </row>
    <row r="299" spans="1:14" x14ac:dyDescent="0.25">
      <c r="A299">
        <v>298</v>
      </c>
      <c r="B299" t="s">
        <v>365</v>
      </c>
      <c r="C299">
        <v>-12.197418157121399</v>
      </c>
      <c r="D299">
        <v>1696.36428010294</v>
      </c>
      <c r="E299">
        <v>0.99426299652490402</v>
      </c>
      <c r="F299">
        <v>-13.2028600075499</v>
      </c>
      <c r="G299">
        <v>3956.1803309372799</v>
      </c>
      <c r="H299">
        <v>0.99733724508918598</v>
      </c>
      <c r="I299">
        <v>-12.859974286371999</v>
      </c>
      <c r="J299">
        <v>3956.1803416774801</v>
      </c>
      <c r="K299">
        <v>0.99740639809631504</v>
      </c>
      <c r="L299">
        <v>-12.2381349211181</v>
      </c>
      <c r="M299">
        <v>1695.47452204969</v>
      </c>
      <c r="N299">
        <v>0.99424082521511103</v>
      </c>
    </row>
    <row r="300" spans="1:14" x14ac:dyDescent="0.25">
      <c r="A300">
        <v>299</v>
      </c>
      <c r="B300" t="s">
        <v>366</v>
      </c>
      <c r="C300">
        <v>-12.197418157139801</v>
      </c>
      <c r="D300">
        <v>1696.36428010849</v>
      </c>
      <c r="E300">
        <v>0.99426299652491401</v>
      </c>
      <c r="F300">
        <v>-13.2028600075645</v>
      </c>
      <c r="G300">
        <v>3956.1803309378101</v>
      </c>
      <c r="H300">
        <v>0.99733724508918298</v>
      </c>
      <c r="I300">
        <v>-12.859974286350701</v>
      </c>
      <c r="J300">
        <v>3956.1803416395001</v>
      </c>
      <c r="K300">
        <v>0.99740639809629394</v>
      </c>
      <c r="L300">
        <v>-12.2381349211295</v>
      </c>
      <c r="M300">
        <v>1695.4745220600901</v>
      </c>
      <c r="N300">
        <v>0.99424082521514101</v>
      </c>
    </row>
    <row r="301" spans="1:14" x14ac:dyDescent="0.25">
      <c r="A301">
        <v>300</v>
      </c>
      <c r="B301" t="s">
        <v>367</v>
      </c>
      <c r="C301">
        <v>-12.197418157123799</v>
      </c>
      <c r="D301">
        <v>1696.3642801040901</v>
      </c>
      <c r="E301">
        <v>0.99426299652490702</v>
      </c>
      <c r="F301">
        <v>-13.2028600075555</v>
      </c>
      <c r="G301">
        <v>3956.18033093534</v>
      </c>
      <c r="H301">
        <v>0.99733724508918398</v>
      </c>
      <c r="I301">
        <v>-12.8599742863806</v>
      </c>
      <c r="J301">
        <v>3956.18034166698</v>
      </c>
      <c r="K301">
        <v>0.99740639809630605</v>
      </c>
      <c r="L301">
        <v>-12.2381349211293</v>
      </c>
      <c r="M301">
        <v>1695.4745220572399</v>
      </c>
      <c r="N301">
        <v>0.99424082521513102</v>
      </c>
    </row>
    <row r="302" spans="1:14" x14ac:dyDescent="0.25">
      <c r="A302">
        <v>301</v>
      </c>
      <c r="B302" t="s">
        <v>368</v>
      </c>
      <c r="C302">
        <v>-12.1974181571311</v>
      </c>
      <c r="D302">
        <v>1696.36428010087</v>
      </c>
      <c r="E302">
        <v>0.99426299652489203</v>
      </c>
      <c r="F302">
        <v>-13.202860007217801</v>
      </c>
      <c r="G302">
        <v>3956.18033094678</v>
      </c>
      <c r="H302">
        <v>0.99733724508925903</v>
      </c>
      <c r="I302">
        <v>-12.859974286353999</v>
      </c>
      <c r="J302">
        <v>3956.1803416652101</v>
      </c>
      <c r="K302">
        <v>0.99740639809631004</v>
      </c>
      <c r="L302">
        <v>-12.238134921126701</v>
      </c>
      <c r="M302">
        <v>1695.4745220571001</v>
      </c>
      <c r="N302">
        <v>0.99424082521513202</v>
      </c>
    </row>
    <row r="303" spans="1:14" x14ac:dyDescent="0.25">
      <c r="A303">
        <v>302</v>
      </c>
      <c r="B303" t="s">
        <v>369</v>
      </c>
      <c r="C303">
        <v>-12.1974181571263</v>
      </c>
      <c r="D303">
        <v>1696.3642801036401</v>
      </c>
      <c r="E303">
        <v>0.99426299652490402</v>
      </c>
      <c r="F303">
        <v>-13.2028600075539</v>
      </c>
      <c r="G303">
        <v>3956.1803309335201</v>
      </c>
      <c r="H303">
        <v>0.99733724508918298</v>
      </c>
      <c r="I303">
        <v>-12.859974286377399</v>
      </c>
      <c r="J303">
        <v>3956.1803416758999</v>
      </c>
      <c r="K303">
        <v>0.99740639809631304</v>
      </c>
      <c r="L303">
        <v>-12.238134921125001</v>
      </c>
      <c r="M303">
        <v>1695.4745220555899</v>
      </c>
      <c r="N303">
        <v>0.99424082521512802</v>
      </c>
    </row>
    <row r="304" spans="1:14" x14ac:dyDescent="0.25">
      <c r="A304">
        <v>303</v>
      </c>
      <c r="B304" t="s">
        <v>370</v>
      </c>
      <c r="C304">
        <v>-12.197418157127601</v>
      </c>
      <c r="D304">
        <v>1696.36428010338</v>
      </c>
      <c r="E304">
        <v>0.99426299652490202</v>
      </c>
      <c r="F304">
        <v>-13.202860007546301</v>
      </c>
      <c r="G304">
        <v>3956.1803309372299</v>
      </c>
      <c r="H304">
        <v>0.99733724508918697</v>
      </c>
      <c r="I304">
        <v>-12.859974286378501</v>
      </c>
      <c r="J304">
        <v>3956.1803416833</v>
      </c>
      <c r="K304">
        <v>0.99740639809631704</v>
      </c>
      <c r="L304">
        <v>-12.238134921129401</v>
      </c>
      <c r="M304">
        <v>1695.4745220592099</v>
      </c>
      <c r="N304">
        <v>0.99424082521513801</v>
      </c>
    </row>
    <row r="305" spans="1:14" x14ac:dyDescent="0.25">
      <c r="A305">
        <v>304</v>
      </c>
      <c r="B305" t="s">
        <v>371</v>
      </c>
      <c r="C305">
        <v>-12.1974181571339</v>
      </c>
      <c r="D305">
        <v>1696.36428010802</v>
      </c>
      <c r="E305">
        <v>0.99426299652491501</v>
      </c>
      <c r="F305">
        <v>-13.2028600075525</v>
      </c>
      <c r="G305">
        <v>3956.18033093242</v>
      </c>
      <c r="H305">
        <v>0.99733724508918198</v>
      </c>
      <c r="I305">
        <v>-12.8599742863864</v>
      </c>
      <c r="J305">
        <v>3956.1803416835101</v>
      </c>
      <c r="K305">
        <v>0.99740639809631604</v>
      </c>
      <c r="L305">
        <v>-12.2381349211268</v>
      </c>
      <c r="M305">
        <v>1695.47452205882</v>
      </c>
      <c r="N305">
        <v>0.99424082521513801</v>
      </c>
    </row>
    <row r="306" spans="1:14" x14ac:dyDescent="0.25">
      <c r="A306">
        <v>305</v>
      </c>
      <c r="B306" t="s">
        <v>372</v>
      </c>
      <c r="C306">
        <v>-12.1974181571314</v>
      </c>
      <c r="D306">
        <v>1696.3642801044</v>
      </c>
      <c r="E306">
        <v>0.99426299652490402</v>
      </c>
      <c r="F306">
        <v>-13.2028600075467</v>
      </c>
      <c r="G306">
        <v>3956.1803309287998</v>
      </c>
      <c r="H306">
        <v>0.99733724508918098</v>
      </c>
      <c r="I306">
        <v>-12.8599742863579</v>
      </c>
      <c r="J306">
        <v>3956.1803416647199</v>
      </c>
      <c r="K306">
        <v>0.99740639809630904</v>
      </c>
      <c r="L306">
        <v>-12.2381349211329</v>
      </c>
      <c r="M306">
        <v>1695.4745220561999</v>
      </c>
      <c r="N306">
        <v>0.99424082521512602</v>
      </c>
    </row>
    <row r="307" spans="1:14" x14ac:dyDescent="0.25">
      <c r="A307">
        <v>306</v>
      </c>
      <c r="B307" t="s">
        <v>373</v>
      </c>
      <c r="C307">
        <v>-12.197418157135999</v>
      </c>
      <c r="D307">
        <v>1696.3642801044</v>
      </c>
      <c r="E307">
        <v>0.99426299652490202</v>
      </c>
      <c r="F307">
        <v>-13.2028600075719</v>
      </c>
      <c r="G307">
        <v>3956.1803309480001</v>
      </c>
      <c r="H307">
        <v>0.99733724508918897</v>
      </c>
      <c r="I307">
        <v>-12.8599742863606</v>
      </c>
      <c r="J307">
        <v>3956.1803416538401</v>
      </c>
      <c r="K307">
        <v>0.99740639809630205</v>
      </c>
      <c r="L307">
        <v>-12.2381349211241</v>
      </c>
      <c r="M307">
        <v>1695.47452205741</v>
      </c>
      <c r="N307">
        <v>0.99424082521513402</v>
      </c>
    </row>
    <row r="308" spans="1:14" x14ac:dyDescent="0.25">
      <c r="A308">
        <v>307</v>
      </c>
      <c r="B308" t="s">
        <v>374</v>
      </c>
      <c r="C308">
        <v>-12.197418157133001</v>
      </c>
      <c r="D308">
        <v>1696.3642801061801</v>
      </c>
      <c r="E308">
        <v>0.99426299652490902</v>
      </c>
      <c r="F308">
        <v>-13.202860007556099</v>
      </c>
      <c r="G308">
        <v>3956.1803309373299</v>
      </c>
      <c r="H308">
        <v>0.99733724508918498</v>
      </c>
      <c r="I308">
        <v>-12.8599742863613</v>
      </c>
      <c r="J308">
        <v>3956.1803416631701</v>
      </c>
      <c r="K308">
        <v>0.99740639809630804</v>
      </c>
      <c r="L308">
        <v>-12.238134921129699</v>
      </c>
      <c r="M308">
        <v>1695.4745220611101</v>
      </c>
      <c r="N308">
        <v>0.99424082521514401</v>
      </c>
    </row>
    <row r="309" spans="1:14" x14ac:dyDescent="0.25">
      <c r="A309">
        <v>308</v>
      </c>
      <c r="B309" t="s">
        <v>375</v>
      </c>
      <c r="C309">
        <v>-12.1974181571342</v>
      </c>
      <c r="D309">
        <v>1696.3642801042299</v>
      </c>
      <c r="E309">
        <v>0.99426299652490202</v>
      </c>
      <c r="F309">
        <v>-13.2028600075526</v>
      </c>
      <c r="G309">
        <v>3956.1803309326401</v>
      </c>
      <c r="H309">
        <v>0.99733724508918198</v>
      </c>
      <c r="I309">
        <v>-12.859974286365199</v>
      </c>
      <c r="J309">
        <v>3956.1803416490502</v>
      </c>
      <c r="K309">
        <v>0.99740639809629705</v>
      </c>
      <c r="L309">
        <v>-12.2381349211275</v>
      </c>
      <c r="M309">
        <v>1695.4745220581699</v>
      </c>
      <c r="N309">
        <v>0.99424082521513502</v>
      </c>
    </row>
    <row r="310" spans="1:14" x14ac:dyDescent="0.25">
      <c r="A310">
        <v>309</v>
      </c>
      <c r="B310" t="s">
        <v>376</v>
      </c>
      <c r="C310">
        <v>-12.197418156920699</v>
      </c>
      <c r="D310">
        <v>1696.3642799939601</v>
      </c>
      <c r="E310">
        <v>0.99426299652463002</v>
      </c>
      <c r="F310">
        <v>-13.202860007546899</v>
      </c>
      <c r="G310">
        <v>3956.1803309238699</v>
      </c>
      <c r="H310">
        <v>0.99733724508917798</v>
      </c>
      <c r="I310">
        <v>-12.859974286362</v>
      </c>
      <c r="J310">
        <v>3956.1803416597099</v>
      </c>
      <c r="K310">
        <v>0.99740639809630505</v>
      </c>
      <c r="L310">
        <v>-12.238134921132101</v>
      </c>
      <c r="M310">
        <v>1695.47452206567</v>
      </c>
      <c r="N310">
        <v>0.994240825215159</v>
      </c>
    </row>
    <row r="311" spans="1:14" x14ac:dyDescent="0.25">
      <c r="A311">
        <v>310</v>
      </c>
      <c r="B311" t="s">
        <v>377</v>
      </c>
      <c r="C311">
        <v>-12.1974181571274</v>
      </c>
      <c r="D311">
        <v>1696.3642801041799</v>
      </c>
      <c r="E311">
        <v>0.99426299652490502</v>
      </c>
      <c r="F311">
        <v>-13.202860007543199</v>
      </c>
      <c r="G311">
        <v>3956.1803309422999</v>
      </c>
      <c r="H311">
        <v>0.99733724508919097</v>
      </c>
      <c r="I311">
        <v>-12.859974286512299</v>
      </c>
      <c r="J311">
        <v>3956.1803419078801</v>
      </c>
      <c r="K311">
        <v>0.99740639809643705</v>
      </c>
      <c r="L311">
        <v>-12.2381349211184</v>
      </c>
      <c r="M311">
        <v>1695.4745220536699</v>
      </c>
      <c r="N311">
        <v>0.99424082521512402</v>
      </c>
    </row>
    <row r="312" spans="1:14" x14ac:dyDescent="0.25">
      <c r="A312">
        <v>311</v>
      </c>
      <c r="B312" t="s">
        <v>378</v>
      </c>
      <c r="C312">
        <v>-12.1974181571413</v>
      </c>
      <c r="D312">
        <v>1696.3642801077699</v>
      </c>
      <c r="E312">
        <v>0.99426299652491101</v>
      </c>
      <c r="F312">
        <v>-13.2028600075438</v>
      </c>
      <c r="G312">
        <v>3956.18033092831</v>
      </c>
      <c r="H312">
        <v>0.99733724508918098</v>
      </c>
      <c r="I312">
        <v>-12.8599742863705</v>
      </c>
      <c r="J312">
        <v>3956.1803416685998</v>
      </c>
      <c r="K312">
        <v>0.99740639809630904</v>
      </c>
      <c r="L312">
        <v>-12.2381349211227</v>
      </c>
      <c r="M312">
        <v>1695.4745220540501</v>
      </c>
      <c r="N312">
        <v>0.99424082521512402</v>
      </c>
    </row>
    <row r="313" spans="1:14" x14ac:dyDescent="0.25">
      <c r="A313">
        <v>312</v>
      </c>
      <c r="B313" t="s">
        <v>379</v>
      </c>
      <c r="C313">
        <v>-12.1974181571325</v>
      </c>
      <c r="D313">
        <v>1696.36428010493</v>
      </c>
      <c r="E313">
        <v>0.99426299652490502</v>
      </c>
      <c r="F313">
        <v>-13.2028600075518</v>
      </c>
      <c r="G313">
        <v>3956.1803309287802</v>
      </c>
      <c r="H313">
        <v>0.99733724508917998</v>
      </c>
      <c r="I313">
        <v>-12.8599742863749</v>
      </c>
      <c r="J313">
        <v>3956.1803416754201</v>
      </c>
      <c r="K313">
        <v>0.99740639809631304</v>
      </c>
      <c r="L313">
        <v>-12.2381349211238</v>
      </c>
      <c r="M313">
        <v>1695.4745220571299</v>
      </c>
      <c r="N313">
        <v>0.99424082521513402</v>
      </c>
    </row>
    <row r="314" spans="1:14" x14ac:dyDescent="0.25">
      <c r="A314">
        <v>313</v>
      </c>
      <c r="B314" t="s">
        <v>380</v>
      </c>
      <c r="C314">
        <v>-12.1974181571277</v>
      </c>
      <c r="D314">
        <v>1696.36428009816</v>
      </c>
      <c r="E314">
        <v>0.99426299652488503</v>
      </c>
      <c r="F314">
        <v>-13.202860007537801</v>
      </c>
      <c r="G314">
        <v>3956.1803309352099</v>
      </c>
      <c r="H314">
        <v>0.99733724508918697</v>
      </c>
      <c r="I314">
        <v>-12.859974286385301</v>
      </c>
      <c r="J314">
        <v>3956.18034165976</v>
      </c>
      <c r="K314">
        <v>0.99740639809630005</v>
      </c>
      <c r="L314">
        <v>-12.238134921132801</v>
      </c>
      <c r="M314">
        <v>1695.47452205884</v>
      </c>
      <c r="N314">
        <v>0.99424082521513502</v>
      </c>
    </row>
    <row r="315" spans="1:14" x14ac:dyDescent="0.25">
      <c r="A315">
        <v>314</v>
      </c>
      <c r="B315" t="s">
        <v>381</v>
      </c>
      <c r="C315">
        <v>-12.197418157102501</v>
      </c>
      <c r="D315">
        <v>1696.36428011672</v>
      </c>
      <c r="E315">
        <v>0.99426299652495898</v>
      </c>
      <c r="F315">
        <v>-13.202860007553699</v>
      </c>
      <c r="G315">
        <v>3956.18033092223</v>
      </c>
      <c r="H315">
        <v>0.99733724508917498</v>
      </c>
      <c r="I315">
        <v>-12.8599742863424</v>
      </c>
      <c r="J315">
        <v>3956.1803416760799</v>
      </c>
      <c r="K315">
        <v>0.99740639809632003</v>
      </c>
      <c r="L315">
        <v>-12.2381349211322</v>
      </c>
      <c r="M315">
        <v>1695.47452205886</v>
      </c>
      <c r="N315">
        <v>0.99424082521513601</v>
      </c>
    </row>
    <row r="316" spans="1:14" x14ac:dyDescent="0.25">
      <c r="A316">
        <v>315</v>
      </c>
      <c r="B316" t="s">
        <v>382</v>
      </c>
      <c r="C316">
        <v>-12.1974181571317</v>
      </c>
      <c r="D316">
        <v>1696.3642801051701</v>
      </c>
      <c r="E316">
        <v>0.99426299652490602</v>
      </c>
      <c r="F316">
        <v>-13.202860007561201</v>
      </c>
      <c r="G316">
        <v>3956.18033093964</v>
      </c>
      <c r="H316">
        <v>0.99733724508918498</v>
      </c>
      <c r="I316">
        <v>-12.859974286377</v>
      </c>
      <c r="J316">
        <v>3956.1803416902499</v>
      </c>
      <c r="K316">
        <v>0.99740639809632203</v>
      </c>
      <c r="L316">
        <v>-12.238134921120199</v>
      </c>
      <c r="M316">
        <v>1695.4745220590601</v>
      </c>
      <c r="N316">
        <v>0.99424082521514201</v>
      </c>
    </row>
    <row r="317" spans="1:14" x14ac:dyDescent="0.25">
      <c r="A317">
        <v>316</v>
      </c>
      <c r="B317" t="s">
        <v>383</v>
      </c>
      <c r="C317">
        <v>-12.1974181571325</v>
      </c>
      <c r="D317">
        <v>1696.36428010332</v>
      </c>
      <c r="E317">
        <v>0.99426299652490002</v>
      </c>
      <c r="F317">
        <v>-13.202860007558</v>
      </c>
      <c r="G317">
        <v>3956.1803309502002</v>
      </c>
      <c r="H317">
        <v>0.99733724508919297</v>
      </c>
      <c r="I317">
        <v>-12.8599742863746</v>
      </c>
      <c r="J317">
        <v>3956.18034165071</v>
      </c>
      <c r="K317">
        <v>0.99740639809629705</v>
      </c>
      <c r="L317">
        <v>-12.2381349211231</v>
      </c>
      <c r="M317">
        <v>1695.4745220611601</v>
      </c>
      <c r="N317">
        <v>0.99424082521514801</v>
      </c>
    </row>
    <row r="318" spans="1:14" x14ac:dyDescent="0.25">
      <c r="A318">
        <v>317</v>
      </c>
      <c r="B318" t="s">
        <v>384</v>
      </c>
      <c r="C318">
        <v>-12.1974181571396</v>
      </c>
      <c r="D318">
        <v>1696.3642801072599</v>
      </c>
      <c r="E318">
        <v>0.99426299652491001</v>
      </c>
      <c r="F318">
        <v>-13.202860007550299</v>
      </c>
      <c r="G318">
        <v>3956.1803309401098</v>
      </c>
      <c r="H318">
        <v>0.99733724508918797</v>
      </c>
      <c r="I318">
        <v>-12.859974286380201</v>
      </c>
      <c r="J318">
        <v>3956.1803416892499</v>
      </c>
      <c r="K318">
        <v>0.99740639809632103</v>
      </c>
      <c r="L318">
        <v>-12.2381349211293</v>
      </c>
      <c r="M318">
        <v>1695.47452205684</v>
      </c>
      <c r="N318">
        <v>0.99424082521513002</v>
      </c>
    </row>
    <row r="319" spans="1:14" x14ac:dyDescent="0.25">
      <c r="A319">
        <v>318</v>
      </c>
      <c r="B319" t="s">
        <v>385</v>
      </c>
      <c r="C319">
        <v>-12.1974181571274</v>
      </c>
      <c r="D319">
        <v>1696.3642800964101</v>
      </c>
      <c r="E319">
        <v>0.99426299652487904</v>
      </c>
      <c r="F319">
        <v>-13.2028600075511</v>
      </c>
      <c r="G319">
        <v>3956.1803309424899</v>
      </c>
      <c r="H319">
        <v>0.99733724508918897</v>
      </c>
      <c r="I319">
        <v>-12.859974286337099</v>
      </c>
      <c r="J319">
        <v>3956.1803416734901</v>
      </c>
      <c r="K319">
        <v>0.99740639809631904</v>
      </c>
      <c r="L319">
        <v>-12.238134921132801</v>
      </c>
      <c r="M319">
        <v>1695.47452205942</v>
      </c>
      <c r="N319">
        <v>0.99424082521513701</v>
      </c>
    </row>
    <row r="320" spans="1:14" x14ac:dyDescent="0.25">
      <c r="A320">
        <v>319</v>
      </c>
      <c r="B320" t="s">
        <v>386</v>
      </c>
      <c r="C320">
        <v>-12.1974181570983</v>
      </c>
      <c r="D320">
        <v>1696.3642800528801</v>
      </c>
      <c r="E320">
        <v>0.99426299652474504</v>
      </c>
      <c r="F320">
        <v>-13.202860007554801</v>
      </c>
      <c r="G320">
        <v>3956.1803309387901</v>
      </c>
      <c r="H320">
        <v>0.99733724508918598</v>
      </c>
      <c r="I320">
        <v>-12.859974286373401</v>
      </c>
      <c r="J320">
        <v>3956.1803416579</v>
      </c>
      <c r="K320">
        <v>0.99740639809630205</v>
      </c>
      <c r="L320">
        <v>-12.238134921135201</v>
      </c>
      <c r="M320">
        <v>1695.47452206257</v>
      </c>
      <c r="N320">
        <v>0.99424082521514701</v>
      </c>
    </row>
    <row r="321" spans="1:14" x14ac:dyDescent="0.25">
      <c r="A321">
        <v>320</v>
      </c>
      <c r="B321" t="s">
        <v>387</v>
      </c>
      <c r="C321">
        <v>-12.197418157122099</v>
      </c>
      <c r="D321">
        <v>1696.3642801001999</v>
      </c>
      <c r="E321">
        <v>0.99426299652489403</v>
      </c>
      <c r="F321">
        <v>-13.202860007558799</v>
      </c>
      <c r="G321">
        <v>3956.18033093544</v>
      </c>
      <c r="H321">
        <v>0.99733724508918298</v>
      </c>
      <c r="I321">
        <v>-12.859974286367899</v>
      </c>
      <c r="J321">
        <v>3956.1803416682301</v>
      </c>
      <c r="K321">
        <v>0.99740639809631004</v>
      </c>
      <c r="L321">
        <v>-12.238134921129999</v>
      </c>
      <c r="M321">
        <v>1695.4745220587099</v>
      </c>
      <c r="N321">
        <v>0.99424082521513601</v>
      </c>
    </row>
    <row r="322" spans="1:14" x14ac:dyDescent="0.25">
      <c r="A322">
        <v>321</v>
      </c>
      <c r="B322" t="s">
        <v>388</v>
      </c>
      <c r="C322">
        <v>-12.1974181571283</v>
      </c>
      <c r="D322">
        <v>1696.36428010585</v>
      </c>
      <c r="E322">
        <v>0.99426299652491001</v>
      </c>
      <c r="F322">
        <v>-13.2028600075499</v>
      </c>
      <c r="G322">
        <v>3956.1803308987801</v>
      </c>
      <c r="H322">
        <v>0.99733724508916</v>
      </c>
      <c r="I322">
        <v>-12.8599742863675</v>
      </c>
      <c r="J322">
        <v>3956.1803416470798</v>
      </c>
      <c r="K322">
        <v>0.99740639809629605</v>
      </c>
      <c r="L322">
        <v>-12.2381349211366</v>
      </c>
      <c r="M322">
        <v>1695.47452205952</v>
      </c>
      <c r="N322">
        <v>0.99424082521513601</v>
      </c>
    </row>
    <row r="323" spans="1:14" x14ac:dyDescent="0.25">
      <c r="A323">
        <v>322</v>
      </c>
      <c r="B323" t="s">
        <v>389</v>
      </c>
      <c r="C323">
        <v>-12.1974181571457</v>
      </c>
      <c r="D323">
        <v>1696.3642801139199</v>
      </c>
      <c r="E323">
        <v>0.99426299652493</v>
      </c>
      <c r="F323">
        <v>-13.2028600075512</v>
      </c>
      <c r="G323">
        <v>3956.1803309348502</v>
      </c>
      <c r="H323">
        <v>0.99733724508918398</v>
      </c>
      <c r="I323">
        <v>-12.859974286361901</v>
      </c>
      <c r="J323">
        <v>3956.1803416753201</v>
      </c>
      <c r="K323">
        <v>0.99740639809631504</v>
      </c>
      <c r="L323">
        <v>-12.2381349211323</v>
      </c>
      <c r="M323">
        <v>1695.47452206261</v>
      </c>
      <c r="N323">
        <v>0.99424082521514801</v>
      </c>
    </row>
    <row r="324" spans="1:14" x14ac:dyDescent="0.25">
      <c r="A324">
        <v>323</v>
      </c>
      <c r="B324" t="s">
        <v>390</v>
      </c>
      <c r="C324">
        <v>-12.197418157142099</v>
      </c>
      <c r="D324">
        <v>1696.3642801149099</v>
      </c>
      <c r="E324">
        <v>0.99426299652493499</v>
      </c>
      <c r="F324">
        <v>-13.202860007556</v>
      </c>
      <c r="G324">
        <v>3956.1803309320198</v>
      </c>
      <c r="H324">
        <v>0.99733724508918098</v>
      </c>
      <c r="I324">
        <v>-12.859974286361799</v>
      </c>
      <c r="J324">
        <v>3956.1803416462499</v>
      </c>
      <c r="K324">
        <v>0.99740639809629605</v>
      </c>
      <c r="L324">
        <v>-12.238134921127999</v>
      </c>
      <c r="M324">
        <v>1695.4745220586401</v>
      </c>
      <c r="N324">
        <v>0.99424082521513701</v>
      </c>
    </row>
    <row r="325" spans="1:14" x14ac:dyDescent="0.25">
      <c r="A325">
        <v>324</v>
      </c>
      <c r="B325" t="s">
        <v>391</v>
      </c>
      <c r="C325">
        <v>-12.1974181571341</v>
      </c>
      <c r="D325">
        <v>1696.36428009877</v>
      </c>
      <c r="E325">
        <v>0.99426299652488404</v>
      </c>
      <c r="F325">
        <v>-13.202860007555101</v>
      </c>
      <c r="G325">
        <v>3956.18033094353</v>
      </c>
      <c r="H325">
        <v>0.99733724508918897</v>
      </c>
      <c r="I325">
        <v>-12.8599742863316</v>
      </c>
      <c r="J325">
        <v>3956.1803416421999</v>
      </c>
      <c r="K325">
        <v>0.99740639809630005</v>
      </c>
      <c r="L325">
        <v>-12.2381349211248</v>
      </c>
      <c r="M325">
        <v>1695.47452205586</v>
      </c>
      <c r="N325">
        <v>0.99424082521512902</v>
      </c>
    </row>
    <row r="326" spans="1:14" x14ac:dyDescent="0.25">
      <c r="A326">
        <v>325</v>
      </c>
      <c r="B326" t="s">
        <v>392</v>
      </c>
      <c r="C326">
        <v>-12.197418157129601</v>
      </c>
      <c r="D326">
        <v>1696.36428009735</v>
      </c>
      <c r="E326">
        <v>0.99426299652488104</v>
      </c>
      <c r="F326">
        <v>-13.2028600075386</v>
      </c>
      <c r="G326">
        <v>3956.1803309285501</v>
      </c>
      <c r="H326">
        <v>0.99733724508918198</v>
      </c>
      <c r="I326">
        <v>-12.859974286374801</v>
      </c>
      <c r="J326">
        <v>3956.18034164452</v>
      </c>
      <c r="K326">
        <v>0.99740639809629295</v>
      </c>
      <c r="L326">
        <v>-12.2381349211269</v>
      </c>
      <c r="M326">
        <v>1695.4745220592599</v>
      </c>
      <c r="N326">
        <v>0.99424082521513901</v>
      </c>
    </row>
    <row r="327" spans="1:14" x14ac:dyDescent="0.25">
      <c r="A327">
        <v>326</v>
      </c>
      <c r="B327" t="s">
        <v>393</v>
      </c>
      <c r="C327">
        <v>-12.1974181571236</v>
      </c>
      <c r="D327">
        <v>1696.3642801001299</v>
      </c>
      <c r="E327">
        <v>0.99426299652489303</v>
      </c>
      <c r="F327">
        <v>-13.202860007556501</v>
      </c>
      <c r="G327">
        <v>3956.1803309438401</v>
      </c>
      <c r="H327">
        <v>0.99733724508918897</v>
      </c>
      <c r="I327">
        <v>-12.859974286331299</v>
      </c>
      <c r="J327">
        <v>3956.1803416650801</v>
      </c>
      <c r="K327">
        <v>0.99740639809631504</v>
      </c>
      <c r="L327">
        <v>-12.2381349211306</v>
      </c>
      <c r="M327">
        <v>1695.4745220609</v>
      </c>
      <c r="N327">
        <v>0.99424082521514301</v>
      </c>
    </row>
    <row r="328" spans="1:14" x14ac:dyDescent="0.25">
      <c r="A328">
        <v>327</v>
      </c>
      <c r="B328" t="s">
        <v>394</v>
      </c>
      <c r="C328">
        <v>-12.197418157135001</v>
      </c>
      <c r="D328">
        <v>1696.3642800969999</v>
      </c>
      <c r="E328">
        <v>0.99426299652487704</v>
      </c>
      <c r="F328">
        <v>-13.2028600075733</v>
      </c>
      <c r="G328">
        <v>3956.1803309500301</v>
      </c>
      <c r="H328">
        <v>0.99733724508918997</v>
      </c>
      <c r="I328">
        <v>-12.8599742863535</v>
      </c>
      <c r="J328">
        <v>3956.1803416695898</v>
      </c>
      <c r="K328">
        <v>0.99740639809631304</v>
      </c>
      <c r="L328">
        <v>-12.2381349211187</v>
      </c>
      <c r="M328">
        <v>1695.47452205475</v>
      </c>
      <c r="N328">
        <v>0.99424082521512802</v>
      </c>
    </row>
    <row r="329" spans="1:14" x14ac:dyDescent="0.25">
      <c r="A329">
        <v>328</v>
      </c>
      <c r="B329" t="s">
        <v>395</v>
      </c>
      <c r="C329">
        <v>-12.197418157124799</v>
      </c>
      <c r="D329">
        <v>1696.36428010284</v>
      </c>
      <c r="E329">
        <v>0.99426299652490202</v>
      </c>
      <c r="F329">
        <v>-13.202860007556501</v>
      </c>
      <c r="G329">
        <v>3956.18033093637</v>
      </c>
      <c r="H329">
        <v>0.99733724508918398</v>
      </c>
      <c r="I329">
        <v>-12.8599742863535</v>
      </c>
      <c r="J329">
        <v>3956.1803416482198</v>
      </c>
      <c r="K329">
        <v>0.99740639809629905</v>
      </c>
      <c r="L329">
        <v>-12.2381349211329</v>
      </c>
      <c r="M329">
        <v>1695.4745220571001</v>
      </c>
      <c r="N329">
        <v>0.99424082521512902</v>
      </c>
    </row>
    <row r="330" spans="1:14" x14ac:dyDescent="0.25">
      <c r="A330">
        <v>329</v>
      </c>
      <c r="B330" t="s">
        <v>396</v>
      </c>
      <c r="C330">
        <v>-12.197418157140699</v>
      </c>
      <c r="D330">
        <v>1696.3642801092501</v>
      </c>
      <c r="E330">
        <v>0.99426299652491601</v>
      </c>
      <c r="F330">
        <v>-13.2028600075501</v>
      </c>
      <c r="G330">
        <v>3956.1803309314901</v>
      </c>
      <c r="H330">
        <v>0.99733724508918198</v>
      </c>
      <c r="I330">
        <v>-12.8599742863759</v>
      </c>
      <c r="J330">
        <v>3956.18034169777</v>
      </c>
      <c r="K330">
        <v>0.99740639809632703</v>
      </c>
      <c r="L330">
        <v>-12.2381349211376</v>
      </c>
      <c r="M330">
        <v>1695.47452205989</v>
      </c>
      <c r="N330">
        <v>0.99424082521513701</v>
      </c>
    </row>
    <row r="331" spans="1:14" x14ac:dyDescent="0.25">
      <c r="A331">
        <v>330</v>
      </c>
      <c r="B331" t="s">
        <v>397</v>
      </c>
      <c r="C331">
        <v>-12.1974181571334</v>
      </c>
      <c r="D331">
        <v>1696.36428010387</v>
      </c>
      <c r="E331">
        <v>0.99426299652490102</v>
      </c>
      <c r="F331">
        <v>-13.2028600075611</v>
      </c>
      <c r="G331">
        <v>3956.1803309372199</v>
      </c>
      <c r="H331">
        <v>0.99733724508918398</v>
      </c>
      <c r="I331">
        <v>-12.8599742863969</v>
      </c>
      <c r="J331">
        <v>3956.1803416953699</v>
      </c>
      <c r="K331">
        <v>0.99740639809632103</v>
      </c>
      <c r="L331">
        <v>-12.238134921117499</v>
      </c>
      <c r="M331">
        <v>1695.4745220566899</v>
      </c>
      <c r="N331">
        <v>0.99424082521513502</v>
      </c>
    </row>
    <row r="332" spans="1:14" x14ac:dyDescent="0.25">
      <c r="A332">
        <v>331</v>
      </c>
      <c r="B332" t="s">
        <v>430</v>
      </c>
      <c r="C332">
        <v>-12.197418157129199</v>
      </c>
      <c r="D332">
        <v>1696.3642801047199</v>
      </c>
      <c r="E332">
        <v>0.99426299652490602</v>
      </c>
      <c r="F332">
        <v>-13.202860007572299</v>
      </c>
      <c r="G332">
        <v>3956.1803309608799</v>
      </c>
      <c r="H332">
        <v>0.99733724508919697</v>
      </c>
      <c r="I332">
        <v>-12.859974286364301</v>
      </c>
      <c r="J332">
        <v>3956.1803416388202</v>
      </c>
      <c r="K332">
        <v>0.99740639809629095</v>
      </c>
      <c r="L332">
        <v>-12.2381349211207</v>
      </c>
      <c r="M332">
        <v>1695.47452205581</v>
      </c>
      <c r="N332">
        <v>0.99424082521513102</v>
      </c>
    </row>
    <row r="333" spans="1:14" x14ac:dyDescent="0.25">
      <c r="A333">
        <v>332</v>
      </c>
      <c r="B333" t="s">
        <v>431</v>
      </c>
      <c r="C333">
        <v>-12.197418157139399</v>
      </c>
      <c r="D333">
        <v>1696.3642801057499</v>
      </c>
      <c r="E333">
        <v>0.99426299652490502</v>
      </c>
      <c r="F333">
        <v>-13.2028600075549</v>
      </c>
      <c r="G333">
        <v>3956.18033094464</v>
      </c>
      <c r="H333">
        <v>0.99733724508918997</v>
      </c>
      <c r="I333">
        <v>-12.8599742863621</v>
      </c>
      <c r="J333">
        <v>3956.1803416663201</v>
      </c>
      <c r="K333">
        <v>0.99740639809630904</v>
      </c>
      <c r="L333">
        <v>-12.238134921122599</v>
      </c>
      <c r="M333">
        <v>1695.4745220564801</v>
      </c>
      <c r="N333">
        <v>0.99424082521513202</v>
      </c>
    </row>
    <row r="334" spans="1:14" x14ac:dyDescent="0.25">
      <c r="A334">
        <v>333</v>
      </c>
      <c r="B334" t="s">
        <v>432</v>
      </c>
      <c r="C334">
        <v>-12.197418157139101</v>
      </c>
      <c r="D334">
        <v>1696.36428010844</v>
      </c>
      <c r="E334">
        <v>0.99426299652491401</v>
      </c>
      <c r="F334">
        <v>-13.202860007550999</v>
      </c>
      <c r="G334">
        <v>3956.1803309350098</v>
      </c>
      <c r="H334">
        <v>0.99733724508918398</v>
      </c>
      <c r="I334">
        <v>-12.8599742863562</v>
      </c>
      <c r="J334">
        <v>3956.1803416818502</v>
      </c>
      <c r="K334">
        <v>0.99740639809632103</v>
      </c>
      <c r="L334">
        <v>-12.2381349212747</v>
      </c>
      <c r="M334">
        <v>1695.474522144</v>
      </c>
      <c r="N334">
        <v>0.99424082521535795</v>
      </c>
    </row>
    <row r="335" spans="1:14" x14ac:dyDescent="0.25">
      <c r="A335">
        <v>334</v>
      </c>
      <c r="B335" t="s">
        <v>433</v>
      </c>
      <c r="C335">
        <v>-12.1974181571863</v>
      </c>
      <c r="D335">
        <v>1696.36428007626</v>
      </c>
      <c r="E335">
        <v>0.994262996524783</v>
      </c>
      <c r="F335">
        <v>-13.2028600075628</v>
      </c>
      <c r="G335">
        <v>3956.18033093535</v>
      </c>
      <c r="H335">
        <v>0.99733724508918198</v>
      </c>
      <c r="I335">
        <v>-12.859974286340901</v>
      </c>
      <c r="J335">
        <v>3956.1803416345301</v>
      </c>
      <c r="K335">
        <v>0.99740639809629295</v>
      </c>
      <c r="L335">
        <v>-12.2381349211248</v>
      </c>
      <c r="M335">
        <v>1695.4745220573</v>
      </c>
      <c r="N335">
        <v>0.99424082521513402</v>
      </c>
    </row>
    <row r="336" spans="1:14" x14ac:dyDescent="0.25">
      <c r="A336">
        <v>335</v>
      </c>
      <c r="B336" t="s">
        <v>434</v>
      </c>
      <c r="C336">
        <v>-12.197418157125201</v>
      </c>
      <c r="D336">
        <v>1696.36428010502</v>
      </c>
      <c r="E336">
        <v>0.99426299652490902</v>
      </c>
      <c r="F336">
        <v>-13.2028600075478</v>
      </c>
      <c r="G336">
        <v>3956.18033091912</v>
      </c>
      <c r="H336">
        <v>0.99733724508917398</v>
      </c>
      <c r="I336">
        <v>-12.8599742863711</v>
      </c>
      <c r="J336">
        <v>3956.1803416750899</v>
      </c>
      <c r="K336">
        <v>0.99740639809631304</v>
      </c>
      <c r="L336">
        <v>-12.238134921131699</v>
      </c>
      <c r="M336">
        <v>1695.47452206141</v>
      </c>
      <c r="N336">
        <v>0.99424082521514501</v>
      </c>
    </row>
    <row r="337" spans="1:14" x14ac:dyDescent="0.25">
      <c r="A337">
        <v>336</v>
      </c>
      <c r="B337" t="s">
        <v>435</v>
      </c>
      <c r="C337">
        <v>-12.197418157110601</v>
      </c>
      <c r="D337">
        <v>1696.36428010244</v>
      </c>
      <c r="E337">
        <v>0.99426299652490702</v>
      </c>
      <c r="F337">
        <v>-13.2028600075505</v>
      </c>
      <c r="G337">
        <v>3956.18033093746</v>
      </c>
      <c r="H337">
        <v>0.99733724508918598</v>
      </c>
      <c r="I337">
        <v>-12.859974286360201</v>
      </c>
      <c r="J337">
        <v>3956.1803416593998</v>
      </c>
      <c r="K337">
        <v>0.99740639809630505</v>
      </c>
      <c r="L337">
        <v>-12.238134921127999</v>
      </c>
      <c r="M337">
        <v>1695.4745220561001</v>
      </c>
      <c r="N337">
        <v>0.99424082521512802</v>
      </c>
    </row>
    <row r="338" spans="1:14" x14ac:dyDescent="0.25">
      <c r="A338">
        <v>337</v>
      </c>
      <c r="B338" t="s">
        <v>436</v>
      </c>
      <c r="C338">
        <v>-12.197418157117101</v>
      </c>
      <c r="D338">
        <v>1696.36428008897</v>
      </c>
      <c r="E338">
        <v>0.99426299652485906</v>
      </c>
      <c r="F338">
        <v>-13.202860007554399</v>
      </c>
      <c r="G338">
        <v>3956.1803309362799</v>
      </c>
      <c r="H338">
        <v>0.99733724508918398</v>
      </c>
      <c r="I338">
        <v>-12.8599742864051</v>
      </c>
      <c r="J338">
        <v>3956.1803416871999</v>
      </c>
      <c r="K338">
        <v>0.99740639809631404</v>
      </c>
      <c r="L338">
        <v>-12.2381349211316</v>
      </c>
      <c r="M338">
        <v>1695.4745220616301</v>
      </c>
      <c r="N338">
        <v>0.99424082521514501</v>
      </c>
    </row>
    <row r="339" spans="1:14" x14ac:dyDescent="0.25">
      <c r="A339">
        <v>338</v>
      </c>
      <c r="B339" t="s">
        <v>437</v>
      </c>
      <c r="C339">
        <v>-12.1974181571962</v>
      </c>
      <c r="D339">
        <v>1696.3642800761299</v>
      </c>
      <c r="E339">
        <v>0.99426299652477801</v>
      </c>
      <c r="F339">
        <v>-13.202860007553699</v>
      </c>
      <c r="G339">
        <v>3956.1803309357301</v>
      </c>
      <c r="H339">
        <v>0.99733724508918398</v>
      </c>
      <c r="I339">
        <v>-12.8599742863742</v>
      </c>
      <c r="J339">
        <v>3956.1803416722601</v>
      </c>
      <c r="K339">
        <v>0.99740639809631104</v>
      </c>
      <c r="L339">
        <v>-12.2381349211237</v>
      </c>
      <c r="M339">
        <v>1695.4745220600801</v>
      </c>
      <c r="N339">
        <v>0.99424082521514401</v>
      </c>
    </row>
    <row r="340" spans="1:14" x14ac:dyDescent="0.25">
      <c r="A340">
        <v>339</v>
      </c>
      <c r="B340" t="s">
        <v>438</v>
      </c>
      <c r="C340">
        <v>-12.1974181571342</v>
      </c>
      <c r="D340">
        <v>1696.36428010586</v>
      </c>
      <c r="E340">
        <v>0.99426299652490802</v>
      </c>
      <c r="F340">
        <v>-13.202860007556801</v>
      </c>
      <c r="G340">
        <v>3956.1803309365901</v>
      </c>
      <c r="H340">
        <v>0.99733724508918398</v>
      </c>
      <c r="I340">
        <v>-12.8599742863464</v>
      </c>
      <c r="J340">
        <v>3956.1803416183302</v>
      </c>
      <c r="K340">
        <v>0.99740639809628096</v>
      </c>
      <c r="L340">
        <v>-12.2381349211272</v>
      </c>
      <c r="M340">
        <v>1695.4745220596101</v>
      </c>
      <c r="N340">
        <v>0.99424082521514101</v>
      </c>
    </row>
    <row r="341" spans="1:14" x14ac:dyDescent="0.25">
      <c r="A341">
        <v>340</v>
      </c>
      <c r="B341" t="s">
        <v>439</v>
      </c>
      <c r="C341">
        <v>-12.197418157126201</v>
      </c>
      <c r="D341">
        <v>1696.3642801027299</v>
      </c>
      <c r="E341">
        <v>0.99426299652490102</v>
      </c>
      <c r="F341">
        <v>-13.2028600075555</v>
      </c>
      <c r="G341">
        <v>3956.1803309402198</v>
      </c>
      <c r="H341">
        <v>0.99733724508918697</v>
      </c>
      <c r="I341">
        <v>-12.8599742863631</v>
      </c>
      <c r="J341">
        <v>3956.1803416551102</v>
      </c>
      <c r="K341">
        <v>0.99740639809630205</v>
      </c>
      <c r="L341">
        <v>-12.238134921119199</v>
      </c>
      <c r="M341">
        <v>1695.4745220554601</v>
      </c>
      <c r="N341">
        <v>0.99424082521513002</v>
      </c>
    </row>
    <row r="342" spans="1:14" x14ac:dyDescent="0.25">
      <c r="A342">
        <v>341</v>
      </c>
      <c r="B342" t="s">
        <v>440</v>
      </c>
      <c r="C342">
        <v>-12.1974181571311</v>
      </c>
      <c r="D342">
        <v>1696.3642800984501</v>
      </c>
      <c r="E342">
        <v>0.99426299652488404</v>
      </c>
      <c r="F342">
        <v>-13.202860007561499</v>
      </c>
      <c r="G342">
        <v>3956.1803309378702</v>
      </c>
      <c r="H342">
        <v>0.99733724508918398</v>
      </c>
      <c r="I342">
        <v>-12.859974286360901</v>
      </c>
      <c r="J342">
        <v>3956.1803416360499</v>
      </c>
      <c r="K342">
        <v>0.99740639809628995</v>
      </c>
      <c r="L342">
        <v>-12.2381349211269</v>
      </c>
      <c r="M342">
        <v>1695.4745220590801</v>
      </c>
      <c r="N342">
        <v>0.99424082521513901</v>
      </c>
    </row>
    <row r="343" spans="1:14" x14ac:dyDescent="0.25">
      <c r="A343">
        <v>342</v>
      </c>
      <c r="B343" t="s">
        <v>441</v>
      </c>
      <c r="C343">
        <v>-12.1974181571115</v>
      </c>
      <c r="D343">
        <v>1696.3642800971299</v>
      </c>
      <c r="E343">
        <v>0.99426299652488903</v>
      </c>
      <c r="F343">
        <v>-13.2028600075716</v>
      </c>
      <c r="G343">
        <v>3956.1803309591201</v>
      </c>
      <c r="H343">
        <v>0.99733724508919597</v>
      </c>
      <c r="I343">
        <v>-12.8599742863665</v>
      </c>
      <c r="J343">
        <v>3956.18034164952</v>
      </c>
      <c r="K343">
        <v>0.99740639809629805</v>
      </c>
      <c r="L343">
        <v>-12.238134921132101</v>
      </c>
      <c r="M343">
        <v>1695.4745220590301</v>
      </c>
      <c r="N343">
        <v>0.99424082521513601</v>
      </c>
    </row>
    <row r="344" spans="1:14" x14ac:dyDescent="0.25">
      <c r="A344">
        <v>343</v>
      </c>
      <c r="B344" t="s">
        <v>442</v>
      </c>
      <c r="C344">
        <v>-12.197418157131899</v>
      </c>
      <c r="D344">
        <v>1696.3642801060601</v>
      </c>
      <c r="E344">
        <v>0.99426299652490902</v>
      </c>
      <c r="F344">
        <v>-13.2028600080522</v>
      </c>
      <c r="G344">
        <v>3956.18033090056</v>
      </c>
      <c r="H344">
        <v>0.99733724508905996</v>
      </c>
      <c r="I344">
        <v>-12.859974286369299</v>
      </c>
      <c r="J344">
        <v>3956.1803416721</v>
      </c>
      <c r="K344">
        <v>0.99740639809631204</v>
      </c>
      <c r="L344">
        <v>-12.2381349211254</v>
      </c>
      <c r="M344">
        <v>1695.4745220576201</v>
      </c>
      <c r="N344">
        <v>0.99424082521513502</v>
      </c>
    </row>
    <row r="345" spans="1:14" x14ac:dyDescent="0.25">
      <c r="A345">
        <v>344</v>
      </c>
      <c r="B345" t="s">
        <v>443</v>
      </c>
      <c r="C345">
        <v>-12.1974181571372</v>
      </c>
      <c r="D345">
        <v>1696.3642801081801</v>
      </c>
      <c r="E345">
        <v>0.99426299652491401</v>
      </c>
      <c r="F345">
        <v>-13.2028600075437</v>
      </c>
      <c r="G345">
        <v>3956.1803309236898</v>
      </c>
      <c r="H345">
        <v>0.99733724508917798</v>
      </c>
      <c r="I345">
        <v>-12.8599742863621</v>
      </c>
      <c r="J345">
        <v>3956.1803416408802</v>
      </c>
      <c r="K345">
        <v>0.99740639809629295</v>
      </c>
      <c r="L345">
        <v>-12.238134921133399</v>
      </c>
      <c r="M345">
        <v>1695.4745220570601</v>
      </c>
      <c r="N345">
        <v>0.99424082521512902</v>
      </c>
    </row>
    <row r="346" spans="1:14" x14ac:dyDescent="0.25">
      <c r="A346">
        <v>345</v>
      </c>
      <c r="B346" t="s">
        <v>444</v>
      </c>
      <c r="C346">
        <v>-12.197418157126901</v>
      </c>
      <c r="D346">
        <v>1696.3642801011099</v>
      </c>
      <c r="E346">
        <v>0.99426299652489503</v>
      </c>
      <c r="F346">
        <v>-13.2028600075384</v>
      </c>
      <c r="G346">
        <v>3956.1803309051502</v>
      </c>
      <c r="H346">
        <v>0.99733724508916699</v>
      </c>
      <c r="I346">
        <v>-12.8599742863692</v>
      </c>
      <c r="J346">
        <v>3956.1803416688099</v>
      </c>
      <c r="K346">
        <v>0.99740639809631004</v>
      </c>
      <c r="L346">
        <v>-12.238134921130399</v>
      </c>
      <c r="M346">
        <v>1695.47452206342</v>
      </c>
      <c r="N346">
        <v>0.994240825215152</v>
      </c>
    </row>
    <row r="347" spans="1:14" x14ac:dyDescent="0.25">
      <c r="A347">
        <v>346</v>
      </c>
      <c r="B347" t="s">
        <v>445</v>
      </c>
      <c r="C347">
        <v>-12.1974181571308</v>
      </c>
      <c r="D347">
        <v>1696.3642801036899</v>
      </c>
      <c r="E347">
        <v>0.99426299652490202</v>
      </c>
      <c r="F347">
        <v>-13.202860007573999</v>
      </c>
      <c r="G347">
        <v>3956.1803310022401</v>
      </c>
      <c r="H347">
        <v>0.99733724508922506</v>
      </c>
      <c r="I347">
        <v>-12.859974286377099</v>
      </c>
      <c r="J347">
        <v>3956.1803416841799</v>
      </c>
      <c r="K347">
        <v>0.99740639809631804</v>
      </c>
      <c r="L347">
        <v>-12.238134921128101</v>
      </c>
      <c r="M347">
        <v>1695.4745220569901</v>
      </c>
      <c r="N347">
        <v>0.99424082521513102</v>
      </c>
    </row>
    <row r="348" spans="1:14" x14ac:dyDescent="0.25">
      <c r="A348">
        <v>347</v>
      </c>
      <c r="B348" t="s">
        <v>446</v>
      </c>
      <c r="C348">
        <v>-12.1974181571332</v>
      </c>
      <c r="D348">
        <v>1696.3642801057499</v>
      </c>
      <c r="E348">
        <v>0.99426299652490802</v>
      </c>
      <c r="F348">
        <v>-13.202860007573401</v>
      </c>
      <c r="G348">
        <v>3956.1803309535999</v>
      </c>
      <c r="H348">
        <v>0.99733724508919197</v>
      </c>
      <c r="I348">
        <v>-12.859974286346301</v>
      </c>
      <c r="J348">
        <v>3956.18034163422</v>
      </c>
      <c r="K348">
        <v>0.99740639809629195</v>
      </c>
      <c r="L348">
        <v>-12.2381349211265</v>
      </c>
      <c r="M348">
        <v>1695.4745220585</v>
      </c>
      <c r="N348">
        <v>0.99424082521513701</v>
      </c>
    </row>
    <row r="349" spans="1:14" x14ac:dyDescent="0.25">
      <c r="A349">
        <v>348</v>
      </c>
      <c r="B349" t="s">
        <v>447</v>
      </c>
      <c r="C349">
        <v>-12.1974181571405</v>
      </c>
      <c r="D349">
        <v>1696.36428010196</v>
      </c>
      <c r="E349">
        <v>0.99426299652489103</v>
      </c>
      <c r="F349">
        <v>-13.202860007570299</v>
      </c>
      <c r="G349">
        <v>3956.1803309510601</v>
      </c>
      <c r="H349">
        <v>0.99733724508919097</v>
      </c>
      <c r="I349">
        <v>-12.859974286340099</v>
      </c>
      <c r="J349">
        <v>3956.1803416472899</v>
      </c>
      <c r="K349">
        <v>0.99740639809630105</v>
      </c>
      <c r="L349">
        <v>-12.238134921055901</v>
      </c>
      <c r="M349">
        <v>1695.4745220433001</v>
      </c>
      <c r="N349">
        <v>0.99424082521511903</v>
      </c>
    </row>
    <row r="350" spans="1:14" x14ac:dyDescent="0.25">
      <c r="A350">
        <v>349</v>
      </c>
      <c r="B350" t="s">
        <v>448</v>
      </c>
      <c r="C350">
        <v>-12.1974181571314</v>
      </c>
      <c r="D350">
        <v>1696.3642801042899</v>
      </c>
      <c r="E350">
        <v>0.99426299652490402</v>
      </c>
      <c r="F350">
        <v>-13.2028600075596</v>
      </c>
      <c r="G350">
        <v>3956.1803309546699</v>
      </c>
      <c r="H350">
        <v>0.99733724508919597</v>
      </c>
      <c r="I350">
        <v>-12.859974286361201</v>
      </c>
      <c r="J350">
        <v>3956.1803416559901</v>
      </c>
      <c r="K350">
        <v>0.99740639809630305</v>
      </c>
      <c r="L350">
        <v>-12.238134921133</v>
      </c>
      <c r="M350">
        <v>1695.4745220602099</v>
      </c>
      <c r="N350">
        <v>0.99424082521514001</v>
      </c>
    </row>
    <row r="351" spans="1:14" x14ac:dyDescent="0.25">
      <c r="A351">
        <v>350</v>
      </c>
      <c r="B351" t="s">
        <v>449</v>
      </c>
      <c r="C351">
        <v>-12.197418157139801</v>
      </c>
      <c r="D351">
        <v>1696.3642801036001</v>
      </c>
      <c r="E351">
        <v>0.99426299652489702</v>
      </c>
      <c r="F351">
        <v>-13.202860007537801</v>
      </c>
      <c r="G351">
        <v>3956.1803308979802</v>
      </c>
      <c r="H351">
        <v>0.99733724508916199</v>
      </c>
      <c r="I351">
        <v>-12.8599742863718</v>
      </c>
      <c r="J351">
        <v>3956.18034166813</v>
      </c>
      <c r="K351">
        <v>0.99740639809630904</v>
      </c>
      <c r="L351">
        <v>-12.238134921118199</v>
      </c>
      <c r="M351">
        <v>1695.47452205379</v>
      </c>
      <c r="N351">
        <v>0.99424082521512502</v>
      </c>
    </row>
    <row r="352" spans="1:14" x14ac:dyDescent="0.25">
      <c r="A352">
        <v>351</v>
      </c>
      <c r="B352" t="s">
        <v>450</v>
      </c>
      <c r="C352">
        <v>-12.197418157134001</v>
      </c>
      <c r="D352">
        <v>1696.36428010345</v>
      </c>
      <c r="E352">
        <v>0.99426299652490002</v>
      </c>
      <c r="F352">
        <v>-13.202860007519799</v>
      </c>
      <c r="G352">
        <v>3956.1803308682101</v>
      </c>
      <c r="H352">
        <v>0.99733724508914601</v>
      </c>
      <c r="I352">
        <v>-12.8599742863658</v>
      </c>
      <c r="J352">
        <v>3956.1803416611901</v>
      </c>
      <c r="K352">
        <v>0.99740639809630505</v>
      </c>
      <c r="L352">
        <v>-12.238134921123001</v>
      </c>
      <c r="M352">
        <v>1695.47452206045</v>
      </c>
      <c r="N352">
        <v>0.99424082521514501</v>
      </c>
    </row>
    <row r="353" spans="1:14" x14ac:dyDescent="0.25">
      <c r="A353">
        <v>352</v>
      </c>
      <c r="B353" t="s">
        <v>451</v>
      </c>
      <c r="C353">
        <v>-12.197418157130301</v>
      </c>
      <c r="D353">
        <v>1696.3642801056601</v>
      </c>
      <c r="E353">
        <v>0.99426299652490902</v>
      </c>
      <c r="F353">
        <v>-13.202860007579099</v>
      </c>
      <c r="G353">
        <v>3956.1803309577899</v>
      </c>
      <c r="H353">
        <v>0.99733724508919397</v>
      </c>
      <c r="I353">
        <v>-12.8599742865085</v>
      </c>
      <c r="J353">
        <v>3956.1803414874298</v>
      </c>
      <c r="K353">
        <v>0.99740639809616305</v>
      </c>
      <c r="L353">
        <v>-12.238134921118199</v>
      </c>
      <c r="M353">
        <v>1695.47452206092</v>
      </c>
      <c r="N353">
        <v>0.994240825215149</v>
      </c>
    </row>
    <row r="354" spans="1:14" x14ac:dyDescent="0.25">
      <c r="A354">
        <v>353</v>
      </c>
      <c r="B354" t="s">
        <v>452</v>
      </c>
      <c r="C354">
        <v>-12.197418157129899</v>
      </c>
      <c r="D354">
        <v>1696.36428010482</v>
      </c>
      <c r="E354">
        <v>0.99426299652490602</v>
      </c>
      <c r="F354">
        <v>-13.2028600075613</v>
      </c>
      <c r="G354">
        <v>3956.18033093553</v>
      </c>
      <c r="H354">
        <v>0.99733724508918298</v>
      </c>
      <c r="I354">
        <v>-12.8599742863631</v>
      </c>
      <c r="J354">
        <v>3956.1803416644798</v>
      </c>
      <c r="K354">
        <v>0.99740639809630804</v>
      </c>
      <c r="L354">
        <v>-12.2381349210252</v>
      </c>
      <c r="M354">
        <v>1695.4745220291099</v>
      </c>
      <c r="N354">
        <v>0.99424082521508494</v>
      </c>
    </row>
    <row r="355" spans="1:14" x14ac:dyDescent="0.25">
      <c r="A355">
        <v>354</v>
      </c>
      <c r="B355" t="s">
        <v>453</v>
      </c>
      <c r="C355">
        <v>-12.1974181571344</v>
      </c>
      <c r="D355">
        <v>1696.36428010175</v>
      </c>
      <c r="E355">
        <v>0.99426299652489403</v>
      </c>
      <c r="F355">
        <v>-13.2028600075329</v>
      </c>
      <c r="G355">
        <v>3956.1803309372899</v>
      </c>
      <c r="H355">
        <v>0.99733724508918997</v>
      </c>
      <c r="I355">
        <v>-12.859974286334101</v>
      </c>
      <c r="J355">
        <v>3956.1803416397302</v>
      </c>
      <c r="K355">
        <v>0.99740639809629805</v>
      </c>
      <c r="L355">
        <v>-12.2381349211302</v>
      </c>
      <c r="M355">
        <v>1695.4745220581499</v>
      </c>
      <c r="N355">
        <v>0.99424082521513402</v>
      </c>
    </row>
    <row r="356" spans="1:14" x14ac:dyDescent="0.25">
      <c r="A356">
        <v>355</v>
      </c>
      <c r="B356" t="s">
        <v>454</v>
      </c>
      <c r="C356">
        <v>-12.197418157133001</v>
      </c>
      <c r="D356">
        <v>1696.3642801006999</v>
      </c>
      <c r="E356">
        <v>0.99426299652489103</v>
      </c>
      <c r="F356">
        <v>-13.202860007565199</v>
      </c>
      <c r="G356">
        <v>3956.18033089246</v>
      </c>
      <c r="H356">
        <v>0.997337245089153</v>
      </c>
      <c r="I356">
        <v>-12.859974286357399</v>
      </c>
      <c r="J356">
        <v>3956.1803416395301</v>
      </c>
      <c r="K356">
        <v>0.99740639809629295</v>
      </c>
      <c r="L356">
        <v>-12.238134921129101</v>
      </c>
      <c r="M356">
        <v>1695.4745220563</v>
      </c>
      <c r="N356">
        <v>0.99424082521512802</v>
      </c>
    </row>
    <row r="357" spans="1:14" x14ac:dyDescent="0.25">
      <c r="A357">
        <v>356</v>
      </c>
      <c r="B357" t="s">
        <v>455</v>
      </c>
      <c r="C357">
        <v>-12.197418157130199</v>
      </c>
      <c r="D357">
        <v>1696.36428010346</v>
      </c>
      <c r="E357">
        <v>0.99426299652490102</v>
      </c>
      <c r="F357">
        <v>-13.202860007563499</v>
      </c>
      <c r="G357">
        <v>3956.1803309300299</v>
      </c>
      <c r="H357">
        <v>0.99733724508917798</v>
      </c>
      <c r="I357">
        <v>-12.8599742863637</v>
      </c>
      <c r="J357">
        <v>3956.1803416494899</v>
      </c>
      <c r="K357">
        <v>0.99740639809629805</v>
      </c>
      <c r="L357">
        <v>-12.2381349211191</v>
      </c>
      <c r="M357">
        <v>1695.47452205221</v>
      </c>
      <c r="N357">
        <v>0.99424082521511903</v>
      </c>
    </row>
    <row r="358" spans="1:14" x14ac:dyDescent="0.25">
      <c r="A358">
        <v>357</v>
      </c>
      <c r="B358" t="s">
        <v>456</v>
      </c>
      <c r="C358">
        <v>-12.1974181571301</v>
      </c>
      <c r="D358">
        <v>1696.36428010382</v>
      </c>
      <c r="E358">
        <v>0.99426299652490302</v>
      </c>
      <c r="F358">
        <v>-13.2028600075421</v>
      </c>
      <c r="G358">
        <v>3956.1803309226102</v>
      </c>
      <c r="H358">
        <v>0.99733724508917798</v>
      </c>
      <c r="I358">
        <v>-12.859974286385899</v>
      </c>
      <c r="J358">
        <v>3956.1803416769299</v>
      </c>
      <c r="K358">
        <v>0.99740639809631204</v>
      </c>
      <c r="L358">
        <v>-12.2381349211204</v>
      </c>
      <c r="M358">
        <v>1695.4745220617101</v>
      </c>
      <c r="N358">
        <v>0.994240825215151</v>
      </c>
    </row>
    <row r="359" spans="1:14" x14ac:dyDescent="0.25">
      <c r="A359">
        <v>358</v>
      </c>
      <c r="B359" t="s">
        <v>457</v>
      </c>
      <c r="C359">
        <v>-12.1974181571138</v>
      </c>
      <c r="D359">
        <v>1696.3642800964201</v>
      </c>
      <c r="E359">
        <v>0.99426299652488503</v>
      </c>
      <c r="F359">
        <v>-13.202860007560099</v>
      </c>
      <c r="G359">
        <v>3956.1803309584502</v>
      </c>
      <c r="H359">
        <v>0.99733724508919797</v>
      </c>
      <c r="I359">
        <v>-12.8599742863722</v>
      </c>
      <c r="J359">
        <v>3956.18034169156</v>
      </c>
      <c r="K359">
        <v>0.99740639809632403</v>
      </c>
      <c r="L359">
        <v>-12.2381349212591</v>
      </c>
      <c r="M359">
        <v>1695.4745221298399</v>
      </c>
      <c r="N359">
        <v>0.99424082521531698</v>
      </c>
    </row>
    <row r="360" spans="1:14" x14ac:dyDescent="0.25">
      <c r="A360">
        <v>359</v>
      </c>
      <c r="B360" t="s">
        <v>458</v>
      </c>
      <c r="C360">
        <v>-12.197418157138401</v>
      </c>
      <c r="D360">
        <v>1696.3642801057699</v>
      </c>
      <c r="E360">
        <v>0.99426299652490502</v>
      </c>
      <c r="F360">
        <v>-13.202860007551701</v>
      </c>
      <c r="G360">
        <v>3956.18033090582</v>
      </c>
      <c r="H360">
        <v>0.99733724508916399</v>
      </c>
      <c r="I360">
        <v>-12.8599742863606</v>
      </c>
      <c r="J360">
        <v>3956.1803416756702</v>
      </c>
      <c r="K360">
        <v>0.99740639809631604</v>
      </c>
      <c r="L360">
        <v>-12.238134921119499</v>
      </c>
      <c r="M360">
        <v>1695.4745220555999</v>
      </c>
      <c r="N360">
        <v>0.99424082521513002</v>
      </c>
    </row>
    <row r="361" spans="1:14" x14ac:dyDescent="0.25">
      <c r="A361">
        <v>360</v>
      </c>
      <c r="B361" t="s">
        <v>459</v>
      </c>
      <c r="C361">
        <v>-12.1974181571439</v>
      </c>
      <c r="D361">
        <v>1696.3642801092601</v>
      </c>
      <c r="E361">
        <v>0.99426299652491501</v>
      </c>
      <c r="F361">
        <v>-13.2028600075617</v>
      </c>
      <c r="G361">
        <v>3956.18033094885</v>
      </c>
      <c r="H361">
        <v>0.99733724508919097</v>
      </c>
      <c r="I361">
        <v>-12.8599742864006</v>
      </c>
      <c r="J361">
        <v>3956.1803416830298</v>
      </c>
      <c r="K361">
        <v>0.99740639809631304</v>
      </c>
      <c r="L361">
        <v>-12.2381349211285</v>
      </c>
      <c r="M361">
        <v>1695.47452205843</v>
      </c>
      <c r="N361">
        <v>0.99424082521513601</v>
      </c>
    </row>
    <row r="362" spans="1:14" x14ac:dyDescent="0.25">
      <c r="A362">
        <v>361</v>
      </c>
      <c r="B362" t="s">
        <v>460</v>
      </c>
      <c r="C362">
        <v>-12.197418157132301</v>
      </c>
      <c r="D362">
        <v>1696.3642801060601</v>
      </c>
      <c r="E362">
        <v>0.99426299652490902</v>
      </c>
      <c r="F362">
        <v>-13.202860007557</v>
      </c>
      <c r="G362">
        <v>3956.1803309431798</v>
      </c>
      <c r="H362">
        <v>0.99733724508918897</v>
      </c>
      <c r="I362">
        <v>-12.859974286349701</v>
      </c>
      <c r="J362">
        <v>3956.1803416451198</v>
      </c>
      <c r="K362">
        <v>0.99740639809629805</v>
      </c>
      <c r="L362">
        <v>-12.238134921119601</v>
      </c>
      <c r="M362">
        <v>1695.47452205479</v>
      </c>
      <c r="N362">
        <v>0.99424082521512802</v>
      </c>
    </row>
    <row r="363" spans="1:14" x14ac:dyDescent="0.25">
      <c r="A363">
        <v>362</v>
      </c>
      <c r="B363" t="s">
        <v>461</v>
      </c>
      <c r="C363">
        <v>-12.197418157137299</v>
      </c>
      <c r="D363">
        <v>1696.3642801093299</v>
      </c>
      <c r="E363">
        <v>0.99426299652491801</v>
      </c>
      <c r="F363">
        <v>-13.202860007580901</v>
      </c>
      <c r="G363">
        <v>3956.18033098264</v>
      </c>
      <c r="H363">
        <v>0.99733724508920996</v>
      </c>
      <c r="I363">
        <v>-12.859974286365</v>
      </c>
      <c r="J363">
        <v>3956.1803416575699</v>
      </c>
      <c r="K363">
        <v>0.99740639809630305</v>
      </c>
      <c r="L363">
        <v>-12.238134921146001</v>
      </c>
      <c r="M363">
        <v>1695.4745220709599</v>
      </c>
      <c r="N363">
        <v>0.99424082521516999</v>
      </c>
    </row>
    <row r="364" spans="1:14" x14ac:dyDescent="0.25">
      <c r="A364">
        <v>363</v>
      </c>
      <c r="B364" t="s">
        <v>462</v>
      </c>
      <c r="C364">
        <v>-12.197418157128901</v>
      </c>
      <c r="D364">
        <v>1696.36428010392</v>
      </c>
      <c r="E364">
        <v>0.99426299652490402</v>
      </c>
      <c r="F364">
        <v>-13.2028600075943</v>
      </c>
      <c r="G364">
        <v>3956.18033095177</v>
      </c>
      <c r="H364">
        <v>0.99733724508918697</v>
      </c>
      <c r="I364">
        <v>-12.8599742864119</v>
      </c>
      <c r="J364">
        <v>3956.1803418110599</v>
      </c>
      <c r="K364">
        <v>0.99740639809639398</v>
      </c>
      <c r="L364">
        <v>-12.2381349211322</v>
      </c>
      <c r="M364">
        <v>1695.4745220622899</v>
      </c>
      <c r="N364">
        <v>0.99424082521514701</v>
      </c>
    </row>
    <row r="365" spans="1:14" x14ac:dyDescent="0.25">
      <c r="A365">
        <v>364</v>
      </c>
      <c r="B365" t="s">
        <v>463</v>
      </c>
      <c r="C365">
        <v>-12.197418157131899</v>
      </c>
      <c r="D365">
        <v>1696.3642801040901</v>
      </c>
      <c r="E365">
        <v>0.99426299652490302</v>
      </c>
      <c r="F365">
        <v>-13.202860007778799</v>
      </c>
      <c r="G365">
        <v>3956.1803311363901</v>
      </c>
      <c r="H365">
        <v>0.99733724508927402</v>
      </c>
      <c r="I365">
        <v>-12.8599742863661</v>
      </c>
      <c r="J365">
        <v>3956.1803416612402</v>
      </c>
      <c r="K365">
        <v>0.99740639809630505</v>
      </c>
      <c r="L365">
        <v>-12.2381349211214</v>
      </c>
      <c r="M365">
        <v>1695.47452205185</v>
      </c>
      <c r="N365">
        <v>0.99424082521511703</v>
      </c>
    </row>
    <row r="366" spans="1:14" x14ac:dyDescent="0.25">
      <c r="A366">
        <v>365</v>
      </c>
      <c r="B366" t="s">
        <v>464</v>
      </c>
      <c r="C366">
        <v>-12.197418157132001</v>
      </c>
      <c r="D366">
        <v>1696.36428010184</v>
      </c>
      <c r="E366">
        <v>0.99426299652489503</v>
      </c>
      <c r="F366">
        <v>-13.202860007562601</v>
      </c>
      <c r="G366">
        <v>3956.18033093947</v>
      </c>
      <c r="H366">
        <v>0.99733724508918498</v>
      </c>
      <c r="I366">
        <v>-12.859974286363199</v>
      </c>
      <c r="J366">
        <v>3956.1803416829398</v>
      </c>
      <c r="K366">
        <v>0.99740639809632003</v>
      </c>
      <c r="L366">
        <v>-12.238134921130801</v>
      </c>
      <c r="M366">
        <v>1695.4745220555101</v>
      </c>
      <c r="N366">
        <v>0.99424082521512502</v>
      </c>
    </row>
    <row r="367" spans="1:14" x14ac:dyDescent="0.25">
      <c r="A367">
        <v>366</v>
      </c>
      <c r="B367" t="s">
        <v>465</v>
      </c>
      <c r="C367">
        <v>-12.1974181571416</v>
      </c>
      <c r="D367">
        <v>1696.36428010996</v>
      </c>
      <c r="E367">
        <v>0.99426299652491801</v>
      </c>
      <c r="F367">
        <v>-13.2028600075939</v>
      </c>
      <c r="G367">
        <v>3956.18033094971</v>
      </c>
      <c r="H367">
        <v>0.99733724508918598</v>
      </c>
      <c r="I367">
        <v>-12.8599742863682</v>
      </c>
      <c r="J367">
        <v>3956.1803416900302</v>
      </c>
      <c r="K367">
        <v>0.99740639809632403</v>
      </c>
      <c r="L367">
        <v>-12.2381349211227</v>
      </c>
      <c r="M367">
        <v>1695.4745220597599</v>
      </c>
      <c r="N367">
        <v>0.99424082521514301</v>
      </c>
    </row>
    <row r="368" spans="1:14" x14ac:dyDescent="0.25">
      <c r="A368">
        <v>367</v>
      </c>
      <c r="B368" t="s">
        <v>466</v>
      </c>
      <c r="C368">
        <v>-12.197418157138101</v>
      </c>
      <c r="D368">
        <v>1696.3642801087401</v>
      </c>
      <c r="E368">
        <v>0.99426299652491601</v>
      </c>
      <c r="F368">
        <v>-13.202860007524899</v>
      </c>
      <c r="G368">
        <v>3956.1803309280999</v>
      </c>
      <c r="H368">
        <v>0.99733724508918498</v>
      </c>
      <c r="I368">
        <v>-12.8599742863474</v>
      </c>
      <c r="J368">
        <v>3956.1803416324001</v>
      </c>
      <c r="K368">
        <v>0.99740639809628995</v>
      </c>
      <c r="L368">
        <v>-12.238134921122301</v>
      </c>
      <c r="M368">
        <v>1695.4745220551399</v>
      </c>
      <c r="N368">
        <v>0.99424082521512802</v>
      </c>
    </row>
    <row r="369" spans="1:14" x14ac:dyDescent="0.25">
      <c r="A369">
        <v>368</v>
      </c>
      <c r="B369" t="s">
        <v>467</v>
      </c>
      <c r="C369">
        <v>-12.1974181570444</v>
      </c>
      <c r="D369">
        <v>1696.36428009929</v>
      </c>
      <c r="E369">
        <v>0.994262996524928</v>
      </c>
      <c r="F369">
        <v>-13.202860007555</v>
      </c>
      <c r="G369">
        <v>3956.18033094782</v>
      </c>
      <c r="H369">
        <v>0.99733724508919197</v>
      </c>
      <c r="I369">
        <v>-12.859974286523601</v>
      </c>
      <c r="J369">
        <v>3956.1803417404999</v>
      </c>
      <c r="K369">
        <v>0.99740639809632603</v>
      </c>
      <c r="L369">
        <v>-12.2381349211272</v>
      </c>
      <c r="M369">
        <v>1695.47452205837</v>
      </c>
      <c r="N369">
        <v>0.99424082521513601</v>
      </c>
    </row>
    <row r="370" spans="1:14" x14ac:dyDescent="0.25">
      <c r="A370">
        <v>369</v>
      </c>
      <c r="B370" t="s">
        <v>468</v>
      </c>
      <c r="C370">
        <v>-12.1974181571383</v>
      </c>
      <c r="D370">
        <v>1696.3642801082501</v>
      </c>
      <c r="E370">
        <v>0.99426299652491401</v>
      </c>
      <c r="F370">
        <v>-13.202860007557</v>
      </c>
      <c r="G370">
        <v>3956.1803309506799</v>
      </c>
      <c r="H370">
        <v>0.99733724508919397</v>
      </c>
      <c r="I370">
        <v>-12.859974286369299</v>
      </c>
      <c r="J370">
        <v>3956.1803416651001</v>
      </c>
      <c r="K370">
        <v>0.99740639809630705</v>
      </c>
      <c r="L370">
        <v>-12.238134921123301</v>
      </c>
      <c r="M370">
        <v>1695.4745220565501</v>
      </c>
      <c r="N370">
        <v>0.99424082521513202</v>
      </c>
    </row>
    <row r="371" spans="1:14" x14ac:dyDescent="0.25">
      <c r="A371">
        <v>370</v>
      </c>
      <c r="B371" t="s">
        <v>469</v>
      </c>
      <c r="C371">
        <v>-12.1974181571261</v>
      </c>
      <c r="D371">
        <v>1696.3642800978701</v>
      </c>
      <c r="E371">
        <v>0.99426299652488404</v>
      </c>
      <c r="F371">
        <v>-13.202860007566199</v>
      </c>
      <c r="G371">
        <v>3956.1803309562301</v>
      </c>
      <c r="H371">
        <v>0.99733724508919597</v>
      </c>
      <c r="I371">
        <v>-12.859974286355101</v>
      </c>
      <c r="J371">
        <v>3956.1803416473999</v>
      </c>
      <c r="K371">
        <v>0.99740639809629805</v>
      </c>
      <c r="L371">
        <v>-12.2381349211326</v>
      </c>
      <c r="M371">
        <v>1695.4745220597599</v>
      </c>
      <c r="N371">
        <v>0.99424082521513801</v>
      </c>
    </row>
    <row r="372" spans="1:14" x14ac:dyDescent="0.25">
      <c r="A372">
        <v>371</v>
      </c>
      <c r="B372" t="s">
        <v>470</v>
      </c>
      <c r="C372">
        <v>-12.197418157143501</v>
      </c>
      <c r="D372">
        <v>1696.3642801118899</v>
      </c>
      <c r="E372">
        <v>0.994262996524924</v>
      </c>
      <c r="F372">
        <v>-13.2028600075488</v>
      </c>
      <c r="G372">
        <v>3956.18033093638</v>
      </c>
      <c r="H372">
        <v>0.99733724508918598</v>
      </c>
      <c r="I372">
        <v>-12.8599742863671</v>
      </c>
      <c r="J372">
        <v>3956.1803416725102</v>
      </c>
      <c r="K372">
        <v>0.99740639809631204</v>
      </c>
      <c r="L372">
        <v>-12.238134921122001</v>
      </c>
      <c r="M372">
        <v>1695.47452205834</v>
      </c>
      <c r="N372">
        <v>0.99424082521513901</v>
      </c>
    </row>
    <row r="373" spans="1:14" x14ac:dyDescent="0.25">
      <c r="A373">
        <v>372</v>
      </c>
      <c r="B373" t="s">
        <v>471</v>
      </c>
      <c r="C373">
        <v>-12.197418157115401</v>
      </c>
      <c r="D373">
        <v>1696.3642801027599</v>
      </c>
      <c r="E373">
        <v>0.99426299652490602</v>
      </c>
      <c r="F373">
        <v>-13.202860007582601</v>
      </c>
      <c r="G373">
        <v>3956.1803309694701</v>
      </c>
      <c r="H373">
        <v>0.99733724508920096</v>
      </c>
      <c r="I373">
        <v>-12.859974286391401</v>
      </c>
      <c r="J373">
        <v>3956.1803414620099</v>
      </c>
      <c r="K373">
        <v>0.99740639809617004</v>
      </c>
      <c r="L373">
        <v>-12.238134921127299</v>
      </c>
      <c r="M373">
        <v>1695.4745220637001</v>
      </c>
      <c r="N373">
        <v>0.994240825215154</v>
      </c>
    </row>
    <row r="374" spans="1:14" x14ac:dyDescent="0.25">
      <c r="A374">
        <v>373</v>
      </c>
      <c r="B374" t="s">
        <v>472</v>
      </c>
      <c r="C374">
        <v>-12.197418157160101</v>
      </c>
      <c r="D374">
        <v>1696.36428014434</v>
      </c>
      <c r="E374">
        <v>0.99426299652502603</v>
      </c>
      <c r="F374">
        <v>-13.202860007560799</v>
      </c>
      <c r="G374">
        <v>3956.18033094165</v>
      </c>
      <c r="H374">
        <v>0.99733724508918697</v>
      </c>
      <c r="I374">
        <v>-12.859974286365601</v>
      </c>
      <c r="J374">
        <v>3956.1803416707298</v>
      </c>
      <c r="K374">
        <v>0.99740639809631204</v>
      </c>
      <c r="L374">
        <v>-12.238134921130801</v>
      </c>
      <c r="M374">
        <v>1695.4745221112901</v>
      </c>
      <c r="N374">
        <v>0.99424082521531398</v>
      </c>
    </row>
    <row r="375" spans="1:14" x14ac:dyDescent="0.25">
      <c r="A375">
        <v>374</v>
      </c>
      <c r="B375" t="s">
        <v>473</v>
      </c>
      <c r="C375">
        <v>-12.1974181571341</v>
      </c>
      <c r="D375">
        <v>1696.36428010643</v>
      </c>
      <c r="E375">
        <v>0.99426299652491001</v>
      </c>
      <c r="F375">
        <v>-13.202860007559501</v>
      </c>
      <c r="G375">
        <v>3956.1803309576198</v>
      </c>
      <c r="H375">
        <v>0.99733724508919797</v>
      </c>
      <c r="I375">
        <v>-12.8599742863577</v>
      </c>
      <c r="J375">
        <v>3956.18034166796</v>
      </c>
      <c r="K375">
        <v>0.99740639809631104</v>
      </c>
      <c r="L375">
        <v>-12.2381349211242</v>
      </c>
      <c r="M375">
        <v>1695.4745220571399</v>
      </c>
      <c r="N375">
        <v>0.99424082521513402</v>
      </c>
    </row>
    <row r="376" spans="1:14" x14ac:dyDescent="0.25">
      <c r="A376">
        <v>375</v>
      </c>
      <c r="B376" t="s">
        <v>474</v>
      </c>
      <c r="C376">
        <v>-12.197418157138999</v>
      </c>
      <c r="D376">
        <v>1696.3642801081901</v>
      </c>
      <c r="E376">
        <v>0.99426299652491301</v>
      </c>
      <c r="F376">
        <v>-13.202860007538501</v>
      </c>
      <c r="G376">
        <v>3956.1803309329198</v>
      </c>
      <c r="H376">
        <v>0.99733724508918498</v>
      </c>
      <c r="I376">
        <v>-12.859974286374401</v>
      </c>
      <c r="J376">
        <v>3956.1803416735602</v>
      </c>
      <c r="K376">
        <v>0.99740639809631204</v>
      </c>
      <c r="L376">
        <v>-12.2381349211512</v>
      </c>
      <c r="M376">
        <v>1695.47452207123</v>
      </c>
      <c r="N376">
        <v>0.99424082521516899</v>
      </c>
    </row>
    <row r="377" spans="1:14" x14ac:dyDescent="0.25">
      <c r="A377">
        <v>376</v>
      </c>
      <c r="B377" t="s">
        <v>475</v>
      </c>
      <c r="C377">
        <v>-12.197418157136701</v>
      </c>
      <c r="D377">
        <v>1696.36428010485</v>
      </c>
      <c r="E377">
        <v>0.99426299652490302</v>
      </c>
      <c r="F377">
        <v>-13.202860007557801</v>
      </c>
      <c r="G377">
        <v>3956.1803309422999</v>
      </c>
      <c r="H377">
        <v>0.99733724508918797</v>
      </c>
      <c r="I377">
        <v>-12.8599742863607</v>
      </c>
      <c r="J377">
        <v>3956.18034166696</v>
      </c>
      <c r="K377">
        <v>0.99740639809631004</v>
      </c>
      <c r="L377">
        <v>-12.2381349211105</v>
      </c>
      <c r="M377">
        <v>1695.4745220458799</v>
      </c>
      <c r="N377">
        <v>0.99424082521510204</v>
      </c>
    </row>
    <row r="378" spans="1:14" x14ac:dyDescent="0.25">
      <c r="A378">
        <v>377</v>
      </c>
      <c r="B378" t="s">
        <v>476</v>
      </c>
      <c r="C378">
        <v>-12.1974181571351</v>
      </c>
      <c r="D378">
        <v>1696.36428010546</v>
      </c>
      <c r="E378">
        <v>0.99426299652490602</v>
      </c>
      <c r="F378">
        <v>-13.202860007550401</v>
      </c>
      <c r="G378">
        <v>3956.1803309396</v>
      </c>
      <c r="H378">
        <v>0.99733724508918797</v>
      </c>
      <c r="I378">
        <v>-12.859974286385301</v>
      </c>
      <c r="J378">
        <v>3956.1803416735802</v>
      </c>
      <c r="K378">
        <v>0.99740639809631004</v>
      </c>
      <c r="L378">
        <v>-12.238134921248401</v>
      </c>
      <c r="M378">
        <v>1695.4745220868499</v>
      </c>
      <c r="N378">
        <v>0.99424082521517598</v>
      </c>
    </row>
    <row r="379" spans="1:14" x14ac:dyDescent="0.25">
      <c r="A379">
        <v>378</v>
      </c>
      <c r="B379" t="s">
        <v>477</v>
      </c>
      <c r="C379">
        <v>-12.197418157125499</v>
      </c>
      <c r="D379">
        <v>1696.3642801025801</v>
      </c>
      <c r="E379">
        <v>0.99426299652490102</v>
      </c>
      <c r="F379">
        <v>-13.2028600075833</v>
      </c>
      <c r="G379">
        <v>3956.1803309645002</v>
      </c>
      <c r="H379">
        <v>0.99733724508919797</v>
      </c>
      <c r="I379">
        <v>-12.8599742863654</v>
      </c>
      <c r="J379">
        <v>3956.18034165678</v>
      </c>
      <c r="K379">
        <v>0.99740639809630305</v>
      </c>
      <c r="L379">
        <v>-12.238134921126401</v>
      </c>
      <c r="M379">
        <v>1695.47452205575</v>
      </c>
      <c r="N379">
        <v>0.99424082521512802</v>
      </c>
    </row>
    <row r="380" spans="1:14" x14ac:dyDescent="0.25">
      <c r="A380">
        <v>379</v>
      </c>
      <c r="B380" t="s">
        <v>478</v>
      </c>
      <c r="C380">
        <v>-12.1974181572847</v>
      </c>
      <c r="D380">
        <v>1696.3642801885701</v>
      </c>
      <c r="E380">
        <v>0.99426299652511696</v>
      </c>
      <c r="F380">
        <v>-13.202860007544199</v>
      </c>
      <c r="G380">
        <v>3956.1803309417801</v>
      </c>
      <c r="H380">
        <v>0.99733724508918997</v>
      </c>
      <c r="I380">
        <v>-12.859974286362201</v>
      </c>
      <c r="J380">
        <v>3956.1803416592402</v>
      </c>
      <c r="K380">
        <v>0.99740639809630505</v>
      </c>
      <c r="L380">
        <v>-12.238134921113</v>
      </c>
      <c r="M380">
        <v>1695.4745220581301</v>
      </c>
      <c r="N380">
        <v>0.99424082521514201</v>
      </c>
    </row>
    <row r="381" spans="1:14" x14ac:dyDescent="0.25">
      <c r="A381">
        <v>380</v>
      </c>
      <c r="B381" t="s">
        <v>479</v>
      </c>
      <c r="C381">
        <v>-12.197418157128</v>
      </c>
      <c r="D381">
        <v>1696.3642801014901</v>
      </c>
      <c r="E381">
        <v>0.99426299652489603</v>
      </c>
      <c r="F381">
        <v>-13.202860007569999</v>
      </c>
      <c r="G381">
        <v>3956.1803309698698</v>
      </c>
      <c r="H381">
        <v>0.99733724508920396</v>
      </c>
      <c r="I381">
        <v>-12.859974286346899</v>
      </c>
      <c r="J381">
        <v>3956.1803416350799</v>
      </c>
      <c r="K381">
        <v>0.99740639809629195</v>
      </c>
      <c r="L381">
        <v>-12.238134921116499</v>
      </c>
      <c r="M381">
        <v>1695.4745220577499</v>
      </c>
      <c r="N381">
        <v>0.99424082521513901</v>
      </c>
    </row>
    <row r="382" spans="1:14" x14ac:dyDescent="0.25">
      <c r="A382">
        <v>381</v>
      </c>
      <c r="B382" t="s">
        <v>480</v>
      </c>
      <c r="C382">
        <v>-12.19741815713</v>
      </c>
      <c r="D382">
        <v>1696.3642800978901</v>
      </c>
      <c r="E382">
        <v>0.99426299652488304</v>
      </c>
      <c r="F382">
        <v>-13.2028600075543</v>
      </c>
      <c r="G382">
        <v>3956.18033093441</v>
      </c>
      <c r="H382">
        <v>0.99733724508918298</v>
      </c>
      <c r="I382">
        <v>-12.859974286378399</v>
      </c>
      <c r="J382">
        <v>3956.1803416807202</v>
      </c>
      <c r="K382">
        <v>0.99740639809631604</v>
      </c>
      <c r="L382">
        <v>-12.2381349211238</v>
      </c>
      <c r="M382">
        <v>1695.47452205934</v>
      </c>
      <c r="N382">
        <v>0.99424082521514101</v>
      </c>
    </row>
    <row r="383" spans="1:14" x14ac:dyDescent="0.25">
      <c r="A383">
        <v>382</v>
      </c>
      <c r="B383" t="s">
        <v>481</v>
      </c>
      <c r="C383">
        <v>-12.197418157128499</v>
      </c>
      <c r="D383">
        <v>1696.36428010841</v>
      </c>
      <c r="E383">
        <v>0.99426299652491901</v>
      </c>
      <c r="F383">
        <v>-13.2028600075247</v>
      </c>
      <c r="G383">
        <v>3956.18033092214</v>
      </c>
      <c r="H383">
        <v>0.99733724508918098</v>
      </c>
      <c r="I383">
        <v>-12.859974286195399</v>
      </c>
      <c r="J383">
        <v>3956.1803415821701</v>
      </c>
      <c r="K383">
        <v>0.99740639809628795</v>
      </c>
      <c r="L383">
        <v>-12.238134921118901</v>
      </c>
      <c r="M383">
        <v>1695.4745220581599</v>
      </c>
      <c r="N383">
        <v>0.99424082521513901</v>
      </c>
    </row>
    <row r="384" spans="1:14" x14ac:dyDescent="0.25">
      <c r="A384">
        <v>383</v>
      </c>
      <c r="B384" t="s">
        <v>482</v>
      </c>
      <c r="C384">
        <v>-12.1974181571182</v>
      </c>
      <c r="D384">
        <v>1696.36428010708</v>
      </c>
      <c r="E384">
        <v>0.99426299652491901</v>
      </c>
      <c r="F384">
        <v>-13.2028600075631</v>
      </c>
      <c r="G384">
        <v>3956.1803309407101</v>
      </c>
      <c r="H384">
        <v>0.99733724508918598</v>
      </c>
      <c r="I384">
        <v>-12.859974286355</v>
      </c>
      <c r="J384">
        <v>3956.1803416518701</v>
      </c>
      <c r="K384">
        <v>0.99740639809630105</v>
      </c>
      <c r="L384">
        <v>-12.2381349211286</v>
      </c>
      <c r="M384">
        <v>1695.47452205635</v>
      </c>
      <c r="N384">
        <v>0.99424082521512902</v>
      </c>
    </row>
    <row r="385" spans="1:14" x14ac:dyDescent="0.25">
      <c r="A385">
        <v>384</v>
      </c>
      <c r="B385" t="s">
        <v>483</v>
      </c>
      <c r="C385">
        <v>-12.197418157145499</v>
      </c>
      <c r="D385">
        <v>1696.36428010913</v>
      </c>
      <c r="E385">
        <v>0.99426299652491301</v>
      </c>
      <c r="F385">
        <v>-13.2028600075562</v>
      </c>
      <c r="G385">
        <v>3956.1803309373399</v>
      </c>
      <c r="H385">
        <v>0.99733724508918498</v>
      </c>
      <c r="I385">
        <v>-12.8599742863709</v>
      </c>
      <c r="J385">
        <v>3956.18034167731</v>
      </c>
      <c r="K385">
        <v>0.99740639809631504</v>
      </c>
      <c r="L385">
        <v>-12.2381349211188</v>
      </c>
      <c r="M385">
        <v>1695.4745220556399</v>
      </c>
      <c r="N385">
        <v>0.99424082521513102</v>
      </c>
    </row>
    <row r="386" spans="1:14" x14ac:dyDescent="0.25">
      <c r="A386">
        <v>385</v>
      </c>
      <c r="B386" t="s">
        <v>484</v>
      </c>
      <c r="C386">
        <v>-12.1974181571338</v>
      </c>
      <c r="D386">
        <v>1696.3642800989001</v>
      </c>
      <c r="E386">
        <v>0.99426299652488404</v>
      </c>
      <c r="F386">
        <v>-13.2028600075454</v>
      </c>
      <c r="G386">
        <v>3956.1803309147799</v>
      </c>
      <c r="H386">
        <v>0.99733724508917199</v>
      </c>
      <c r="I386">
        <v>-12.8599742863393</v>
      </c>
      <c r="J386">
        <v>3956.1803416759599</v>
      </c>
      <c r="K386">
        <v>0.99740639809632003</v>
      </c>
      <c r="L386">
        <v>-12.2381349211194</v>
      </c>
      <c r="M386">
        <v>1695.4745220483301</v>
      </c>
      <c r="N386">
        <v>0.99424082521510604</v>
      </c>
    </row>
    <row r="387" spans="1:14" x14ac:dyDescent="0.25">
      <c r="A387">
        <v>386</v>
      </c>
      <c r="B387" t="s">
        <v>485</v>
      </c>
      <c r="C387">
        <v>-12.197418157125099</v>
      </c>
      <c r="D387">
        <v>1696.36428010395</v>
      </c>
      <c r="E387">
        <v>0.99426299652490502</v>
      </c>
      <c r="F387">
        <v>-13.2028600075678</v>
      </c>
      <c r="G387">
        <v>3956.1803309409802</v>
      </c>
      <c r="H387">
        <v>0.99733724508918498</v>
      </c>
      <c r="I387">
        <v>-12.859974286561201</v>
      </c>
      <c r="J387">
        <v>3956.1803417860401</v>
      </c>
      <c r="K387">
        <v>0.99740639809634801</v>
      </c>
      <c r="L387">
        <v>-12.238134921128299</v>
      </c>
      <c r="M387">
        <v>1695.47452206099</v>
      </c>
      <c r="N387">
        <v>0.99424082521514501</v>
      </c>
    </row>
    <row r="388" spans="1:14" x14ac:dyDescent="0.25">
      <c r="A388">
        <v>387</v>
      </c>
      <c r="B388" t="s">
        <v>486</v>
      </c>
      <c r="C388">
        <v>-12.197418156985901</v>
      </c>
      <c r="D388">
        <v>1696.3642801062299</v>
      </c>
      <c r="E388">
        <v>0.99426299652497896</v>
      </c>
      <c r="F388">
        <v>-13.2028600075413</v>
      </c>
      <c r="G388">
        <v>3956.1803309371298</v>
      </c>
      <c r="H388">
        <v>0.99733724508918797</v>
      </c>
      <c r="I388">
        <v>-12.859974286364499</v>
      </c>
      <c r="J388">
        <v>3956.18034165989</v>
      </c>
      <c r="K388">
        <v>0.99740639809630505</v>
      </c>
      <c r="L388">
        <v>-12.238134921137499</v>
      </c>
      <c r="M388">
        <v>1695.47452206207</v>
      </c>
      <c r="N388">
        <v>0.99424082521514401</v>
      </c>
    </row>
    <row r="389" spans="1:14" x14ac:dyDescent="0.25">
      <c r="A389">
        <v>388</v>
      </c>
      <c r="B389" t="s">
        <v>487</v>
      </c>
      <c r="C389">
        <v>-12.197418157122801</v>
      </c>
      <c r="D389">
        <v>1696.3642800990999</v>
      </c>
      <c r="E389">
        <v>0.99426299652489003</v>
      </c>
      <c r="F389">
        <v>-13.202860007574699</v>
      </c>
      <c r="G389">
        <v>3956.1803309519801</v>
      </c>
      <c r="H389">
        <v>0.99733724508919097</v>
      </c>
      <c r="I389">
        <v>-12.8599742863403</v>
      </c>
      <c r="J389">
        <v>3956.1803416359398</v>
      </c>
      <c r="K389">
        <v>0.99740639809629394</v>
      </c>
      <c r="L389">
        <v>-12.2381349211271</v>
      </c>
      <c r="M389">
        <v>1695.47452205784</v>
      </c>
      <c r="N389">
        <v>0.99424082521513502</v>
      </c>
    </row>
    <row r="390" spans="1:14" x14ac:dyDescent="0.25">
      <c r="A390">
        <v>389</v>
      </c>
      <c r="B390" t="s">
        <v>488</v>
      </c>
      <c r="C390">
        <v>-12.197418157127499</v>
      </c>
      <c r="D390">
        <v>1696.36428009418</v>
      </c>
      <c r="E390">
        <v>0.99426299652487105</v>
      </c>
      <c r="F390">
        <v>-13.202860007543199</v>
      </c>
      <c r="G390">
        <v>3956.18033092103</v>
      </c>
      <c r="H390">
        <v>0.99733724508917598</v>
      </c>
      <c r="I390">
        <v>-12.859974286362499</v>
      </c>
      <c r="J390">
        <v>3956.18034165583</v>
      </c>
      <c r="K390">
        <v>0.99740639809630205</v>
      </c>
      <c r="L390">
        <v>-12.238134921117799</v>
      </c>
      <c r="M390">
        <v>1695.47452206155</v>
      </c>
      <c r="N390">
        <v>0.994240825215152</v>
      </c>
    </row>
    <row r="391" spans="1:14" x14ac:dyDescent="0.25">
      <c r="A391">
        <v>390</v>
      </c>
      <c r="B391" t="s">
        <v>489</v>
      </c>
      <c r="C391">
        <v>-12.1974181571091</v>
      </c>
      <c r="D391">
        <v>1696.3642800928201</v>
      </c>
      <c r="E391">
        <v>0.99426299652487504</v>
      </c>
      <c r="F391">
        <v>-13.2028600075933</v>
      </c>
      <c r="G391">
        <v>3956.18033078607</v>
      </c>
      <c r="H391">
        <v>0.99733724508907595</v>
      </c>
      <c r="I391">
        <v>-12.859974286334801</v>
      </c>
      <c r="J391">
        <v>3956.1803416364601</v>
      </c>
      <c r="K391">
        <v>0.99740639809629505</v>
      </c>
      <c r="L391">
        <v>-12.238134921125299</v>
      </c>
      <c r="M391">
        <v>1695.4745220540401</v>
      </c>
      <c r="N391">
        <v>0.99424082521512203</v>
      </c>
    </row>
    <row r="392" spans="1:14" x14ac:dyDescent="0.25">
      <c r="A392">
        <v>391</v>
      </c>
      <c r="B392" t="s">
        <v>490</v>
      </c>
      <c r="C392">
        <v>4.3695311742547904</v>
      </c>
      <c r="D392">
        <v>1.42315566024663</v>
      </c>
      <c r="E392">
        <v>2.1383562752476798E-3</v>
      </c>
      <c r="F392">
        <v>21.929276964752798</v>
      </c>
      <c r="G392">
        <v>3956.1803301278501</v>
      </c>
      <c r="H392">
        <v>0.99557731436391095</v>
      </c>
      <c r="I392">
        <v>-12.859974286366301</v>
      </c>
      <c r="J392">
        <v>3956.1803416774301</v>
      </c>
      <c r="K392">
        <v>0.99740639809631604</v>
      </c>
      <c r="L392">
        <v>4.3306002738824603</v>
      </c>
      <c r="M392">
        <v>1.42048675960989</v>
      </c>
      <c r="N392">
        <v>2.2985417938465201E-3</v>
      </c>
    </row>
    <row r="393" spans="1:14" x14ac:dyDescent="0.25">
      <c r="A393">
        <v>392</v>
      </c>
      <c r="B393" t="s">
        <v>491</v>
      </c>
      <c r="C393">
        <v>-12.2478743719201</v>
      </c>
      <c r="D393">
        <v>2399.5447334426199</v>
      </c>
      <c r="E393">
        <v>0.99592741602436297</v>
      </c>
      <c r="F393" t="s">
        <v>170</v>
      </c>
      <c r="G393" t="s">
        <v>170</v>
      </c>
      <c r="H393" t="s">
        <v>170</v>
      </c>
      <c r="I393">
        <v>-12.8599742863397</v>
      </c>
      <c r="J393">
        <v>3956.18034163636</v>
      </c>
      <c r="K393">
        <v>0.99740639809629394</v>
      </c>
      <c r="L393">
        <v>-12.326661086133001</v>
      </c>
      <c r="M393">
        <v>2399.5447248666201</v>
      </c>
      <c r="N393">
        <v>0.99590121859075198</v>
      </c>
    </row>
    <row r="394" spans="1:14" x14ac:dyDescent="0.25">
      <c r="A394">
        <v>393</v>
      </c>
      <c r="B394" t="s">
        <v>492</v>
      </c>
      <c r="C394">
        <v>-12.2478743719451</v>
      </c>
      <c r="D394">
        <v>2399.5447334466098</v>
      </c>
      <c r="E394">
        <v>0.99592741602436197</v>
      </c>
      <c r="F394" t="s">
        <v>170</v>
      </c>
      <c r="G394" t="s">
        <v>170</v>
      </c>
      <c r="H394" t="s">
        <v>170</v>
      </c>
      <c r="I394">
        <v>-12.859974286373699</v>
      </c>
      <c r="J394">
        <v>3956.18034166905</v>
      </c>
      <c r="K394">
        <v>0.99740639809630904</v>
      </c>
      <c r="L394">
        <v>-12.326661086145</v>
      </c>
      <c r="M394">
        <v>2399.5447248772998</v>
      </c>
      <c r="N394">
        <v>0.99590121859076597</v>
      </c>
    </row>
    <row r="395" spans="1:14" x14ac:dyDescent="0.25">
      <c r="A395">
        <v>394</v>
      </c>
      <c r="B395" t="s">
        <v>493</v>
      </c>
      <c r="C395">
        <v>-12.247874371933699</v>
      </c>
      <c r="D395">
        <v>2399.5447334747801</v>
      </c>
      <c r="E395">
        <v>0.99592741602441304</v>
      </c>
      <c r="F395" t="s">
        <v>170</v>
      </c>
      <c r="G395" t="s">
        <v>170</v>
      </c>
      <c r="H395" t="s">
        <v>170</v>
      </c>
      <c r="I395">
        <v>-12.8599742863674</v>
      </c>
      <c r="J395">
        <v>3956.1803416446601</v>
      </c>
      <c r="K395">
        <v>0.99740639809629394</v>
      </c>
      <c r="L395">
        <v>-12.326661086141099</v>
      </c>
      <c r="M395">
        <v>2399.5447248730502</v>
      </c>
      <c r="N395">
        <v>0.99590121859075997</v>
      </c>
    </row>
    <row r="396" spans="1:14" x14ac:dyDescent="0.25">
      <c r="A396">
        <v>395</v>
      </c>
      <c r="B396" t="s">
        <v>494</v>
      </c>
      <c r="C396">
        <v>-12.2478743719159</v>
      </c>
      <c r="D396">
        <v>2399.5447334477999</v>
      </c>
      <c r="E396">
        <v>0.99592741602437396</v>
      </c>
      <c r="F396" t="s">
        <v>170</v>
      </c>
      <c r="G396" t="s">
        <v>170</v>
      </c>
      <c r="H396" t="s">
        <v>170</v>
      </c>
      <c r="I396">
        <v>-12.859974286373101</v>
      </c>
      <c r="J396">
        <v>3956.1803416612102</v>
      </c>
      <c r="K396">
        <v>0.99740639809630405</v>
      </c>
      <c r="L396">
        <v>-12.3266610861416</v>
      </c>
      <c r="M396">
        <v>2399.5447248758801</v>
      </c>
      <c r="N396">
        <v>0.99590121859076497</v>
      </c>
    </row>
    <row r="397" spans="1:14" x14ac:dyDescent="0.25">
      <c r="A397">
        <v>396</v>
      </c>
      <c r="B397" t="s">
        <v>495</v>
      </c>
      <c r="C397">
        <v>-12.247874371931299</v>
      </c>
      <c r="D397">
        <v>2399.5447334443702</v>
      </c>
      <c r="E397">
        <v>0.99592741602436297</v>
      </c>
      <c r="F397" t="s">
        <v>170</v>
      </c>
      <c r="G397" t="s">
        <v>170</v>
      </c>
      <c r="H397" t="s">
        <v>170</v>
      </c>
      <c r="I397">
        <v>-12.8599742863691</v>
      </c>
      <c r="J397">
        <v>3956.1803416655398</v>
      </c>
      <c r="K397">
        <v>0.99740639809630705</v>
      </c>
      <c r="L397">
        <v>-12.326661086143501</v>
      </c>
      <c r="M397">
        <v>2399.5447248785999</v>
      </c>
      <c r="N397">
        <v>0.99590121859076897</v>
      </c>
    </row>
    <row r="398" spans="1:14" x14ac:dyDescent="0.25">
      <c r="A398">
        <v>397</v>
      </c>
      <c r="B398" t="s">
        <v>496</v>
      </c>
      <c r="C398">
        <v>-12.247874371922601</v>
      </c>
      <c r="D398">
        <v>2399.5447334586502</v>
      </c>
      <c r="E398">
        <v>0.99592741602439006</v>
      </c>
      <c r="F398" t="s">
        <v>170</v>
      </c>
      <c r="G398" t="s">
        <v>170</v>
      </c>
      <c r="H398" t="s">
        <v>170</v>
      </c>
      <c r="I398">
        <v>-12.859974286373699</v>
      </c>
      <c r="J398">
        <v>3956.1803416604598</v>
      </c>
      <c r="K398">
        <v>0.99740639809630305</v>
      </c>
      <c r="L398">
        <v>-12.326661086121099</v>
      </c>
      <c r="M398">
        <v>2399.54472487458</v>
      </c>
      <c r="N398">
        <v>0.99590121859076997</v>
      </c>
    </row>
    <row r="399" spans="1:14" x14ac:dyDescent="0.25">
      <c r="A399">
        <v>398</v>
      </c>
      <c r="B399" t="s">
        <v>497</v>
      </c>
      <c r="C399">
        <v>-12.247874371921499</v>
      </c>
      <c r="D399">
        <v>2399.54473344795</v>
      </c>
      <c r="E399">
        <v>0.99592741602437196</v>
      </c>
      <c r="F399" t="s">
        <v>170</v>
      </c>
      <c r="G399" t="s">
        <v>170</v>
      </c>
      <c r="H399" t="s">
        <v>170</v>
      </c>
      <c r="I399">
        <v>-12.8599742863494</v>
      </c>
      <c r="J399">
        <v>3956.1803417473702</v>
      </c>
      <c r="K399">
        <v>0.997406398096365</v>
      </c>
      <c r="L399">
        <v>-12.326661086142799</v>
      </c>
      <c r="M399">
        <v>2399.5447248711398</v>
      </c>
      <c r="N399">
        <v>0.99590121859075698</v>
      </c>
    </row>
    <row r="400" spans="1:14" x14ac:dyDescent="0.25">
      <c r="B400" t="s">
        <v>498</v>
      </c>
      <c r="C400">
        <v>-12.2478743719201</v>
      </c>
      <c r="D400">
        <v>2399.5447334458299</v>
      </c>
      <c r="E400">
        <v>0.99592741602436896</v>
      </c>
      <c r="F400" t="s">
        <v>170</v>
      </c>
      <c r="G400" t="s">
        <v>170</v>
      </c>
      <c r="H400" t="s">
        <v>170</v>
      </c>
      <c r="I400">
        <v>-12.859974286365</v>
      </c>
      <c r="J400">
        <v>3956.1803416714502</v>
      </c>
      <c r="K400">
        <v>0.99740639809631204</v>
      </c>
      <c r="L400">
        <v>-12.3266610861399</v>
      </c>
      <c r="M400">
        <v>2399.5447248711298</v>
      </c>
      <c r="N400">
        <v>0.99590121859075698</v>
      </c>
    </row>
    <row r="401" spans="2:14" x14ac:dyDescent="0.25">
      <c r="B401" t="s">
        <v>499</v>
      </c>
      <c r="C401">
        <v>-12.2478743719146</v>
      </c>
      <c r="D401">
        <v>2399.5447334495402</v>
      </c>
      <c r="E401">
        <v>0.99592741602437695</v>
      </c>
      <c r="F401" t="s">
        <v>170</v>
      </c>
      <c r="G401" t="s">
        <v>170</v>
      </c>
      <c r="H401" t="s">
        <v>170</v>
      </c>
      <c r="I401">
        <v>-12.8599742863611</v>
      </c>
      <c r="J401">
        <v>3956.1803416828102</v>
      </c>
      <c r="K401">
        <v>0.99740639809632003</v>
      </c>
      <c r="L401">
        <v>-12.326661086140099</v>
      </c>
      <c r="M401">
        <v>2399.5447248631599</v>
      </c>
      <c r="N401">
        <v>0.99590121859074399</v>
      </c>
    </row>
    <row r="402" spans="2:14" x14ac:dyDescent="0.25">
      <c r="B402" t="s">
        <v>500</v>
      </c>
      <c r="C402">
        <v>20.884262473104499</v>
      </c>
      <c r="D402">
        <v>2399.5447335418098</v>
      </c>
      <c r="E402">
        <v>0.99305575762426102</v>
      </c>
      <c r="F402" t="s">
        <v>170</v>
      </c>
      <c r="G402" t="s">
        <v>170</v>
      </c>
      <c r="H402" t="s">
        <v>170</v>
      </c>
      <c r="I402">
        <v>22.2721626867814</v>
      </c>
      <c r="J402">
        <v>3956.1803424664699</v>
      </c>
      <c r="K402">
        <v>0.99550816208153803</v>
      </c>
      <c r="L402">
        <v>20.805475759149999</v>
      </c>
      <c r="M402">
        <v>2399.5447252795798</v>
      </c>
      <c r="N402">
        <v>0.99308195437430502</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02CA2-7AD3-4147-97BA-45DE7B51B5AF}">
  <dimension ref="A1:S291"/>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172</v>
      </c>
      <c r="C2">
        <v>-1.7331419719803101</v>
      </c>
      <c r="D2">
        <v>0.206146321214322</v>
      </c>
      <c r="E2" s="1">
        <v>4.1941809878918502E-17</v>
      </c>
      <c r="F2">
        <v>-2.3510905047611601</v>
      </c>
      <c r="G2">
        <v>0.30018706714027998</v>
      </c>
      <c r="H2" s="1">
        <v>4.7984646773169202E-15</v>
      </c>
      <c r="I2">
        <v>-1.0985762290116501</v>
      </c>
      <c r="J2">
        <v>0.28526772957170798</v>
      </c>
      <c r="K2">
        <v>1.1761931887357099E-4</v>
      </c>
      <c r="L2">
        <v>-1.7429809481406799</v>
      </c>
      <c r="M2">
        <v>0.204894043584816</v>
      </c>
      <c r="N2" s="1">
        <v>1.78887626201925E-17</v>
      </c>
      <c r="P2" t="str">
        <f>IF(E2&lt;0.001,"***",IF(E2&lt;0.01,"**",IF(E2&lt;0.05,"*",IF(E2&lt;0.1,"^",""))))</f>
        <v>***</v>
      </c>
      <c r="Q2" t="str">
        <f>IF(H2&lt;0.001,"***",IF(H2&lt;0.01,"**",IF(H2&lt;0.05,"*",IF(H2&lt;0.1,"^",""))))</f>
        <v>***</v>
      </c>
      <c r="R2" t="str">
        <f>IF(K2&lt;0.001,"***",IF(K2&lt;0.01,"**",IF(K2&lt;0.05,"*",IF(K2&lt;0.1,"^",""))))</f>
        <v>***</v>
      </c>
      <c r="S2" t="str">
        <f>IF(N2&lt;0.001,"***",IF(N2&lt;0.01,"**",IF(N2&lt;0.05,"*",IF(N2&lt;0.1,"^",""))))</f>
        <v>***</v>
      </c>
    </row>
    <row r="3" spans="1:19" x14ac:dyDescent="0.25">
      <c r="A3">
        <v>2</v>
      </c>
      <c r="B3" t="s">
        <v>120</v>
      </c>
      <c r="C3">
        <v>-9.9566768809200307E-3</v>
      </c>
      <c r="D3">
        <v>7.5792721934264104E-2</v>
      </c>
      <c r="E3">
        <v>0.89548484251518101</v>
      </c>
      <c r="F3">
        <v>0.131206729060071</v>
      </c>
      <c r="G3">
        <v>0.10101793743481</v>
      </c>
      <c r="H3">
        <v>0.19399683526817699</v>
      </c>
      <c r="I3">
        <v>-0.19580875575001699</v>
      </c>
      <c r="J3">
        <v>0.13190451090487901</v>
      </c>
      <c r="K3">
        <v>0.137683338742007</v>
      </c>
      <c r="L3">
        <v>-1.56253248250037E-2</v>
      </c>
      <c r="M3">
        <v>7.5569532228779907E-2</v>
      </c>
      <c r="N3">
        <v>0.83619142265517299</v>
      </c>
      <c r="P3" t="str">
        <f>IF(E3&lt;0.001,"***",IF(E3&lt;0.01,"**",IF(E3&lt;0.05,"*",IF(E3&lt;0.1,"^",""))))</f>
        <v/>
      </c>
      <c r="Q3" t="str">
        <f t="shared" ref="Q3:Q30" si="0">IF(H3&lt;0.001,"***",IF(H3&lt;0.01,"**",IF(H3&lt;0.05,"*",IF(H3&lt;0.1,"^",""))))</f>
        <v/>
      </c>
      <c r="R3" t="str">
        <f t="shared" ref="R3:R30" si="1">IF(K3&lt;0.001,"***",IF(K3&lt;0.01,"**",IF(K3&lt;0.05,"*",IF(K3&lt;0.1,"^",""))))</f>
        <v/>
      </c>
      <c r="S3" t="str">
        <f t="shared" ref="S3:S30" si="2">IF(N3&lt;0.001,"***",IF(N3&lt;0.01,"**",IF(N3&lt;0.05,"*",IF(N3&lt;0.1,"^",""))))</f>
        <v/>
      </c>
    </row>
    <row r="4" spans="1:19" x14ac:dyDescent="0.25">
      <c r="A4">
        <v>3</v>
      </c>
      <c r="B4" t="s">
        <v>10</v>
      </c>
      <c r="C4">
        <v>-5.6253810381748898E-2</v>
      </c>
      <c r="D4">
        <v>3.4253448307382903E-2</v>
      </c>
      <c r="E4">
        <v>0.100531643476282</v>
      </c>
      <c r="F4">
        <v>-4.5565467445073303E-2</v>
      </c>
      <c r="G4">
        <v>5.4064889853196303E-2</v>
      </c>
      <c r="H4">
        <v>0.39934467127668299</v>
      </c>
      <c r="I4">
        <v>-3.6226794553297699E-2</v>
      </c>
      <c r="J4">
        <v>4.6253334229738298E-2</v>
      </c>
      <c r="K4">
        <v>0.43349465571637302</v>
      </c>
      <c r="L4">
        <v>-5.6397176067047E-2</v>
      </c>
      <c r="M4">
        <v>3.4078271269865498E-2</v>
      </c>
      <c r="N4">
        <v>9.7938563506057605E-2</v>
      </c>
      <c r="P4" t="str">
        <f t="shared" ref="P4:P30" si="3">IF(E4&lt;0.001,"***",IF(E4&lt;0.01,"**",IF(E4&lt;0.05,"*",IF(E4&lt;0.1,"^",""))))</f>
        <v/>
      </c>
      <c r="Q4" t="str">
        <f t="shared" si="0"/>
        <v/>
      </c>
      <c r="R4" t="str">
        <f t="shared" si="1"/>
        <v/>
      </c>
      <c r="S4" t="str">
        <f t="shared" si="2"/>
        <v>^</v>
      </c>
    </row>
    <row r="5" spans="1:19" x14ac:dyDescent="0.25">
      <c r="A5">
        <v>4</v>
      </c>
      <c r="B5" t="s">
        <v>12</v>
      </c>
      <c r="C5">
        <v>-2.9033338006580901E-2</v>
      </c>
      <c r="D5">
        <v>3.93024727975494E-2</v>
      </c>
      <c r="E5">
        <v>0.46007989283991702</v>
      </c>
      <c r="F5">
        <v>-9.9054716659468606E-2</v>
      </c>
      <c r="G5">
        <v>5.3952187887679103E-2</v>
      </c>
      <c r="H5">
        <v>6.6361769476278698E-2</v>
      </c>
      <c r="I5">
        <v>6.5316438232567095E-2</v>
      </c>
      <c r="J5">
        <v>5.95091048828265E-2</v>
      </c>
      <c r="K5">
        <v>0.27238473744414998</v>
      </c>
      <c r="L5">
        <v>-2.9647416147745301E-2</v>
      </c>
      <c r="M5">
        <v>3.8974526847678402E-2</v>
      </c>
      <c r="N5">
        <v>0.446844037674201</v>
      </c>
      <c r="P5" t="str">
        <f t="shared" si="3"/>
        <v/>
      </c>
      <c r="Q5" t="str">
        <f t="shared" si="0"/>
        <v>^</v>
      </c>
      <c r="R5" t="str">
        <f t="shared" si="1"/>
        <v/>
      </c>
      <c r="S5" t="str">
        <f t="shared" si="2"/>
        <v/>
      </c>
    </row>
    <row r="6" spans="1:19" x14ac:dyDescent="0.25">
      <c r="A6">
        <v>5</v>
      </c>
      <c r="B6" t="s">
        <v>124</v>
      </c>
      <c r="C6">
        <v>7.5187942111638997E-2</v>
      </c>
      <c r="D6">
        <v>3.1459716799908999E-2</v>
      </c>
      <c r="E6">
        <v>1.68495117488996E-2</v>
      </c>
      <c r="F6" t="s">
        <v>170</v>
      </c>
      <c r="G6" t="s">
        <v>170</v>
      </c>
      <c r="H6" t="s">
        <v>170</v>
      </c>
      <c r="I6" t="s">
        <v>170</v>
      </c>
      <c r="J6" t="s">
        <v>170</v>
      </c>
      <c r="K6" t="s">
        <v>170</v>
      </c>
      <c r="L6">
        <v>7.9991762754757501E-2</v>
      </c>
      <c r="M6">
        <v>3.0103460313975001E-2</v>
      </c>
      <c r="N6">
        <v>7.8786099310096808E-3</v>
      </c>
      <c r="P6" t="str">
        <f t="shared" si="3"/>
        <v>*</v>
      </c>
      <c r="Q6" t="str">
        <f t="shared" si="0"/>
        <v/>
      </c>
      <c r="R6" t="str">
        <f t="shared" si="1"/>
        <v/>
      </c>
      <c r="S6" t="str">
        <f t="shared" si="2"/>
        <v>**</v>
      </c>
    </row>
    <row r="7" spans="1:19" x14ac:dyDescent="0.25">
      <c r="A7">
        <v>6</v>
      </c>
      <c r="B7" t="s">
        <v>25</v>
      </c>
      <c r="C7">
        <v>7.6209487487609806E-2</v>
      </c>
      <c r="D7">
        <v>4.2408935645501002E-2</v>
      </c>
      <c r="E7">
        <v>7.2333260938762703E-2</v>
      </c>
      <c r="F7">
        <v>7.6191393518520806E-2</v>
      </c>
      <c r="G7">
        <v>5.6110192818656597E-2</v>
      </c>
      <c r="H7">
        <v>0.17449902198991099</v>
      </c>
      <c r="I7">
        <v>7.1232837776756194E-2</v>
      </c>
      <c r="J7">
        <v>6.9127772648917202E-2</v>
      </c>
      <c r="K7">
        <v>0.30279796742661302</v>
      </c>
      <c r="L7">
        <v>7.0397290147611799E-2</v>
      </c>
      <c r="M7">
        <v>4.19991921820215E-2</v>
      </c>
      <c r="N7">
        <v>9.3707210351295506E-2</v>
      </c>
      <c r="P7" t="str">
        <f t="shared" si="3"/>
        <v>^</v>
      </c>
      <c r="Q7" t="str">
        <f t="shared" si="0"/>
        <v/>
      </c>
      <c r="R7" t="str">
        <f t="shared" si="1"/>
        <v/>
      </c>
      <c r="S7" t="str">
        <f t="shared" si="2"/>
        <v>^</v>
      </c>
    </row>
    <row r="8" spans="1:19" x14ac:dyDescent="0.25">
      <c r="A8">
        <v>7</v>
      </c>
      <c r="B8" t="s">
        <v>26</v>
      </c>
      <c r="C8">
        <v>-8.3345119842411802E-2</v>
      </c>
      <c r="D8">
        <v>6.3499227100662595E-2</v>
      </c>
      <c r="E8">
        <v>0.18933882566122201</v>
      </c>
      <c r="F8">
        <v>-0.161071741159239</v>
      </c>
      <c r="G8">
        <v>8.2648704675199802E-2</v>
      </c>
      <c r="H8">
        <v>5.1310720185730303E-2</v>
      </c>
      <c r="I8">
        <v>4.7156545179056701E-2</v>
      </c>
      <c r="J8">
        <v>0.10451593806435</v>
      </c>
      <c r="K8">
        <v>0.65185262262806098</v>
      </c>
      <c r="L8">
        <v>-9.8324248117486704E-2</v>
      </c>
      <c r="M8">
        <v>6.2940842662975199E-2</v>
      </c>
      <c r="N8">
        <v>0.11824812577520299</v>
      </c>
      <c r="P8" t="str">
        <f t="shared" si="3"/>
        <v/>
      </c>
      <c r="Q8" t="str">
        <f t="shared" si="0"/>
        <v>^</v>
      </c>
      <c r="R8" t="str">
        <f t="shared" si="1"/>
        <v/>
      </c>
      <c r="S8" t="str">
        <f t="shared" si="2"/>
        <v/>
      </c>
    </row>
    <row r="9" spans="1:19" x14ac:dyDescent="0.25">
      <c r="A9">
        <v>8</v>
      </c>
      <c r="B9" t="s">
        <v>30</v>
      </c>
      <c r="C9">
        <v>0.29157930629711998</v>
      </c>
      <c r="D9">
        <v>4.4533221139769201E-2</v>
      </c>
      <c r="E9" s="1">
        <v>5.8525452772159106E-11</v>
      </c>
      <c r="F9">
        <v>0.31124855889310998</v>
      </c>
      <c r="G9">
        <v>6.5122411566423705E-2</v>
      </c>
      <c r="H9" s="1">
        <v>1.75785460181271E-6</v>
      </c>
      <c r="I9">
        <v>0.274883674885254</v>
      </c>
      <c r="J9">
        <v>6.3134659968613602E-2</v>
      </c>
      <c r="K9" s="1">
        <v>1.3372050072085501E-5</v>
      </c>
      <c r="L9">
        <v>0.28388114225989702</v>
      </c>
      <c r="M9">
        <v>4.42519590078208E-2</v>
      </c>
      <c r="N9" s="1">
        <v>1.4072210327592001E-10</v>
      </c>
      <c r="P9" t="str">
        <f t="shared" si="3"/>
        <v>***</v>
      </c>
      <c r="Q9" t="str">
        <f t="shared" si="0"/>
        <v>***</v>
      </c>
      <c r="R9" t="str">
        <f t="shared" si="1"/>
        <v>***</v>
      </c>
      <c r="S9" t="str">
        <f t="shared" si="2"/>
        <v>***</v>
      </c>
    </row>
    <row r="10" spans="1:19" x14ac:dyDescent="0.25">
      <c r="A10">
        <v>9</v>
      </c>
      <c r="B10" t="s">
        <v>27</v>
      </c>
      <c r="C10">
        <v>0.29247551709180702</v>
      </c>
      <c r="D10">
        <v>6.2275912527429603E-2</v>
      </c>
      <c r="E10" s="1">
        <v>2.64725997329835E-6</v>
      </c>
      <c r="F10">
        <v>0.32466804128059701</v>
      </c>
      <c r="G10">
        <v>9.0130783284098903E-2</v>
      </c>
      <c r="H10">
        <v>3.1554981157597898E-4</v>
      </c>
      <c r="I10">
        <v>0.24209113852876299</v>
      </c>
      <c r="J10">
        <v>8.9120683695941505E-2</v>
      </c>
      <c r="K10">
        <v>6.5987822603759102E-3</v>
      </c>
      <c r="L10">
        <v>0.26625032664739001</v>
      </c>
      <c r="M10">
        <v>6.0845232727035299E-2</v>
      </c>
      <c r="N10" s="1">
        <v>1.20953661083591E-5</v>
      </c>
      <c r="P10" t="str">
        <f t="shared" si="3"/>
        <v>***</v>
      </c>
      <c r="Q10" t="str">
        <f t="shared" si="0"/>
        <v>***</v>
      </c>
      <c r="R10" t="str">
        <f t="shared" si="1"/>
        <v>**</v>
      </c>
      <c r="S10" t="str">
        <f t="shared" si="2"/>
        <v>***</v>
      </c>
    </row>
    <row r="11" spans="1:19" x14ac:dyDescent="0.25">
      <c r="A11">
        <v>10</v>
      </c>
      <c r="B11" t="s">
        <v>29</v>
      </c>
      <c r="C11">
        <v>0.129602032336047</v>
      </c>
      <c r="D11">
        <v>4.16554464024773E-2</v>
      </c>
      <c r="E11">
        <v>1.8627405265339301E-3</v>
      </c>
      <c r="F11">
        <v>0.112421512639564</v>
      </c>
      <c r="G11">
        <v>6.2650053008754106E-2</v>
      </c>
      <c r="H11">
        <v>7.2743599814384705E-2</v>
      </c>
      <c r="I11">
        <v>0.13762978589528599</v>
      </c>
      <c r="J11">
        <v>5.7094627348171702E-2</v>
      </c>
      <c r="K11">
        <v>1.59282339787368E-2</v>
      </c>
      <c r="L11">
        <v>0.12154779925649301</v>
      </c>
      <c r="M11">
        <v>4.1371865586410102E-2</v>
      </c>
      <c r="N11">
        <v>3.30407645303094E-3</v>
      </c>
      <c r="P11" t="str">
        <f t="shared" si="3"/>
        <v>**</v>
      </c>
      <c r="Q11" t="str">
        <f t="shared" si="0"/>
        <v>^</v>
      </c>
      <c r="R11" t="str">
        <f t="shared" si="1"/>
        <v>*</v>
      </c>
      <c r="S11" t="str">
        <f t="shared" si="2"/>
        <v>**</v>
      </c>
    </row>
    <row r="12" spans="1:19" x14ac:dyDescent="0.25">
      <c r="A12">
        <v>11</v>
      </c>
      <c r="B12" t="s">
        <v>28</v>
      </c>
      <c r="C12">
        <v>0.21391209341855</v>
      </c>
      <c r="D12">
        <v>9.0324947881765996E-2</v>
      </c>
      <c r="E12">
        <v>1.78724355276812E-2</v>
      </c>
      <c r="F12">
        <v>0.18751848035596599</v>
      </c>
      <c r="G12">
        <v>0.13019909520634401</v>
      </c>
      <c r="H12">
        <v>0.149798346845255</v>
      </c>
      <c r="I12">
        <v>0.23346008615723701</v>
      </c>
      <c r="J12">
        <v>0.12886752739238999</v>
      </c>
      <c r="K12">
        <v>7.0043617222481397E-2</v>
      </c>
      <c r="L12">
        <v>0.17916610887694101</v>
      </c>
      <c r="M12">
        <v>8.8428449346384594E-2</v>
      </c>
      <c r="N12">
        <v>4.2753115742603702E-2</v>
      </c>
      <c r="P12" t="str">
        <f t="shared" si="3"/>
        <v>*</v>
      </c>
      <c r="Q12" t="str">
        <f t="shared" si="0"/>
        <v/>
      </c>
      <c r="R12" t="str">
        <f t="shared" si="1"/>
        <v>^</v>
      </c>
      <c r="S12" t="str">
        <f t="shared" si="2"/>
        <v>*</v>
      </c>
    </row>
    <row r="13" spans="1:19" x14ac:dyDescent="0.25">
      <c r="A13">
        <v>12</v>
      </c>
      <c r="B13" t="s">
        <v>31</v>
      </c>
      <c r="C13">
        <v>-6.40091433781763E-2</v>
      </c>
      <c r="D13">
        <v>1.04838322786191E-2</v>
      </c>
      <c r="E13" s="1">
        <v>1.0247290383793899E-9</v>
      </c>
      <c r="F13">
        <v>-4.5877274037994201E-2</v>
      </c>
      <c r="G13">
        <v>1.55641455862749E-2</v>
      </c>
      <c r="H13">
        <v>3.2022463306704001E-3</v>
      </c>
      <c r="I13">
        <v>-7.8918739287958395E-2</v>
      </c>
      <c r="J13">
        <v>1.45000702952615E-2</v>
      </c>
      <c r="K13" s="1">
        <v>5.2495113034298602E-8</v>
      </c>
      <c r="L13">
        <v>-6.2008358282331401E-2</v>
      </c>
      <c r="M13">
        <v>1.0427669769494601E-2</v>
      </c>
      <c r="N13" s="1">
        <v>2.7390124674915501E-9</v>
      </c>
      <c r="P13" t="str">
        <f t="shared" si="3"/>
        <v>***</v>
      </c>
      <c r="Q13" t="str">
        <f t="shared" si="0"/>
        <v>**</v>
      </c>
      <c r="R13" t="str">
        <f t="shared" si="1"/>
        <v>***</v>
      </c>
      <c r="S13" t="str">
        <f t="shared" si="2"/>
        <v>***</v>
      </c>
    </row>
    <row r="14" spans="1:19" x14ac:dyDescent="0.25">
      <c r="A14">
        <v>13</v>
      </c>
      <c r="B14" t="s">
        <v>503</v>
      </c>
      <c r="C14">
        <v>-4.63866959551184E-2</v>
      </c>
      <c r="D14">
        <v>3.6236046681519897E-2</v>
      </c>
      <c r="E14">
        <v>0.200500918498281</v>
      </c>
      <c r="F14">
        <v>-6.8201508582607706E-2</v>
      </c>
      <c r="G14">
        <v>5.1852978834105001E-2</v>
      </c>
      <c r="H14">
        <v>0.188413727184741</v>
      </c>
      <c r="I14">
        <v>-3.0243793034401299E-2</v>
      </c>
      <c r="J14">
        <v>5.2893232256408601E-2</v>
      </c>
      <c r="K14">
        <v>0.56746461456278097</v>
      </c>
      <c r="L14">
        <v>-5.2591139089697203E-2</v>
      </c>
      <c r="M14">
        <v>3.5975706260269698E-2</v>
      </c>
      <c r="N14">
        <v>0.143781916076856</v>
      </c>
      <c r="P14" t="str">
        <f t="shared" si="3"/>
        <v/>
      </c>
      <c r="Q14" t="str">
        <f t="shared" si="0"/>
        <v/>
      </c>
      <c r="R14" t="str">
        <f t="shared" si="1"/>
        <v/>
      </c>
      <c r="S14" t="str">
        <f t="shared" si="2"/>
        <v/>
      </c>
    </row>
    <row r="15" spans="1:19" x14ac:dyDescent="0.25">
      <c r="A15">
        <v>14</v>
      </c>
      <c r="B15" t="s">
        <v>504</v>
      </c>
      <c r="C15">
        <v>-3.7833442405781598E-2</v>
      </c>
      <c r="D15">
        <v>4.6877377282777702E-2</v>
      </c>
      <c r="E15">
        <v>0.419624710653693</v>
      </c>
      <c r="F15">
        <v>-0.133651161350377</v>
      </c>
      <c r="G15">
        <v>0.11107151932093</v>
      </c>
      <c r="H15">
        <v>0.228864420918893</v>
      </c>
      <c r="I15">
        <v>-1.3700547374795599E-2</v>
      </c>
      <c r="J15">
        <v>5.4610720279574303E-2</v>
      </c>
      <c r="K15">
        <v>0.80190957949220298</v>
      </c>
      <c r="L15">
        <v>-3.3210617072771502E-2</v>
      </c>
      <c r="M15">
        <v>4.6704738275701901E-2</v>
      </c>
      <c r="N15">
        <v>0.47703715997916202</v>
      </c>
      <c r="P15" t="str">
        <f t="shared" si="3"/>
        <v/>
      </c>
      <c r="Q15" t="str">
        <f t="shared" si="0"/>
        <v/>
      </c>
      <c r="R15" t="str">
        <f t="shared" si="1"/>
        <v/>
      </c>
      <c r="S15" t="str">
        <f t="shared" si="2"/>
        <v/>
      </c>
    </row>
    <row r="16" spans="1:19" x14ac:dyDescent="0.25">
      <c r="A16">
        <v>15</v>
      </c>
      <c r="B16" t="s">
        <v>505</v>
      </c>
      <c r="C16">
        <v>-5.4846693656958601E-2</v>
      </c>
      <c r="D16">
        <v>4.0257771204781398E-2</v>
      </c>
      <c r="E16">
        <v>0.173075552932796</v>
      </c>
      <c r="F16">
        <v>-6.5643446334840202E-3</v>
      </c>
      <c r="G16">
        <v>6.4798489706497597E-2</v>
      </c>
      <c r="H16">
        <v>0.91930916019632003</v>
      </c>
      <c r="I16">
        <v>-7.6173836291720795E-2</v>
      </c>
      <c r="J16">
        <v>5.2842044925569001E-2</v>
      </c>
      <c r="K16">
        <v>0.149432640181835</v>
      </c>
      <c r="L16">
        <v>-5.75415733646992E-2</v>
      </c>
      <c r="M16">
        <v>4.0050790833888003E-2</v>
      </c>
      <c r="N16">
        <v>0.15079898101065201</v>
      </c>
      <c r="P16" t="str">
        <f t="shared" si="3"/>
        <v/>
      </c>
      <c r="Q16" t="str">
        <f t="shared" si="0"/>
        <v/>
      </c>
      <c r="R16" t="str">
        <f t="shared" si="1"/>
        <v/>
      </c>
      <c r="S16" t="str">
        <f t="shared" si="2"/>
        <v/>
      </c>
    </row>
    <row r="17" spans="1:19" x14ac:dyDescent="0.25">
      <c r="A17">
        <v>16</v>
      </c>
      <c r="B17" t="s">
        <v>173</v>
      </c>
      <c r="C17">
        <v>-0.114683082705513</v>
      </c>
      <c r="D17">
        <v>4.98230738629791E-2</v>
      </c>
      <c r="E17">
        <v>2.1346078415317101E-2</v>
      </c>
      <c r="F17">
        <v>-0.13726261409503099</v>
      </c>
      <c r="G17">
        <v>7.4249744815900201E-2</v>
      </c>
      <c r="H17">
        <v>6.4506765665161198E-2</v>
      </c>
      <c r="I17">
        <v>-9.1035525605870707E-2</v>
      </c>
      <c r="J17">
        <v>6.8932066871587594E-2</v>
      </c>
      <c r="K17">
        <v>0.18661619835561999</v>
      </c>
      <c r="L17">
        <v>-0.12154935123498101</v>
      </c>
      <c r="M17">
        <v>4.9588988598435697E-2</v>
      </c>
      <c r="N17">
        <v>1.4240616802298199E-2</v>
      </c>
      <c r="P17" t="str">
        <f t="shared" si="3"/>
        <v>*</v>
      </c>
      <c r="Q17" t="str">
        <f t="shared" si="0"/>
        <v>^</v>
      </c>
      <c r="R17" t="str">
        <f t="shared" si="1"/>
        <v/>
      </c>
      <c r="S17" t="str">
        <f t="shared" si="2"/>
        <v>*</v>
      </c>
    </row>
    <row r="18" spans="1:19" x14ac:dyDescent="0.25">
      <c r="A18">
        <v>17</v>
      </c>
      <c r="B18" t="s">
        <v>32</v>
      </c>
      <c r="C18">
        <v>-6.4901317220553197E-3</v>
      </c>
      <c r="D18">
        <v>2.5034060577112601E-2</v>
      </c>
      <c r="E18">
        <v>0.79544076730632696</v>
      </c>
      <c r="F18">
        <v>-1.2455930173351599E-2</v>
      </c>
      <c r="G18">
        <v>3.34396226123704E-2</v>
      </c>
      <c r="H18">
        <v>0.70952794149471599</v>
      </c>
      <c r="I18">
        <v>-1.8774400632761899E-2</v>
      </c>
      <c r="J18">
        <v>3.9985886099069598E-2</v>
      </c>
      <c r="K18">
        <v>0.63869392870527297</v>
      </c>
      <c r="L18">
        <v>-3.6635551270032302E-3</v>
      </c>
      <c r="M18">
        <v>2.4914235941009898E-2</v>
      </c>
      <c r="N18">
        <v>0.88309519296079997</v>
      </c>
      <c r="P18" t="str">
        <f t="shared" si="3"/>
        <v/>
      </c>
      <c r="Q18" t="str">
        <f t="shared" si="0"/>
        <v/>
      </c>
      <c r="R18" t="str">
        <f t="shared" si="1"/>
        <v/>
      </c>
      <c r="S18" t="str">
        <f t="shared" si="2"/>
        <v/>
      </c>
    </row>
    <row r="19" spans="1:19" x14ac:dyDescent="0.25">
      <c r="A19">
        <v>18</v>
      </c>
      <c r="B19" t="s">
        <v>33</v>
      </c>
      <c r="C19">
        <v>2.2938227677629E-2</v>
      </c>
      <c r="D19">
        <v>6.82767416984218E-3</v>
      </c>
      <c r="E19">
        <v>7.8056491509830104E-4</v>
      </c>
      <c r="F19">
        <v>3.7952978622959203E-2</v>
      </c>
      <c r="G19">
        <v>1.0374408949034601E-2</v>
      </c>
      <c r="H19">
        <v>2.5386718081431801E-4</v>
      </c>
      <c r="I19">
        <v>6.9494158963128499E-3</v>
      </c>
      <c r="J19">
        <v>9.2741842166341095E-3</v>
      </c>
      <c r="K19">
        <v>0.45365888663741999</v>
      </c>
      <c r="L19">
        <v>2.1830334503012101E-2</v>
      </c>
      <c r="M19">
        <v>6.7713358294737196E-3</v>
      </c>
      <c r="N19">
        <v>1.2644288370327499E-3</v>
      </c>
      <c r="P19" t="str">
        <f t="shared" si="3"/>
        <v>***</v>
      </c>
      <c r="Q19" t="str">
        <f t="shared" si="0"/>
        <v>***</v>
      </c>
      <c r="R19" t="str">
        <f t="shared" si="1"/>
        <v/>
      </c>
      <c r="S19" t="str">
        <f t="shared" si="2"/>
        <v>**</v>
      </c>
    </row>
    <row r="20" spans="1:19" x14ac:dyDescent="0.25">
      <c r="A20">
        <v>19</v>
      </c>
      <c r="B20" t="s">
        <v>118</v>
      </c>
      <c r="C20">
        <v>4.4767859756389599E-3</v>
      </c>
      <c r="D20">
        <v>1.0278064428623401E-2</v>
      </c>
      <c r="E20">
        <v>0.66315089771056801</v>
      </c>
      <c r="F20">
        <v>3.2824168343051498E-2</v>
      </c>
      <c r="G20">
        <v>1.53566568652215E-2</v>
      </c>
      <c r="H20">
        <v>3.2560973799129297E-2</v>
      </c>
      <c r="I20">
        <v>-1.6732966856448601E-2</v>
      </c>
      <c r="J20">
        <v>1.4362472224595E-2</v>
      </c>
      <c r="K20">
        <v>0.243999639427982</v>
      </c>
      <c r="L20">
        <v>5.6819331198511101E-3</v>
      </c>
      <c r="M20">
        <v>1.02090932897761E-2</v>
      </c>
      <c r="N20">
        <v>0.57783075660614003</v>
      </c>
      <c r="P20" t="str">
        <f t="shared" si="3"/>
        <v/>
      </c>
      <c r="Q20" t="str">
        <f t="shared" si="0"/>
        <v>*</v>
      </c>
      <c r="R20" t="str">
        <f t="shared" si="1"/>
        <v/>
      </c>
      <c r="S20" t="str">
        <f t="shared" si="2"/>
        <v/>
      </c>
    </row>
    <row r="21" spans="1:19" x14ac:dyDescent="0.25">
      <c r="A21">
        <v>20</v>
      </c>
      <c r="B21" t="s">
        <v>34</v>
      </c>
      <c r="C21">
        <v>3.4446824044404799E-3</v>
      </c>
      <c r="D21">
        <v>5.8333696075240802E-4</v>
      </c>
      <c r="E21" s="1">
        <v>3.5236211722732602E-9</v>
      </c>
      <c r="F21">
        <v>3.9705907850582801E-3</v>
      </c>
      <c r="G21">
        <v>9.1586806157221002E-4</v>
      </c>
      <c r="H21" s="1">
        <v>1.45541253834481E-5</v>
      </c>
      <c r="I21">
        <v>3.2030006570695799E-3</v>
      </c>
      <c r="J21">
        <v>7.7619955352162099E-4</v>
      </c>
      <c r="K21" s="1">
        <v>3.68298781888464E-5</v>
      </c>
      <c r="L21">
        <v>3.4288657651029199E-3</v>
      </c>
      <c r="M21">
        <v>5.7767098580773705E-4</v>
      </c>
      <c r="N21" s="1">
        <v>2.9264350908790001E-9</v>
      </c>
      <c r="P21" t="str">
        <f t="shared" si="3"/>
        <v>***</v>
      </c>
      <c r="Q21" t="str">
        <f t="shared" si="0"/>
        <v>***</v>
      </c>
      <c r="R21" t="str">
        <f t="shared" si="1"/>
        <v>***</v>
      </c>
      <c r="S21" t="str">
        <f t="shared" si="2"/>
        <v>***</v>
      </c>
    </row>
    <row r="22" spans="1:19" x14ac:dyDescent="0.25">
      <c r="A22">
        <v>21</v>
      </c>
      <c r="B22" t="s">
        <v>35</v>
      </c>
      <c r="C22" s="1">
        <v>3.3689390841471101E-6</v>
      </c>
      <c r="D22">
        <v>3.0007647226790499E-4</v>
      </c>
      <c r="E22">
        <v>0.99104238998139305</v>
      </c>
      <c r="F22">
        <v>1.4777273186395199E-4</v>
      </c>
      <c r="G22">
        <v>5.0441205872038498E-4</v>
      </c>
      <c r="H22">
        <v>0.76955246088478801</v>
      </c>
      <c r="I22" s="1">
        <v>-3.1603119863401799E-5</v>
      </c>
      <c r="J22">
        <v>3.8611486482006301E-4</v>
      </c>
      <c r="K22">
        <v>0.93476678155221105</v>
      </c>
      <c r="L22" s="1">
        <v>-7.95715389201622E-5</v>
      </c>
      <c r="M22">
        <v>2.9766360180238601E-4</v>
      </c>
      <c r="N22">
        <v>0.78922251785644604</v>
      </c>
      <c r="P22" t="str">
        <f t="shared" si="3"/>
        <v/>
      </c>
      <c r="Q22" t="str">
        <f t="shared" si="0"/>
        <v/>
      </c>
      <c r="R22" t="str">
        <f t="shared" si="1"/>
        <v/>
      </c>
      <c r="S22" t="str">
        <f t="shared" si="2"/>
        <v/>
      </c>
    </row>
    <row r="23" spans="1:19" x14ac:dyDescent="0.25">
      <c r="A23">
        <v>22</v>
      </c>
      <c r="B23" t="s">
        <v>36</v>
      </c>
      <c r="C23">
        <v>5.8646786644759295E-4</v>
      </c>
      <c r="D23">
        <v>1.5884763334632899E-4</v>
      </c>
      <c r="E23">
        <v>2.22484221533398E-4</v>
      </c>
      <c r="F23">
        <v>3.6541230255229698E-4</v>
      </c>
      <c r="G23">
        <v>2.32311817351151E-4</v>
      </c>
      <c r="H23">
        <v>0.11573295856334399</v>
      </c>
      <c r="I23">
        <v>7.6653185182348098E-4</v>
      </c>
      <c r="J23">
        <v>2.2478587195442999E-4</v>
      </c>
      <c r="K23">
        <v>6.4950134726111095E-4</v>
      </c>
      <c r="L23">
        <v>5.6838031488246402E-4</v>
      </c>
      <c r="M23">
        <v>1.5759400809389401E-4</v>
      </c>
      <c r="N23">
        <v>3.1022194695948799E-4</v>
      </c>
      <c r="P23" t="str">
        <f t="shared" si="3"/>
        <v>***</v>
      </c>
      <c r="Q23" t="str">
        <f t="shared" si="0"/>
        <v/>
      </c>
      <c r="R23" t="str">
        <f t="shared" si="1"/>
        <v>***</v>
      </c>
      <c r="S23" t="str">
        <f t="shared" si="2"/>
        <v>***</v>
      </c>
    </row>
    <row r="24" spans="1:19" x14ac:dyDescent="0.25">
      <c r="A24">
        <v>23</v>
      </c>
      <c r="B24" t="s">
        <v>37</v>
      </c>
      <c r="C24">
        <v>9.9936696096291997E-3</v>
      </c>
      <c r="D24">
        <v>3.0366240243822201E-2</v>
      </c>
      <c r="E24">
        <v>0.74207662095764804</v>
      </c>
      <c r="F24">
        <v>-2.41525194598197E-2</v>
      </c>
      <c r="G24">
        <v>4.44387078429146E-2</v>
      </c>
      <c r="H24">
        <v>0.58678432466146402</v>
      </c>
      <c r="I24">
        <v>4.6842343292446097E-2</v>
      </c>
      <c r="J24">
        <v>4.2545808406029603E-2</v>
      </c>
      <c r="K24">
        <v>0.27090271068124</v>
      </c>
      <c r="L24">
        <v>8.8366462068833595E-3</v>
      </c>
      <c r="M24">
        <v>3.0181428050519699E-2</v>
      </c>
      <c r="N24">
        <v>0.76968708206964698</v>
      </c>
      <c r="P24" t="str">
        <f t="shared" si="3"/>
        <v/>
      </c>
      <c r="Q24" t="str">
        <f t="shared" si="0"/>
        <v/>
      </c>
      <c r="R24" t="str">
        <f t="shared" si="1"/>
        <v/>
      </c>
      <c r="S24" t="str">
        <f t="shared" si="2"/>
        <v/>
      </c>
    </row>
    <row r="25" spans="1:19" x14ac:dyDescent="0.25">
      <c r="A25">
        <v>24</v>
      </c>
      <c r="B25" t="s">
        <v>38</v>
      </c>
      <c r="C25">
        <v>-4.0666954317317101E-2</v>
      </c>
      <c r="D25">
        <v>4.6082911468881001E-2</v>
      </c>
      <c r="E25">
        <v>0.37752073206904402</v>
      </c>
      <c r="F25">
        <v>-3.6232731596885101E-2</v>
      </c>
      <c r="G25">
        <v>6.7752138119042002E-2</v>
      </c>
      <c r="H25">
        <v>0.59279951228488403</v>
      </c>
      <c r="I25">
        <v>-3.0325367263387099E-2</v>
      </c>
      <c r="J25">
        <v>6.5146517015415295E-2</v>
      </c>
      <c r="K25">
        <v>0.641577134013529</v>
      </c>
      <c r="L25">
        <v>-3.3055905787945601E-2</v>
      </c>
      <c r="M25">
        <v>4.5958477578795398E-2</v>
      </c>
      <c r="N25">
        <v>0.47198326741062602</v>
      </c>
      <c r="P25" t="str">
        <f t="shared" si="3"/>
        <v/>
      </c>
      <c r="Q25" t="str">
        <f t="shared" si="0"/>
        <v/>
      </c>
      <c r="R25" t="str">
        <f t="shared" si="1"/>
        <v/>
      </c>
      <c r="S25" t="str">
        <f t="shared" si="2"/>
        <v/>
      </c>
    </row>
    <row r="26" spans="1:19" x14ac:dyDescent="0.25">
      <c r="A26">
        <v>25</v>
      </c>
      <c r="B26" t="s">
        <v>40</v>
      </c>
      <c r="C26">
        <v>-0.15258290023225299</v>
      </c>
      <c r="D26">
        <v>4.4498202928315397E-2</v>
      </c>
      <c r="E26">
        <v>6.0588164434035999E-4</v>
      </c>
      <c r="F26">
        <v>-9.2852358128386894E-2</v>
      </c>
      <c r="G26">
        <v>6.8386061519879804E-2</v>
      </c>
      <c r="H26">
        <v>0.17453753396414201</v>
      </c>
      <c r="I26">
        <v>-0.214941605976184</v>
      </c>
      <c r="J26">
        <v>6.0010737029866701E-2</v>
      </c>
      <c r="K26">
        <v>3.4134063385226498E-4</v>
      </c>
      <c r="L26">
        <v>-0.15369005404128899</v>
      </c>
      <c r="M26">
        <v>4.4272182906993703E-2</v>
      </c>
      <c r="N26">
        <v>5.1759542501349004E-4</v>
      </c>
      <c r="P26" t="str">
        <f t="shared" si="3"/>
        <v>***</v>
      </c>
      <c r="Q26" t="str">
        <f t="shared" si="0"/>
        <v/>
      </c>
      <c r="R26" t="str">
        <f t="shared" si="1"/>
        <v>***</v>
      </c>
      <c r="S26" t="str">
        <f t="shared" si="2"/>
        <v>***</v>
      </c>
    </row>
    <row r="27" spans="1:19" x14ac:dyDescent="0.25">
      <c r="A27">
        <v>26</v>
      </c>
      <c r="B27" t="s">
        <v>41</v>
      </c>
      <c r="C27">
        <v>-0.15838875265562499</v>
      </c>
      <c r="D27">
        <v>3.7473511142914799E-2</v>
      </c>
      <c r="E27" s="1">
        <v>2.3715858984459899E-5</v>
      </c>
      <c r="F27">
        <v>-0.134788920808871</v>
      </c>
      <c r="G27">
        <v>5.4104394660759302E-2</v>
      </c>
      <c r="H27">
        <v>1.2728559130762899E-2</v>
      </c>
      <c r="I27">
        <v>-0.204035433555526</v>
      </c>
      <c r="J27">
        <v>5.3367034634634498E-2</v>
      </c>
      <c r="K27">
        <v>1.31704939011756E-4</v>
      </c>
      <c r="L27">
        <v>-0.15410462593721999</v>
      </c>
      <c r="M27">
        <v>3.7093137164484501E-2</v>
      </c>
      <c r="N27" s="1">
        <v>3.2595397701561701E-5</v>
      </c>
      <c r="P27" t="str">
        <f t="shared" si="3"/>
        <v>***</v>
      </c>
      <c r="Q27" t="str">
        <f t="shared" si="0"/>
        <v>*</v>
      </c>
      <c r="R27" t="str">
        <f t="shared" si="1"/>
        <v>***</v>
      </c>
      <c r="S27" t="str">
        <f t="shared" si="2"/>
        <v>***</v>
      </c>
    </row>
    <row r="28" spans="1:19" x14ac:dyDescent="0.25">
      <c r="A28">
        <v>27</v>
      </c>
      <c r="B28" t="s">
        <v>39</v>
      </c>
      <c r="C28">
        <v>-0.14876403175842801</v>
      </c>
      <c r="D28">
        <v>3.8017473070014698E-2</v>
      </c>
      <c r="E28" s="1">
        <v>9.1140050456351904E-5</v>
      </c>
      <c r="F28">
        <v>-8.6387896533532599E-2</v>
      </c>
      <c r="G28">
        <v>5.7603533541411303E-2</v>
      </c>
      <c r="H28">
        <v>0.13369268267905801</v>
      </c>
      <c r="I28">
        <v>-0.227984372367735</v>
      </c>
      <c r="J28">
        <v>5.2035402509259303E-2</v>
      </c>
      <c r="K28" s="1">
        <v>1.17955994267196E-5</v>
      </c>
      <c r="L28">
        <v>-0.146260969099472</v>
      </c>
      <c r="M28">
        <v>3.7738743738764999E-2</v>
      </c>
      <c r="N28">
        <v>1.06354255143659E-4</v>
      </c>
      <c r="P28" t="str">
        <f t="shared" si="3"/>
        <v>***</v>
      </c>
      <c r="Q28" t="str">
        <f t="shared" si="0"/>
        <v/>
      </c>
      <c r="R28" t="str">
        <f t="shared" si="1"/>
        <v>***</v>
      </c>
      <c r="S28" t="str">
        <f t="shared" si="2"/>
        <v>***</v>
      </c>
    </row>
    <row r="29" spans="1:19" x14ac:dyDescent="0.25">
      <c r="A29">
        <v>28</v>
      </c>
      <c r="B29" t="s">
        <v>43</v>
      </c>
      <c r="C29">
        <v>-7.9082581265269403E-2</v>
      </c>
      <c r="D29">
        <v>1.07397435044791E-2</v>
      </c>
      <c r="E29" s="1">
        <v>1.7908980150287E-13</v>
      </c>
      <c r="F29">
        <v>-8.7439463131440104E-2</v>
      </c>
      <c r="G29">
        <v>1.62394605243515E-2</v>
      </c>
      <c r="H29" s="1">
        <v>7.2693869582294696E-8</v>
      </c>
      <c r="I29">
        <v>-7.8983637940743895E-2</v>
      </c>
      <c r="J29">
        <v>1.45389647240955E-2</v>
      </c>
      <c r="K29" s="1">
        <v>5.5554698611556703E-8</v>
      </c>
      <c r="L29">
        <v>-7.9999728665657896E-2</v>
      </c>
      <c r="M29">
        <v>1.06846897301206E-2</v>
      </c>
      <c r="N29" s="1">
        <v>7.0292288686463896E-14</v>
      </c>
      <c r="P29" t="str">
        <f t="shared" si="3"/>
        <v>***</v>
      </c>
      <c r="Q29" t="str">
        <f t="shared" si="0"/>
        <v>***</v>
      </c>
      <c r="R29" t="str">
        <f t="shared" si="1"/>
        <v>***</v>
      </c>
      <c r="S29" t="str">
        <f t="shared" si="2"/>
        <v>***</v>
      </c>
    </row>
    <row r="30" spans="1:19" x14ac:dyDescent="0.25">
      <c r="A30">
        <v>29</v>
      </c>
      <c r="B30" t="s">
        <v>44</v>
      </c>
      <c r="C30">
        <v>3.6688818451611802E-2</v>
      </c>
      <c r="D30">
        <v>2.3464735087956601E-2</v>
      </c>
      <c r="E30">
        <v>0.11791795769815799</v>
      </c>
      <c r="F30">
        <v>3.5790968405901201E-2</v>
      </c>
      <c r="G30">
        <v>3.4159048807803398E-2</v>
      </c>
      <c r="H30">
        <v>0.29474267400760801</v>
      </c>
      <c r="I30">
        <v>4.0144387034091997E-2</v>
      </c>
      <c r="J30">
        <v>3.3237723586224101E-2</v>
      </c>
      <c r="K30">
        <v>0.227125770128139</v>
      </c>
      <c r="L30">
        <v>3.5151768985818399E-2</v>
      </c>
      <c r="M30">
        <v>2.3252512031119998E-2</v>
      </c>
      <c r="N30">
        <v>0.13059983847072601</v>
      </c>
      <c r="P30" t="str">
        <f t="shared" si="3"/>
        <v/>
      </c>
      <c r="Q30" t="str">
        <f t="shared" si="0"/>
        <v/>
      </c>
      <c r="R30" t="str">
        <f t="shared" si="1"/>
        <v/>
      </c>
      <c r="S30" t="str">
        <f t="shared" si="2"/>
        <v/>
      </c>
    </row>
    <row r="31" spans="1:19" x14ac:dyDescent="0.25">
      <c r="A31">
        <v>30</v>
      </c>
      <c r="B31" t="s">
        <v>131</v>
      </c>
      <c r="C31">
        <v>0.37397453749545401</v>
      </c>
      <c r="D31">
        <v>0.30051681162598598</v>
      </c>
      <c r="E31">
        <v>0.213338407728248</v>
      </c>
      <c r="F31">
        <v>-0.21477765806059401</v>
      </c>
      <c r="G31">
        <v>0.64646707780516699</v>
      </c>
      <c r="H31">
        <v>0.739713372290555</v>
      </c>
      <c r="I31">
        <v>0.60722195810930302</v>
      </c>
      <c r="J31">
        <v>0.33901513547432599</v>
      </c>
      <c r="K31">
        <v>7.3271594331176804E-2</v>
      </c>
      <c r="L31">
        <v>-9.1335918646583802E-2</v>
      </c>
      <c r="M31">
        <v>3.5163465037061803E-2</v>
      </c>
      <c r="N31">
        <v>9.3914310191202596E-3</v>
      </c>
    </row>
    <row r="32" spans="1:19" x14ac:dyDescent="0.25">
      <c r="A32">
        <v>31</v>
      </c>
      <c r="B32" t="s">
        <v>145</v>
      </c>
      <c r="C32">
        <v>-7.3800665651947997E-2</v>
      </c>
      <c r="D32">
        <v>0.33015234442114499</v>
      </c>
      <c r="E32">
        <v>0.82311900153082396</v>
      </c>
      <c r="F32">
        <v>-0.46231428044765399</v>
      </c>
      <c r="G32">
        <v>0.674496699883115</v>
      </c>
      <c r="H32">
        <v>0.493078223304457</v>
      </c>
      <c r="I32">
        <v>-1.7944343388348001E-2</v>
      </c>
      <c r="J32">
        <v>0.39353518052429498</v>
      </c>
      <c r="K32">
        <v>0.96363081270297901</v>
      </c>
      <c r="L32">
        <v>-0.52162657966965498</v>
      </c>
      <c r="M32">
        <v>0.13566322119364299</v>
      </c>
      <c r="N32">
        <v>1.2054702398206201E-4</v>
      </c>
    </row>
    <row r="33" spans="1:14" x14ac:dyDescent="0.25">
      <c r="A33">
        <v>32</v>
      </c>
      <c r="B33" t="s">
        <v>46</v>
      </c>
      <c r="C33">
        <v>-1.0550800983615501E-2</v>
      </c>
      <c r="D33">
        <v>0.31474733409982902</v>
      </c>
      <c r="E33">
        <v>0.97325872544508696</v>
      </c>
      <c r="F33">
        <v>-0.63154268664929303</v>
      </c>
      <c r="G33">
        <v>0.66165821480944698</v>
      </c>
      <c r="H33">
        <v>0.339838316692746</v>
      </c>
      <c r="I33">
        <v>0.30103834361371401</v>
      </c>
      <c r="J33">
        <v>0.36245915098839798</v>
      </c>
      <c r="K33">
        <v>0.40623117155690203</v>
      </c>
      <c r="L33">
        <v>-0.47549171671679702</v>
      </c>
      <c r="M33">
        <v>9.53814072547923E-2</v>
      </c>
      <c r="N33" s="1">
        <v>6.1910086988526897E-7</v>
      </c>
    </row>
    <row r="34" spans="1:14" x14ac:dyDescent="0.25">
      <c r="A34">
        <v>33</v>
      </c>
      <c r="B34" t="s">
        <v>129</v>
      </c>
      <c r="C34">
        <v>6.1431814413572997E-2</v>
      </c>
      <c r="D34">
        <v>0.32377125354452002</v>
      </c>
      <c r="E34">
        <v>0.84951418950034596</v>
      </c>
      <c r="F34">
        <v>-0.77696826586810397</v>
      </c>
      <c r="G34">
        <v>0.68763037863279897</v>
      </c>
      <c r="H34">
        <v>0.25850935444596701</v>
      </c>
      <c r="I34">
        <v>0.38824371863618401</v>
      </c>
      <c r="J34">
        <v>0.36639221761656299</v>
      </c>
      <c r="K34">
        <v>0.28930857123379</v>
      </c>
      <c r="L34">
        <v>-0.41276667699633102</v>
      </c>
      <c r="M34">
        <v>0.13263141634601899</v>
      </c>
      <c r="N34">
        <v>1.85740469264277E-3</v>
      </c>
    </row>
    <row r="35" spans="1:14" x14ac:dyDescent="0.25">
      <c r="A35">
        <v>34</v>
      </c>
      <c r="B35" t="s">
        <v>130</v>
      </c>
      <c r="C35">
        <v>0.14015715405549101</v>
      </c>
      <c r="D35">
        <v>0.32040607338692101</v>
      </c>
      <c r="E35">
        <v>0.661795174220559</v>
      </c>
      <c r="F35">
        <v>-0.42762257785779501</v>
      </c>
      <c r="G35">
        <v>0.67432951053864898</v>
      </c>
      <c r="H35">
        <v>0.52598630348789699</v>
      </c>
      <c r="I35">
        <v>0.33234176309096702</v>
      </c>
      <c r="J35">
        <v>0.365921520601521</v>
      </c>
      <c r="K35">
        <v>0.36375547504877298</v>
      </c>
      <c r="L35">
        <v>-0.33520921610952698</v>
      </c>
      <c r="M35">
        <v>0.11168124710519001</v>
      </c>
      <c r="N35">
        <v>2.6866921362942702E-3</v>
      </c>
    </row>
    <row r="36" spans="1:14" x14ac:dyDescent="0.25">
      <c r="A36">
        <v>35</v>
      </c>
      <c r="B36" t="s">
        <v>45</v>
      </c>
      <c r="C36">
        <v>0.49144457601834202</v>
      </c>
      <c r="D36">
        <v>0.43164525710948498</v>
      </c>
      <c r="E36">
        <v>0.25489585407322402</v>
      </c>
      <c r="F36">
        <v>-0.225883848854706</v>
      </c>
      <c r="G36">
        <v>0.76228575926058295</v>
      </c>
      <c r="H36">
        <v>0.76698237517409995</v>
      </c>
      <c r="I36">
        <v>0.57821925659028695</v>
      </c>
      <c r="J36">
        <v>0.59697072777804605</v>
      </c>
      <c r="K36">
        <v>0.33275031363566199</v>
      </c>
      <c r="L36">
        <v>-1.53665912297575E-2</v>
      </c>
      <c r="M36">
        <v>0.30747930359373699</v>
      </c>
      <c r="N36">
        <v>0.96014149925006598</v>
      </c>
    </row>
    <row r="37" spans="1:14" x14ac:dyDescent="0.25">
      <c r="A37">
        <v>36</v>
      </c>
      <c r="B37" t="s">
        <v>106</v>
      </c>
      <c r="C37">
        <v>-8.7105519722775596E-2</v>
      </c>
      <c r="D37">
        <v>0.102476326446536</v>
      </c>
      <c r="E37">
        <v>0.39532160186144999</v>
      </c>
      <c r="F37">
        <v>-0.27848051581552802</v>
      </c>
      <c r="G37">
        <v>0.19310120696479799</v>
      </c>
      <c r="H37">
        <v>0.14926063168654499</v>
      </c>
      <c r="I37">
        <v>-3.2931857554056601E-2</v>
      </c>
      <c r="J37">
        <v>0.123063222382421</v>
      </c>
      <c r="K37">
        <v>0.78900635991763401</v>
      </c>
      <c r="L37" t="s">
        <v>170</v>
      </c>
      <c r="M37" t="s">
        <v>170</v>
      </c>
      <c r="N37" t="s">
        <v>170</v>
      </c>
    </row>
    <row r="38" spans="1:14" x14ac:dyDescent="0.25">
      <c r="A38">
        <v>37</v>
      </c>
      <c r="B38" t="s">
        <v>62</v>
      </c>
      <c r="C38">
        <v>0.176268648513911</v>
      </c>
      <c r="D38">
        <v>0.21511123178128999</v>
      </c>
      <c r="E38">
        <v>0.41254098706567499</v>
      </c>
      <c r="F38">
        <v>-1.2847977004969899E-3</v>
      </c>
      <c r="G38">
        <v>0.31971421572806702</v>
      </c>
      <c r="H38">
        <v>0.99679364432531503</v>
      </c>
      <c r="I38">
        <v>0.46214953644055701</v>
      </c>
      <c r="J38">
        <v>0.299026070620592</v>
      </c>
      <c r="K38">
        <v>0.12222153424867099</v>
      </c>
      <c r="L38" t="s">
        <v>170</v>
      </c>
      <c r="M38" t="s">
        <v>170</v>
      </c>
      <c r="N38" t="s">
        <v>170</v>
      </c>
    </row>
    <row r="39" spans="1:14" x14ac:dyDescent="0.25">
      <c r="A39">
        <v>38</v>
      </c>
      <c r="B39" t="s">
        <v>54</v>
      </c>
      <c r="C39">
        <v>0.16653418682579399</v>
      </c>
      <c r="D39">
        <v>0.25248737351567202</v>
      </c>
      <c r="E39">
        <v>0.50952704052975595</v>
      </c>
      <c r="F39">
        <v>2.2638877287479001E-2</v>
      </c>
      <c r="G39">
        <v>0.36136232145274</v>
      </c>
      <c r="H39">
        <v>0.95004625380707097</v>
      </c>
      <c r="I39">
        <v>0.41539049240134301</v>
      </c>
      <c r="J39">
        <v>0.37753793256852602</v>
      </c>
      <c r="K39">
        <v>0.271218154972313</v>
      </c>
      <c r="L39" t="s">
        <v>170</v>
      </c>
      <c r="M39" t="s">
        <v>170</v>
      </c>
      <c r="N39" t="s">
        <v>170</v>
      </c>
    </row>
    <row r="40" spans="1:14" x14ac:dyDescent="0.25">
      <c r="A40">
        <v>39</v>
      </c>
      <c r="B40" t="s">
        <v>58</v>
      </c>
      <c r="C40">
        <v>0.32076542837070299</v>
      </c>
      <c r="D40">
        <v>0.22730545732614599</v>
      </c>
      <c r="E40">
        <v>0.15819606792160201</v>
      </c>
      <c r="F40">
        <v>0.139197223089676</v>
      </c>
      <c r="G40">
        <v>0.336760454275772</v>
      </c>
      <c r="H40">
        <v>0.67935609841251499</v>
      </c>
      <c r="I40">
        <v>0.55166158309209001</v>
      </c>
      <c r="J40">
        <v>0.31560251919267701</v>
      </c>
      <c r="K40">
        <v>8.0470403333581603E-2</v>
      </c>
      <c r="L40" t="s">
        <v>170</v>
      </c>
      <c r="M40" t="s">
        <v>170</v>
      </c>
      <c r="N40" t="s">
        <v>170</v>
      </c>
    </row>
    <row r="41" spans="1:14" x14ac:dyDescent="0.25">
      <c r="A41">
        <v>40</v>
      </c>
      <c r="B41" t="s">
        <v>61</v>
      </c>
      <c r="C41">
        <v>0.26429888491894299</v>
      </c>
      <c r="D41">
        <v>0.219456323048181</v>
      </c>
      <c r="E41">
        <v>0.228460204847345</v>
      </c>
      <c r="F41">
        <v>4.3552625996084303E-2</v>
      </c>
      <c r="G41">
        <v>0.32720357913098103</v>
      </c>
      <c r="H41">
        <v>0.89410987298806399</v>
      </c>
      <c r="I41">
        <v>0.50019559758316601</v>
      </c>
      <c r="J41">
        <v>0.30303632866028402</v>
      </c>
      <c r="K41">
        <v>9.8817694116899696E-2</v>
      </c>
      <c r="L41" t="s">
        <v>170</v>
      </c>
      <c r="M41" t="s">
        <v>170</v>
      </c>
      <c r="N41" t="s">
        <v>170</v>
      </c>
    </row>
    <row r="42" spans="1:14" x14ac:dyDescent="0.25">
      <c r="A42">
        <v>41</v>
      </c>
      <c r="B42" t="s">
        <v>64</v>
      </c>
      <c r="C42">
        <v>0.19461947428163001</v>
      </c>
      <c r="D42">
        <v>0.257885543341834</v>
      </c>
      <c r="E42">
        <v>0.45044470423023297</v>
      </c>
      <c r="F42">
        <v>1.71323858284043E-2</v>
      </c>
      <c r="G42">
        <v>0.56827071370969895</v>
      </c>
      <c r="H42">
        <v>0.975948794606044</v>
      </c>
      <c r="I42">
        <v>0.38613178917732299</v>
      </c>
      <c r="J42">
        <v>0.33098759017506801</v>
      </c>
      <c r="K42">
        <v>0.24336990912825399</v>
      </c>
      <c r="L42" t="s">
        <v>170</v>
      </c>
      <c r="M42" t="s">
        <v>170</v>
      </c>
      <c r="N42" t="s">
        <v>170</v>
      </c>
    </row>
    <row r="43" spans="1:14" x14ac:dyDescent="0.25">
      <c r="A43">
        <v>42</v>
      </c>
      <c r="B43" t="s">
        <v>47</v>
      </c>
      <c r="C43">
        <v>0.33848229918108802</v>
      </c>
      <c r="D43">
        <v>0.255135227657873</v>
      </c>
      <c r="E43">
        <v>0.184615214182381</v>
      </c>
      <c r="F43">
        <v>-5.0929513308819202E-2</v>
      </c>
      <c r="G43">
        <v>0.39031015941376801</v>
      </c>
      <c r="H43">
        <v>0.89618293953002603</v>
      </c>
      <c r="I43">
        <v>0.70141133308183801</v>
      </c>
      <c r="J43">
        <v>0.34390011330474302</v>
      </c>
      <c r="K43">
        <v>4.1392309073468997E-2</v>
      </c>
      <c r="L43" t="s">
        <v>170</v>
      </c>
      <c r="M43" t="s">
        <v>170</v>
      </c>
      <c r="N43" t="s">
        <v>170</v>
      </c>
    </row>
    <row r="44" spans="1:14" x14ac:dyDescent="0.25">
      <c r="A44">
        <v>43</v>
      </c>
      <c r="B44" t="s">
        <v>65</v>
      </c>
      <c r="C44">
        <v>0.26865570655119703</v>
      </c>
      <c r="D44">
        <v>0.24650130183331401</v>
      </c>
      <c r="E44">
        <v>0.27576803139574502</v>
      </c>
      <c r="F44">
        <v>0.44086109938706403</v>
      </c>
      <c r="G44">
        <v>0.73648948715485696</v>
      </c>
      <c r="H44">
        <v>0.54944102145963003</v>
      </c>
      <c r="I44">
        <v>0.52136501263910795</v>
      </c>
      <c r="J44">
        <v>0.319248135260572</v>
      </c>
      <c r="K44">
        <v>0.102447385032188</v>
      </c>
      <c r="L44" t="s">
        <v>170</v>
      </c>
      <c r="M44" t="s">
        <v>170</v>
      </c>
      <c r="N44" t="s">
        <v>170</v>
      </c>
    </row>
    <row r="45" spans="1:14" x14ac:dyDescent="0.25">
      <c r="A45">
        <v>44</v>
      </c>
      <c r="B45" t="s">
        <v>60</v>
      </c>
      <c r="C45">
        <v>0.25367782862148502</v>
      </c>
      <c r="D45">
        <v>0.23922070937089501</v>
      </c>
      <c r="E45">
        <v>0.28894709674284602</v>
      </c>
      <c r="F45">
        <v>1.47936951022678E-3</v>
      </c>
      <c r="G45">
        <v>0.34706437438156401</v>
      </c>
      <c r="H45">
        <v>0.99659900985319505</v>
      </c>
      <c r="I45">
        <v>0.56604404859783597</v>
      </c>
      <c r="J45">
        <v>0.36026540375143001</v>
      </c>
      <c r="K45">
        <v>0.116139393056607</v>
      </c>
      <c r="L45" t="s">
        <v>170</v>
      </c>
      <c r="M45" t="s">
        <v>170</v>
      </c>
      <c r="N45" t="s">
        <v>170</v>
      </c>
    </row>
    <row r="46" spans="1:14" x14ac:dyDescent="0.25">
      <c r="A46">
        <v>45</v>
      </c>
      <c r="B46" t="s">
        <v>53</v>
      </c>
      <c r="C46">
        <v>-0.37107706414866198</v>
      </c>
      <c r="D46">
        <v>0.387743156592467</v>
      </c>
      <c r="E46">
        <v>0.338558320913047</v>
      </c>
      <c r="F46">
        <v>-0.416248661113714</v>
      </c>
      <c r="G46">
        <v>0.502696038926986</v>
      </c>
      <c r="H46">
        <v>0.40765209083627901</v>
      </c>
      <c r="I46">
        <v>-0.30069161384425203</v>
      </c>
      <c r="J46">
        <v>0.66448035023950003</v>
      </c>
      <c r="K46">
        <v>0.65089336970157996</v>
      </c>
      <c r="L46" t="s">
        <v>170</v>
      </c>
      <c r="M46" t="s">
        <v>170</v>
      </c>
      <c r="N46" t="s">
        <v>170</v>
      </c>
    </row>
    <row r="47" spans="1:14" x14ac:dyDescent="0.25">
      <c r="A47">
        <v>46</v>
      </c>
      <c r="B47" t="s">
        <v>59</v>
      </c>
      <c r="C47">
        <v>0.161190174318114</v>
      </c>
      <c r="D47">
        <v>0.22967076564736999</v>
      </c>
      <c r="E47">
        <v>0.48278426170065902</v>
      </c>
      <c r="F47">
        <v>0.19302515581846399</v>
      </c>
      <c r="G47">
        <v>0.36329861899434601</v>
      </c>
      <c r="H47">
        <v>0.59520213350770701</v>
      </c>
      <c r="I47">
        <v>0.27360121899527201</v>
      </c>
      <c r="J47">
        <v>0.30786594178916799</v>
      </c>
      <c r="K47">
        <v>0.37416301009647601</v>
      </c>
      <c r="L47" t="s">
        <v>170</v>
      </c>
      <c r="M47" t="s">
        <v>170</v>
      </c>
      <c r="N47" t="s">
        <v>170</v>
      </c>
    </row>
    <row r="48" spans="1:14" x14ac:dyDescent="0.25">
      <c r="A48">
        <v>47</v>
      </c>
      <c r="B48" t="s">
        <v>67</v>
      </c>
      <c r="C48">
        <v>0.30872846254674602</v>
      </c>
      <c r="D48">
        <v>0.22448325062279501</v>
      </c>
      <c r="E48">
        <v>0.16904308401958501</v>
      </c>
      <c r="F48">
        <v>0.13855903256635899</v>
      </c>
      <c r="G48">
        <v>0.36602552218547002</v>
      </c>
      <c r="H48">
        <v>0.70502191325333197</v>
      </c>
      <c r="I48">
        <v>0.53284744688674102</v>
      </c>
      <c r="J48">
        <v>0.30148723244525</v>
      </c>
      <c r="K48">
        <v>7.7161866753590699E-2</v>
      </c>
      <c r="L48" t="s">
        <v>170</v>
      </c>
      <c r="M48" t="s">
        <v>170</v>
      </c>
      <c r="N48" t="s">
        <v>170</v>
      </c>
    </row>
    <row r="49" spans="1:14" x14ac:dyDescent="0.25">
      <c r="A49">
        <v>48</v>
      </c>
      <c r="B49" t="s">
        <v>66</v>
      </c>
      <c r="C49">
        <v>0.31192640031463897</v>
      </c>
      <c r="D49">
        <v>0.22932889920263799</v>
      </c>
      <c r="E49">
        <v>0.17377597988058399</v>
      </c>
      <c r="F49">
        <v>0.20192046420524701</v>
      </c>
      <c r="G49">
        <v>0.35798329298294601</v>
      </c>
      <c r="H49">
        <v>0.57272012782033799</v>
      </c>
      <c r="I49">
        <v>0.50750641215756698</v>
      </c>
      <c r="J49">
        <v>0.30787407216784002</v>
      </c>
      <c r="K49">
        <v>9.9266092336321596E-2</v>
      </c>
      <c r="L49" t="s">
        <v>170</v>
      </c>
      <c r="M49" t="s">
        <v>170</v>
      </c>
      <c r="N49" t="s">
        <v>170</v>
      </c>
    </row>
    <row r="50" spans="1:14" x14ac:dyDescent="0.25">
      <c r="A50">
        <v>49</v>
      </c>
      <c r="B50" t="s">
        <v>49</v>
      </c>
      <c r="C50">
        <v>7.3490320844241702E-2</v>
      </c>
      <c r="D50">
        <v>0.298091812810997</v>
      </c>
      <c r="E50">
        <v>0.80526745013972101</v>
      </c>
      <c r="F50">
        <v>-0.23082413314084799</v>
      </c>
      <c r="G50">
        <v>0.51119922962670905</v>
      </c>
      <c r="H50">
        <v>0.65160430283961401</v>
      </c>
      <c r="I50">
        <v>0.360408114561451</v>
      </c>
      <c r="J50">
        <v>0.38130369542682702</v>
      </c>
      <c r="K50">
        <v>0.344556964679259</v>
      </c>
      <c r="L50" t="s">
        <v>170</v>
      </c>
      <c r="M50" t="s">
        <v>170</v>
      </c>
      <c r="N50" t="s">
        <v>170</v>
      </c>
    </row>
    <row r="51" spans="1:14" x14ac:dyDescent="0.25">
      <c r="A51">
        <v>50</v>
      </c>
      <c r="B51" t="s">
        <v>56</v>
      </c>
      <c r="C51">
        <v>0.59452956485598296</v>
      </c>
      <c r="D51">
        <v>0.26469067453289902</v>
      </c>
      <c r="E51">
        <v>2.4695706448533E-2</v>
      </c>
      <c r="F51">
        <v>0.42997716644555101</v>
      </c>
      <c r="G51">
        <v>0.36513461272974201</v>
      </c>
      <c r="H51">
        <v>0.23896195780089499</v>
      </c>
      <c r="I51">
        <v>0.74296697550090396</v>
      </c>
      <c r="J51">
        <v>0.45824042866226999</v>
      </c>
      <c r="K51">
        <v>0.104943132353636</v>
      </c>
      <c r="L51" t="s">
        <v>170</v>
      </c>
      <c r="M51" t="s">
        <v>170</v>
      </c>
      <c r="N51" t="s">
        <v>170</v>
      </c>
    </row>
    <row r="52" spans="1:14" x14ac:dyDescent="0.25">
      <c r="A52">
        <v>51</v>
      </c>
      <c r="B52" t="s">
        <v>52</v>
      </c>
      <c r="C52">
        <v>7.2235425914886797E-2</v>
      </c>
      <c r="D52">
        <v>0.35205024014716502</v>
      </c>
      <c r="E52">
        <v>0.83742759418160695</v>
      </c>
      <c r="F52">
        <v>0.123480273870283</v>
      </c>
      <c r="G52">
        <v>0.49212906209712498</v>
      </c>
      <c r="H52">
        <v>0.80188342431072102</v>
      </c>
      <c r="I52">
        <v>9.52953787883212E-2</v>
      </c>
      <c r="J52">
        <v>0.52928427363629604</v>
      </c>
      <c r="K52">
        <v>0.85711665946048099</v>
      </c>
      <c r="L52" t="s">
        <v>170</v>
      </c>
      <c r="M52" t="s">
        <v>170</v>
      </c>
      <c r="N52" t="s">
        <v>170</v>
      </c>
    </row>
    <row r="53" spans="1:14" x14ac:dyDescent="0.25">
      <c r="A53">
        <v>52</v>
      </c>
      <c r="B53" t="s">
        <v>55</v>
      </c>
      <c r="C53">
        <v>0.15233579074732401</v>
      </c>
      <c r="D53">
        <v>0.260822968987448</v>
      </c>
      <c r="E53">
        <v>0.55918116405777896</v>
      </c>
      <c r="F53">
        <v>-0.248151255104266</v>
      </c>
      <c r="G53">
        <v>0.371541556413022</v>
      </c>
      <c r="H53">
        <v>0.50419974765840903</v>
      </c>
      <c r="I53">
        <v>0.731708823818771</v>
      </c>
      <c r="J53">
        <v>0.38400663890613002</v>
      </c>
      <c r="K53">
        <v>5.6720459987407698E-2</v>
      </c>
      <c r="L53" t="s">
        <v>170</v>
      </c>
      <c r="M53" t="s">
        <v>170</v>
      </c>
      <c r="N53" t="s">
        <v>170</v>
      </c>
    </row>
    <row r="54" spans="1:14" x14ac:dyDescent="0.25">
      <c r="A54">
        <v>53</v>
      </c>
      <c r="B54" t="s">
        <v>48</v>
      </c>
      <c r="C54">
        <v>0.18880811707945799</v>
      </c>
      <c r="D54">
        <v>0.31798514819698698</v>
      </c>
      <c r="E54">
        <v>0.55267000505903396</v>
      </c>
      <c r="F54">
        <v>0.33023545177510699</v>
      </c>
      <c r="G54">
        <v>0.417631133575598</v>
      </c>
      <c r="H54">
        <v>0.42909879084303898</v>
      </c>
      <c r="I54">
        <v>-0.31952522829775398</v>
      </c>
      <c r="J54">
        <v>0.60519249840261602</v>
      </c>
      <c r="K54">
        <v>0.59751815699171895</v>
      </c>
      <c r="L54" t="s">
        <v>170</v>
      </c>
      <c r="M54" t="s">
        <v>170</v>
      </c>
      <c r="N54" t="s">
        <v>170</v>
      </c>
    </row>
    <row r="55" spans="1:14" x14ac:dyDescent="0.25">
      <c r="A55">
        <v>54</v>
      </c>
      <c r="B55" t="s">
        <v>50</v>
      </c>
      <c r="C55">
        <v>-9.6304042239678797E-2</v>
      </c>
      <c r="D55">
        <v>0.30018964341975801</v>
      </c>
      <c r="E55">
        <v>0.74835386891303501</v>
      </c>
      <c r="F55">
        <v>-0.16460385575702599</v>
      </c>
      <c r="G55">
        <v>0.68859423639848805</v>
      </c>
      <c r="H55">
        <v>0.81107198798859403</v>
      </c>
      <c r="I55">
        <v>7.2781822471346099E-3</v>
      </c>
      <c r="J55">
        <v>0.36852452701892502</v>
      </c>
      <c r="K55">
        <v>0.98424318780640696</v>
      </c>
      <c r="L55" t="s">
        <v>170</v>
      </c>
      <c r="M55" t="s">
        <v>170</v>
      </c>
      <c r="N55" t="s">
        <v>170</v>
      </c>
    </row>
    <row r="56" spans="1:14" x14ac:dyDescent="0.25">
      <c r="A56">
        <v>55</v>
      </c>
      <c r="B56" t="s">
        <v>57</v>
      </c>
      <c r="C56">
        <v>9.2399604978507202E-2</v>
      </c>
      <c r="D56">
        <v>0.288523052733692</v>
      </c>
      <c r="E56">
        <v>0.74877856714209601</v>
      </c>
      <c r="F56">
        <v>-0.19879488101887999</v>
      </c>
      <c r="G56">
        <v>0.48963401009894902</v>
      </c>
      <c r="H56">
        <v>0.68473738884079804</v>
      </c>
      <c r="I56">
        <v>0.38088114076305601</v>
      </c>
      <c r="J56">
        <v>0.38150081707147998</v>
      </c>
      <c r="K56">
        <v>0.31809721811920899</v>
      </c>
      <c r="L56" t="s">
        <v>170</v>
      </c>
      <c r="M56" t="s">
        <v>170</v>
      </c>
      <c r="N56" t="s">
        <v>170</v>
      </c>
    </row>
    <row r="57" spans="1:14" x14ac:dyDescent="0.25">
      <c r="A57">
        <v>56</v>
      </c>
      <c r="B57" t="s">
        <v>51</v>
      </c>
      <c r="C57">
        <v>-5.3189575903230597E-2</v>
      </c>
      <c r="D57">
        <v>0.41704376762794798</v>
      </c>
      <c r="E57">
        <v>0.89851336962998496</v>
      </c>
      <c r="F57">
        <v>-0.242767777056454</v>
      </c>
      <c r="G57">
        <v>0.56027685871390498</v>
      </c>
      <c r="H57">
        <v>0.66479707905591301</v>
      </c>
      <c r="I57">
        <v>6.0991837779724799E-2</v>
      </c>
      <c r="J57">
        <v>0.66926700926248495</v>
      </c>
      <c r="K57">
        <v>0.92738747258537202</v>
      </c>
      <c r="L57" t="s">
        <v>170</v>
      </c>
      <c r="M57" t="s">
        <v>170</v>
      </c>
      <c r="N57" t="s">
        <v>170</v>
      </c>
    </row>
    <row r="58" spans="1:14" x14ac:dyDescent="0.25">
      <c r="A58">
        <v>57</v>
      </c>
      <c r="B58" t="s">
        <v>63</v>
      </c>
      <c r="C58">
        <v>-1.0309524332353499E-2</v>
      </c>
      <c r="D58">
        <v>0.42200271665269501</v>
      </c>
      <c r="E58">
        <v>0.98050962277032805</v>
      </c>
      <c r="F58">
        <v>-0.41818486775319602</v>
      </c>
      <c r="G58">
        <v>0.66576476691316999</v>
      </c>
      <c r="H58">
        <v>0.52992070560465998</v>
      </c>
      <c r="I58">
        <v>0.48191316406613899</v>
      </c>
      <c r="J58">
        <v>0.599519535886468</v>
      </c>
      <c r="K58">
        <v>0.42149383612520802</v>
      </c>
      <c r="L58" t="s">
        <v>170</v>
      </c>
      <c r="M58" t="s">
        <v>170</v>
      </c>
      <c r="N58" t="s">
        <v>170</v>
      </c>
    </row>
    <row r="59" spans="1:14" x14ac:dyDescent="0.25">
      <c r="A59">
        <v>58</v>
      </c>
      <c r="B59" t="s">
        <v>74</v>
      </c>
      <c r="C59">
        <v>-0.85024005558830396</v>
      </c>
      <c r="D59">
        <v>0.37191082759829103</v>
      </c>
      <c r="E59">
        <v>2.2246095309402698E-2</v>
      </c>
      <c r="F59">
        <v>-0.22608274657879401</v>
      </c>
      <c r="G59">
        <v>0.723481990586607</v>
      </c>
      <c r="H59">
        <v>0.75466620884379798</v>
      </c>
      <c r="I59">
        <v>-1.05600598695976</v>
      </c>
      <c r="J59">
        <v>0.45654954905152301</v>
      </c>
      <c r="K59">
        <v>2.0721810622990999E-2</v>
      </c>
      <c r="L59" t="s">
        <v>170</v>
      </c>
      <c r="M59" t="s">
        <v>170</v>
      </c>
      <c r="N59" t="s">
        <v>170</v>
      </c>
    </row>
    <row r="60" spans="1:14" x14ac:dyDescent="0.25">
      <c r="A60">
        <v>59</v>
      </c>
      <c r="B60" t="s">
        <v>71</v>
      </c>
      <c r="C60">
        <v>-0.68652749712460803</v>
      </c>
      <c r="D60">
        <v>0.38417811895658899</v>
      </c>
      <c r="E60">
        <v>7.3936984337554301E-2</v>
      </c>
      <c r="F60">
        <v>-3.62593611154816E-2</v>
      </c>
      <c r="G60">
        <v>0.73599605629034504</v>
      </c>
      <c r="H60">
        <v>0.96070755352294201</v>
      </c>
      <c r="I60">
        <v>-0.96986672786592698</v>
      </c>
      <c r="J60">
        <v>0.48083275708885098</v>
      </c>
      <c r="K60">
        <v>4.3689641390807298E-2</v>
      </c>
      <c r="L60" t="s">
        <v>170</v>
      </c>
      <c r="M60" t="s">
        <v>170</v>
      </c>
      <c r="N60" t="s">
        <v>170</v>
      </c>
    </row>
    <row r="61" spans="1:14" x14ac:dyDescent="0.25">
      <c r="A61">
        <v>60</v>
      </c>
      <c r="B61" t="s">
        <v>72</v>
      </c>
      <c r="C61">
        <v>-0.62631026579406801</v>
      </c>
      <c r="D61">
        <v>0.37227375802663898</v>
      </c>
      <c r="E61">
        <v>9.2492917516515602E-2</v>
      </c>
      <c r="F61">
        <v>0.15314983918264499</v>
      </c>
      <c r="G61">
        <v>0.725268560760436</v>
      </c>
      <c r="H61">
        <v>0.83276013086406897</v>
      </c>
      <c r="I61">
        <v>-1.1181685552423</v>
      </c>
      <c r="J61">
        <v>0.45570764765893601</v>
      </c>
      <c r="K61">
        <v>1.41396008724684E-2</v>
      </c>
      <c r="L61" t="s">
        <v>170</v>
      </c>
      <c r="M61" t="s">
        <v>170</v>
      </c>
      <c r="N61" t="s">
        <v>170</v>
      </c>
    </row>
    <row r="62" spans="1:14" x14ac:dyDescent="0.25">
      <c r="A62">
        <v>61</v>
      </c>
      <c r="B62" t="s">
        <v>79</v>
      </c>
      <c r="C62">
        <v>-0.74130324985990603</v>
      </c>
      <c r="D62">
        <v>0.37009485739051701</v>
      </c>
      <c r="E62">
        <v>4.5176345768827599E-2</v>
      </c>
      <c r="F62">
        <v>0.106001267356892</v>
      </c>
      <c r="G62">
        <v>0.72465367508352097</v>
      </c>
      <c r="H62">
        <v>0.88370152173314898</v>
      </c>
      <c r="I62">
        <v>-1.24948320963432</v>
      </c>
      <c r="J62">
        <v>0.449732293790232</v>
      </c>
      <c r="K62">
        <v>5.4647141385799703E-3</v>
      </c>
      <c r="L62" t="s">
        <v>170</v>
      </c>
      <c r="M62" t="s">
        <v>170</v>
      </c>
      <c r="N62" t="s">
        <v>170</v>
      </c>
    </row>
    <row r="63" spans="1:14" x14ac:dyDescent="0.25">
      <c r="A63">
        <v>62</v>
      </c>
      <c r="B63" t="s">
        <v>82</v>
      </c>
      <c r="C63">
        <v>-0.72474092919599897</v>
      </c>
      <c r="D63">
        <v>0.39528984652162003</v>
      </c>
      <c r="E63">
        <v>6.6736895652265801E-2</v>
      </c>
      <c r="F63">
        <v>9.9245310773675502E-2</v>
      </c>
      <c r="G63">
        <v>0.76993424702926305</v>
      </c>
      <c r="H63">
        <v>0.897435968534258</v>
      </c>
      <c r="I63">
        <v>-1.21521367302087</v>
      </c>
      <c r="J63">
        <v>0.47798669392036303</v>
      </c>
      <c r="K63">
        <v>1.1010708234039801E-2</v>
      </c>
      <c r="L63" t="s">
        <v>170</v>
      </c>
      <c r="M63" t="s">
        <v>170</v>
      </c>
      <c r="N63" t="s">
        <v>170</v>
      </c>
    </row>
    <row r="64" spans="1:14" x14ac:dyDescent="0.25">
      <c r="A64">
        <v>63</v>
      </c>
      <c r="B64" t="s">
        <v>70</v>
      </c>
      <c r="C64">
        <v>-0.66976591778206895</v>
      </c>
      <c r="D64">
        <v>0.39258973666860902</v>
      </c>
      <c r="E64">
        <v>8.8004367682985599E-2</v>
      </c>
      <c r="F64">
        <v>8.5570549196096704E-2</v>
      </c>
      <c r="G64">
        <v>0.80380732145908795</v>
      </c>
      <c r="H64">
        <v>0.91522013256785795</v>
      </c>
      <c r="I64">
        <v>-1.1081897684544699</v>
      </c>
      <c r="J64">
        <v>0.46922409688716699</v>
      </c>
      <c r="K64">
        <v>1.8188928780845E-2</v>
      </c>
      <c r="L64" t="s">
        <v>170</v>
      </c>
      <c r="M64" t="s">
        <v>170</v>
      </c>
      <c r="N64" t="s">
        <v>170</v>
      </c>
    </row>
    <row r="65" spans="1:14" x14ac:dyDescent="0.25">
      <c r="A65">
        <v>64</v>
      </c>
      <c r="B65" t="s">
        <v>68</v>
      </c>
      <c r="C65">
        <v>-0.44033930493856899</v>
      </c>
      <c r="D65">
        <v>0.449973410625786</v>
      </c>
      <c r="E65">
        <v>0.32778279447971798</v>
      </c>
      <c r="F65">
        <v>0.60315637872199002</v>
      </c>
      <c r="G65">
        <v>0.80803019148080202</v>
      </c>
      <c r="H65">
        <v>0.45539394910161302</v>
      </c>
      <c r="I65">
        <v>-1.1293073329071199</v>
      </c>
      <c r="J65">
        <v>0.59039532531539096</v>
      </c>
      <c r="K65">
        <v>5.57738445433867E-2</v>
      </c>
      <c r="L65" t="s">
        <v>170</v>
      </c>
      <c r="M65" t="s">
        <v>170</v>
      </c>
      <c r="N65" t="s">
        <v>170</v>
      </c>
    </row>
    <row r="66" spans="1:14" x14ac:dyDescent="0.25">
      <c r="A66">
        <v>65</v>
      </c>
      <c r="B66" t="s">
        <v>78</v>
      </c>
      <c r="C66">
        <v>-0.67240188949880397</v>
      </c>
      <c r="D66">
        <v>0.36614286903166998</v>
      </c>
      <c r="E66">
        <v>6.6291607691256096E-2</v>
      </c>
      <c r="F66">
        <v>-1.4846893596878999E-2</v>
      </c>
      <c r="G66">
        <v>0.72072237542429696</v>
      </c>
      <c r="H66">
        <v>0.98356472645089499</v>
      </c>
      <c r="I66">
        <v>-1.0335508844100501</v>
      </c>
      <c r="J66">
        <v>0.44228911009724298</v>
      </c>
      <c r="K66">
        <v>1.9448445931038501E-2</v>
      </c>
      <c r="L66" t="s">
        <v>170</v>
      </c>
      <c r="M66" t="s">
        <v>170</v>
      </c>
      <c r="N66" t="s">
        <v>170</v>
      </c>
    </row>
    <row r="67" spans="1:14" x14ac:dyDescent="0.25">
      <c r="A67">
        <v>66</v>
      </c>
      <c r="B67" t="s">
        <v>75</v>
      </c>
      <c r="C67">
        <v>-0.76839465424034503</v>
      </c>
      <c r="D67">
        <v>0.39536219785133597</v>
      </c>
      <c r="E67">
        <v>5.1953264974074299E-2</v>
      </c>
      <c r="F67">
        <v>2.4031980445422499E-2</v>
      </c>
      <c r="G67">
        <v>0.75554700980455003</v>
      </c>
      <c r="H67">
        <v>0.97462565109746901</v>
      </c>
      <c r="I67">
        <v>-1.2309694098314099</v>
      </c>
      <c r="J67">
        <v>0.48762057294748801</v>
      </c>
      <c r="K67">
        <v>1.15882426004858E-2</v>
      </c>
      <c r="L67" t="s">
        <v>170</v>
      </c>
      <c r="M67" t="s">
        <v>170</v>
      </c>
      <c r="N67" t="s">
        <v>170</v>
      </c>
    </row>
    <row r="68" spans="1:14" x14ac:dyDescent="0.25">
      <c r="A68">
        <v>67</v>
      </c>
      <c r="B68" t="s">
        <v>81</v>
      </c>
      <c r="C68">
        <v>-0.75695503435359401</v>
      </c>
      <c r="D68">
        <v>0.38051583668488498</v>
      </c>
      <c r="E68">
        <v>4.6669583868409102E-2</v>
      </c>
      <c r="F68">
        <v>0.12497355137855699</v>
      </c>
      <c r="G68">
        <v>0.73815059194777599</v>
      </c>
      <c r="H68">
        <v>0.86555571464246095</v>
      </c>
      <c r="I68">
        <v>-1.2693785794489501</v>
      </c>
      <c r="J68">
        <v>0.46384922800865502</v>
      </c>
      <c r="K68">
        <v>6.2074152035788803E-3</v>
      </c>
      <c r="L68" t="s">
        <v>170</v>
      </c>
      <c r="M68" t="s">
        <v>170</v>
      </c>
      <c r="N68" t="s">
        <v>170</v>
      </c>
    </row>
    <row r="69" spans="1:14" x14ac:dyDescent="0.25">
      <c r="A69">
        <v>68</v>
      </c>
      <c r="B69" t="s">
        <v>84</v>
      </c>
      <c r="C69">
        <v>-0.81775249564933195</v>
      </c>
      <c r="D69">
        <v>0.39624686871491299</v>
      </c>
      <c r="E69">
        <v>3.9041899917652299E-2</v>
      </c>
      <c r="F69">
        <v>-0.14270411177008599</v>
      </c>
      <c r="G69">
        <v>0.822449650923471</v>
      </c>
      <c r="H69">
        <v>0.86224973411619998</v>
      </c>
      <c r="I69">
        <v>-1.2377191668185701</v>
      </c>
      <c r="J69">
        <v>0.473243060150216</v>
      </c>
      <c r="K69">
        <v>8.9123418476241799E-3</v>
      </c>
      <c r="L69" t="s">
        <v>170</v>
      </c>
      <c r="M69" t="s">
        <v>170</v>
      </c>
      <c r="N69" t="s">
        <v>170</v>
      </c>
    </row>
    <row r="70" spans="1:14" x14ac:dyDescent="0.25">
      <c r="A70">
        <v>69</v>
      </c>
      <c r="B70" t="s">
        <v>77</v>
      </c>
      <c r="C70">
        <v>-0.80566335808576495</v>
      </c>
      <c r="D70">
        <v>0.37589106077977302</v>
      </c>
      <c r="E70">
        <v>3.2085591140257698E-2</v>
      </c>
      <c r="F70">
        <v>-8.3729076674313604E-2</v>
      </c>
      <c r="G70">
        <v>0.73931055744330099</v>
      </c>
      <c r="H70">
        <v>0.90983004435428905</v>
      </c>
      <c r="I70">
        <v>-1.24235115559836</v>
      </c>
      <c r="J70">
        <v>0.45392521266740798</v>
      </c>
      <c r="K70">
        <v>6.2019797026389599E-3</v>
      </c>
      <c r="L70" t="s">
        <v>170</v>
      </c>
      <c r="M70" t="s">
        <v>170</v>
      </c>
      <c r="N70" t="s">
        <v>170</v>
      </c>
    </row>
    <row r="71" spans="1:14" x14ac:dyDescent="0.25">
      <c r="A71">
        <v>70</v>
      </c>
      <c r="B71" t="s">
        <v>76</v>
      </c>
      <c r="C71">
        <v>-0.77350422569250099</v>
      </c>
      <c r="D71">
        <v>0.38692905444713199</v>
      </c>
      <c r="E71">
        <v>4.5599113949439801E-2</v>
      </c>
      <c r="F71">
        <v>4.6908765719047498E-4</v>
      </c>
      <c r="G71">
        <v>0.73385485280834895</v>
      </c>
      <c r="H71">
        <v>0.99948998392200405</v>
      </c>
      <c r="I71">
        <v>-1.11055921523704</v>
      </c>
      <c r="J71">
        <v>0.53795482855958598</v>
      </c>
      <c r="K71">
        <v>3.8978878929956599E-2</v>
      </c>
      <c r="L71" t="s">
        <v>170</v>
      </c>
      <c r="M71" t="s">
        <v>170</v>
      </c>
      <c r="N71" t="s">
        <v>170</v>
      </c>
    </row>
    <row r="72" spans="1:14" x14ac:dyDescent="0.25">
      <c r="A72">
        <v>71</v>
      </c>
      <c r="B72" t="s">
        <v>80</v>
      </c>
      <c r="C72">
        <v>-0.64090904218465805</v>
      </c>
      <c r="D72">
        <v>0.39840925868434302</v>
      </c>
      <c r="E72">
        <v>0.107688507982984</v>
      </c>
      <c r="F72">
        <v>0.176634644018281</v>
      </c>
      <c r="G72">
        <v>0.74294203570086803</v>
      </c>
      <c r="H72">
        <v>0.81207481820301897</v>
      </c>
      <c r="I72">
        <v>-1.3154793735412</v>
      </c>
      <c r="J72">
        <v>0.56859275621923799</v>
      </c>
      <c r="K72">
        <v>2.0691298618903901E-2</v>
      </c>
      <c r="L72" t="s">
        <v>170</v>
      </c>
      <c r="M72" t="s">
        <v>170</v>
      </c>
      <c r="N72" t="s">
        <v>170</v>
      </c>
    </row>
    <row r="73" spans="1:14" x14ac:dyDescent="0.25">
      <c r="A73">
        <v>72</v>
      </c>
      <c r="B73" t="s">
        <v>69</v>
      </c>
      <c r="C73">
        <v>-0.51597613061500103</v>
      </c>
      <c r="D73">
        <v>0.49906504798420898</v>
      </c>
      <c r="E73">
        <v>0.30118968136706098</v>
      </c>
      <c r="F73">
        <v>0.58264480763497395</v>
      </c>
      <c r="G73">
        <v>0.90411279349544305</v>
      </c>
      <c r="H73">
        <v>0.51929132992284799</v>
      </c>
      <c r="I73">
        <v>-1.2683530855199501</v>
      </c>
      <c r="J73">
        <v>0.65627294950466797</v>
      </c>
      <c r="K73">
        <v>5.3277981811335799E-2</v>
      </c>
      <c r="L73" t="s">
        <v>170</v>
      </c>
      <c r="M73" t="s">
        <v>170</v>
      </c>
      <c r="N73" t="s">
        <v>170</v>
      </c>
    </row>
    <row r="74" spans="1:14" x14ac:dyDescent="0.25">
      <c r="A74">
        <v>73</v>
      </c>
      <c r="B74" t="s">
        <v>73</v>
      </c>
      <c r="C74">
        <v>-0.68637975513322202</v>
      </c>
      <c r="D74">
        <v>0.547806695514236</v>
      </c>
      <c r="E74">
        <v>0.21022034533615</v>
      </c>
      <c r="F74">
        <v>-1.0305900637296499</v>
      </c>
      <c r="G74">
        <v>1.2526775793924101</v>
      </c>
      <c r="H74">
        <v>0.41067306693877198</v>
      </c>
      <c r="I74">
        <v>-0.65611449177807801</v>
      </c>
      <c r="J74">
        <v>0.64144347592376005</v>
      </c>
      <c r="K74">
        <v>0.30636842828943101</v>
      </c>
      <c r="L74" t="s">
        <v>170</v>
      </c>
      <c r="M74" t="s">
        <v>170</v>
      </c>
      <c r="N74" t="s">
        <v>170</v>
      </c>
    </row>
    <row r="75" spans="1:14" x14ac:dyDescent="0.25">
      <c r="A75">
        <v>74</v>
      </c>
      <c r="B75" t="s">
        <v>83</v>
      </c>
      <c r="C75">
        <v>-0.20550247069520899</v>
      </c>
      <c r="D75">
        <v>0.66360855798656404</v>
      </c>
      <c r="E75">
        <v>0.75680869984491095</v>
      </c>
      <c r="F75">
        <v>0.30791455791758698</v>
      </c>
      <c r="G75">
        <v>1.07591616649768</v>
      </c>
      <c r="H75">
        <v>0.77473394762287595</v>
      </c>
      <c r="I75">
        <v>-0.46291363336137198</v>
      </c>
      <c r="J75">
        <v>0.895346881385088</v>
      </c>
      <c r="K75">
        <v>0.605141114749978</v>
      </c>
      <c r="L75" t="s">
        <v>170</v>
      </c>
      <c r="M75" t="s">
        <v>170</v>
      </c>
      <c r="N75" t="s">
        <v>170</v>
      </c>
    </row>
    <row r="76" spans="1:14" x14ac:dyDescent="0.25">
      <c r="A76">
        <v>75</v>
      </c>
      <c r="B76" t="s">
        <v>174</v>
      </c>
      <c r="C76">
        <v>1.25971330141628</v>
      </c>
      <c r="D76">
        <v>8.9891918074010105E-2</v>
      </c>
      <c r="E76" s="1">
        <v>1.2863248052560199E-44</v>
      </c>
      <c r="F76">
        <v>1.32685066505919</v>
      </c>
      <c r="G76">
        <v>0.13402209827102099</v>
      </c>
      <c r="H76" s="1">
        <v>4.1528572740031101E-23</v>
      </c>
      <c r="I76">
        <v>1.2207582821023999</v>
      </c>
      <c r="J76">
        <v>0.12136724247375499</v>
      </c>
      <c r="K76" s="1">
        <v>8.4372200225607402E-24</v>
      </c>
      <c r="L76">
        <v>1.25103360166649</v>
      </c>
      <c r="M76">
        <v>8.9851675522075694E-2</v>
      </c>
      <c r="N76" s="1">
        <v>4.5716707763190099E-44</v>
      </c>
    </row>
    <row r="77" spans="1:14" x14ac:dyDescent="0.25">
      <c r="A77">
        <v>76</v>
      </c>
      <c r="B77" t="s">
        <v>175</v>
      </c>
      <c r="C77">
        <v>0.26672805297716501</v>
      </c>
      <c r="D77">
        <v>0.12345586320624299</v>
      </c>
      <c r="E77">
        <v>3.07329435079601E-2</v>
      </c>
      <c r="F77">
        <v>0.34688255104995702</v>
      </c>
      <c r="G77">
        <v>0.183672678292393</v>
      </c>
      <c r="H77">
        <v>5.8946665655463797E-2</v>
      </c>
      <c r="I77">
        <v>0.216805117619365</v>
      </c>
      <c r="J77">
        <v>0.16687017061093501</v>
      </c>
      <c r="K77">
        <v>0.19386010369900999</v>
      </c>
      <c r="L77">
        <v>0.25674777374039598</v>
      </c>
      <c r="M77">
        <v>0.123422913690094</v>
      </c>
      <c r="N77">
        <v>3.7504645351276199E-2</v>
      </c>
    </row>
    <row r="78" spans="1:14" x14ac:dyDescent="0.25">
      <c r="A78">
        <v>77</v>
      </c>
      <c r="B78" t="s">
        <v>176</v>
      </c>
      <c r="C78">
        <v>1.25719736852441</v>
      </c>
      <c r="D78">
        <v>9.5050011932157105E-2</v>
      </c>
      <c r="E78" s="1">
        <v>6.1535501803147601E-40</v>
      </c>
      <c r="F78">
        <v>1.40072109013757</v>
      </c>
      <c r="G78">
        <v>0.139507165499139</v>
      </c>
      <c r="H78" s="1">
        <v>1.011645249091E-23</v>
      </c>
      <c r="I78">
        <v>1.1562763278769199</v>
      </c>
      <c r="J78">
        <v>0.13008898731522001</v>
      </c>
      <c r="K78" s="1">
        <v>6.2023570057969195E-19</v>
      </c>
      <c r="L78">
        <v>1.2462955435402601</v>
      </c>
      <c r="M78">
        <v>9.5002480264377298E-2</v>
      </c>
      <c r="N78" s="1">
        <v>2.5779366972225301E-39</v>
      </c>
    </row>
    <row r="79" spans="1:14" x14ac:dyDescent="0.25">
      <c r="A79">
        <v>78</v>
      </c>
      <c r="B79" t="s">
        <v>177</v>
      </c>
      <c r="C79">
        <v>0.61698986126694699</v>
      </c>
      <c r="D79">
        <v>0.118368061994976</v>
      </c>
      <c r="E79" s="1">
        <v>1.8634365108920299E-7</v>
      </c>
      <c r="F79">
        <v>0.66516274232152806</v>
      </c>
      <c r="G79">
        <v>0.17864026663138299</v>
      </c>
      <c r="H79">
        <v>1.96498561759931E-4</v>
      </c>
      <c r="I79">
        <v>0.59474456626037397</v>
      </c>
      <c r="J79">
        <v>0.15826272583606099</v>
      </c>
      <c r="K79">
        <v>1.7130610283800499E-4</v>
      </c>
      <c r="L79">
        <v>0.60493779940080195</v>
      </c>
      <c r="M79">
        <v>0.11832415587968199</v>
      </c>
      <c r="N79" s="1">
        <v>3.1784399535822001E-7</v>
      </c>
    </row>
    <row r="80" spans="1:14" x14ac:dyDescent="0.25">
      <c r="A80">
        <v>79</v>
      </c>
      <c r="B80" t="s">
        <v>178</v>
      </c>
      <c r="C80">
        <v>0.237604726715095</v>
      </c>
      <c r="D80">
        <v>0.13833906547069599</v>
      </c>
      <c r="E80">
        <v>8.5878113665151398E-2</v>
      </c>
      <c r="F80">
        <v>0.19739606423018999</v>
      </c>
      <c r="G80">
        <v>0.21635882040367699</v>
      </c>
      <c r="H80">
        <v>0.361581839357906</v>
      </c>
      <c r="I80">
        <v>0.27919416726105101</v>
      </c>
      <c r="J80">
        <v>0.18042171531404</v>
      </c>
      <c r="K80">
        <v>0.121753992551864</v>
      </c>
      <c r="L80">
        <v>0.22531592665724101</v>
      </c>
      <c r="M80">
        <v>0.138298598807645</v>
      </c>
      <c r="N80">
        <v>0.10327091730651</v>
      </c>
    </row>
    <row r="81" spans="1:14" x14ac:dyDescent="0.25">
      <c r="A81">
        <v>80</v>
      </c>
      <c r="B81" t="s">
        <v>179</v>
      </c>
      <c r="C81">
        <v>0.96168046218349901</v>
      </c>
      <c r="D81">
        <v>0.11127913115186699</v>
      </c>
      <c r="E81" s="1">
        <v>5.5210445364963801E-18</v>
      </c>
      <c r="F81">
        <v>1.0275650017293401</v>
      </c>
      <c r="G81">
        <v>0.16676257833053099</v>
      </c>
      <c r="H81" s="1">
        <v>7.1902644294323405E-10</v>
      </c>
      <c r="I81">
        <v>0.92872291761123504</v>
      </c>
      <c r="J81">
        <v>0.14961967964074799</v>
      </c>
      <c r="K81" s="1">
        <v>5.3928587764907004E-10</v>
      </c>
      <c r="L81">
        <v>0.94767192886624896</v>
      </c>
      <c r="M81">
        <v>0.111222709829609</v>
      </c>
      <c r="N81" s="1">
        <v>1.5888040180515099E-17</v>
      </c>
    </row>
    <row r="82" spans="1:14" x14ac:dyDescent="0.25">
      <c r="A82">
        <v>81</v>
      </c>
      <c r="B82" t="s">
        <v>184</v>
      </c>
      <c r="C82">
        <v>1.6893727069140601</v>
      </c>
      <c r="D82">
        <v>6.7914030804863093E-2</v>
      </c>
      <c r="E82" s="1">
        <v>1.38180474973408E-136</v>
      </c>
      <c r="F82">
        <v>1.8192225945310101</v>
      </c>
      <c r="G82">
        <v>9.9220664179154996E-2</v>
      </c>
      <c r="H82" s="1">
        <v>4.3407272288628501E-75</v>
      </c>
      <c r="I82">
        <v>1.57341196168881</v>
      </c>
      <c r="J82">
        <v>9.3341811831097896E-2</v>
      </c>
      <c r="K82" s="1">
        <v>9.4065902620956299E-64</v>
      </c>
      <c r="L82">
        <v>1.68808907800223</v>
      </c>
      <c r="M82">
        <v>6.7898495881317703E-2</v>
      </c>
      <c r="N82" s="1">
        <v>1.9203884555341899E-136</v>
      </c>
    </row>
    <row r="83" spans="1:14" x14ac:dyDescent="0.25">
      <c r="A83">
        <v>82</v>
      </c>
      <c r="B83" t="s">
        <v>195</v>
      </c>
      <c r="C83">
        <v>1.4425126665853401</v>
      </c>
      <c r="D83">
        <v>7.1437518994723795E-2</v>
      </c>
      <c r="E83" s="1">
        <v>1.1360945483177199E-90</v>
      </c>
      <c r="F83">
        <v>1.5146853583611899</v>
      </c>
      <c r="G83">
        <v>0.104826583335243</v>
      </c>
      <c r="H83" s="1">
        <v>2.5273468228277701E-47</v>
      </c>
      <c r="I83">
        <v>1.3852324776618901</v>
      </c>
      <c r="J83">
        <v>9.7708464807084699E-2</v>
      </c>
      <c r="K83" s="1">
        <v>1.26805414762698E-45</v>
      </c>
      <c r="L83">
        <v>1.4403367474297899</v>
      </c>
      <c r="M83">
        <v>7.1419158929733995E-2</v>
      </c>
      <c r="N83" s="1">
        <v>1.89441511016028E-90</v>
      </c>
    </row>
    <row r="84" spans="1:14" x14ac:dyDescent="0.25">
      <c r="A84">
        <v>83</v>
      </c>
      <c r="B84" t="s">
        <v>206</v>
      </c>
      <c r="C84">
        <v>1.7026551769752001</v>
      </c>
      <c r="D84">
        <v>7.1679069568505505E-2</v>
      </c>
      <c r="E84" s="1">
        <v>1.0021234107214399E-124</v>
      </c>
      <c r="F84">
        <v>1.88061764281878</v>
      </c>
      <c r="G84">
        <v>0.10449842612658899</v>
      </c>
      <c r="H84" s="1">
        <v>2.07106651617373E-72</v>
      </c>
      <c r="I84">
        <v>1.5507753429539499</v>
      </c>
      <c r="J84">
        <v>9.8800530602253703E-2</v>
      </c>
      <c r="K84" s="1">
        <v>1.61027178466229E-55</v>
      </c>
      <c r="L84">
        <v>1.70023009439025</v>
      </c>
      <c r="M84">
        <v>7.1656946943071897E-2</v>
      </c>
      <c r="N84" s="1">
        <v>1.88246848329845E-124</v>
      </c>
    </row>
    <row r="85" spans="1:14" x14ac:dyDescent="0.25">
      <c r="A85">
        <v>84</v>
      </c>
      <c r="B85" t="s">
        <v>217</v>
      </c>
      <c r="C85">
        <v>1.0695303821453701</v>
      </c>
      <c r="D85">
        <v>8.1202277636147305E-2</v>
      </c>
      <c r="E85" s="1">
        <v>1.28560422696682E-39</v>
      </c>
      <c r="F85">
        <v>1.03084829628786</v>
      </c>
      <c r="G85">
        <v>0.122164906829273</v>
      </c>
      <c r="H85" s="1">
        <v>3.22343566979217E-17</v>
      </c>
      <c r="I85">
        <v>1.1051930822103899</v>
      </c>
      <c r="J85">
        <v>0.108943052499551</v>
      </c>
      <c r="K85" s="1">
        <v>3.4990110141521098E-24</v>
      </c>
      <c r="L85">
        <v>1.06633764788664</v>
      </c>
      <c r="M85">
        <v>8.1177975577762101E-2</v>
      </c>
      <c r="N85" s="1">
        <v>2.0531022562826999E-39</v>
      </c>
    </row>
    <row r="86" spans="1:14" x14ac:dyDescent="0.25">
      <c r="A86">
        <v>85</v>
      </c>
      <c r="B86" t="s">
        <v>228</v>
      </c>
      <c r="C86">
        <v>1.0003227289271299</v>
      </c>
      <c r="D86">
        <v>8.4801074092292594E-2</v>
      </c>
      <c r="E86" s="1">
        <v>4.0877884874744999E-32</v>
      </c>
      <c r="F86">
        <v>1.14191548758516</v>
      </c>
      <c r="G86">
        <v>0.123272972818562</v>
      </c>
      <c r="H86" s="1">
        <v>1.9819506080818401E-20</v>
      </c>
      <c r="I86">
        <v>0.88670296910588398</v>
      </c>
      <c r="J86">
        <v>0.117078939236944</v>
      </c>
      <c r="K86" s="1">
        <v>3.6316636470899502E-14</v>
      </c>
      <c r="L86">
        <v>0.99598043132835201</v>
      </c>
      <c r="M86">
        <v>8.4775162205321594E-2</v>
      </c>
      <c r="N86" s="1">
        <v>7.1889142984415003E-32</v>
      </c>
    </row>
    <row r="87" spans="1:14" x14ac:dyDescent="0.25">
      <c r="A87">
        <v>86</v>
      </c>
      <c r="B87" t="s">
        <v>230</v>
      </c>
      <c r="C87">
        <v>0.51341631951125899</v>
      </c>
      <c r="D87">
        <v>9.8096540621902095E-2</v>
      </c>
      <c r="E87" s="1">
        <v>1.66072547163917E-7</v>
      </c>
      <c r="F87">
        <v>0.69554363796283203</v>
      </c>
      <c r="G87">
        <v>0.140762031916843</v>
      </c>
      <c r="H87" s="1">
        <v>7.7614114360900603E-7</v>
      </c>
      <c r="I87">
        <v>0.36100102057963201</v>
      </c>
      <c r="J87">
        <v>0.13721846899359599</v>
      </c>
      <c r="K87">
        <v>8.5171963158936909E-3</v>
      </c>
      <c r="L87">
        <v>0.50804314680879903</v>
      </c>
      <c r="M87">
        <v>9.8071912006241199E-2</v>
      </c>
      <c r="N87" s="1">
        <v>2.2151454615077999E-7</v>
      </c>
    </row>
    <row r="88" spans="1:14" x14ac:dyDescent="0.25">
      <c r="A88">
        <v>87</v>
      </c>
      <c r="B88" t="s">
        <v>231</v>
      </c>
      <c r="C88">
        <v>1.3986525404529599</v>
      </c>
      <c r="D88">
        <v>8.2621846624773398E-2</v>
      </c>
      <c r="E88" s="1">
        <v>2.7800867474360301E-64</v>
      </c>
      <c r="F88">
        <v>1.4881102161378601</v>
      </c>
      <c r="G88">
        <v>0.12213719051331</v>
      </c>
      <c r="H88" s="1">
        <v>3.7861852141972098E-34</v>
      </c>
      <c r="I88">
        <v>1.3366748448930399</v>
      </c>
      <c r="J88">
        <v>0.11232118054474099</v>
      </c>
      <c r="K88" s="1">
        <v>1.1768242027068699E-32</v>
      </c>
      <c r="L88">
        <v>1.3919432536376399</v>
      </c>
      <c r="M88">
        <v>8.2586840079302296E-2</v>
      </c>
      <c r="N88" s="1">
        <v>9.7558814030417006E-64</v>
      </c>
    </row>
    <row r="89" spans="1:14" x14ac:dyDescent="0.25">
      <c r="A89">
        <v>88</v>
      </c>
      <c r="B89" t="s">
        <v>232</v>
      </c>
      <c r="C89">
        <v>0.52881124910283905</v>
      </c>
      <c r="D89">
        <v>0.105544370187148</v>
      </c>
      <c r="E89" s="1">
        <v>5.4339120681330402E-7</v>
      </c>
      <c r="F89">
        <v>0.61104990818926297</v>
      </c>
      <c r="G89">
        <v>0.15644902932698301</v>
      </c>
      <c r="H89" s="1">
        <v>9.3935792832537606E-5</v>
      </c>
      <c r="I89">
        <v>0.47377966973206798</v>
      </c>
      <c r="J89">
        <v>0.14309686167553901</v>
      </c>
      <c r="K89">
        <v>9.2995807317098602E-4</v>
      </c>
      <c r="L89">
        <v>0.52116917307667499</v>
      </c>
      <c r="M89">
        <v>0.105513728643008</v>
      </c>
      <c r="N89" s="1">
        <v>7.8383650275113598E-7</v>
      </c>
    </row>
    <row r="90" spans="1:14" x14ac:dyDescent="0.25">
      <c r="A90">
        <v>89</v>
      </c>
      <c r="B90" t="s">
        <v>180</v>
      </c>
      <c r="C90">
        <v>0.69182464831019896</v>
      </c>
      <c r="D90">
        <v>0.125242961113497</v>
      </c>
      <c r="E90" s="1">
        <v>3.3163076879322698E-8</v>
      </c>
      <c r="F90">
        <v>0.82174123335953397</v>
      </c>
      <c r="G90">
        <v>0.184170909558875</v>
      </c>
      <c r="H90" s="1">
        <v>8.1258679929379394E-6</v>
      </c>
      <c r="I90">
        <v>0.60913302044085804</v>
      </c>
      <c r="J90">
        <v>0.17103422914532601</v>
      </c>
      <c r="K90">
        <v>3.68786351398343E-4</v>
      </c>
      <c r="L90">
        <v>0.67789697623919898</v>
      </c>
      <c r="M90">
        <v>0.125190110797534</v>
      </c>
      <c r="N90" s="1">
        <v>6.1309157967105106E-8</v>
      </c>
    </row>
    <row r="91" spans="1:14" x14ac:dyDescent="0.25">
      <c r="A91">
        <v>90</v>
      </c>
      <c r="B91" t="s">
        <v>181</v>
      </c>
      <c r="C91">
        <v>0.41077268827751101</v>
      </c>
      <c r="D91">
        <v>0.14231873580488</v>
      </c>
      <c r="E91">
        <v>3.8981675668139401E-3</v>
      </c>
      <c r="F91">
        <v>0.48029206864803398</v>
      </c>
      <c r="G91">
        <v>0.21438404809385</v>
      </c>
      <c r="H91">
        <v>2.5069188019814701E-2</v>
      </c>
      <c r="I91">
        <v>0.37765905065643801</v>
      </c>
      <c r="J91">
        <v>0.190508691456098</v>
      </c>
      <c r="K91">
        <v>4.7437647464567197E-2</v>
      </c>
      <c r="L91">
        <v>0.39791729096480999</v>
      </c>
      <c r="M91">
        <v>0.14227280054577501</v>
      </c>
      <c r="N91">
        <v>5.1601678947906099E-3</v>
      </c>
    </row>
    <row r="92" spans="1:14" x14ac:dyDescent="0.25">
      <c r="A92">
        <v>91</v>
      </c>
      <c r="B92" t="s">
        <v>182</v>
      </c>
      <c r="C92">
        <v>0.29304806359000202</v>
      </c>
      <c r="D92">
        <v>0.152306194168986</v>
      </c>
      <c r="E92">
        <v>5.4345575687020503E-2</v>
      </c>
      <c r="F92">
        <v>0.33214673261843802</v>
      </c>
      <c r="G92">
        <v>0.232018296523021</v>
      </c>
      <c r="H92">
        <v>0.15227148730545401</v>
      </c>
      <c r="I92">
        <v>0.28706677522236901</v>
      </c>
      <c r="J92">
        <v>0.20216249665960501</v>
      </c>
      <c r="K92">
        <v>0.15561339826228701</v>
      </c>
      <c r="L92">
        <v>0.280810931280432</v>
      </c>
      <c r="M92">
        <v>0.15226407108765699</v>
      </c>
      <c r="N92">
        <v>6.5148706280443405E-2</v>
      </c>
    </row>
    <row r="93" spans="1:14" x14ac:dyDescent="0.25">
      <c r="A93">
        <v>92</v>
      </c>
      <c r="B93" t="s">
        <v>183</v>
      </c>
      <c r="C93">
        <v>0.15300062430065101</v>
      </c>
      <c r="D93">
        <v>0.164148171491561</v>
      </c>
      <c r="E93">
        <v>0.35129078642913403</v>
      </c>
      <c r="F93">
        <v>5.28958828169731E-3</v>
      </c>
      <c r="G93">
        <v>0.27007969697506601</v>
      </c>
      <c r="H93">
        <v>0.98437420114139196</v>
      </c>
      <c r="I93">
        <v>0.27011550367461101</v>
      </c>
      <c r="J93">
        <v>0.20781327888978601</v>
      </c>
      <c r="K93">
        <v>0.19366984923121899</v>
      </c>
      <c r="L93">
        <v>0.140557187244921</v>
      </c>
      <c r="M93">
        <v>0.164107118332837</v>
      </c>
      <c r="N93">
        <v>0.39172315821995002</v>
      </c>
    </row>
    <row r="94" spans="1:14" x14ac:dyDescent="0.25">
      <c r="A94">
        <v>93</v>
      </c>
      <c r="B94" t="s">
        <v>185</v>
      </c>
      <c r="C94">
        <v>1.5158375643110999</v>
      </c>
      <c r="D94">
        <v>0.107720616979138</v>
      </c>
      <c r="E94" s="1">
        <v>5.6501639017767697E-45</v>
      </c>
      <c r="F94">
        <v>1.84291124667194</v>
      </c>
      <c r="G94">
        <v>0.15261578472939399</v>
      </c>
      <c r="H94" s="1">
        <v>1.4230416803614801E-33</v>
      </c>
      <c r="I94">
        <v>1.25352927857233</v>
      </c>
      <c r="J94">
        <v>0.15378567729489301</v>
      </c>
      <c r="K94" s="1">
        <v>3.6049603059337E-16</v>
      </c>
      <c r="L94">
        <v>1.5027498656459599</v>
      </c>
      <c r="M94">
        <v>0.10765301991149701</v>
      </c>
      <c r="N94" s="1">
        <v>2.7652639644246398E-44</v>
      </c>
    </row>
    <row r="95" spans="1:14" x14ac:dyDescent="0.25">
      <c r="A95">
        <v>94</v>
      </c>
      <c r="B95" t="s">
        <v>186</v>
      </c>
      <c r="C95">
        <v>0.27035959434996898</v>
      </c>
      <c r="D95">
        <v>0.17130426409553401</v>
      </c>
      <c r="E95">
        <v>0.114510011428192</v>
      </c>
      <c r="F95">
        <v>0.18061887326341799</v>
      </c>
      <c r="G95">
        <v>0.27880787513845701</v>
      </c>
      <c r="H95">
        <v>0.51709776903189797</v>
      </c>
      <c r="I95">
        <v>0.35152940104993702</v>
      </c>
      <c r="J95">
        <v>0.218026290026059</v>
      </c>
      <c r="K95">
        <v>0.10689107330153499</v>
      </c>
      <c r="L95">
        <v>0.25638475693236401</v>
      </c>
      <c r="M95">
        <v>0.17125337114222999</v>
      </c>
      <c r="N95">
        <v>0.134365211696441</v>
      </c>
    </row>
    <row r="96" spans="1:14" x14ac:dyDescent="0.25">
      <c r="A96">
        <v>95</v>
      </c>
      <c r="B96" t="s">
        <v>187</v>
      </c>
      <c r="C96">
        <v>0.37270351242063399</v>
      </c>
      <c r="D96">
        <v>0.16815721385218799</v>
      </c>
      <c r="E96">
        <v>2.6664175189128302E-2</v>
      </c>
      <c r="F96">
        <v>0.63157365256768006</v>
      </c>
      <c r="G96">
        <v>0.23813554230612499</v>
      </c>
      <c r="H96">
        <v>7.9978540136296308E-3</v>
      </c>
      <c r="I96">
        <v>0.185354901973978</v>
      </c>
      <c r="J96">
        <v>0.238325865746358</v>
      </c>
      <c r="K96">
        <v>0.43672393108369401</v>
      </c>
      <c r="L96">
        <v>0.35882194646620502</v>
      </c>
      <c r="M96">
        <v>0.16810449587161</v>
      </c>
      <c r="N96">
        <v>3.2800463024419003E-2</v>
      </c>
    </row>
    <row r="97" spans="1:14" x14ac:dyDescent="0.25">
      <c r="A97">
        <v>96</v>
      </c>
      <c r="B97" t="s">
        <v>188</v>
      </c>
      <c r="C97">
        <v>0.40589648523636801</v>
      </c>
      <c r="D97">
        <v>0.170011660902576</v>
      </c>
      <c r="E97">
        <v>1.6965127937858201E-2</v>
      </c>
      <c r="F97">
        <v>0.43121610890311102</v>
      </c>
      <c r="G97">
        <v>0.26504964451984803</v>
      </c>
      <c r="H97">
        <v>0.103752854521324</v>
      </c>
      <c r="I97">
        <v>0.41656581756684202</v>
      </c>
      <c r="J97">
        <v>0.22206051108320801</v>
      </c>
      <c r="K97">
        <v>6.0667463486603297E-2</v>
      </c>
      <c r="L97">
        <v>0.39177011034069398</v>
      </c>
      <c r="M97">
        <v>0.169959197527217</v>
      </c>
      <c r="N97">
        <v>2.1161907793852502E-2</v>
      </c>
    </row>
    <row r="98" spans="1:14" x14ac:dyDescent="0.25">
      <c r="A98">
        <v>97</v>
      </c>
      <c r="B98" t="s">
        <v>189</v>
      </c>
      <c r="C98">
        <v>0.485288867857749</v>
      </c>
      <c r="D98">
        <v>0.168614538913712</v>
      </c>
      <c r="E98">
        <v>4.0008308276368804E-3</v>
      </c>
      <c r="F98">
        <v>0.76113353744895695</v>
      </c>
      <c r="G98">
        <v>0.239000063016126</v>
      </c>
      <c r="H98">
        <v>1.4492501552197099E-3</v>
      </c>
      <c r="I98">
        <v>0.28832239681952199</v>
      </c>
      <c r="J98">
        <v>0.23884211053726201</v>
      </c>
      <c r="K98">
        <v>0.22736770298308601</v>
      </c>
      <c r="L98">
        <v>0.47095794017964099</v>
      </c>
      <c r="M98">
        <v>0.16855609381647399</v>
      </c>
      <c r="N98">
        <v>5.2048814188014698E-3</v>
      </c>
    </row>
    <row r="99" spans="1:14" x14ac:dyDescent="0.25">
      <c r="A99">
        <v>98</v>
      </c>
      <c r="B99" t="s">
        <v>190</v>
      </c>
      <c r="C99">
        <v>0.85404447236097902</v>
      </c>
      <c r="D99">
        <v>0.151125319741299</v>
      </c>
      <c r="E99" s="1">
        <v>1.59300502153371E-8</v>
      </c>
      <c r="F99">
        <v>0.98734918500388502</v>
      </c>
      <c r="G99">
        <v>0.22801649459988399</v>
      </c>
      <c r="H99" s="1">
        <v>1.48997238859493E-5</v>
      </c>
      <c r="I99">
        <v>0.78881042341083296</v>
      </c>
      <c r="J99">
        <v>0.202182007846017</v>
      </c>
      <c r="K99" s="1">
        <v>9.5603697961736596E-5</v>
      </c>
      <c r="L99">
        <v>0.83843713354548199</v>
      </c>
      <c r="M99">
        <v>0.151054719242149</v>
      </c>
      <c r="N99" s="1">
        <v>2.84768346988406E-8</v>
      </c>
    </row>
    <row r="100" spans="1:14" x14ac:dyDescent="0.25">
      <c r="A100">
        <v>99</v>
      </c>
      <c r="B100" t="s">
        <v>191</v>
      </c>
      <c r="C100">
        <v>0.53679311041434896</v>
      </c>
      <c r="D100">
        <v>0.176170566163876</v>
      </c>
      <c r="E100">
        <v>2.3113161956067199E-3</v>
      </c>
      <c r="F100">
        <v>0.38928226736132798</v>
      </c>
      <c r="G100">
        <v>0.29856031612099898</v>
      </c>
      <c r="H100">
        <v>0.192279706081877</v>
      </c>
      <c r="I100">
        <v>0.648164937609497</v>
      </c>
      <c r="J100">
        <v>0.219747107586452</v>
      </c>
      <c r="K100">
        <v>3.18190883169277E-3</v>
      </c>
      <c r="L100">
        <v>0.52153151129500697</v>
      </c>
      <c r="M100">
        <v>0.17610453817487901</v>
      </c>
      <c r="N100">
        <v>3.0615622741978401E-3</v>
      </c>
    </row>
    <row r="101" spans="1:14" x14ac:dyDescent="0.25">
      <c r="A101">
        <v>100</v>
      </c>
      <c r="B101" t="s">
        <v>192</v>
      </c>
      <c r="C101">
        <v>0.35902248534256798</v>
      </c>
      <c r="D101">
        <v>0.194265447464819</v>
      </c>
      <c r="E101">
        <v>6.4587496685543894E-2</v>
      </c>
      <c r="F101">
        <v>0.162564805850098</v>
      </c>
      <c r="G101">
        <v>0.335222589257686</v>
      </c>
      <c r="H101">
        <v>0.62771475241060204</v>
      </c>
      <c r="I101">
        <v>0.50156979145477798</v>
      </c>
      <c r="J101">
        <v>0.240058393814094</v>
      </c>
      <c r="K101">
        <v>3.66748098363169E-2</v>
      </c>
      <c r="L101">
        <v>0.34404637480915301</v>
      </c>
      <c r="M101">
        <v>0.194206722521266</v>
      </c>
      <c r="N101">
        <v>7.646975158515E-2</v>
      </c>
    </row>
    <row r="102" spans="1:14" x14ac:dyDescent="0.25">
      <c r="A102">
        <v>101</v>
      </c>
      <c r="B102" t="s">
        <v>193</v>
      </c>
      <c r="C102">
        <v>0.22464590488251701</v>
      </c>
      <c r="D102">
        <v>0.209799742564899</v>
      </c>
      <c r="E102">
        <v>0.28427578634863798</v>
      </c>
      <c r="F102">
        <v>0.30695643039169901</v>
      </c>
      <c r="G102">
        <v>0.32165929534376803</v>
      </c>
      <c r="H102">
        <v>0.339936583046614</v>
      </c>
      <c r="I102">
        <v>0.20039931153033499</v>
      </c>
      <c r="J102">
        <v>0.27713290404697799</v>
      </c>
      <c r="K102">
        <v>0.469608455007061</v>
      </c>
      <c r="L102">
        <v>0.20934659197292099</v>
      </c>
      <c r="M102">
        <v>0.209744065938513</v>
      </c>
      <c r="N102">
        <v>0.31822846654525699</v>
      </c>
    </row>
    <row r="103" spans="1:14" x14ac:dyDescent="0.25">
      <c r="A103">
        <v>102</v>
      </c>
      <c r="B103" t="s">
        <v>194</v>
      </c>
      <c r="C103">
        <v>0.22556490361566101</v>
      </c>
      <c r="D103">
        <v>0.213614981002059</v>
      </c>
      <c r="E103">
        <v>0.29099498495248599</v>
      </c>
      <c r="F103">
        <v>0.35417072319450499</v>
      </c>
      <c r="G103">
        <v>0.321988617481346</v>
      </c>
      <c r="H103">
        <v>0.27135479625439501</v>
      </c>
      <c r="I103">
        <v>0.16918936045760999</v>
      </c>
      <c r="J103">
        <v>0.285835587337608</v>
      </c>
      <c r="K103">
        <v>0.553909877888216</v>
      </c>
      <c r="L103">
        <v>0.209854801273584</v>
      </c>
      <c r="M103">
        <v>0.21356083874796999</v>
      </c>
      <c r="N103">
        <v>0.325781471958632</v>
      </c>
    </row>
    <row r="104" spans="1:14" x14ac:dyDescent="0.25">
      <c r="A104">
        <v>103</v>
      </c>
      <c r="B104" t="s">
        <v>196</v>
      </c>
      <c r="C104">
        <v>1.42899355792184</v>
      </c>
      <c r="D104">
        <v>0.14064990317193299</v>
      </c>
      <c r="E104" s="1">
        <v>2.99282801378123E-24</v>
      </c>
      <c r="F104">
        <v>1.4232841373579601</v>
      </c>
      <c r="G104">
        <v>0.221425988568038</v>
      </c>
      <c r="H104" s="1">
        <v>1.29455582713602E-10</v>
      </c>
      <c r="I104">
        <v>1.47044399378413</v>
      </c>
      <c r="J104">
        <v>0.18302984684443199</v>
      </c>
      <c r="K104" s="1">
        <v>9.4420029585881096E-16</v>
      </c>
      <c r="L104">
        <v>1.41324565058632</v>
      </c>
      <c r="M104">
        <v>0.140563149107782</v>
      </c>
      <c r="N104" s="1">
        <v>8.8061270295319694E-24</v>
      </c>
    </row>
    <row r="105" spans="1:14" x14ac:dyDescent="0.25">
      <c r="A105">
        <v>104</v>
      </c>
      <c r="B105" t="s">
        <v>197</v>
      </c>
      <c r="C105">
        <v>0.42600891763106602</v>
      </c>
      <c r="D105">
        <v>0.21455414189209099</v>
      </c>
      <c r="E105">
        <v>4.7082825489913202E-2</v>
      </c>
      <c r="F105">
        <v>1.00365798103269</v>
      </c>
      <c r="G105">
        <v>0.26948035161885597</v>
      </c>
      <c r="H105">
        <v>1.9576486454885399E-4</v>
      </c>
      <c r="I105">
        <v>-0.197117443279301</v>
      </c>
      <c r="J105">
        <v>0.36872151378519502</v>
      </c>
      <c r="K105">
        <v>0.59292850570460198</v>
      </c>
      <c r="L105">
        <v>0.40856347692558098</v>
      </c>
      <c r="M105">
        <v>0.21448585794289299</v>
      </c>
      <c r="N105">
        <v>5.6799517454281898E-2</v>
      </c>
    </row>
    <row r="106" spans="1:14" x14ac:dyDescent="0.25">
      <c r="A106">
        <v>105</v>
      </c>
      <c r="B106" t="s">
        <v>198</v>
      </c>
      <c r="C106">
        <v>0.78940187192485101</v>
      </c>
      <c r="D106">
        <v>0.19104693311604501</v>
      </c>
      <c r="E106" s="1">
        <v>3.5965364400805997E-5</v>
      </c>
      <c r="F106">
        <v>0.98270558896751303</v>
      </c>
      <c r="G106">
        <v>0.28438508362214299</v>
      </c>
      <c r="H106">
        <v>5.4918054288880696E-4</v>
      </c>
      <c r="I106">
        <v>0.68910177074637002</v>
      </c>
      <c r="J106">
        <v>0.25842460111113302</v>
      </c>
      <c r="K106">
        <v>7.6634514328027302E-3</v>
      </c>
      <c r="L106">
        <v>0.77190139237420197</v>
      </c>
      <c r="M106">
        <v>0.19096817086049001</v>
      </c>
      <c r="N106" s="1">
        <v>5.2987708890633802E-5</v>
      </c>
    </row>
    <row r="107" spans="1:14" x14ac:dyDescent="0.25">
      <c r="A107">
        <v>106</v>
      </c>
      <c r="B107" t="s">
        <v>199</v>
      </c>
      <c r="C107">
        <v>0.56603561994261697</v>
      </c>
      <c r="D107">
        <v>0.21527704804273201</v>
      </c>
      <c r="E107">
        <v>8.5551870260318907E-3</v>
      </c>
      <c r="F107">
        <v>0.51945621168549105</v>
      </c>
      <c r="G107">
        <v>0.35444697865487801</v>
      </c>
      <c r="H107">
        <v>0.142773657764274</v>
      </c>
      <c r="I107">
        <v>0.63331727206310295</v>
      </c>
      <c r="J107">
        <v>0.27205687877540302</v>
      </c>
      <c r="K107">
        <v>1.9918182682023802E-2</v>
      </c>
      <c r="L107">
        <v>0.54879559441631498</v>
      </c>
      <c r="M107">
        <v>0.215206901562223</v>
      </c>
      <c r="N107">
        <v>1.0769708458952001E-2</v>
      </c>
    </row>
    <row r="108" spans="1:14" x14ac:dyDescent="0.25">
      <c r="A108">
        <v>107</v>
      </c>
      <c r="B108" t="s">
        <v>200</v>
      </c>
      <c r="C108">
        <v>0.158921877736591</v>
      </c>
      <c r="D108">
        <v>0.26257856099813498</v>
      </c>
      <c r="E108">
        <v>0.54502250311812395</v>
      </c>
      <c r="F108">
        <v>0.46342227039427097</v>
      </c>
      <c r="G108">
        <v>0.37394125304346698</v>
      </c>
      <c r="H108">
        <v>0.215237511943635</v>
      </c>
      <c r="I108">
        <v>-3.4361443643423098E-2</v>
      </c>
      <c r="J108">
        <v>0.369677927799693</v>
      </c>
      <c r="K108">
        <v>0.92594354072951301</v>
      </c>
      <c r="L108">
        <v>0.14149539450948401</v>
      </c>
      <c r="M108">
        <v>0.26251874334403902</v>
      </c>
      <c r="N108">
        <v>0.58989265850968597</v>
      </c>
    </row>
    <row r="109" spans="1:14" x14ac:dyDescent="0.25">
      <c r="A109">
        <v>108</v>
      </c>
      <c r="B109" t="s">
        <v>201</v>
      </c>
      <c r="C109">
        <v>5.8517639936731702E-2</v>
      </c>
      <c r="D109">
        <v>0.27923407661192101</v>
      </c>
      <c r="E109">
        <v>0.83400733685542505</v>
      </c>
      <c r="F109">
        <v>1.73275041753027E-2</v>
      </c>
      <c r="G109">
        <v>0.46372734221678402</v>
      </c>
      <c r="H109">
        <v>0.97019340823136402</v>
      </c>
      <c r="I109">
        <v>0.126719594818966</v>
      </c>
      <c r="J109">
        <v>0.35066923814742501</v>
      </c>
      <c r="K109">
        <v>0.71782659680690597</v>
      </c>
      <c r="L109">
        <v>3.9364176192940803E-2</v>
      </c>
      <c r="M109">
        <v>0.27916817156434598</v>
      </c>
      <c r="N109">
        <v>0.88786579949795796</v>
      </c>
    </row>
    <row r="110" spans="1:14" x14ac:dyDescent="0.25">
      <c r="A110">
        <v>109</v>
      </c>
      <c r="B110" t="s">
        <v>202</v>
      </c>
      <c r="C110">
        <v>0.70708122114559402</v>
      </c>
      <c r="D110">
        <v>0.21614593950188299</v>
      </c>
      <c r="E110">
        <v>1.07049009517961E-3</v>
      </c>
      <c r="F110">
        <v>0.66177308125180201</v>
      </c>
      <c r="G110">
        <v>0.35564286816094098</v>
      </c>
      <c r="H110">
        <v>6.2775272805913607E-2</v>
      </c>
      <c r="I110">
        <v>0.78129613815646404</v>
      </c>
      <c r="J110">
        <v>0.27334480851217902</v>
      </c>
      <c r="K110">
        <v>4.2594367290236098E-3</v>
      </c>
      <c r="L110">
        <v>0.68712234742191902</v>
      </c>
      <c r="M110">
        <v>0.216055752579835</v>
      </c>
      <c r="N110">
        <v>1.47122097894313E-3</v>
      </c>
    </row>
    <row r="111" spans="1:14" x14ac:dyDescent="0.25">
      <c r="A111">
        <v>110</v>
      </c>
      <c r="B111" t="s">
        <v>203</v>
      </c>
      <c r="C111">
        <v>0.42417434917233099</v>
      </c>
      <c r="D111">
        <v>0.24985915374009601</v>
      </c>
      <c r="E111">
        <v>8.9573116712624301E-2</v>
      </c>
      <c r="F111">
        <v>0.28519680097428701</v>
      </c>
      <c r="G111">
        <v>0.42698768660876302</v>
      </c>
      <c r="H111">
        <v>0.50417989790093798</v>
      </c>
      <c r="I111">
        <v>0.55159244686792597</v>
      </c>
      <c r="J111">
        <v>0.30963973095355701</v>
      </c>
      <c r="K111">
        <v>7.48470069046967E-2</v>
      </c>
      <c r="L111">
        <v>0.40338977674788201</v>
      </c>
      <c r="M111">
        <v>0.24977728397565299</v>
      </c>
      <c r="N111">
        <v>0.106311160340471</v>
      </c>
    </row>
    <row r="112" spans="1:14" x14ac:dyDescent="0.25">
      <c r="A112">
        <v>111</v>
      </c>
      <c r="B112" t="s">
        <v>204</v>
      </c>
      <c r="C112">
        <v>0.14244766056800001</v>
      </c>
      <c r="D112">
        <v>0.28970160696293901</v>
      </c>
      <c r="E112">
        <v>0.62292806924260702</v>
      </c>
      <c r="F112">
        <v>-8.0950895589842101E-2</v>
      </c>
      <c r="G112">
        <v>0.515608325048872</v>
      </c>
      <c r="H112">
        <v>0.87524425418900298</v>
      </c>
      <c r="I112">
        <v>0.31271465136475601</v>
      </c>
      <c r="J112">
        <v>0.35202747403109003</v>
      </c>
      <c r="K112">
        <v>0.37436619169165303</v>
      </c>
      <c r="L112">
        <v>0.120587132034202</v>
      </c>
      <c r="M112">
        <v>0.28963049331979501</v>
      </c>
      <c r="N112">
        <v>0.67715523346525497</v>
      </c>
    </row>
    <row r="113" spans="1:14" x14ac:dyDescent="0.25">
      <c r="A113">
        <v>112</v>
      </c>
      <c r="B113" t="s">
        <v>205</v>
      </c>
      <c r="C113">
        <v>0.68710149718976499</v>
      </c>
      <c r="D113">
        <v>0.234139088959368</v>
      </c>
      <c r="E113">
        <v>3.3399204343364198E-3</v>
      </c>
      <c r="F113">
        <v>0.52956521329689199</v>
      </c>
      <c r="G113">
        <v>0.39881231292781899</v>
      </c>
      <c r="H113">
        <v>0.184225773332686</v>
      </c>
      <c r="I113">
        <v>0.83086436856672297</v>
      </c>
      <c r="J113">
        <v>0.29096879067170101</v>
      </c>
      <c r="K113">
        <v>4.2967733877924703E-3</v>
      </c>
      <c r="L113">
        <v>0.66445669134852603</v>
      </c>
      <c r="M113">
        <v>0.23404405289713301</v>
      </c>
      <c r="N113">
        <v>4.5251748330936903E-3</v>
      </c>
    </row>
    <row r="114" spans="1:14" x14ac:dyDescent="0.25">
      <c r="A114">
        <v>113</v>
      </c>
      <c r="B114" t="s">
        <v>207</v>
      </c>
      <c r="C114">
        <v>1.3783294750309401</v>
      </c>
      <c r="D114">
        <v>0.18613528719176201</v>
      </c>
      <c r="E114" s="1">
        <v>1.31162822955475E-13</v>
      </c>
      <c r="F114">
        <v>1.3294543113985999</v>
      </c>
      <c r="G114">
        <v>0.29734291402512097</v>
      </c>
      <c r="H114" s="1">
        <v>7.7812902776789407E-6</v>
      </c>
      <c r="I114">
        <v>1.4676008169432999</v>
      </c>
      <c r="J114">
        <v>0.23991221214354599</v>
      </c>
      <c r="K114" s="1">
        <v>9.5209333451971891E-10</v>
      </c>
      <c r="L114">
        <v>1.35807913723368</v>
      </c>
      <c r="M114">
        <v>0.186016842480032</v>
      </c>
      <c r="N114" s="1">
        <v>2.8597742595168098E-13</v>
      </c>
    </row>
    <row r="115" spans="1:14" x14ac:dyDescent="0.25">
      <c r="A115">
        <v>114</v>
      </c>
      <c r="B115" t="s">
        <v>208</v>
      </c>
      <c r="C115">
        <v>-1.1576361911622699E-3</v>
      </c>
      <c r="D115">
        <v>0.34483821156043598</v>
      </c>
      <c r="E115">
        <v>0.99732147343857602</v>
      </c>
      <c r="F115">
        <v>-0.19063412840055199</v>
      </c>
      <c r="G115">
        <v>0.59212422736234205</v>
      </c>
      <c r="H115">
        <v>0.74749091464299899</v>
      </c>
      <c r="I115">
        <v>0.17146222801494701</v>
      </c>
      <c r="J115">
        <v>0.42567056806058401</v>
      </c>
      <c r="K115">
        <v>0.68709169149500804</v>
      </c>
      <c r="L115">
        <v>-2.18378693589114E-2</v>
      </c>
      <c r="M115">
        <v>0.34476691756455502</v>
      </c>
      <c r="N115">
        <v>0.94949499565239603</v>
      </c>
    </row>
    <row r="116" spans="1:14" x14ac:dyDescent="0.25">
      <c r="A116">
        <v>115</v>
      </c>
      <c r="B116" t="s">
        <v>209</v>
      </c>
      <c r="C116">
        <v>-0.38628345591482299</v>
      </c>
      <c r="D116">
        <v>0.41780236112567798</v>
      </c>
      <c r="E116">
        <v>0.35519469717725599</v>
      </c>
      <c r="F116">
        <v>-0.16191016585088799</v>
      </c>
      <c r="G116">
        <v>0.59230248422169796</v>
      </c>
      <c r="H116">
        <v>0.78457862736338502</v>
      </c>
      <c r="I116">
        <v>-0.50656353964297396</v>
      </c>
      <c r="J116">
        <v>0.58995493990987002</v>
      </c>
      <c r="K116">
        <v>0.39053483127345801</v>
      </c>
      <c r="L116">
        <v>-0.40505508174893001</v>
      </c>
      <c r="M116">
        <v>0.417748540730639</v>
      </c>
      <c r="N116">
        <v>0.33223863566023398</v>
      </c>
    </row>
    <row r="117" spans="1:14" x14ac:dyDescent="0.25">
      <c r="A117">
        <v>116</v>
      </c>
      <c r="B117" t="s">
        <v>210</v>
      </c>
      <c r="C117">
        <v>0.59517091168354697</v>
      </c>
      <c r="D117">
        <v>0.27341520641631401</v>
      </c>
      <c r="E117">
        <v>2.9495304588775601E-2</v>
      </c>
      <c r="F117">
        <v>0.74719587520166497</v>
      </c>
      <c r="G117">
        <v>0.40104401278569102</v>
      </c>
      <c r="H117">
        <v>6.24444190078585E-2</v>
      </c>
      <c r="I117">
        <v>0.54327404650017797</v>
      </c>
      <c r="J117">
        <v>0.37420778723715598</v>
      </c>
      <c r="K117">
        <v>0.14655783266504999</v>
      </c>
      <c r="L117">
        <v>0.57603972313721297</v>
      </c>
      <c r="M117">
        <v>0.273328347929361</v>
      </c>
      <c r="N117">
        <v>3.50741888666702E-2</v>
      </c>
    </row>
    <row r="118" spans="1:14" x14ac:dyDescent="0.25">
      <c r="A118">
        <v>117</v>
      </c>
      <c r="B118" t="s">
        <v>211</v>
      </c>
      <c r="C118">
        <v>-0.138762972714566</v>
      </c>
      <c r="D118">
        <v>0.38871184624303101</v>
      </c>
      <c r="E118">
        <v>0.72110558838624295</v>
      </c>
      <c r="F118">
        <v>-1.18633743128712</v>
      </c>
      <c r="G118">
        <v>1.0090376586568099</v>
      </c>
      <c r="H118">
        <v>0.239710081724371</v>
      </c>
      <c r="I118">
        <v>0.298264919206852</v>
      </c>
      <c r="J118">
        <v>0.42674294006958602</v>
      </c>
      <c r="K118">
        <v>0.48459361626042302</v>
      </c>
      <c r="L118">
        <v>-0.15789159236134501</v>
      </c>
      <c r="M118">
        <v>0.38864420658042398</v>
      </c>
      <c r="N118">
        <v>0.68454968781717895</v>
      </c>
    </row>
    <row r="119" spans="1:14" x14ac:dyDescent="0.25">
      <c r="A119">
        <v>118</v>
      </c>
      <c r="B119" t="s">
        <v>212</v>
      </c>
      <c r="C119">
        <v>0.94827862026459098</v>
      </c>
      <c r="D119">
        <v>0.24738800722996901</v>
      </c>
      <c r="E119">
        <v>1.2650593389963401E-4</v>
      </c>
      <c r="F119">
        <v>1.3244683905470001</v>
      </c>
      <c r="G119">
        <v>0.33160547209223701</v>
      </c>
      <c r="H119" s="1">
        <v>6.4937994854058595E-5</v>
      </c>
      <c r="I119">
        <v>0.65982249607582499</v>
      </c>
      <c r="J119">
        <v>0.37543589010540901</v>
      </c>
      <c r="K119">
        <v>7.8835380165547794E-2</v>
      </c>
      <c r="L119">
        <v>0.92798903691293899</v>
      </c>
      <c r="M119">
        <v>0.24728957165121501</v>
      </c>
      <c r="N119">
        <v>1.74981208902593E-4</v>
      </c>
    </row>
    <row r="120" spans="1:14" x14ac:dyDescent="0.25">
      <c r="A120">
        <v>119</v>
      </c>
      <c r="B120" t="s">
        <v>213</v>
      </c>
      <c r="C120">
        <v>0.109818742017861</v>
      </c>
      <c r="D120">
        <v>0.36577277097036698</v>
      </c>
      <c r="E120">
        <v>0.76399592009461903</v>
      </c>
      <c r="F120">
        <v>0.76482254375029202</v>
      </c>
      <c r="G120">
        <v>0.431864157065599</v>
      </c>
      <c r="H120">
        <v>7.6564120467773097E-2</v>
      </c>
      <c r="I120">
        <v>-0.71620843822813995</v>
      </c>
      <c r="J120">
        <v>0.71848183906730601</v>
      </c>
      <c r="K120">
        <v>0.31884420493618398</v>
      </c>
      <c r="L120">
        <v>8.9531500981575599E-2</v>
      </c>
      <c r="M120">
        <v>0.36569939618415598</v>
      </c>
      <c r="N120">
        <v>0.80659374327393696</v>
      </c>
    </row>
    <row r="121" spans="1:14" x14ac:dyDescent="0.25">
      <c r="A121">
        <v>120</v>
      </c>
      <c r="B121" t="s">
        <v>214</v>
      </c>
      <c r="C121">
        <v>0.38386382054279</v>
      </c>
      <c r="D121">
        <v>0.33016801241302801</v>
      </c>
      <c r="E121">
        <v>0.24497893525934</v>
      </c>
      <c r="F121">
        <v>0.64520815761594796</v>
      </c>
      <c r="G121">
        <v>0.469530792643026</v>
      </c>
      <c r="H121">
        <v>0.16939352054659701</v>
      </c>
      <c r="I121">
        <v>0.24418283306595501</v>
      </c>
      <c r="J121">
        <v>0.46535108009262699</v>
      </c>
      <c r="K121">
        <v>0.59977215300842601</v>
      </c>
      <c r="L121">
        <v>0.36150923134901802</v>
      </c>
      <c r="M121">
        <v>0.33007702257375698</v>
      </c>
      <c r="N121">
        <v>0.27341724729592198</v>
      </c>
    </row>
    <row r="122" spans="1:14" x14ac:dyDescent="0.25">
      <c r="A122">
        <v>121</v>
      </c>
      <c r="B122" t="s">
        <v>215</v>
      </c>
      <c r="C122">
        <v>0.53320071202616304</v>
      </c>
      <c r="D122">
        <v>0.31654818504592602</v>
      </c>
      <c r="E122">
        <v>9.2100151138725897E-2</v>
      </c>
      <c r="F122">
        <v>1.0674346283462</v>
      </c>
      <c r="G122">
        <v>0.40535449535159102</v>
      </c>
      <c r="H122">
        <v>8.4550631076607194E-3</v>
      </c>
      <c r="I122">
        <v>4.98121735890142E-2</v>
      </c>
      <c r="J122">
        <v>0.51659783317643504</v>
      </c>
      <c r="K122">
        <v>0.92318422505665498</v>
      </c>
      <c r="L122">
        <v>0.51185095208919196</v>
      </c>
      <c r="M122">
        <v>0.31645270816336601</v>
      </c>
      <c r="N122">
        <v>0.105778099884607</v>
      </c>
    </row>
    <row r="123" spans="1:14" x14ac:dyDescent="0.25">
      <c r="A123">
        <v>122</v>
      </c>
      <c r="B123" t="s">
        <v>216</v>
      </c>
      <c r="C123">
        <v>0.25066312687667602</v>
      </c>
      <c r="D123">
        <v>0.36679412677946899</v>
      </c>
      <c r="E123">
        <v>0.49436097361264097</v>
      </c>
      <c r="F123">
        <v>0.256107447483994</v>
      </c>
      <c r="G123">
        <v>0.59618024895836197</v>
      </c>
      <c r="H123">
        <v>0.667500777986618</v>
      </c>
      <c r="I123">
        <v>0.30883342600046698</v>
      </c>
      <c r="J123">
        <v>0.46612761758430898</v>
      </c>
      <c r="K123">
        <v>0.50761801448723498</v>
      </c>
      <c r="L123">
        <v>0.229131990679626</v>
      </c>
      <c r="M123">
        <v>0.36670180730080798</v>
      </c>
      <c r="N123">
        <v>0.53207243511566404</v>
      </c>
    </row>
    <row r="124" spans="1:14" x14ac:dyDescent="0.25">
      <c r="A124">
        <v>123</v>
      </c>
      <c r="B124" t="s">
        <v>218</v>
      </c>
      <c r="C124">
        <v>1.22687621498092</v>
      </c>
      <c r="D124">
        <v>0.25044420230502301</v>
      </c>
      <c r="E124" s="1">
        <v>9.6423423002681801E-7</v>
      </c>
      <c r="F124">
        <v>1.4723457426976301</v>
      </c>
      <c r="G124">
        <v>0.36691475167593601</v>
      </c>
      <c r="H124" s="1">
        <v>6.0009522150142698E-5</v>
      </c>
      <c r="I124">
        <v>1.10978922396468</v>
      </c>
      <c r="J124">
        <v>0.34377209274639497</v>
      </c>
      <c r="K124">
        <v>1.2454125011803401E-3</v>
      </c>
      <c r="L124">
        <v>1.20588254590026</v>
      </c>
      <c r="M124">
        <v>0.250300283649392</v>
      </c>
      <c r="N124" s="1">
        <v>1.45190904242376E-6</v>
      </c>
    </row>
    <row r="125" spans="1:14" x14ac:dyDescent="0.25">
      <c r="A125">
        <v>124</v>
      </c>
      <c r="B125" t="s">
        <v>219</v>
      </c>
      <c r="C125">
        <v>0.26508620061523902</v>
      </c>
      <c r="D125">
        <v>0.39151218545718303</v>
      </c>
      <c r="E125">
        <v>0.498353366371662</v>
      </c>
      <c r="F125">
        <v>0.69438316780894804</v>
      </c>
      <c r="G125">
        <v>0.52389473022229305</v>
      </c>
      <c r="H125">
        <v>0.18503023287053499</v>
      </c>
      <c r="I125">
        <v>-5.3241981831635803E-2</v>
      </c>
      <c r="J125">
        <v>0.59334446058892298</v>
      </c>
      <c r="K125">
        <v>0.92850019061295797</v>
      </c>
      <c r="L125">
        <v>0.24350914536100601</v>
      </c>
      <c r="M125">
        <v>0.39140446135926199</v>
      </c>
      <c r="N125">
        <v>0.53384851511218501</v>
      </c>
    </row>
    <row r="126" spans="1:14" x14ac:dyDescent="0.25">
      <c r="A126">
        <v>125</v>
      </c>
      <c r="B126" t="s">
        <v>220</v>
      </c>
      <c r="C126">
        <v>0.449584211871151</v>
      </c>
      <c r="D126">
        <v>0.36840617090175598</v>
      </c>
      <c r="E126">
        <v>0.222332489188452</v>
      </c>
      <c r="F126">
        <v>1.19673358042905</v>
      </c>
      <c r="G126">
        <v>0.438661307474221</v>
      </c>
      <c r="H126">
        <v>6.3690755739090697E-3</v>
      </c>
      <c r="I126">
        <v>-0.44186516308770002</v>
      </c>
      <c r="J126">
        <v>0.72039376147523704</v>
      </c>
      <c r="K126">
        <v>0.53963424905033797</v>
      </c>
      <c r="L126">
        <v>0.427744186424454</v>
      </c>
      <c r="M126">
        <v>0.36830509139186601</v>
      </c>
      <c r="N126">
        <v>0.24548516997218001</v>
      </c>
    </row>
    <row r="127" spans="1:14" x14ac:dyDescent="0.25">
      <c r="A127">
        <v>126</v>
      </c>
      <c r="B127" t="s">
        <v>221</v>
      </c>
      <c r="C127">
        <v>0.36176803221450399</v>
      </c>
      <c r="D127">
        <v>0.39229572709549998</v>
      </c>
      <c r="E127">
        <v>0.35643368499455902</v>
      </c>
      <c r="F127">
        <v>0.84638878484351399</v>
      </c>
      <c r="G127">
        <v>0.52625582654379399</v>
      </c>
      <c r="H127">
        <v>0.10776469085241799</v>
      </c>
      <c r="I127">
        <v>5.0256971248702599E-3</v>
      </c>
      <c r="J127">
        <v>0.59387790896830595</v>
      </c>
      <c r="K127">
        <v>0.99324797534647302</v>
      </c>
      <c r="L127">
        <v>0.33868303627313101</v>
      </c>
      <c r="M127">
        <v>0.39218807455840199</v>
      </c>
      <c r="N127">
        <v>0.387822495785421</v>
      </c>
    </row>
    <row r="128" spans="1:14" x14ac:dyDescent="0.25">
      <c r="A128">
        <v>127</v>
      </c>
      <c r="B128" t="s">
        <v>222</v>
      </c>
      <c r="C128">
        <v>0.41337600299022997</v>
      </c>
      <c r="D128">
        <v>0.39272572264448902</v>
      </c>
      <c r="E128">
        <v>0.29253263798561602</v>
      </c>
      <c r="F128">
        <v>0.195806047860761</v>
      </c>
      <c r="G128">
        <v>0.72639264994207298</v>
      </c>
      <c r="H128">
        <v>0.78749915271857396</v>
      </c>
      <c r="I128">
        <v>0.56932630294323505</v>
      </c>
      <c r="J128">
        <v>0.46903431616060298</v>
      </c>
      <c r="K128">
        <v>0.22481396787296701</v>
      </c>
      <c r="L128">
        <v>0.38998008351472302</v>
      </c>
      <c r="M128">
        <v>0.392609663274821</v>
      </c>
      <c r="N128">
        <v>0.320562654575485</v>
      </c>
    </row>
    <row r="129" spans="1:14" x14ac:dyDescent="0.25">
      <c r="A129">
        <v>128</v>
      </c>
      <c r="B129" t="s">
        <v>223</v>
      </c>
      <c r="C129">
        <v>0.29938822162851503</v>
      </c>
      <c r="D129">
        <v>0.422275052629563</v>
      </c>
      <c r="E129">
        <v>0.47833151709442301</v>
      </c>
      <c r="F129">
        <v>0.24384722227963901</v>
      </c>
      <c r="G129">
        <v>0.72663708596022303</v>
      </c>
      <c r="H129">
        <v>0.73718516987113503</v>
      </c>
      <c r="I129">
        <v>0.381592295651764</v>
      </c>
      <c r="J129">
        <v>0.520160103298969</v>
      </c>
      <c r="K129">
        <v>0.46318922782731697</v>
      </c>
      <c r="L129">
        <v>0.27628120488880398</v>
      </c>
      <c r="M129">
        <v>0.422165936392914</v>
      </c>
      <c r="N129">
        <v>0.512830004243364</v>
      </c>
    </row>
    <row r="130" spans="1:14" x14ac:dyDescent="0.25">
      <c r="A130">
        <v>129</v>
      </c>
      <c r="B130" t="s">
        <v>224</v>
      </c>
      <c r="C130">
        <v>0.89086546585012205</v>
      </c>
      <c r="D130">
        <v>0.33484775555832602</v>
      </c>
      <c r="E130">
        <v>7.8022643031760803E-3</v>
      </c>
      <c r="F130">
        <v>1.45321891619809</v>
      </c>
      <c r="G130">
        <v>0.44331856816312998</v>
      </c>
      <c r="H130">
        <v>1.0452814530618399E-3</v>
      </c>
      <c r="I130">
        <v>0.44291378932016201</v>
      </c>
      <c r="J130">
        <v>0.52063034127899099</v>
      </c>
      <c r="K130">
        <v>0.39492155368429999</v>
      </c>
      <c r="L130">
        <v>0.86624803324976296</v>
      </c>
      <c r="M130">
        <v>0.334704393719156</v>
      </c>
      <c r="N130">
        <v>9.6507301088278302E-3</v>
      </c>
    </row>
    <row r="131" spans="1:14" x14ac:dyDescent="0.25">
      <c r="A131">
        <v>130</v>
      </c>
      <c r="B131" t="s">
        <v>225</v>
      </c>
      <c r="C131">
        <v>0.44051299347677703</v>
      </c>
      <c r="D131">
        <v>0.42320389225024202</v>
      </c>
      <c r="E131">
        <v>0.29792189369904598</v>
      </c>
      <c r="F131">
        <v>0.46322580984114697</v>
      </c>
      <c r="G131">
        <v>0.72816723286101803</v>
      </c>
      <c r="H131">
        <v>0.52467666772107002</v>
      </c>
      <c r="I131">
        <v>0.47897512499526801</v>
      </c>
      <c r="J131">
        <v>0.52124370153362598</v>
      </c>
      <c r="K131">
        <v>0.35814357701671001</v>
      </c>
      <c r="L131">
        <v>0.41658673590218598</v>
      </c>
      <c r="M131">
        <v>0.42310278562079101</v>
      </c>
      <c r="N131">
        <v>0.32482089956607502</v>
      </c>
    </row>
    <row r="132" spans="1:14" x14ac:dyDescent="0.25">
      <c r="A132">
        <v>131</v>
      </c>
      <c r="B132" t="s">
        <v>226</v>
      </c>
      <c r="C132">
        <v>0.93391337294900201</v>
      </c>
      <c r="D132">
        <v>0.35232064596107798</v>
      </c>
      <c r="E132">
        <v>8.0313655643796007E-3</v>
      </c>
      <c r="F132">
        <v>1.2618167215779299</v>
      </c>
      <c r="G132">
        <v>0.53097513333954305</v>
      </c>
      <c r="H132">
        <v>1.7481837724838301E-2</v>
      </c>
      <c r="I132">
        <v>0.78339195591149702</v>
      </c>
      <c r="J132">
        <v>0.47179544574201498</v>
      </c>
      <c r="K132">
        <v>9.6824296051826797E-2</v>
      </c>
      <c r="L132">
        <v>0.90830692106825694</v>
      </c>
      <c r="M132">
        <v>0.35218246278677701</v>
      </c>
      <c r="N132">
        <v>9.9063699296585307E-3</v>
      </c>
    </row>
    <row r="133" spans="1:14" x14ac:dyDescent="0.25">
      <c r="A133">
        <v>132</v>
      </c>
      <c r="B133" t="s">
        <v>227</v>
      </c>
      <c r="C133">
        <v>0.37254778894389801</v>
      </c>
      <c r="D133">
        <v>0.46202241268157901</v>
      </c>
      <c r="E133">
        <v>0.42004603814535002</v>
      </c>
      <c r="F133">
        <v>0.59193908606653001</v>
      </c>
      <c r="G133">
        <v>0.73011012610787795</v>
      </c>
      <c r="H133">
        <v>0.417507442859813</v>
      </c>
      <c r="I133">
        <v>0.29934410018248803</v>
      </c>
      <c r="J133">
        <v>0.59721031082992004</v>
      </c>
      <c r="K133">
        <v>0.61620410686837102</v>
      </c>
      <c r="L133">
        <v>0.34556137419614402</v>
      </c>
      <c r="M133">
        <v>0.46189732062053301</v>
      </c>
      <c r="N133">
        <v>0.45437896477427703</v>
      </c>
    </row>
    <row r="134" spans="1:14" x14ac:dyDescent="0.25">
      <c r="A134">
        <v>133</v>
      </c>
      <c r="B134" t="s">
        <v>229</v>
      </c>
      <c r="C134">
        <v>-0.10942549849472</v>
      </c>
      <c r="D134">
        <v>0.58912343325327199</v>
      </c>
      <c r="E134">
        <v>0.85264637961926004</v>
      </c>
      <c r="F134">
        <v>0.65279320078802905</v>
      </c>
      <c r="G134">
        <v>0.73076451988335001</v>
      </c>
      <c r="H134">
        <v>0.37169561842155302</v>
      </c>
      <c r="I134">
        <v>-0.79271787507157498</v>
      </c>
      <c r="J134">
        <v>1.01178518178434</v>
      </c>
      <c r="K134">
        <v>0.43334272896075698</v>
      </c>
      <c r="L134">
        <v>-0.134831233893425</v>
      </c>
      <c r="M134">
        <v>0.58902292594865702</v>
      </c>
      <c r="N134">
        <v>0.81894151255718395</v>
      </c>
    </row>
    <row r="135" spans="1:14" x14ac:dyDescent="0.25">
      <c r="A135">
        <v>134</v>
      </c>
      <c r="B135" t="s">
        <v>233</v>
      </c>
      <c r="C135">
        <v>-8.1869570582707496E-2</v>
      </c>
      <c r="D135">
        <v>0.58937446701068796</v>
      </c>
      <c r="E135">
        <v>0.88952185415254503</v>
      </c>
      <c r="F135">
        <v>0.71242762630068401</v>
      </c>
      <c r="G135">
        <v>0.73166771817979404</v>
      </c>
      <c r="H135">
        <v>0.33020363760237997</v>
      </c>
      <c r="I135">
        <v>-0.77965653505876698</v>
      </c>
      <c r="J135">
        <v>1.0119167197486501</v>
      </c>
      <c r="K135">
        <v>0.44101817895963902</v>
      </c>
      <c r="L135">
        <v>-0.107409073267917</v>
      </c>
      <c r="M135">
        <v>0.58926940509806003</v>
      </c>
      <c r="N135">
        <v>0.85536692717704899</v>
      </c>
    </row>
    <row r="136" spans="1:14" x14ac:dyDescent="0.25">
      <c r="A136">
        <v>135</v>
      </c>
      <c r="B136" t="s">
        <v>234</v>
      </c>
      <c r="C136">
        <v>-5.11080674873996E-2</v>
      </c>
      <c r="D136">
        <v>0.58963966849832505</v>
      </c>
      <c r="E136">
        <v>0.93092843427150995</v>
      </c>
      <c r="F136">
        <v>4.6787477282694098E-2</v>
      </c>
      <c r="G136">
        <v>1.0179123491670301</v>
      </c>
      <c r="H136">
        <v>0.96333882276929705</v>
      </c>
      <c r="I136">
        <v>-4.95581026861611E-2</v>
      </c>
      <c r="J136">
        <v>0.72418967004249102</v>
      </c>
      <c r="K136">
        <v>0.94544135879624103</v>
      </c>
      <c r="L136">
        <v>-7.7160303139108197E-2</v>
      </c>
      <c r="M136">
        <v>0.58953387340321095</v>
      </c>
      <c r="N136">
        <v>0.89586740519430796</v>
      </c>
    </row>
    <row r="137" spans="1:14" x14ac:dyDescent="0.25">
      <c r="A137">
        <v>136</v>
      </c>
      <c r="B137" t="s">
        <v>235</v>
      </c>
      <c r="C137">
        <v>0.70969636653798096</v>
      </c>
      <c r="D137">
        <v>0.426106170728006</v>
      </c>
      <c r="E137">
        <v>9.5805306499867904E-2</v>
      </c>
      <c r="F137">
        <v>1.23026405630505</v>
      </c>
      <c r="G137">
        <v>0.60950284912379504</v>
      </c>
      <c r="H137">
        <v>4.3542192043628102E-2</v>
      </c>
      <c r="I137">
        <v>0.41144002677577901</v>
      </c>
      <c r="J137">
        <v>0.59879683144060003</v>
      </c>
      <c r="K137">
        <v>0.49201263863558697</v>
      </c>
      <c r="L137">
        <v>0.68276505863650305</v>
      </c>
      <c r="M137">
        <v>0.42595165708451699</v>
      </c>
      <c r="N137">
        <v>0.10895302848218499</v>
      </c>
    </row>
    <row r="138" spans="1:14" x14ac:dyDescent="0.25">
      <c r="A138">
        <v>137</v>
      </c>
      <c r="B138" t="s">
        <v>236</v>
      </c>
      <c r="C138">
        <v>0.587644814894698</v>
      </c>
      <c r="D138">
        <v>0.46401977537615602</v>
      </c>
      <c r="E138">
        <v>0.20536206720348801</v>
      </c>
      <c r="F138">
        <v>1.2795066511028299</v>
      </c>
      <c r="G138">
        <v>0.61115767837912904</v>
      </c>
      <c r="H138">
        <v>3.6297533440228E-2</v>
      </c>
      <c r="I138">
        <v>6.6946619625751005E-2</v>
      </c>
      <c r="J138">
        <v>0.72501224520541496</v>
      </c>
      <c r="K138">
        <v>0.92642901669650901</v>
      </c>
      <c r="L138">
        <v>0.56620859505523802</v>
      </c>
      <c r="M138">
        <v>0.46390714169882202</v>
      </c>
      <c r="N138">
        <v>0.22226728133537299</v>
      </c>
    </row>
    <row r="139" spans="1:14" x14ac:dyDescent="0.25">
      <c r="A139">
        <v>138</v>
      </c>
      <c r="B139" t="s">
        <v>237</v>
      </c>
      <c r="C139">
        <v>-0.31365341861922902</v>
      </c>
      <c r="D139">
        <v>0.718086181032904</v>
      </c>
      <c r="E139">
        <v>0.66226309071184097</v>
      </c>
      <c r="F139">
        <v>-12.7941577416568</v>
      </c>
      <c r="G139">
        <v>396.19597971590701</v>
      </c>
      <c r="H139">
        <v>0.97423879209878195</v>
      </c>
      <c r="I139">
        <v>9.6694967260424702E-2</v>
      </c>
      <c r="J139">
        <v>0.72545361351245297</v>
      </c>
      <c r="K139">
        <v>0.89396484788835195</v>
      </c>
      <c r="L139">
        <v>-0.33774031825061901</v>
      </c>
      <c r="M139">
        <v>0.71799334191895703</v>
      </c>
      <c r="N139">
        <v>0.63807299476309798</v>
      </c>
    </row>
    <row r="140" spans="1:14" x14ac:dyDescent="0.25">
      <c r="A140">
        <v>139</v>
      </c>
      <c r="B140" t="s">
        <v>238</v>
      </c>
      <c r="C140">
        <v>0.14810977938085901</v>
      </c>
      <c r="D140">
        <v>0.59088168795808005</v>
      </c>
      <c r="E140">
        <v>0.80207780609299595</v>
      </c>
      <c r="F140">
        <v>0.20130641004081201</v>
      </c>
      <c r="G140">
        <v>1.0204892796628799</v>
      </c>
      <c r="H140">
        <v>0.84362047974735899</v>
      </c>
      <c r="I140">
        <v>0.168801251119756</v>
      </c>
      <c r="J140">
        <v>0.72557608565470399</v>
      </c>
      <c r="K140">
        <v>0.81603750620244797</v>
      </c>
      <c r="L140">
        <v>0.124988470842004</v>
      </c>
      <c r="M140">
        <v>0.59075819326926104</v>
      </c>
      <c r="N140">
        <v>0.83244019169920702</v>
      </c>
    </row>
    <row r="141" spans="1:14" x14ac:dyDescent="0.25">
      <c r="A141">
        <v>140</v>
      </c>
      <c r="B141" t="s">
        <v>239</v>
      </c>
      <c r="C141">
        <v>0.182698168168764</v>
      </c>
      <c r="D141">
        <v>0.59124016152729297</v>
      </c>
      <c r="E141">
        <v>0.75731514754853102</v>
      </c>
      <c r="F141">
        <v>0.232994622669005</v>
      </c>
      <c r="G141">
        <v>1.0210084127919701</v>
      </c>
      <c r="H141">
        <v>0.81949037856287699</v>
      </c>
      <c r="I141">
        <v>0.20572956385496799</v>
      </c>
      <c r="J141">
        <v>0.72608928337393697</v>
      </c>
      <c r="K141">
        <v>0.77691682308323595</v>
      </c>
      <c r="L141">
        <v>0.16004335741888301</v>
      </c>
      <c r="M141">
        <v>0.59111120567757702</v>
      </c>
      <c r="N141">
        <v>0.78658332005843501</v>
      </c>
    </row>
    <row r="142" spans="1:14" x14ac:dyDescent="0.25">
      <c r="A142">
        <v>141</v>
      </c>
      <c r="B142" t="s">
        <v>398</v>
      </c>
      <c r="C142">
        <v>0.74722561183302405</v>
      </c>
      <c r="D142">
        <v>0.46572808021103002</v>
      </c>
      <c r="E142">
        <v>0.108620481267563</v>
      </c>
      <c r="F142">
        <v>0.98972938024687596</v>
      </c>
      <c r="G142">
        <v>0.73787189540157705</v>
      </c>
      <c r="H142">
        <v>0.17981347848315701</v>
      </c>
      <c r="I142">
        <v>0.65899274858536006</v>
      </c>
      <c r="J142">
        <v>0.60127876559481197</v>
      </c>
      <c r="K142">
        <v>0.27308516369010299</v>
      </c>
      <c r="L142">
        <v>0.72451023342356302</v>
      </c>
      <c r="M142">
        <v>0.46555311460550403</v>
      </c>
      <c r="N142">
        <v>0.11965212850120301</v>
      </c>
    </row>
    <row r="143" spans="1:14" x14ac:dyDescent="0.25">
      <c r="A143">
        <v>142</v>
      </c>
      <c r="B143" t="s">
        <v>399</v>
      </c>
      <c r="C143">
        <v>0.25672701385311397</v>
      </c>
      <c r="D143">
        <v>0.59222112426759299</v>
      </c>
      <c r="E143">
        <v>0.66465260061159304</v>
      </c>
      <c r="F143">
        <v>0.31779650432360201</v>
      </c>
      <c r="G143">
        <v>1.02265995494102</v>
      </c>
      <c r="H143">
        <v>0.75598702303068099</v>
      </c>
      <c r="I143">
        <v>0.27401301931081001</v>
      </c>
      <c r="J143">
        <v>0.72732982832848903</v>
      </c>
      <c r="K143">
        <v>0.70636808055344102</v>
      </c>
      <c r="L143">
        <v>0.23434453660846999</v>
      </c>
      <c r="M143">
        <v>0.59207800235119101</v>
      </c>
      <c r="N143">
        <v>0.69225249797272703</v>
      </c>
    </row>
    <row r="144" spans="1:14" x14ac:dyDescent="0.25">
      <c r="A144">
        <v>143</v>
      </c>
      <c r="B144" t="s">
        <v>400</v>
      </c>
      <c r="C144">
        <v>-0.119580936520898</v>
      </c>
      <c r="D144">
        <v>0.719555388225535</v>
      </c>
      <c r="E144">
        <v>0.86800958712190401</v>
      </c>
      <c r="F144">
        <v>0.37490650772633199</v>
      </c>
      <c r="G144">
        <v>1.0231813840844</v>
      </c>
      <c r="H144">
        <v>0.71405725079746696</v>
      </c>
      <c r="I144">
        <v>-0.40293199039445798</v>
      </c>
      <c r="J144">
        <v>1.01468205620152</v>
      </c>
      <c r="K144">
        <v>0.69129245116934501</v>
      </c>
      <c r="L144">
        <v>-0.142211518671781</v>
      </c>
      <c r="M144">
        <v>0.71943051581570305</v>
      </c>
      <c r="N144">
        <v>0.84330142655761997</v>
      </c>
    </row>
    <row r="145" spans="1:14" x14ac:dyDescent="0.25">
      <c r="A145">
        <v>144</v>
      </c>
      <c r="B145" t="s">
        <v>401</v>
      </c>
      <c r="C145">
        <v>0.32054727544181</v>
      </c>
      <c r="D145">
        <v>0.59295919754471704</v>
      </c>
      <c r="E145">
        <v>0.58879083656221098</v>
      </c>
      <c r="F145">
        <v>0.40781544745790799</v>
      </c>
      <c r="G145">
        <v>1.0238866413469001</v>
      </c>
      <c r="H145">
        <v>0.69040805397521199</v>
      </c>
      <c r="I145">
        <v>0.33006442141154801</v>
      </c>
      <c r="J145">
        <v>0.72831121693491396</v>
      </c>
      <c r="K145">
        <v>0.65041088368000399</v>
      </c>
      <c r="L145">
        <v>0.29751586643753097</v>
      </c>
      <c r="M145">
        <v>0.59279835367669997</v>
      </c>
      <c r="N145">
        <v>0.615749289810964</v>
      </c>
    </row>
    <row r="146" spans="1:14" x14ac:dyDescent="0.25">
      <c r="A146">
        <v>145</v>
      </c>
      <c r="B146" t="s">
        <v>402</v>
      </c>
      <c r="C146">
        <v>-4.9244916944256201E-2</v>
      </c>
      <c r="D146">
        <v>0.72019924684346803</v>
      </c>
      <c r="E146">
        <v>0.94548569274114302</v>
      </c>
      <c r="F146">
        <v>0.46031169943038203</v>
      </c>
      <c r="G146">
        <v>1.0246264348934999</v>
      </c>
      <c r="H146">
        <v>0.65325253758836899</v>
      </c>
      <c r="I146">
        <v>-0.34137798460055602</v>
      </c>
      <c r="J146">
        <v>1.0154502978686999</v>
      </c>
      <c r="K146">
        <v>0.73673223519720499</v>
      </c>
      <c r="L146">
        <v>-7.1331791032811495E-2</v>
      </c>
      <c r="M146">
        <v>0.72004685036323901</v>
      </c>
      <c r="N146">
        <v>0.92108627558713896</v>
      </c>
    </row>
    <row r="147" spans="1:14" x14ac:dyDescent="0.25">
      <c r="A147">
        <v>146</v>
      </c>
      <c r="B147" t="s">
        <v>403</v>
      </c>
      <c r="C147">
        <v>-1.9666477747427299E-2</v>
      </c>
      <c r="D147">
        <v>0.72050904170155805</v>
      </c>
      <c r="E147">
        <v>0.978224241726666</v>
      </c>
      <c r="F147">
        <v>-12.754426321197901</v>
      </c>
      <c r="G147">
        <v>448.85583732372999</v>
      </c>
      <c r="H147">
        <v>0.97733082723548603</v>
      </c>
      <c r="I147">
        <v>0.40321446630564101</v>
      </c>
      <c r="J147">
        <v>0.729486689949984</v>
      </c>
      <c r="K147">
        <v>0.58044334288277999</v>
      </c>
      <c r="L147">
        <v>-4.2701092741800797E-2</v>
      </c>
      <c r="M147">
        <v>0.72034826629783699</v>
      </c>
      <c r="N147">
        <v>0.95273036507792797</v>
      </c>
    </row>
    <row r="148" spans="1:14" x14ac:dyDescent="0.25">
      <c r="A148">
        <v>147</v>
      </c>
      <c r="B148" t="s">
        <v>404</v>
      </c>
      <c r="C148">
        <v>0.41863511506205597</v>
      </c>
      <c r="D148">
        <v>0.59414574958614996</v>
      </c>
      <c r="E148">
        <v>0.48105917765756601</v>
      </c>
      <c r="F148">
        <v>-12.754426321195499</v>
      </c>
      <c r="G148">
        <v>448.85583732353501</v>
      </c>
      <c r="H148">
        <v>0.97733082723548104</v>
      </c>
      <c r="I148">
        <v>0.86185013186925896</v>
      </c>
      <c r="J148">
        <v>0.60574836991831504</v>
      </c>
      <c r="K148">
        <v>0.154798281626533</v>
      </c>
      <c r="L148">
        <v>0.39921420216523001</v>
      </c>
      <c r="M148">
        <v>0.59398832422390002</v>
      </c>
      <c r="N148">
        <v>0.50152577071375803</v>
      </c>
    </row>
    <row r="149" spans="1:14" x14ac:dyDescent="0.25">
      <c r="A149">
        <v>148</v>
      </c>
      <c r="B149" t="s">
        <v>405</v>
      </c>
      <c r="C149">
        <v>0.76263792288303001</v>
      </c>
      <c r="D149">
        <v>0.52018464631403605</v>
      </c>
      <c r="E149">
        <v>0.14262355247899</v>
      </c>
      <c r="F149">
        <v>0.50029688872153399</v>
      </c>
      <c r="G149">
        <v>1.0254668057207701</v>
      </c>
      <c r="H149">
        <v>0.62564026860522004</v>
      </c>
      <c r="I149">
        <v>0.92883989496969499</v>
      </c>
      <c r="J149">
        <v>0.60743171363755499</v>
      </c>
      <c r="K149">
        <v>0.12623310143931099</v>
      </c>
      <c r="L149">
        <v>0.74177582993448599</v>
      </c>
      <c r="M149">
        <v>0.51998173203613396</v>
      </c>
      <c r="N149">
        <v>0.15371192477210299</v>
      </c>
    </row>
    <row r="150" spans="1:14" x14ac:dyDescent="0.25">
      <c r="A150">
        <v>149</v>
      </c>
      <c r="B150" t="s">
        <v>406</v>
      </c>
      <c r="C150">
        <v>1.07119881767808</v>
      </c>
      <c r="D150">
        <v>0.47103577983124101</v>
      </c>
      <c r="E150">
        <v>2.29578881819862E-2</v>
      </c>
      <c r="F150">
        <v>0.54729352523732</v>
      </c>
      <c r="G150">
        <v>1.02638324767401</v>
      </c>
      <c r="H150">
        <v>0.59387762327441196</v>
      </c>
      <c r="I150">
        <v>1.3323754176168501</v>
      </c>
      <c r="J150">
        <v>0.53711089107858601</v>
      </c>
      <c r="K150">
        <v>1.31149041282388E-2</v>
      </c>
      <c r="L150">
        <v>1.0556382804582201</v>
      </c>
      <c r="M150">
        <v>0.47075020721023098</v>
      </c>
      <c r="N150">
        <v>2.4931689171309199E-2</v>
      </c>
    </row>
    <row r="151" spans="1:14" x14ac:dyDescent="0.25">
      <c r="A151">
        <v>150</v>
      </c>
      <c r="B151" t="s">
        <v>407</v>
      </c>
      <c r="C151">
        <v>0.61524251711462297</v>
      </c>
      <c r="D151">
        <v>0.59682440872666798</v>
      </c>
      <c r="E151">
        <v>0.30260639251059701</v>
      </c>
      <c r="F151">
        <v>-12.7139115993466</v>
      </c>
      <c r="G151">
        <v>466.17150643227001</v>
      </c>
      <c r="H151">
        <v>0.97824196418078202</v>
      </c>
      <c r="I151">
        <v>1.1145144638787601</v>
      </c>
      <c r="J151">
        <v>0.61216032951195698</v>
      </c>
      <c r="K151">
        <v>6.8663864025002602E-2</v>
      </c>
      <c r="L151">
        <v>0.59997228773623801</v>
      </c>
      <c r="M151">
        <v>0.59657509913290296</v>
      </c>
      <c r="N151">
        <v>0.31456255639715203</v>
      </c>
    </row>
    <row r="152" spans="1:14" x14ac:dyDescent="0.25">
      <c r="A152">
        <v>151</v>
      </c>
      <c r="B152" t="s">
        <v>408</v>
      </c>
      <c r="C152">
        <v>0.26137642588649201</v>
      </c>
      <c r="D152">
        <v>0.72344887364893495</v>
      </c>
      <c r="E152">
        <v>0.71788103356424104</v>
      </c>
      <c r="F152">
        <v>0.61937957322201698</v>
      </c>
      <c r="G152">
        <v>1.0270647231018499</v>
      </c>
      <c r="H152">
        <v>0.54647012142950602</v>
      </c>
      <c r="I152">
        <v>7.1292572964890499E-2</v>
      </c>
      <c r="J152">
        <v>1.0208933416988799</v>
      </c>
      <c r="K152">
        <v>0.94432616924337298</v>
      </c>
      <c r="L152">
        <v>0.246101136025728</v>
      </c>
      <c r="M152">
        <v>0.72323221219498901</v>
      </c>
      <c r="N152">
        <v>0.73364601151581499</v>
      </c>
    </row>
    <row r="153" spans="1:14" x14ac:dyDescent="0.25">
      <c r="A153">
        <v>152</v>
      </c>
      <c r="B153" t="s">
        <v>409</v>
      </c>
      <c r="C153">
        <v>-12.883837488857401</v>
      </c>
      <c r="D153">
        <v>309.542882953755</v>
      </c>
      <c r="E153">
        <v>0.96679992264853498</v>
      </c>
      <c r="F153">
        <v>-12.699862015473</v>
      </c>
      <c r="G153">
        <v>475.36340132577499</v>
      </c>
      <c r="H153">
        <v>0.97868616195836</v>
      </c>
      <c r="I153">
        <v>-12.921771174151401</v>
      </c>
      <c r="J153">
        <v>407.00387573002303</v>
      </c>
      <c r="K153">
        <v>0.97467260005406797</v>
      </c>
      <c r="L153">
        <v>-12.901148468758</v>
      </c>
      <c r="M153">
        <v>309.81719023794699</v>
      </c>
      <c r="N153">
        <v>0.96678475745534698</v>
      </c>
    </row>
    <row r="154" spans="1:14" x14ac:dyDescent="0.25">
      <c r="A154">
        <v>153</v>
      </c>
      <c r="B154" t="s">
        <v>410</v>
      </c>
      <c r="C154">
        <v>-12.883837488855001</v>
      </c>
      <c r="D154">
        <v>309.54288295378598</v>
      </c>
      <c r="E154">
        <v>0.96679992264854497</v>
      </c>
      <c r="F154">
        <v>-12.699862015468099</v>
      </c>
      <c r="G154">
        <v>475.36340132296903</v>
      </c>
      <c r="H154">
        <v>0.97868616195824198</v>
      </c>
      <c r="I154">
        <v>-12.9217711741528</v>
      </c>
      <c r="J154">
        <v>407.003875730434</v>
      </c>
      <c r="K154">
        <v>0.97467260005409095</v>
      </c>
      <c r="L154">
        <v>-12.901148468757301</v>
      </c>
      <c r="M154">
        <v>309.817190237874</v>
      </c>
      <c r="N154">
        <v>0.96678475745534098</v>
      </c>
    </row>
    <row r="155" spans="1:14" x14ac:dyDescent="0.25">
      <c r="A155">
        <v>154</v>
      </c>
      <c r="B155" t="s">
        <v>411</v>
      </c>
      <c r="C155">
        <v>0.74362082913100003</v>
      </c>
      <c r="D155">
        <v>0.59793986118452103</v>
      </c>
      <c r="E155">
        <v>0.21363276483686799</v>
      </c>
      <c r="F155">
        <v>0.67442695409505105</v>
      </c>
      <c r="G155">
        <v>1.0280473832785599</v>
      </c>
      <c r="H155">
        <v>0.51180668110188299</v>
      </c>
      <c r="I155">
        <v>0.858960182624666</v>
      </c>
      <c r="J155">
        <v>0.73746539211702999</v>
      </c>
      <c r="K155">
        <v>0.244121648906475</v>
      </c>
      <c r="L155">
        <v>0.72744525840269303</v>
      </c>
      <c r="M155">
        <v>0.59767586166627495</v>
      </c>
      <c r="N155">
        <v>0.22355728055949101</v>
      </c>
    </row>
    <row r="156" spans="1:14" x14ac:dyDescent="0.25">
      <c r="A156">
        <v>155</v>
      </c>
      <c r="B156" t="s">
        <v>412</v>
      </c>
      <c r="C156">
        <v>-0.32907241020553601</v>
      </c>
      <c r="D156">
        <v>1.0122450661356901</v>
      </c>
      <c r="E156">
        <v>0.74511171476304405</v>
      </c>
      <c r="F156">
        <v>-12.7080597713432</v>
      </c>
      <c r="G156">
        <v>485.06764264796101</v>
      </c>
      <c r="H156">
        <v>0.97909898741206203</v>
      </c>
      <c r="I156">
        <v>0.22036699741191901</v>
      </c>
      <c r="J156">
        <v>1.0224044024526899</v>
      </c>
      <c r="K156">
        <v>0.82934789053132596</v>
      </c>
      <c r="L156">
        <v>-0.34725686576639098</v>
      </c>
      <c r="M156">
        <v>1.0121050984664299</v>
      </c>
      <c r="N156">
        <v>0.73152055050175502</v>
      </c>
    </row>
    <row r="157" spans="1:14" x14ac:dyDescent="0.25">
      <c r="A157">
        <v>156</v>
      </c>
      <c r="B157" t="s">
        <v>413</v>
      </c>
      <c r="C157">
        <v>-12.872361016774599</v>
      </c>
      <c r="D157">
        <v>320.59622936910603</v>
      </c>
      <c r="E157">
        <v>0.96797248925646295</v>
      </c>
      <c r="F157">
        <v>-12.7080597713391</v>
      </c>
      <c r="G157">
        <v>485.06764264822698</v>
      </c>
      <c r="H157">
        <v>0.97909898741208101</v>
      </c>
      <c r="I157">
        <v>-12.898381313174101</v>
      </c>
      <c r="J157">
        <v>426.17179062103799</v>
      </c>
      <c r="K157">
        <v>0.97585516316500098</v>
      </c>
      <c r="L157">
        <v>-12.892077337510599</v>
      </c>
      <c r="M157">
        <v>320.83065899994398</v>
      </c>
      <c r="N157">
        <v>0.967946885395501</v>
      </c>
    </row>
    <row r="158" spans="1:14" x14ac:dyDescent="0.25">
      <c r="A158">
        <v>157</v>
      </c>
      <c r="B158" t="s">
        <v>414</v>
      </c>
      <c r="C158">
        <v>-0.31130904998509301</v>
      </c>
      <c r="D158">
        <v>1.0124518211621201</v>
      </c>
      <c r="E158">
        <v>0.75847777024826701</v>
      </c>
      <c r="F158">
        <v>-12.708059771339601</v>
      </c>
      <c r="G158">
        <v>485.06764264838603</v>
      </c>
      <c r="H158">
        <v>0.97909898741208701</v>
      </c>
      <c r="I158">
        <v>0.24943091052286601</v>
      </c>
      <c r="J158">
        <v>1.0230710393995299</v>
      </c>
      <c r="K158">
        <v>0.80738103331799804</v>
      </c>
      <c r="L158">
        <v>-0.32974021801794801</v>
      </c>
      <c r="M158">
        <v>1.01230678616243</v>
      </c>
      <c r="N158">
        <v>0.74462750178239601</v>
      </c>
    </row>
    <row r="159" spans="1:14" x14ac:dyDescent="0.25">
      <c r="A159">
        <v>158</v>
      </c>
      <c r="B159" t="s">
        <v>415</v>
      </c>
      <c r="C159">
        <v>-0.29581446954312202</v>
      </c>
      <c r="D159">
        <v>1.01265068393364</v>
      </c>
      <c r="E159">
        <v>0.77019566692831998</v>
      </c>
      <c r="F159">
        <v>-12.708059771338601</v>
      </c>
      <c r="G159">
        <v>485.06764264799699</v>
      </c>
      <c r="H159">
        <v>0.97909898741207202</v>
      </c>
      <c r="I159">
        <v>0.28202070106664401</v>
      </c>
      <c r="J159">
        <v>1.02378544632285</v>
      </c>
      <c r="K159">
        <v>0.78295627843795501</v>
      </c>
      <c r="L159">
        <v>-0.31266575964378801</v>
      </c>
      <c r="M159">
        <v>1.0125119233589801</v>
      </c>
      <c r="N159">
        <v>0.75747210808734999</v>
      </c>
    </row>
    <row r="160" spans="1:14" x14ac:dyDescent="0.25">
      <c r="A160">
        <v>159</v>
      </c>
      <c r="B160" t="s">
        <v>416</v>
      </c>
      <c r="C160">
        <v>0.864405485819149</v>
      </c>
      <c r="D160">
        <v>0.59999784169132697</v>
      </c>
      <c r="E160">
        <v>0.14967482728520301</v>
      </c>
      <c r="F160">
        <v>0.70866576878693899</v>
      </c>
      <c r="G160">
        <v>1.0290842139256999</v>
      </c>
      <c r="H160">
        <v>0.49105154565303699</v>
      </c>
      <c r="I160">
        <v>1.05048151314223</v>
      </c>
      <c r="J160">
        <v>0.74230839552487204</v>
      </c>
      <c r="K160">
        <v>0.157023025295605</v>
      </c>
      <c r="L160">
        <v>0.85085986113102197</v>
      </c>
      <c r="M160">
        <v>0.59977637875263801</v>
      </c>
      <c r="N160">
        <v>0.15600735404695701</v>
      </c>
    </row>
    <row r="161" spans="1:14" x14ac:dyDescent="0.25">
      <c r="A161">
        <v>160</v>
      </c>
      <c r="B161" t="s">
        <v>417</v>
      </c>
      <c r="C161">
        <v>-0.20620795369540501</v>
      </c>
      <c r="D161">
        <v>1.01346203549104</v>
      </c>
      <c r="E161">
        <v>0.83876859143476801</v>
      </c>
      <c r="F161">
        <v>0.74775208310124797</v>
      </c>
      <c r="G161">
        <v>1.0302135633299501</v>
      </c>
      <c r="H161">
        <v>0.46794765179033199</v>
      </c>
      <c r="I161">
        <v>-12.8778274874684</v>
      </c>
      <c r="J161">
        <v>456.515757246541</v>
      </c>
      <c r="K161">
        <v>0.97749550368552895</v>
      </c>
      <c r="L161">
        <v>-0.21850467856956099</v>
      </c>
      <c r="M161">
        <v>1.0133173004474501</v>
      </c>
      <c r="N161">
        <v>0.82927380819848895</v>
      </c>
    </row>
    <row r="162" spans="1:14" x14ac:dyDescent="0.25">
      <c r="A162">
        <v>161</v>
      </c>
      <c r="B162" t="s">
        <v>418</v>
      </c>
      <c r="C162">
        <v>-12.8762472051695</v>
      </c>
      <c r="D162">
        <v>339.84773149500899</v>
      </c>
      <c r="E162">
        <v>0.96977675473785596</v>
      </c>
      <c r="F162">
        <v>-12.7414941100542</v>
      </c>
      <c r="G162">
        <v>507.15615789761802</v>
      </c>
      <c r="H162">
        <v>0.97995652441528103</v>
      </c>
      <c r="I162">
        <v>-12.877827487467</v>
      </c>
      <c r="J162">
        <v>456.51575724621898</v>
      </c>
      <c r="K162">
        <v>0.97749550368551597</v>
      </c>
      <c r="L162">
        <v>-12.8884249563156</v>
      </c>
      <c r="M162">
        <v>340.06674165155198</v>
      </c>
      <c r="N162">
        <v>0.96976765818106203</v>
      </c>
    </row>
    <row r="163" spans="1:14" x14ac:dyDescent="0.25">
      <c r="A163">
        <v>162</v>
      </c>
      <c r="B163" t="s">
        <v>419</v>
      </c>
      <c r="C163">
        <v>-12.8762472051679</v>
      </c>
      <c r="D163">
        <v>339.84773149487899</v>
      </c>
      <c r="E163">
        <v>0.96977675473784797</v>
      </c>
      <c r="F163">
        <v>-12.7414941100524</v>
      </c>
      <c r="G163">
        <v>507.15615789775001</v>
      </c>
      <c r="H163">
        <v>0.97995652441528902</v>
      </c>
      <c r="I163">
        <v>-12.877827487467799</v>
      </c>
      <c r="J163">
        <v>456.51575724654703</v>
      </c>
      <c r="K163">
        <v>0.97749550368552995</v>
      </c>
      <c r="L163">
        <v>-12.8884249563159</v>
      </c>
      <c r="M163">
        <v>340.06674165142601</v>
      </c>
      <c r="N163">
        <v>0.96976765818105004</v>
      </c>
    </row>
    <row r="164" spans="1:14" x14ac:dyDescent="0.25">
      <c r="A164">
        <v>163</v>
      </c>
      <c r="B164" t="s">
        <v>420</v>
      </c>
      <c r="C164">
        <v>1.7174669038234101</v>
      </c>
      <c r="D164">
        <v>0.44332852586688398</v>
      </c>
      <c r="E164">
        <v>1.07051321766862E-4</v>
      </c>
      <c r="F164">
        <v>1.9777615739443499</v>
      </c>
      <c r="G164">
        <v>0.63346038833470297</v>
      </c>
      <c r="H164">
        <v>1.7953233631555199E-3</v>
      </c>
      <c r="I164">
        <v>1.60451423721849</v>
      </c>
      <c r="J164">
        <v>0.62390278742472405</v>
      </c>
      <c r="K164">
        <v>1.0118956332871999E-2</v>
      </c>
      <c r="L164">
        <v>1.7055494507729201</v>
      </c>
      <c r="M164">
        <v>0.44302243760698101</v>
      </c>
      <c r="N164">
        <v>1.18212492826762E-4</v>
      </c>
    </row>
    <row r="165" spans="1:14" x14ac:dyDescent="0.25">
      <c r="A165">
        <v>164</v>
      </c>
      <c r="B165" t="s">
        <v>421</v>
      </c>
      <c r="C165">
        <v>-12.8625889662276</v>
      </c>
      <c r="D165">
        <v>362.71585052125403</v>
      </c>
      <c r="E165">
        <v>0.97171143600000398</v>
      </c>
      <c r="F165">
        <v>-12.7447188503021</v>
      </c>
      <c r="G165">
        <v>545.67885611752502</v>
      </c>
      <c r="H165">
        <v>0.98136653112459904</v>
      </c>
      <c r="I165">
        <v>-12.8571435976753</v>
      </c>
      <c r="J165">
        <v>483.76741787034803</v>
      </c>
      <c r="K165">
        <v>0.97879702425284798</v>
      </c>
      <c r="L165">
        <v>-12.871490361948</v>
      </c>
      <c r="M165">
        <v>362.99909431617198</v>
      </c>
      <c r="N165">
        <v>0.97171394669557998</v>
      </c>
    </row>
    <row r="166" spans="1:14" x14ac:dyDescent="0.25">
      <c r="A166">
        <v>165</v>
      </c>
      <c r="B166" t="s">
        <v>422</v>
      </c>
      <c r="C166">
        <v>-4.89767600729639E-2</v>
      </c>
      <c r="D166">
        <v>1.01532297308632</v>
      </c>
      <c r="E166">
        <v>0.96152687153523397</v>
      </c>
      <c r="F166">
        <v>-12.744718850282</v>
      </c>
      <c r="G166">
        <v>545.67885611203201</v>
      </c>
      <c r="H166">
        <v>0.98136653112444105</v>
      </c>
      <c r="I166">
        <v>0.55650308460146602</v>
      </c>
      <c r="J166">
        <v>1.0293228215413699</v>
      </c>
      <c r="K166">
        <v>0.58874904788828597</v>
      </c>
      <c r="L166">
        <v>-5.6569864732094799E-2</v>
      </c>
      <c r="M166">
        <v>1.01514824140764</v>
      </c>
      <c r="N166">
        <v>0.95556031124959695</v>
      </c>
    </row>
    <row r="167" spans="1:14" x14ac:dyDescent="0.25">
      <c r="A167">
        <v>166</v>
      </c>
      <c r="B167" t="s">
        <v>423</v>
      </c>
      <c r="C167">
        <v>1.13328724224253</v>
      </c>
      <c r="D167">
        <v>0.60513450645727895</v>
      </c>
      <c r="E167">
        <v>6.1097985267415202E-2</v>
      </c>
      <c r="F167">
        <v>0.91982811172726497</v>
      </c>
      <c r="G167">
        <v>1.03522523435372</v>
      </c>
      <c r="H167">
        <v>0.37425601974332401</v>
      </c>
      <c r="I167">
        <v>1.3557856833136499</v>
      </c>
      <c r="J167">
        <v>0.75125470935614103</v>
      </c>
      <c r="K167">
        <v>7.1122409006269996E-2</v>
      </c>
      <c r="L167">
        <v>1.12534675246781</v>
      </c>
      <c r="M167">
        <v>0.60482284163422395</v>
      </c>
      <c r="N167">
        <v>6.2797560097035396E-2</v>
      </c>
    </row>
    <row r="168" spans="1:14" x14ac:dyDescent="0.25">
      <c r="A168">
        <v>167</v>
      </c>
      <c r="B168" t="s">
        <v>424</v>
      </c>
      <c r="C168">
        <v>4.94385389370888E-2</v>
      </c>
      <c r="D168">
        <v>1.0168157882647599</v>
      </c>
      <c r="E168">
        <v>0.96122138238038601</v>
      </c>
      <c r="F168">
        <v>0.965053589150767</v>
      </c>
      <c r="G168">
        <v>1.0369898748631201</v>
      </c>
      <c r="H168">
        <v>0.35204513931016301</v>
      </c>
      <c r="I168">
        <v>-12.851843122628001</v>
      </c>
      <c r="J168">
        <v>516.481931735491</v>
      </c>
      <c r="K168">
        <v>0.98014794234507097</v>
      </c>
      <c r="L168">
        <v>4.1972501076778898E-2</v>
      </c>
      <c r="M168">
        <v>1.0166040376729299</v>
      </c>
      <c r="N168">
        <v>0.967067120121061</v>
      </c>
    </row>
    <row r="169" spans="1:14" x14ac:dyDescent="0.25">
      <c r="A169">
        <v>168</v>
      </c>
      <c r="B169" t="s">
        <v>425</v>
      </c>
      <c r="C169">
        <v>6.4899817574124094E-2</v>
      </c>
      <c r="D169">
        <v>1.0171462122483199</v>
      </c>
      <c r="E169">
        <v>0.94912486793686002</v>
      </c>
      <c r="F169">
        <v>0.99425029501023099</v>
      </c>
      <c r="G169">
        <v>1.0384315795304799</v>
      </c>
      <c r="H169">
        <v>0.33833823854707001</v>
      </c>
      <c r="I169">
        <v>-12.851843122626301</v>
      </c>
      <c r="J169">
        <v>516.48193173515597</v>
      </c>
      <c r="K169">
        <v>0.98014794234506097</v>
      </c>
      <c r="L169">
        <v>5.8050308136077103E-2</v>
      </c>
      <c r="M169">
        <v>1.0169413344525</v>
      </c>
      <c r="N169">
        <v>0.95447888572517803</v>
      </c>
    </row>
    <row r="170" spans="1:14" x14ac:dyDescent="0.25">
      <c r="A170">
        <v>169</v>
      </c>
      <c r="B170" t="s">
        <v>426</v>
      </c>
      <c r="C170">
        <v>1.2520785647120101</v>
      </c>
      <c r="D170">
        <v>0.60863692593527596</v>
      </c>
      <c r="E170">
        <v>3.9668463834752699E-2</v>
      </c>
      <c r="F170">
        <v>1.8193872038982799</v>
      </c>
      <c r="G170">
        <v>0.76671760184584903</v>
      </c>
      <c r="H170">
        <v>1.7646361535314601E-2</v>
      </c>
      <c r="I170">
        <v>0.70110422387083504</v>
      </c>
      <c r="J170">
        <v>1.0336404942282</v>
      </c>
      <c r="K170">
        <v>0.497590160384837</v>
      </c>
      <c r="L170">
        <v>1.2451265802825899</v>
      </c>
      <c r="M170">
        <v>0.60828048511253596</v>
      </c>
      <c r="N170">
        <v>4.0661889687628502E-2</v>
      </c>
    </row>
    <row r="171" spans="1:14" x14ac:dyDescent="0.25">
      <c r="A171">
        <v>170</v>
      </c>
      <c r="B171" t="s">
        <v>240</v>
      </c>
      <c r="C171">
        <v>1.45670397681011</v>
      </c>
      <c r="D171">
        <v>0.61288134537008698</v>
      </c>
      <c r="E171">
        <v>1.7462967395179201E-2</v>
      </c>
      <c r="F171">
        <v>1.2807224114881499</v>
      </c>
      <c r="G171">
        <v>1.04914738305498</v>
      </c>
      <c r="H171">
        <v>0.22218944683243599</v>
      </c>
      <c r="I171">
        <v>1.61316078898719</v>
      </c>
      <c r="J171">
        <v>0.75955617923777297</v>
      </c>
      <c r="K171">
        <v>3.3685177640439101E-2</v>
      </c>
      <c r="L171">
        <v>1.4395458747198</v>
      </c>
      <c r="M171">
        <v>0.61260223453169804</v>
      </c>
      <c r="N171">
        <v>1.87791236929328E-2</v>
      </c>
    </row>
    <row r="172" spans="1:14" x14ac:dyDescent="0.25">
      <c r="A172">
        <v>171</v>
      </c>
      <c r="B172" t="s">
        <v>241</v>
      </c>
      <c r="C172">
        <v>0.40564177385760503</v>
      </c>
      <c r="D172">
        <v>1.02156129267216</v>
      </c>
      <c r="E172">
        <v>0.69130831209096</v>
      </c>
      <c r="F172">
        <v>-12.7323841032636</v>
      </c>
      <c r="G172">
        <v>689.49287803114703</v>
      </c>
      <c r="H172">
        <v>0.98526685963583605</v>
      </c>
      <c r="I172">
        <v>0.96883403901306597</v>
      </c>
      <c r="J172">
        <v>1.04070141189502</v>
      </c>
      <c r="K172">
        <v>0.35188287863173301</v>
      </c>
      <c r="L172">
        <v>0.38877352828011202</v>
      </c>
      <c r="M172">
        <v>1.02134702449972</v>
      </c>
      <c r="N172">
        <v>0.70346458533478895</v>
      </c>
    </row>
    <row r="173" spans="1:14" x14ac:dyDescent="0.25">
      <c r="A173">
        <v>172</v>
      </c>
      <c r="B173" t="s">
        <v>242</v>
      </c>
      <c r="C173">
        <v>0.46997363419659899</v>
      </c>
      <c r="D173">
        <v>1.0220779605839501</v>
      </c>
      <c r="E173">
        <v>0.64564419982583998</v>
      </c>
      <c r="F173">
        <v>1.4312866706971901</v>
      </c>
      <c r="G173">
        <v>1.0518144005177099</v>
      </c>
      <c r="H173">
        <v>0.17358362361094901</v>
      </c>
      <c r="I173">
        <v>-12.742342941351501</v>
      </c>
      <c r="J173">
        <v>593.77549730057694</v>
      </c>
      <c r="K173">
        <v>0.98287881792591902</v>
      </c>
      <c r="L173">
        <v>0.45289375646858698</v>
      </c>
      <c r="M173">
        <v>1.0218425231505901</v>
      </c>
      <c r="N173">
        <v>0.65761177137257898</v>
      </c>
    </row>
    <row r="174" spans="1:14" x14ac:dyDescent="0.25">
      <c r="A174">
        <v>173</v>
      </c>
      <c r="B174" t="s">
        <v>243</v>
      </c>
      <c r="C174">
        <v>0.49757400239487498</v>
      </c>
      <c r="D174">
        <v>1.02279992337833</v>
      </c>
      <c r="E174">
        <v>0.62662529111627396</v>
      </c>
      <c r="F174">
        <v>-12.760477198694799</v>
      </c>
      <c r="G174">
        <v>720.50847504177398</v>
      </c>
      <c r="H174">
        <v>0.98586990177314104</v>
      </c>
      <c r="I174">
        <v>1.10466455744646</v>
      </c>
      <c r="J174">
        <v>1.0418257849953301</v>
      </c>
      <c r="K174">
        <v>0.28900085892856497</v>
      </c>
      <c r="L174">
        <v>0.480775461727736</v>
      </c>
      <c r="M174">
        <v>1.02255578597532</v>
      </c>
      <c r="N174">
        <v>0.63823328087878395</v>
      </c>
    </row>
    <row r="175" spans="1:14" x14ac:dyDescent="0.25">
      <c r="A175">
        <v>174</v>
      </c>
      <c r="B175" t="s">
        <v>244</v>
      </c>
      <c r="C175">
        <v>0.55102681133207398</v>
      </c>
      <c r="D175">
        <v>1.0236434658459701</v>
      </c>
      <c r="E175">
        <v>0.59037026581879404</v>
      </c>
      <c r="F175">
        <v>1.49932428777133</v>
      </c>
      <c r="G175">
        <v>1.05608565723106</v>
      </c>
      <c r="H175">
        <v>0.15569518148838499</v>
      </c>
      <c r="I175">
        <v>-12.7085848944569</v>
      </c>
      <c r="J175">
        <v>613.420402110905</v>
      </c>
      <c r="K175">
        <v>0.98347094698603699</v>
      </c>
      <c r="L175">
        <v>0.53427307465725404</v>
      </c>
      <c r="M175">
        <v>1.0233731098207199</v>
      </c>
      <c r="N175">
        <v>0.60162113396580497</v>
      </c>
    </row>
    <row r="176" spans="1:14" x14ac:dyDescent="0.25">
      <c r="A176">
        <v>175</v>
      </c>
      <c r="B176" t="s">
        <v>245</v>
      </c>
      <c r="C176">
        <v>0.59196806388723699</v>
      </c>
      <c r="D176">
        <v>1.0245952474506901</v>
      </c>
      <c r="E176">
        <v>0.56342753928330302</v>
      </c>
      <c r="F176">
        <v>-12.766872364633899</v>
      </c>
      <c r="G176">
        <v>755.42090592540706</v>
      </c>
      <c r="H176">
        <v>0.98651611919029203</v>
      </c>
      <c r="I176">
        <v>1.2086849333407299</v>
      </c>
      <c r="J176">
        <v>1.04456499334788</v>
      </c>
      <c r="K176">
        <v>0.24722416237898601</v>
      </c>
      <c r="L176">
        <v>0.57498773379245505</v>
      </c>
      <c r="M176">
        <v>1.0243012159382401</v>
      </c>
      <c r="N176">
        <v>0.57456146011604403</v>
      </c>
    </row>
    <row r="177" spans="1:14" x14ac:dyDescent="0.25">
      <c r="A177">
        <v>176</v>
      </c>
      <c r="B177" t="s">
        <v>246</v>
      </c>
      <c r="C177">
        <v>0.63363105684811305</v>
      </c>
      <c r="D177">
        <v>1.02564242688998</v>
      </c>
      <c r="E177">
        <v>0.53671414769952397</v>
      </c>
      <c r="F177">
        <v>1.5984594015951501</v>
      </c>
      <c r="G177">
        <v>1.0618856780778501</v>
      </c>
      <c r="H177">
        <v>0.13224626572103099</v>
      </c>
      <c r="I177">
        <v>-12.704318859527501</v>
      </c>
      <c r="J177">
        <v>634.50230750753599</v>
      </c>
      <c r="K177">
        <v>0.98402542827444395</v>
      </c>
      <c r="L177">
        <v>0.61670174710077696</v>
      </c>
      <c r="M177">
        <v>1.02532414898753</v>
      </c>
      <c r="N177">
        <v>0.54752696716452298</v>
      </c>
    </row>
    <row r="178" spans="1:14" x14ac:dyDescent="0.25">
      <c r="A178">
        <v>177</v>
      </c>
      <c r="B178" t="s">
        <v>247</v>
      </c>
      <c r="C178">
        <v>-12.762359072792099</v>
      </c>
      <c r="D178">
        <v>496.914183108788</v>
      </c>
      <c r="E178">
        <v>0.97951000346971295</v>
      </c>
      <c r="F178">
        <v>-12.7312752025273</v>
      </c>
      <c r="G178">
        <v>796.55675324229196</v>
      </c>
      <c r="H178">
        <v>0.98724804552390899</v>
      </c>
      <c r="I178">
        <v>-12.7043188595327</v>
      </c>
      <c r="J178">
        <v>634.50230750798198</v>
      </c>
      <c r="K178">
        <v>0.98402542827444905</v>
      </c>
      <c r="L178">
        <v>-12.7816652748247</v>
      </c>
      <c r="M178">
        <v>497.18465793212101</v>
      </c>
      <c r="N178">
        <v>0.97949017536796601</v>
      </c>
    </row>
    <row r="179" spans="1:14" x14ac:dyDescent="0.25">
      <c r="A179">
        <v>178</v>
      </c>
      <c r="B179" t="s">
        <v>248</v>
      </c>
      <c r="C179">
        <v>0.70260808270867003</v>
      </c>
      <c r="D179">
        <v>1.0266263348539899</v>
      </c>
      <c r="E179">
        <v>0.49373182802378002</v>
      </c>
      <c r="F179">
        <v>1.75275272865887</v>
      </c>
      <c r="G179">
        <v>1.06889630025285</v>
      </c>
      <c r="H179">
        <v>0.101051316326737</v>
      </c>
      <c r="I179">
        <v>-12.70431885953</v>
      </c>
      <c r="J179">
        <v>634.50230750835203</v>
      </c>
      <c r="K179">
        <v>0.98402542827446104</v>
      </c>
      <c r="L179">
        <v>0.68406555578958905</v>
      </c>
      <c r="M179">
        <v>1.0262949883941701</v>
      </c>
      <c r="N179">
        <v>0.50506669377130098</v>
      </c>
    </row>
    <row r="180" spans="1:14" x14ac:dyDescent="0.25">
      <c r="A180">
        <v>179</v>
      </c>
      <c r="B180" t="s">
        <v>249</v>
      </c>
      <c r="C180">
        <v>1.48807606861762</v>
      </c>
      <c r="D180">
        <v>0.74752049033188905</v>
      </c>
      <c r="E180">
        <v>4.6515787630952099E-2</v>
      </c>
      <c r="F180">
        <v>1.87875901429794</v>
      </c>
      <c r="G180">
        <v>1.0779508740064401</v>
      </c>
      <c r="H180">
        <v>8.1351337540941898E-2</v>
      </c>
      <c r="I180">
        <v>1.2872041537286001</v>
      </c>
      <c r="J180">
        <v>1.04807067205377</v>
      </c>
      <c r="K180">
        <v>0.21938487809013801</v>
      </c>
      <c r="L180">
        <v>1.4693785010029701</v>
      </c>
      <c r="M180">
        <v>0.74703901263308803</v>
      </c>
      <c r="N180">
        <v>4.9190501030936598E-2</v>
      </c>
    </row>
    <row r="181" spans="1:14" x14ac:dyDescent="0.25">
      <c r="A181">
        <v>180</v>
      </c>
      <c r="B181" t="s">
        <v>250</v>
      </c>
      <c r="C181">
        <v>0.88404302997475004</v>
      </c>
      <c r="D181">
        <v>1.03045038831248</v>
      </c>
      <c r="E181">
        <v>0.39093715799782602</v>
      </c>
      <c r="F181">
        <v>-12.709416246404</v>
      </c>
      <c r="G181">
        <v>902.64426713338605</v>
      </c>
      <c r="H181">
        <v>0.98876599308114599</v>
      </c>
      <c r="I181">
        <v>1.41626525090247</v>
      </c>
      <c r="J181">
        <v>1.0515958039265401</v>
      </c>
      <c r="K181">
        <v>0.17805200040661601</v>
      </c>
      <c r="L181">
        <v>0.86215183883940705</v>
      </c>
      <c r="M181">
        <v>1.0300495641098499</v>
      </c>
      <c r="N181">
        <v>0.40259237503524198</v>
      </c>
    </row>
    <row r="182" spans="1:14" x14ac:dyDescent="0.25">
      <c r="A182">
        <v>181</v>
      </c>
      <c r="B182" t="s">
        <v>251</v>
      </c>
      <c r="C182">
        <v>0.92683383679132203</v>
      </c>
      <c r="D182">
        <v>1.0319723706085999</v>
      </c>
      <c r="E182">
        <v>0.36912219155653297</v>
      </c>
      <c r="F182">
        <v>-12.7094162464231</v>
      </c>
      <c r="G182">
        <v>902.64426713997705</v>
      </c>
      <c r="H182">
        <v>0.98876599308121105</v>
      </c>
      <c r="I182">
        <v>1.5040467820874901</v>
      </c>
      <c r="J182">
        <v>1.0561296707494601</v>
      </c>
      <c r="K182">
        <v>0.154414095865234</v>
      </c>
      <c r="L182">
        <v>0.90395025534267703</v>
      </c>
      <c r="M182">
        <v>1.03155329891082</v>
      </c>
      <c r="N182">
        <v>0.38086691263015698</v>
      </c>
    </row>
    <row r="183" spans="1:14" x14ac:dyDescent="0.25">
      <c r="A183">
        <v>182</v>
      </c>
      <c r="B183" t="s">
        <v>252</v>
      </c>
      <c r="C183">
        <v>-12.765823978813</v>
      </c>
      <c r="D183">
        <v>562.24117560275397</v>
      </c>
      <c r="E183">
        <v>0.98188539153128995</v>
      </c>
      <c r="F183">
        <v>-12.709416246414101</v>
      </c>
      <c r="G183">
        <v>902.64426713658395</v>
      </c>
      <c r="H183">
        <v>0.98876599308117696</v>
      </c>
      <c r="I183">
        <v>-12.696990274692499</v>
      </c>
      <c r="J183">
        <v>716.48035331588903</v>
      </c>
      <c r="K183">
        <v>0.98586115832124499</v>
      </c>
      <c r="L183">
        <v>-12.7897220950021</v>
      </c>
      <c r="M183">
        <v>562.57835256068302</v>
      </c>
      <c r="N183">
        <v>0.98186236142326599</v>
      </c>
    </row>
    <row r="184" spans="1:14" x14ac:dyDescent="0.25">
      <c r="A184">
        <v>183</v>
      </c>
      <c r="B184" t="s">
        <v>253</v>
      </c>
      <c r="C184">
        <v>0.95918149549269804</v>
      </c>
      <c r="D184">
        <v>1.0333927553965701</v>
      </c>
      <c r="E184">
        <v>0.35331069005406801</v>
      </c>
      <c r="F184">
        <v>2.0639406654956298</v>
      </c>
      <c r="G184">
        <v>1.0900466111468099</v>
      </c>
      <c r="H184">
        <v>5.8299037706364798E-2</v>
      </c>
      <c r="I184">
        <v>-12.696990274689</v>
      </c>
      <c r="J184">
        <v>716.48035331484903</v>
      </c>
      <c r="K184">
        <v>0.985861158321229</v>
      </c>
      <c r="L184">
        <v>0.93606087691391604</v>
      </c>
      <c r="M184">
        <v>1.0329479986144601</v>
      </c>
      <c r="N184">
        <v>0.36482826085744502</v>
      </c>
    </row>
    <row r="185" spans="1:14" x14ac:dyDescent="0.25">
      <c r="A185">
        <v>184</v>
      </c>
      <c r="B185" t="s">
        <v>254</v>
      </c>
      <c r="C185">
        <v>-12.7493763374391</v>
      </c>
      <c r="D185">
        <v>578.50999384618297</v>
      </c>
      <c r="E185">
        <v>0.98241740460145499</v>
      </c>
      <c r="F185">
        <v>-12.7142445278925</v>
      </c>
      <c r="G185">
        <v>974.46437881799204</v>
      </c>
      <c r="H185">
        <v>0.98958996160977697</v>
      </c>
      <c r="I185">
        <v>-12.696990274694199</v>
      </c>
      <c r="J185">
        <v>716.48035331513802</v>
      </c>
      <c r="K185">
        <v>0.985861158321229</v>
      </c>
      <c r="L185">
        <v>-12.773053745237499</v>
      </c>
      <c r="M185">
        <v>578.88471348455801</v>
      </c>
      <c r="N185">
        <v>0.98239615724455998</v>
      </c>
    </row>
    <row r="186" spans="1:14" x14ac:dyDescent="0.25">
      <c r="A186">
        <v>185</v>
      </c>
      <c r="B186" t="s">
        <v>255</v>
      </c>
      <c r="C186">
        <v>-12.749376337416599</v>
      </c>
      <c r="D186">
        <v>578.50999383933402</v>
      </c>
      <c r="E186">
        <v>0.98241740460127802</v>
      </c>
      <c r="F186">
        <v>-12.7142445278925</v>
      </c>
      <c r="G186">
        <v>974.46437881747602</v>
      </c>
      <c r="H186">
        <v>0.98958996160977097</v>
      </c>
      <c r="I186">
        <v>-12.6969902746856</v>
      </c>
      <c r="J186">
        <v>716.48035331460301</v>
      </c>
      <c r="K186">
        <v>0.985861158321228</v>
      </c>
      <c r="L186">
        <v>-12.7730537452327</v>
      </c>
      <c r="M186">
        <v>578.88471348394</v>
      </c>
      <c r="N186">
        <v>0.98239615724454799</v>
      </c>
    </row>
    <row r="187" spans="1:14" x14ac:dyDescent="0.25">
      <c r="A187">
        <v>186</v>
      </c>
      <c r="B187" t="s">
        <v>256</v>
      </c>
      <c r="C187">
        <v>-12.749376337441699</v>
      </c>
      <c r="D187">
        <v>578.50999384648196</v>
      </c>
      <c r="E187">
        <v>0.98241740460145999</v>
      </c>
      <c r="F187">
        <v>-12.714244527875699</v>
      </c>
      <c r="G187">
        <v>974.46437881849204</v>
      </c>
      <c r="H187">
        <v>0.98958996160979595</v>
      </c>
      <c r="I187">
        <v>-12.696990274691</v>
      </c>
      <c r="J187">
        <v>716.48035331537596</v>
      </c>
      <c r="K187">
        <v>0.985861158321237</v>
      </c>
      <c r="L187">
        <v>-12.773053745235099</v>
      </c>
      <c r="M187">
        <v>578.88471348424298</v>
      </c>
      <c r="N187">
        <v>0.98239615724455398</v>
      </c>
    </row>
    <row r="188" spans="1:14" x14ac:dyDescent="0.25">
      <c r="A188">
        <v>187</v>
      </c>
      <c r="B188" t="s">
        <v>257</v>
      </c>
      <c r="C188">
        <v>1.0364813289874499</v>
      </c>
      <c r="D188">
        <v>1.03539939321263</v>
      </c>
      <c r="E188">
        <v>0.316805079709504</v>
      </c>
      <c r="F188">
        <v>-12.714244527885899</v>
      </c>
      <c r="G188">
        <v>974.46437881875795</v>
      </c>
      <c r="H188">
        <v>0.98958996160978996</v>
      </c>
      <c r="I188">
        <v>1.56129237799845</v>
      </c>
      <c r="J188">
        <v>1.06046856305741</v>
      </c>
      <c r="K188">
        <v>0.14094891614830399</v>
      </c>
      <c r="L188">
        <v>1.01360376749554</v>
      </c>
      <c r="M188">
        <v>1.03489857704761</v>
      </c>
      <c r="N188">
        <v>0.32737087489184102</v>
      </c>
    </row>
    <row r="189" spans="1:14" x14ac:dyDescent="0.25">
      <c r="A189">
        <v>188</v>
      </c>
      <c r="B189" t="s">
        <v>258</v>
      </c>
      <c r="C189">
        <v>-12.7774055447154</v>
      </c>
      <c r="D189">
        <v>596.84458566580895</v>
      </c>
      <c r="E189">
        <v>0.98291998257789104</v>
      </c>
      <c r="F189">
        <v>-12.714244527909599</v>
      </c>
      <c r="G189">
        <v>974.46437882171301</v>
      </c>
      <c r="H189">
        <v>0.98958996160980295</v>
      </c>
      <c r="I189">
        <v>-12.7258767490439</v>
      </c>
      <c r="J189">
        <v>751.44656621517504</v>
      </c>
      <c r="K189">
        <v>0.986488333692214</v>
      </c>
      <c r="L189">
        <v>-12.8016886224432</v>
      </c>
      <c r="M189">
        <v>597.28087189230303</v>
      </c>
      <c r="N189">
        <v>0.98290002544759103</v>
      </c>
    </row>
    <row r="190" spans="1:14" x14ac:dyDescent="0.25">
      <c r="A190">
        <v>189</v>
      </c>
      <c r="B190" t="s">
        <v>259</v>
      </c>
      <c r="C190">
        <v>1.07435640531932</v>
      </c>
      <c r="D190">
        <v>1.03721625463481</v>
      </c>
      <c r="E190">
        <v>0.30029194458446301</v>
      </c>
      <c r="F190">
        <v>2.2433655707231202</v>
      </c>
      <c r="G190">
        <v>1.10717442781863</v>
      </c>
      <c r="H190">
        <v>4.2743484575450699E-2</v>
      </c>
      <c r="I190">
        <v>-12.725876749041699</v>
      </c>
      <c r="J190">
        <v>751.44656621386798</v>
      </c>
      <c r="K190">
        <v>0.98648833369219202</v>
      </c>
      <c r="L190">
        <v>1.0509745334374001</v>
      </c>
      <c r="M190">
        <v>1.0366668633101399</v>
      </c>
      <c r="N190">
        <v>0.31067742766469603</v>
      </c>
    </row>
    <row r="191" spans="1:14" x14ac:dyDescent="0.25">
      <c r="A191">
        <v>190</v>
      </c>
      <c r="B191" t="s">
        <v>260</v>
      </c>
      <c r="C191">
        <v>-12.761260169622901</v>
      </c>
      <c r="D191">
        <v>616.370318568833</v>
      </c>
      <c r="E191">
        <v>0.983481869933723</v>
      </c>
      <c r="F191">
        <v>-12.702364605910899</v>
      </c>
      <c r="G191">
        <v>1066.41994034815</v>
      </c>
      <c r="H191">
        <v>0.990496444625934</v>
      </c>
      <c r="I191">
        <v>-12.725876749040999</v>
      </c>
      <c r="J191">
        <v>751.44656621517095</v>
      </c>
      <c r="K191">
        <v>0.986488333692217</v>
      </c>
      <c r="L191">
        <v>-12.7781142354815</v>
      </c>
      <c r="M191">
        <v>617.03280930645496</v>
      </c>
      <c r="N191">
        <v>0.98347781314412996</v>
      </c>
    </row>
    <row r="192" spans="1:14" x14ac:dyDescent="0.25">
      <c r="A192">
        <v>191</v>
      </c>
      <c r="B192" t="s">
        <v>261</v>
      </c>
      <c r="C192">
        <v>-12.7612601696213</v>
      </c>
      <c r="D192">
        <v>616.370318567661</v>
      </c>
      <c r="E192">
        <v>0.98348186993369402</v>
      </c>
      <c r="F192">
        <v>-12.7023646059138</v>
      </c>
      <c r="G192">
        <v>1066.41994035014</v>
      </c>
      <c r="H192">
        <v>0.99049644462594999</v>
      </c>
      <c r="I192">
        <v>-12.7258767490459</v>
      </c>
      <c r="J192">
        <v>751.44656621522302</v>
      </c>
      <c r="K192">
        <v>0.986488333692212</v>
      </c>
      <c r="L192">
        <v>-12.7781142354842</v>
      </c>
      <c r="M192">
        <v>617.03280930681899</v>
      </c>
      <c r="N192">
        <v>0.98347781314413596</v>
      </c>
    </row>
    <row r="193" spans="1:14" x14ac:dyDescent="0.25">
      <c r="A193">
        <v>192</v>
      </c>
      <c r="B193" t="s">
        <v>262</v>
      </c>
      <c r="C193">
        <v>1.1597352331362001</v>
      </c>
      <c r="D193">
        <v>1.0397480400373</v>
      </c>
      <c r="E193">
        <v>0.26467893861517999</v>
      </c>
      <c r="F193">
        <v>2.4816559180050302</v>
      </c>
      <c r="G193">
        <v>1.1322129632737199</v>
      </c>
      <c r="H193">
        <v>2.83893866677471E-2</v>
      </c>
      <c r="I193">
        <v>-12.725876749045399</v>
      </c>
      <c r="J193">
        <v>751.44656621485296</v>
      </c>
      <c r="K193">
        <v>0.98648833369220601</v>
      </c>
      <c r="L193">
        <v>1.1440830789568399</v>
      </c>
      <c r="M193">
        <v>1.0389915334991999</v>
      </c>
      <c r="N193">
        <v>0.27083240412736498</v>
      </c>
    </row>
    <row r="194" spans="1:14" x14ac:dyDescent="0.25">
      <c r="A194">
        <v>193</v>
      </c>
      <c r="B194" t="s">
        <v>263</v>
      </c>
      <c r="C194">
        <v>-12.7862261913472</v>
      </c>
      <c r="D194">
        <v>638.30618663818802</v>
      </c>
      <c r="E194">
        <v>0.98401824946845196</v>
      </c>
      <c r="F194">
        <v>-12.8026258292766</v>
      </c>
      <c r="G194">
        <v>1195.94502845741</v>
      </c>
      <c r="H194">
        <v>0.99145878602745596</v>
      </c>
      <c r="I194">
        <v>-12.7258767490452</v>
      </c>
      <c r="J194">
        <v>751.446566214977</v>
      </c>
      <c r="K194">
        <v>0.98648833369220901</v>
      </c>
      <c r="L194">
        <v>-12.802372473832101</v>
      </c>
      <c r="M194">
        <v>639.00027463344304</v>
      </c>
      <c r="N194">
        <v>0.98401544973970601</v>
      </c>
    </row>
    <row r="195" spans="1:14" x14ac:dyDescent="0.25">
      <c r="A195">
        <v>194</v>
      </c>
      <c r="B195" t="s">
        <v>264</v>
      </c>
      <c r="C195">
        <v>-12.786226191345801</v>
      </c>
      <c r="D195">
        <v>638.30618663889902</v>
      </c>
      <c r="E195">
        <v>0.98401824946847205</v>
      </c>
      <c r="F195">
        <v>-12.802625829277201</v>
      </c>
      <c r="G195">
        <v>1195.9450284598299</v>
      </c>
      <c r="H195">
        <v>0.99145878602747295</v>
      </c>
      <c r="I195">
        <v>-12.7258767490501</v>
      </c>
      <c r="J195">
        <v>751.446566213457</v>
      </c>
      <c r="K195">
        <v>0.98648833369217603</v>
      </c>
      <c r="L195">
        <v>-12.802372473832699</v>
      </c>
      <c r="M195">
        <v>639.00027463309505</v>
      </c>
      <c r="N195">
        <v>0.98401544973969601</v>
      </c>
    </row>
    <row r="196" spans="1:14" x14ac:dyDescent="0.25">
      <c r="A196">
        <v>195</v>
      </c>
      <c r="B196" t="s">
        <v>265</v>
      </c>
      <c r="C196">
        <v>-12.7862261913511</v>
      </c>
      <c r="D196">
        <v>638.30618664018505</v>
      </c>
      <c r="E196">
        <v>0.98401824946849703</v>
      </c>
      <c r="F196">
        <v>-12.802625829276501</v>
      </c>
      <c r="G196">
        <v>1195.94502846347</v>
      </c>
      <c r="H196">
        <v>0.99145878602749904</v>
      </c>
      <c r="I196">
        <v>-12.7258767490303</v>
      </c>
      <c r="J196">
        <v>751.44656621302704</v>
      </c>
      <c r="K196">
        <v>0.98648833369218902</v>
      </c>
      <c r="L196">
        <v>-12.8023724738339</v>
      </c>
      <c r="M196">
        <v>639.00027463307197</v>
      </c>
      <c r="N196">
        <v>0.98401544973969401</v>
      </c>
    </row>
    <row r="197" spans="1:14" x14ac:dyDescent="0.25">
      <c r="A197">
        <v>196</v>
      </c>
      <c r="B197" t="s">
        <v>266</v>
      </c>
      <c r="C197">
        <v>1.20962807637172</v>
      </c>
      <c r="D197">
        <v>1.04231586804195</v>
      </c>
      <c r="E197">
        <v>0.24583728641041899</v>
      </c>
      <c r="F197">
        <v>2.66968734999563</v>
      </c>
      <c r="G197">
        <v>1.16623973651743</v>
      </c>
      <c r="H197">
        <v>2.2071153663340299E-2</v>
      </c>
      <c r="I197">
        <v>-12.725876749051301</v>
      </c>
      <c r="J197">
        <v>751.44656621687204</v>
      </c>
      <c r="K197">
        <v>0.98648833369223599</v>
      </c>
      <c r="L197">
        <v>1.1946588174534101</v>
      </c>
      <c r="M197">
        <v>1.0415063593557199</v>
      </c>
      <c r="N197">
        <v>0.25136137426260802</v>
      </c>
    </row>
    <row r="198" spans="1:14" x14ac:dyDescent="0.25">
      <c r="A198">
        <v>197</v>
      </c>
      <c r="B198" t="s">
        <v>427</v>
      </c>
      <c r="C198">
        <v>-12.8588385564183</v>
      </c>
      <c r="D198">
        <v>407.92961076054303</v>
      </c>
      <c r="E198">
        <v>0.97485308833070194</v>
      </c>
      <c r="F198">
        <v>-12.8366020522199</v>
      </c>
      <c r="G198">
        <v>636.31404662301702</v>
      </c>
      <c r="H198">
        <v>0.98390506701929004</v>
      </c>
      <c r="I198">
        <v>-12.800266775429099</v>
      </c>
      <c r="J198">
        <v>530.40626737250898</v>
      </c>
      <c r="K198">
        <v>0.980746562407948</v>
      </c>
      <c r="L198">
        <v>-12.864652278694299</v>
      </c>
      <c r="M198">
        <v>408.29429931348301</v>
      </c>
      <c r="N198">
        <v>0.97486418664754804</v>
      </c>
    </row>
    <row r="199" spans="1:14" x14ac:dyDescent="0.25">
      <c r="A199">
        <v>198</v>
      </c>
      <c r="B199" t="s">
        <v>428</v>
      </c>
      <c r="C199">
        <v>-12.8588385564232</v>
      </c>
      <c r="D199">
        <v>407.92961076212202</v>
      </c>
      <c r="E199">
        <v>0.97485308833078899</v>
      </c>
      <c r="F199">
        <v>-12.8366020522152</v>
      </c>
      <c r="G199">
        <v>636.31404662292402</v>
      </c>
      <c r="H199">
        <v>0.98390506701929403</v>
      </c>
      <c r="I199">
        <v>-12.800266775424101</v>
      </c>
      <c r="J199">
        <v>530.40626737177297</v>
      </c>
      <c r="K199">
        <v>0.98074656240792901</v>
      </c>
      <c r="L199">
        <v>-12.8646522786961</v>
      </c>
      <c r="M199">
        <v>408.29429931385698</v>
      </c>
      <c r="N199">
        <v>0.97486418664756702</v>
      </c>
    </row>
    <row r="200" spans="1:14" x14ac:dyDescent="0.25">
      <c r="A200">
        <v>199</v>
      </c>
      <c r="B200" t="s">
        <v>429</v>
      </c>
      <c r="C200">
        <v>0.92402057260451398</v>
      </c>
      <c r="D200">
        <v>0.73416881928408595</v>
      </c>
      <c r="E200">
        <v>0.20817696527906701</v>
      </c>
      <c r="F200">
        <v>1.1563728159306901</v>
      </c>
      <c r="G200">
        <v>1.04599429196421</v>
      </c>
      <c r="H200">
        <v>0.26893217762191801</v>
      </c>
      <c r="I200">
        <v>0.80726802858249203</v>
      </c>
      <c r="J200">
        <v>1.0344940212181299</v>
      </c>
      <c r="K200">
        <v>0.43518453759748399</v>
      </c>
      <c r="L200">
        <v>0.91923268515441003</v>
      </c>
      <c r="M200">
        <v>0.73382558082586302</v>
      </c>
      <c r="N200">
        <v>0.210330097572173</v>
      </c>
    </row>
    <row r="201" spans="1:14" x14ac:dyDescent="0.25">
      <c r="A201">
        <v>200</v>
      </c>
      <c r="B201" t="s">
        <v>267</v>
      </c>
      <c r="C201">
        <v>-12.749982841954299</v>
      </c>
      <c r="D201">
        <v>662.96582487753096</v>
      </c>
      <c r="E201">
        <v>0.98465624167144605</v>
      </c>
      <c r="F201">
        <v>-12.6817121127003</v>
      </c>
      <c r="G201">
        <v>1384.60644337543</v>
      </c>
      <c r="H201">
        <v>0.99269221887728998</v>
      </c>
      <c r="I201">
        <v>-12.7258767490419</v>
      </c>
      <c r="J201">
        <v>751.44656621432398</v>
      </c>
      <c r="K201">
        <v>0.98648833369220001</v>
      </c>
      <c r="L201">
        <v>-12.7961015727602</v>
      </c>
      <c r="M201">
        <v>662.96090797816203</v>
      </c>
      <c r="N201">
        <v>0.98460063352292204</v>
      </c>
    </row>
    <row r="202" spans="1:14" x14ac:dyDescent="0.25">
      <c r="A202">
        <v>201</v>
      </c>
      <c r="B202" t="s">
        <v>268</v>
      </c>
      <c r="C202">
        <v>-12.7499828419443</v>
      </c>
      <c r="D202">
        <v>662.96582487565297</v>
      </c>
      <c r="E202">
        <v>0.98465624167141497</v>
      </c>
      <c r="F202">
        <v>-12.681712112706601</v>
      </c>
      <c r="G202">
        <v>1384.6064433803399</v>
      </c>
      <c r="H202">
        <v>0.99269221887731296</v>
      </c>
      <c r="I202">
        <v>-12.725876749051199</v>
      </c>
      <c r="J202">
        <v>751.44656621471802</v>
      </c>
      <c r="K202">
        <v>0.98648833369219802</v>
      </c>
      <c r="L202">
        <v>-12.796101572761</v>
      </c>
      <c r="M202">
        <v>662.96090797800696</v>
      </c>
      <c r="N202">
        <v>0.98460063352291705</v>
      </c>
    </row>
    <row r="203" spans="1:14" x14ac:dyDescent="0.25">
      <c r="A203">
        <v>202</v>
      </c>
      <c r="B203" t="s">
        <v>269</v>
      </c>
      <c r="C203">
        <v>-12.7499828419477</v>
      </c>
      <c r="D203">
        <v>662.96582487816397</v>
      </c>
      <c r="E203">
        <v>0.98465624167146804</v>
      </c>
      <c r="F203">
        <v>-12.6817121127098</v>
      </c>
      <c r="G203">
        <v>1384.6064433778599</v>
      </c>
      <c r="H203">
        <v>0.99269221887729797</v>
      </c>
      <c r="I203">
        <v>-12.7258767490405</v>
      </c>
      <c r="J203">
        <v>751.44656621133197</v>
      </c>
      <c r="K203">
        <v>0.98648833369214795</v>
      </c>
      <c r="L203">
        <v>-12.796101572759399</v>
      </c>
      <c r="M203">
        <v>662.96090797815805</v>
      </c>
      <c r="N203">
        <v>0.98460063352292304</v>
      </c>
    </row>
    <row r="204" spans="1:14" x14ac:dyDescent="0.25">
      <c r="A204">
        <v>203</v>
      </c>
      <c r="B204" t="s">
        <v>270</v>
      </c>
      <c r="C204">
        <v>1.32704923474139</v>
      </c>
      <c r="D204">
        <v>1.04515865051899</v>
      </c>
      <c r="E204">
        <v>0.204187661443232</v>
      </c>
      <c r="F204">
        <v>-12.681712112702201</v>
      </c>
      <c r="G204">
        <v>1384.60644337603</v>
      </c>
      <c r="H204">
        <v>0.99269221887729198</v>
      </c>
      <c r="I204">
        <v>1.63895110672946</v>
      </c>
      <c r="J204">
        <v>1.0663998171254001</v>
      </c>
      <c r="K204">
        <v>0.124317517540244</v>
      </c>
      <c r="L204">
        <v>1.2809885210504799</v>
      </c>
      <c r="M204">
        <v>1.04483022753962</v>
      </c>
      <c r="N204">
        <v>0.220189072341963</v>
      </c>
    </row>
    <row r="205" spans="1:14" x14ac:dyDescent="0.25">
      <c r="A205">
        <v>204</v>
      </c>
      <c r="B205" t="s">
        <v>271</v>
      </c>
      <c r="C205">
        <v>-12.739791442303799</v>
      </c>
      <c r="D205">
        <v>689.871185039019</v>
      </c>
      <c r="E205">
        <v>0.98526637233166203</v>
      </c>
      <c r="F205">
        <v>-12.681712112695401</v>
      </c>
      <c r="G205">
        <v>1384.60644337386</v>
      </c>
      <c r="H205">
        <v>0.99269221887728498</v>
      </c>
      <c r="I205">
        <v>-12.7115368574326</v>
      </c>
      <c r="J205">
        <v>791.28282504245999</v>
      </c>
      <c r="K205">
        <v>0.98718296105446302</v>
      </c>
      <c r="L205">
        <v>-12.789391300383301</v>
      </c>
      <c r="M205">
        <v>689.83061407661296</v>
      </c>
      <c r="N205">
        <v>0.98520814662367695</v>
      </c>
    </row>
    <row r="206" spans="1:14" x14ac:dyDescent="0.25">
      <c r="A206">
        <v>205</v>
      </c>
      <c r="B206" t="s">
        <v>272</v>
      </c>
      <c r="C206">
        <v>-12.739791442317999</v>
      </c>
      <c r="D206">
        <v>689.87118504480395</v>
      </c>
      <c r="E206">
        <v>0.98526637233176895</v>
      </c>
      <c r="F206">
        <v>-12.681712112696299</v>
      </c>
      <c r="G206">
        <v>1384.60644337493</v>
      </c>
      <c r="H206">
        <v>0.99269221887728998</v>
      </c>
      <c r="I206">
        <v>-12.711536857424401</v>
      </c>
      <c r="J206">
        <v>791.28282504159199</v>
      </c>
      <c r="K206">
        <v>0.98718296105445702</v>
      </c>
      <c r="L206">
        <v>-12.789391300384199</v>
      </c>
      <c r="M206">
        <v>689.83061407570995</v>
      </c>
      <c r="N206">
        <v>0.98520814662365697</v>
      </c>
    </row>
    <row r="207" spans="1:14" x14ac:dyDescent="0.25">
      <c r="A207">
        <v>206</v>
      </c>
      <c r="B207" t="s">
        <v>273</v>
      </c>
      <c r="C207">
        <v>-12.739791442306901</v>
      </c>
      <c r="D207">
        <v>689.87118504642899</v>
      </c>
      <c r="E207">
        <v>0.98526637233181702</v>
      </c>
      <c r="F207">
        <v>-12.681712112701801</v>
      </c>
      <c r="G207">
        <v>1384.6064433763499</v>
      </c>
      <c r="H207">
        <v>0.99269221887729397</v>
      </c>
      <c r="I207">
        <v>-12.711536857424599</v>
      </c>
      <c r="J207">
        <v>791.28282504091999</v>
      </c>
      <c r="K207">
        <v>0.98718296105444603</v>
      </c>
      <c r="L207">
        <v>-12.7893913003855</v>
      </c>
      <c r="M207">
        <v>689.83061407668697</v>
      </c>
      <c r="N207">
        <v>0.98520814662367595</v>
      </c>
    </row>
    <row r="208" spans="1:14" x14ac:dyDescent="0.25">
      <c r="A208">
        <v>207</v>
      </c>
      <c r="B208" t="s">
        <v>274</v>
      </c>
      <c r="C208">
        <v>-12.739791442359699</v>
      </c>
      <c r="D208">
        <v>689.87118504963905</v>
      </c>
      <c r="E208">
        <v>0.98526637233182401</v>
      </c>
      <c r="F208">
        <v>-12.6817121127029</v>
      </c>
      <c r="G208">
        <v>1384.6064433772101</v>
      </c>
      <c r="H208">
        <v>0.99269221887729797</v>
      </c>
      <c r="I208">
        <v>-12.711536857430801</v>
      </c>
      <c r="J208">
        <v>791.28282504296396</v>
      </c>
      <c r="K208">
        <v>0.98718296105447301</v>
      </c>
      <c r="L208">
        <v>-12.789391300390401</v>
      </c>
      <c r="M208">
        <v>689.83061407737898</v>
      </c>
      <c r="N208">
        <v>0.98520814662368505</v>
      </c>
    </row>
    <row r="209" spans="1:14" x14ac:dyDescent="0.25">
      <c r="A209">
        <v>208</v>
      </c>
      <c r="B209" t="s">
        <v>275</v>
      </c>
      <c r="C209">
        <v>-12.7397914423166</v>
      </c>
      <c r="D209">
        <v>689.87118504387399</v>
      </c>
      <c r="E209">
        <v>0.98526637233175096</v>
      </c>
      <c r="F209">
        <v>-12.681712112704</v>
      </c>
      <c r="G209">
        <v>1384.6064433772999</v>
      </c>
      <c r="H209">
        <v>0.99269221887729797</v>
      </c>
      <c r="I209">
        <v>-12.7115368574303</v>
      </c>
      <c r="J209">
        <v>791.28282504120705</v>
      </c>
      <c r="K209">
        <v>0.98718296105444503</v>
      </c>
      <c r="L209">
        <v>-12.7893913003852</v>
      </c>
      <c r="M209">
        <v>689.83061407605805</v>
      </c>
      <c r="N209">
        <v>0.98520814662366296</v>
      </c>
    </row>
    <row r="210" spans="1:14" x14ac:dyDescent="0.25">
      <c r="A210">
        <v>209</v>
      </c>
      <c r="B210" t="s">
        <v>276</v>
      </c>
      <c r="C210">
        <v>-12.7397914423166</v>
      </c>
      <c r="D210">
        <v>689.87118504373302</v>
      </c>
      <c r="E210">
        <v>0.98526637233174796</v>
      </c>
      <c r="F210">
        <v>-12.681712112679</v>
      </c>
      <c r="G210">
        <v>1384.60644335437</v>
      </c>
      <c r="H210">
        <v>0.99269221887719095</v>
      </c>
      <c r="I210">
        <v>-12.711536857432099</v>
      </c>
      <c r="J210">
        <v>791.28282504223796</v>
      </c>
      <c r="K210">
        <v>0.98718296105446002</v>
      </c>
      <c r="L210">
        <v>-12.789391300384199</v>
      </c>
      <c r="M210">
        <v>689.83061407596995</v>
      </c>
      <c r="N210">
        <v>0.98520814662366196</v>
      </c>
    </row>
    <row r="211" spans="1:14" x14ac:dyDescent="0.25">
      <c r="A211">
        <v>210</v>
      </c>
      <c r="B211" t="s">
        <v>277</v>
      </c>
      <c r="C211">
        <v>-12.7397914423199</v>
      </c>
      <c r="D211">
        <v>689.87118504403998</v>
      </c>
      <c r="E211">
        <v>0.98526637233175096</v>
      </c>
      <c r="F211">
        <v>-12.681712112704499</v>
      </c>
      <c r="G211">
        <v>1384.6064433750901</v>
      </c>
      <c r="H211">
        <v>0.99269221887728598</v>
      </c>
      <c r="I211">
        <v>-12.7115368574268</v>
      </c>
      <c r="J211">
        <v>791.28282504197</v>
      </c>
      <c r="K211">
        <v>0.98718296105446102</v>
      </c>
      <c r="L211">
        <v>-12.789391300342499</v>
      </c>
      <c r="M211">
        <v>689.83061406721697</v>
      </c>
      <c r="N211">
        <v>0.98520814662352296</v>
      </c>
    </row>
    <row r="212" spans="1:14" x14ac:dyDescent="0.25">
      <c r="A212">
        <v>211</v>
      </c>
      <c r="B212" t="s">
        <v>278</v>
      </c>
      <c r="C212">
        <v>1.4243600408257</v>
      </c>
      <c r="D212">
        <v>1.04911581195879</v>
      </c>
      <c r="E212">
        <v>0.17456630921732799</v>
      </c>
      <c r="F212">
        <v>-12.6817121127034</v>
      </c>
      <c r="G212">
        <v>1384.60644337587</v>
      </c>
      <c r="H212">
        <v>0.99269221887729098</v>
      </c>
      <c r="I212">
        <v>1.7728620583777901</v>
      </c>
      <c r="J212">
        <v>1.07489837776178</v>
      </c>
      <c r="K212">
        <v>9.9080062643589303E-2</v>
      </c>
      <c r="L212">
        <v>1.37476454641338</v>
      </c>
      <c r="M212">
        <v>1.0487673418847001</v>
      </c>
      <c r="N212">
        <v>0.18991235249701199</v>
      </c>
    </row>
    <row r="213" spans="1:14" x14ac:dyDescent="0.25">
      <c r="A213">
        <v>212</v>
      </c>
      <c r="B213" t="s">
        <v>279</v>
      </c>
      <c r="C213">
        <v>-12.7743504847561</v>
      </c>
      <c r="D213">
        <v>721.27326509593797</v>
      </c>
      <c r="E213">
        <v>0.98586953836562397</v>
      </c>
      <c r="F213">
        <v>-12.681712112697999</v>
      </c>
      <c r="G213">
        <v>1384.6064433722399</v>
      </c>
      <c r="H213">
        <v>0.99269221887727499</v>
      </c>
      <c r="I213">
        <v>-12.753880239826801</v>
      </c>
      <c r="J213">
        <v>839.63367000512301</v>
      </c>
      <c r="K213">
        <v>0.98788074706021201</v>
      </c>
      <c r="L213">
        <v>-12.820799190569</v>
      </c>
      <c r="M213">
        <v>721.03575201223396</v>
      </c>
      <c r="N213">
        <v>0.98581349303563603</v>
      </c>
    </row>
    <row r="214" spans="1:14" x14ac:dyDescent="0.25">
      <c r="A214">
        <v>213</v>
      </c>
      <c r="B214" t="s">
        <v>280</v>
      </c>
      <c r="C214">
        <v>1.48647022481512</v>
      </c>
      <c r="D214">
        <v>1.0531917621673601</v>
      </c>
      <c r="E214">
        <v>0.15812799803017499</v>
      </c>
      <c r="F214">
        <v>-12.6817121127003</v>
      </c>
      <c r="G214">
        <v>1384.6064433814499</v>
      </c>
      <c r="H214">
        <v>0.99269221887732195</v>
      </c>
      <c r="I214">
        <v>1.86634245223984</v>
      </c>
      <c r="J214">
        <v>1.0840949863438401</v>
      </c>
      <c r="K214">
        <v>8.5147935437836303E-2</v>
      </c>
      <c r="L214">
        <v>1.4397030196584699</v>
      </c>
      <c r="M214">
        <v>1.05290138458604</v>
      </c>
      <c r="N214">
        <v>0.171510177938895</v>
      </c>
    </row>
    <row r="215" spans="1:14" x14ac:dyDescent="0.25">
      <c r="A215">
        <v>214</v>
      </c>
      <c r="B215" t="s">
        <v>281</v>
      </c>
      <c r="C215">
        <v>1.6071207923406201</v>
      </c>
      <c r="D215">
        <v>1.05890404676858</v>
      </c>
      <c r="E215">
        <v>0.12908477550776601</v>
      </c>
      <c r="F215">
        <v>3.1924900106529002</v>
      </c>
      <c r="G215">
        <v>1.2329041966419101</v>
      </c>
      <c r="H215">
        <v>9.6141557137030403E-3</v>
      </c>
      <c r="I215">
        <v>-12.7315834749113</v>
      </c>
      <c r="J215">
        <v>896.39587955808304</v>
      </c>
      <c r="K215">
        <v>0.98866796178421001</v>
      </c>
      <c r="L215">
        <v>1.5569724438595001</v>
      </c>
      <c r="M215">
        <v>1.0585821748519399</v>
      </c>
      <c r="N215">
        <v>0.14134271294675901</v>
      </c>
    </row>
    <row r="216" spans="1:14" x14ac:dyDescent="0.25">
      <c r="A216">
        <v>215</v>
      </c>
      <c r="B216" t="s">
        <v>282</v>
      </c>
      <c r="C216">
        <v>-12.741766766442501</v>
      </c>
      <c r="D216">
        <v>797.14136839586195</v>
      </c>
      <c r="E216">
        <v>0.987246896873608</v>
      </c>
      <c r="F216">
        <v>-12.717775842282</v>
      </c>
      <c r="G216">
        <v>1695.9350146782999</v>
      </c>
      <c r="H216">
        <v>0.99401673896690201</v>
      </c>
      <c r="I216">
        <v>-12.7315834749113</v>
      </c>
      <c r="J216">
        <v>896.39587955847105</v>
      </c>
      <c r="K216">
        <v>0.98866796178421501</v>
      </c>
      <c r="L216">
        <v>-12.7812018994876</v>
      </c>
      <c r="M216">
        <v>797.01809566626605</v>
      </c>
      <c r="N216">
        <v>0.98720545160797202</v>
      </c>
    </row>
    <row r="217" spans="1:14" x14ac:dyDescent="0.25">
      <c r="A217">
        <v>216</v>
      </c>
      <c r="B217" t="s">
        <v>283</v>
      </c>
      <c r="C217">
        <v>-12.7417667664549</v>
      </c>
      <c r="D217">
        <v>797.14136839991397</v>
      </c>
      <c r="E217">
        <v>0.98724689687366096</v>
      </c>
      <c r="F217">
        <v>-12.7177758422784</v>
      </c>
      <c r="G217">
        <v>1695.9350146781001</v>
      </c>
      <c r="H217">
        <v>0.99401673896690301</v>
      </c>
      <c r="I217">
        <v>-12.731583474909</v>
      </c>
      <c r="J217">
        <v>896.39587955868899</v>
      </c>
      <c r="K217">
        <v>0.98866796178422001</v>
      </c>
      <c r="L217">
        <v>-12.7812018994792</v>
      </c>
      <c r="M217">
        <v>797.01809566634495</v>
      </c>
      <c r="N217">
        <v>0.98720545160798201</v>
      </c>
    </row>
    <row r="218" spans="1:14" x14ac:dyDescent="0.25">
      <c r="A218">
        <v>217</v>
      </c>
      <c r="B218" t="s">
        <v>284</v>
      </c>
      <c r="C218">
        <v>1.74292904346497</v>
      </c>
      <c r="D218">
        <v>1.0659666931624801</v>
      </c>
      <c r="E218">
        <v>0.102034594000075</v>
      </c>
      <c r="F218">
        <v>-12.7177758422838</v>
      </c>
      <c r="G218">
        <v>1695.93501468155</v>
      </c>
      <c r="H218">
        <v>0.994016738966913</v>
      </c>
      <c r="I218">
        <v>2.0468287188627601</v>
      </c>
      <c r="J218">
        <v>1.09853798438057</v>
      </c>
      <c r="K218">
        <v>6.2429940651893903E-2</v>
      </c>
      <c r="L218">
        <v>1.7033739073373499</v>
      </c>
      <c r="M218">
        <v>1.06540533912332</v>
      </c>
      <c r="N218">
        <v>0.109864245628828</v>
      </c>
    </row>
    <row r="219" spans="1:14" x14ac:dyDescent="0.25">
      <c r="A219">
        <v>218</v>
      </c>
      <c r="B219" t="s">
        <v>285</v>
      </c>
      <c r="C219">
        <v>-12.735595662316401</v>
      </c>
      <c r="D219">
        <v>845.17420097757497</v>
      </c>
      <c r="E219">
        <v>0.98797744819734601</v>
      </c>
      <c r="F219">
        <v>-12.717775842284</v>
      </c>
      <c r="G219">
        <v>1695.9350146789</v>
      </c>
      <c r="H219">
        <v>0.99401673896690301</v>
      </c>
      <c r="I219">
        <v>-12.686265861533</v>
      </c>
      <c r="J219">
        <v>966.91429254421701</v>
      </c>
      <c r="K219">
        <v>0.98953176580500102</v>
      </c>
      <c r="L219">
        <v>-12.7582547794982</v>
      </c>
      <c r="M219">
        <v>845.24896381637302</v>
      </c>
      <c r="N219">
        <v>0.987957124561749</v>
      </c>
    </row>
    <row r="220" spans="1:14" x14ac:dyDescent="0.25">
      <c r="A220">
        <v>219</v>
      </c>
      <c r="B220" t="s">
        <v>286</v>
      </c>
      <c r="C220">
        <v>-12.7355956623176</v>
      </c>
      <c r="D220">
        <v>845.174200978057</v>
      </c>
      <c r="E220">
        <v>0.987977448197352</v>
      </c>
      <c r="F220">
        <v>-12.717775842199099</v>
      </c>
      <c r="G220">
        <v>1695.93501463493</v>
      </c>
      <c r="H220">
        <v>0.99401673896678799</v>
      </c>
      <c r="I220">
        <v>-12.686265861523699</v>
      </c>
      <c r="J220">
        <v>966.91429254057198</v>
      </c>
      <c r="K220">
        <v>0.98953176580497004</v>
      </c>
      <c r="L220">
        <v>-12.7582547795013</v>
      </c>
      <c r="M220">
        <v>845.24896381870496</v>
      </c>
      <c r="N220">
        <v>0.98795712456177898</v>
      </c>
    </row>
    <row r="221" spans="1:14" x14ac:dyDescent="0.25">
      <c r="A221">
        <v>220</v>
      </c>
      <c r="B221" t="s">
        <v>287</v>
      </c>
      <c r="C221">
        <v>1.88318134525606</v>
      </c>
      <c r="D221">
        <v>1.07510251092656</v>
      </c>
      <c r="E221">
        <v>7.9837525137747806E-2</v>
      </c>
      <c r="F221">
        <v>-12.717775842291701</v>
      </c>
      <c r="G221">
        <v>1695.93501468214</v>
      </c>
      <c r="H221">
        <v>0.99401673896691101</v>
      </c>
      <c r="I221">
        <v>2.2818507719339798</v>
      </c>
      <c r="J221">
        <v>1.1183797799915001</v>
      </c>
      <c r="K221">
        <v>4.1318629685812097E-2</v>
      </c>
      <c r="L221">
        <v>1.8605779037322701</v>
      </c>
      <c r="M221">
        <v>1.07439840918122</v>
      </c>
      <c r="N221">
        <v>8.3319997487409203E-2</v>
      </c>
    </row>
    <row r="222" spans="1:14" x14ac:dyDescent="0.25">
      <c r="A222">
        <v>221</v>
      </c>
      <c r="B222" t="s">
        <v>288</v>
      </c>
      <c r="C222">
        <v>-12.7498328495292</v>
      </c>
      <c r="D222">
        <v>903.18758147299695</v>
      </c>
      <c r="E222">
        <v>0.98873704960656905</v>
      </c>
      <c r="F222">
        <v>-12.717775842287599</v>
      </c>
      <c r="G222">
        <v>1695.9350146801901</v>
      </c>
      <c r="H222">
        <v>0.99401673896690601</v>
      </c>
      <c r="I222">
        <v>-12.6659296646543</v>
      </c>
      <c r="J222">
        <v>1056.45697937917</v>
      </c>
      <c r="K222">
        <v>0.99043434060333801</v>
      </c>
      <c r="L222">
        <v>-12.7722945999092</v>
      </c>
      <c r="M222">
        <v>903.27434230699498</v>
      </c>
      <c r="N222">
        <v>0.988718292318152</v>
      </c>
    </row>
    <row r="223" spans="1:14" x14ac:dyDescent="0.25">
      <c r="A223">
        <v>222</v>
      </c>
      <c r="B223" t="s">
        <v>289</v>
      </c>
      <c r="C223">
        <v>-12.7498328495374</v>
      </c>
      <c r="D223">
        <v>903.18758147565597</v>
      </c>
      <c r="E223">
        <v>0.98873704960659503</v>
      </c>
      <c r="F223">
        <v>-12.717775842285601</v>
      </c>
      <c r="G223">
        <v>1695.93501468046</v>
      </c>
      <c r="H223">
        <v>0.99401673896690801</v>
      </c>
      <c r="I223">
        <v>-12.665929664661601</v>
      </c>
      <c r="J223">
        <v>1056.4569793810899</v>
      </c>
      <c r="K223">
        <v>0.99043434060334901</v>
      </c>
      <c r="L223">
        <v>-12.7722945998027</v>
      </c>
      <c r="M223">
        <v>903.27434228457696</v>
      </c>
      <c r="N223">
        <v>0.98871829231796604</v>
      </c>
    </row>
    <row r="224" spans="1:14" x14ac:dyDescent="0.25">
      <c r="A224">
        <v>223</v>
      </c>
      <c r="B224" t="s">
        <v>290</v>
      </c>
      <c r="C224">
        <v>-12.749832849535499</v>
      </c>
      <c r="D224">
        <v>903.18758147522794</v>
      </c>
      <c r="E224">
        <v>0.98873704960659103</v>
      </c>
      <c r="F224">
        <v>-12.717775842265199</v>
      </c>
      <c r="G224">
        <v>1695.9350146811901</v>
      </c>
      <c r="H224">
        <v>0.99401673896692</v>
      </c>
      <c r="I224">
        <v>-12.6659296646542</v>
      </c>
      <c r="J224">
        <v>1056.4569793788501</v>
      </c>
      <c r="K224">
        <v>0.99043434060333502</v>
      </c>
      <c r="L224">
        <v>-12.7722945998068</v>
      </c>
      <c r="M224">
        <v>903.27434228511299</v>
      </c>
      <c r="N224">
        <v>0.98871829231796904</v>
      </c>
    </row>
    <row r="225" spans="1:14" x14ac:dyDescent="0.25">
      <c r="A225">
        <v>224</v>
      </c>
      <c r="B225" t="s">
        <v>291</v>
      </c>
      <c r="C225">
        <v>-12.749832849537301</v>
      </c>
      <c r="D225">
        <v>903.18758147472704</v>
      </c>
      <c r="E225">
        <v>0.98873704960658304</v>
      </c>
      <c r="F225">
        <v>-12.7177758422939</v>
      </c>
      <c r="G225">
        <v>1695.9350146864899</v>
      </c>
      <c r="H225">
        <v>0.994016738966925</v>
      </c>
      <c r="I225">
        <v>-12.665929664659901</v>
      </c>
      <c r="J225">
        <v>1056.45697938187</v>
      </c>
      <c r="K225">
        <v>0.990434340603358</v>
      </c>
      <c r="L225">
        <v>-12.772294599743599</v>
      </c>
      <c r="M225">
        <v>903.27434228688605</v>
      </c>
      <c r="N225">
        <v>0.98871829231804698</v>
      </c>
    </row>
    <row r="226" spans="1:14" x14ac:dyDescent="0.25">
      <c r="A226">
        <v>225</v>
      </c>
      <c r="B226" t="s">
        <v>292</v>
      </c>
      <c r="C226">
        <v>-12.749832849536901</v>
      </c>
      <c r="D226">
        <v>903.187581475819</v>
      </c>
      <c r="E226">
        <v>0.98873704960659703</v>
      </c>
      <c r="F226">
        <v>-12.7177758422698</v>
      </c>
      <c r="G226">
        <v>1695.93501467235</v>
      </c>
      <c r="H226">
        <v>0.99401673896688703</v>
      </c>
      <c r="I226">
        <v>-12.6659296646569</v>
      </c>
      <c r="J226">
        <v>1056.4569793808801</v>
      </c>
      <c r="K226">
        <v>0.990434340603351</v>
      </c>
      <c r="L226">
        <v>-12.7722945998105</v>
      </c>
      <c r="M226">
        <v>903.27434228398602</v>
      </c>
      <c r="N226">
        <v>0.98871829231795205</v>
      </c>
    </row>
    <row r="227" spans="1:14" x14ac:dyDescent="0.25">
      <c r="A227">
        <v>226</v>
      </c>
      <c r="B227" t="s">
        <v>293</v>
      </c>
      <c r="C227">
        <v>-12.7498328495381</v>
      </c>
      <c r="D227">
        <v>903.18758147609196</v>
      </c>
      <c r="E227">
        <v>0.98873704960659903</v>
      </c>
      <c r="F227">
        <v>-12.717775842291701</v>
      </c>
      <c r="G227">
        <v>1695.9350146818899</v>
      </c>
      <c r="H227">
        <v>0.99401673896691001</v>
      </c>
      <c r="I227">
        <v>-12.665929664650101</v>
      </c>
      <c r="J227">
        <v>1056.4569793788601</v>
      </c>
      <c r="K227">
        <v>0.99043434060333801</v>
      </c>
      <c r="L227">
        <v>-12.7722945998105</v>
      </c>
      <c r="M227">
        <v>903.27434228469599</v>
      </c>
      <c r="N227">
        <v>0.98871829231796104</v>
      </c>
    </row>
    <row r="228" spans="1:14" x14ac:dyDescent="0.25">
      <c r="A228">
        <v>227</v>
      </c>
      <c r="B228" t="s">
        <v>294</v>
      </c>
      <c r="C228">
        <v>-12.749832849536199</v>
      </c>
      <c r="D228">
        <v>903.18758147682797</v>
      </c>
      <c r="E228">
        <v>0.98873704960661002</v>
      </c>
      <c r="F228">
        <v>-12.717775842299901</v>
      </c>
      <c r="G228">
        <v>1695.93501469033</v>
      </c>
      <c r="H228">
        <v>0.99401673896693599</v>
      </c>
      <c r="I228">
        <v>-12.665929664655801</v>
      </c>
      <c r="J228">
        <v>1056.4569793803801</v>
      </c>
      <c r="K228">
        <v>0.99043434060334701</v>
      </c>
      <c r="L228">
        <v>-12.772294599803301</v>
      </c>
      <c r="M228">
        <v>903.274342284819</v>
      </c>
      <c r="N228">
        <v>0.98871829231796904</v>
      </c>
    </row>
    <row r="229" spans="1:14" x14ac:dyDescent="0.25">
      <c r="A229">
        <v>228</v>
      </c>
      <c r="B229" t="s">
        <v>295</v>
      </c>
      <c r="C229">
        <v>-12.749832849544299</v>
      </c>
      <c r="D229">
        <v>903.18758147928702</v>
      </c>
      <c r="E229">
        <v>0.988737049606634</v>
      </c>
      <c r="F229">
        <v>-12.7177758422658</v>
      </c>
      <c r="G229">
        <v>1695.9350146761201</v>
      </c>
      <c r="H229">
        <v>0.99401673896690201</v>
      </c>
      <c r="I229">
        <v>-12.665929664649299</v>
      </c>
      <c r="J229">
        <v>1056.45697937819</v>
      </c>
      <c r="K229">
        <v>0.99043434060333302</v>
      </c>
      <c r="L229">
        <v>-12.772294599860899</v>
      </c>
      <c r="M229">
        <v>903.27434229701601</v>
      </c>
      <c r="N229">
        <v>0.98871829231806996</v>
      </c>
    </row>
    <row r="230" spans="1:14" x14ac:dyDescent="0.25">
      <c r="A230">
        <v>229</v>
      </c>
      <c r="B230" t="s">
        <v>296</v>
      </c>
      <c r="C230">
        <v>-12.7498328495375</v>
      </c>
      <c r="D230">
        <v>903.187581475608</v>
      </c>
      <c r="E230">
        <v>0.98873704960659403</v>
      </c>
      <c r="F230">
        <v>-12.717775842277399</v>
      </c>
      <c r="G230">
        <v>1695.93501468261</v>
      </c>
      <c r="H230">
        <v>0.994016738966919</v>
      </c>
      <c r="I230">
        <v>-12.6659296646539</v>
      </c>
      <c r="J230">
        <v>1056.4569793778701</v>
      </c>
      <c r="K230">
        <v>0.99043434060332602</v>
      </c>
      <c r="L230">
        <v>-12.772294599815901</v>
      </c>
      <c r="M230">
        <v>903.27434228590198</v>
      </c>
      <c r="N230">
        <v>0.98871829231797104</v>
      </c>
    </row>
    <row r="231" spans="1:14" x14ac:dyDescent="0.25">
      <c r="A231">
        <v>230</v>
      </c>
      <c r="B231" t="s">
        <v>297</v>
      </c>
      <c r="C231">
        <v>-12.749832849538899</v>
      </c>
      <c r="D231">
        <v>903.18758147502194</v>
      </c>
      <c r="E231">
        <v>0.98873704960658504</v>
      </c>
      <c r="F231">
        <v>-12.717775842282499</v>
      </c>
      <c r="G231">
        <v>1695.9350146817101</v>
      </c>
      <c r="H231">
        <v>0.994016738966914</v>
      </c>
      <c r="I231">
        <v>-12.665929664657799</v>
      </c>
      <c r="J231">
        <v>1056.4569793820999</v>
      </c>
      <c r="K231">
        <v>0.990434340603361</v>
      </c>
      <c r="L231">
        <v>-12.772294599807401</v>
      </c>
      <c r="M231">
        <v>903.27434228372601</v>
      </c>
      <c r="N231">
        <v>0.98871829231795105</v>
      </c>
    </row>
    <row r="232" spans="1:14" x14ac:dyDescent="0.25">
      <c r="A232">
        <v>231</v>
      </c>
      <c r="B232" t="s">
        <v>298</v>
      </c>
      <c r="C232">
        <v>-12.749832849548699</v>
      </c>
      <c r="D232">
        <v>903.18758147890401</v>
      </c>
      <c r="E232">
        <v>0.98873704960662501</v>
      </c>
      <c r="F232">
        <v>-12.717775842290299</v>
      </c>
      <c r="G232">
        <v>1695.93501467956</v>
      </c>
      <c r="H232">
        <v>0.99401673896690301</v>
      </c>
      <c r="I232">
        <v>-12.6659296646478</v>
      </c>
      <c r="J232">
        <v>1056.4569793798901</v>
      </c>
      <c r="K232">
        <v>0.99043434060334901</v>
      </c>
      <c r="L232">
        <v>-12.7722945997916</v>
      </c>
      <c r="M232">
        <v>903.27434228214202</v>
      </c>
      <c r="N232">
        <v>0.98871829231794595</v>
      </c>
    </row>
    <row r="233" spans="1:14" x14ac:dyDescent="0.25">
      <c r="A233">
        <v>232</v>
      </c>
      <c r="B233" t="s">
        <v>299</v>
      </c>
      <c r="C233">
        <v>-12.749832849538301</v>
      </c>
      <c r="D233">
        <v>903.18758147506401</v>
      </c>
      <c r="E233">
        <v>0.98873704960658604</v>
      </c>
      <c r="F233">
        <v>-12.717775842278201</v>
      </c>
      <c r="G233">
        <v>1695.9350146766601</v>
      </c>
      <c r="H233">
        <v>0.99401673896689802</v>
      </c>
      <c r="I233">
        <v>-12.665929664651401</v>
      </c>
      <c r="J233">
        <v>1056.45697937757</v>
      </c>
      <c r="K233">
        <v>0.99043434060332503</v>
      </c>
      <c r="L233">
        <v>-12.772294599810399</v>
      </c>
      <c r="M233">
        <v>903.274342282102</v>
      </c>
      <c r="N233">
        <v>0.98871829231792796</v>
      </c>
    </row>
    <row r="234" spans="1:14" x14ac:dyDescent="0.25">
      <c r="A234">
        <v>233</v>
      </c>
      <c r="B234" t="s">
        <v>300</v>
      </c>
      <c r="C234">
        <v>2.0237771885250999</v>
      </c>
      <c r="D234">
        <v>1.0868903074579499</v>
      </c>
      <c r="E234">
        <v>6.2604719628061495E-2</v>
      </c>
      <c r="F234">
        <v>-12.7177758422828</v>
      </c>
      <c r="G234">
        <v>1695.93501467652</v>
      </c>
      <c r="H234">
        <v>0.99401673896689502</v>
      </c>
      <c r="I234">
        <v>2.5372565071084399</v>
      </c>
      <c r="J234">
        <v>1.14804804532158</v>
      </c>
      <c r="K234">
        <v>2.7100911171216401E-2</v>
      </c>
      <c r="L234">
        <v>2.0013625138590099</v>
      </c>
      <c r="M234">
        <v>1.08600672601073</v>
      </c>
      <c r="N234">
        <v>6.5348894537468796E-2</v>
      </c>
    </row>
    <row r="235" spans="1:14" x14ac:dyDescent="0.25">
      <c r="A235">
        <v>234</v>
      </c>
      <c r="B235" t="s">
        <v>301</v>
      </c>
      <c r="C235">
        <v>2.1875787973265099</v>
      </c>
      <c r="D235">
        <v>1.1031717858821299</v>
      </c>
      <c r="E235">
        <v>4.73685285662101E-2</v>
      </c>
      <c r="F235">
        <v>-12.7177758422726</v>
      </c>
      <c r="G235">
        <v>1695.93501467185</v>
      </c>
      <c r="H235">
        <v>0.99401673896688403</v>
      </c>
      <c r="I235">
        <v>2.7979102292568498</v>
      </c>
      <c r="J235">
        <v>1.1938876060616901</v>
      </c>
      <c r="K235">
        <v>1.9102277083212799E-2</v>
      </c>
      <c r="L235">
        <v>2.1708339319943102</v>
      </c>
      <c r="M235">
        <v>1.1022601861282899</v>
      </c>
      <c r="N235">
        <v>4.8902728711973403E-2</v>
      </c>
    </row>
    <row r="236" spans="1:14" x14ac:dyDescent="0.25">
      <c r="A236">
        <v>235</v>
      </c>
      <c r="B236" t="s">
        <v>302</v>
      </c>
      <c r="C236">
        <v>-12.7922559232733</v>
      </c>
      <c r="D236">
        <v>1067.5450341712001</v>
      </c>
      <c r="E236">
        <v>0.990439279923091</v>
      </c>
      <c r="F236">
        <v>-12.717775842281799</v>
      </c>
      <c r="G236">
        <v>1695.9350146755401</v>
      </c>
      <c r="H236">
        <v>0.99401673896689202</v>
      </c>
      <c r="I236">
        <v>-12.7813400015502</v>
      </c>
      <c r="J236">
        <v>1355.95372040402</v>
      </c>
      <c r="K236">
        <v>0.99247918075349395</v>
      </c>
      <c r="L236">
        <v>-12.8083338486567</v>
      </c>
      <c r="M236">
        <v>1067.5343087511001</v>
      </c>
      <c r="N236">
        <v>0.99042716795253405</v>
      </c>
    </row>
    <row r="237" spans="1:14" x14ac:dyDescent="0.25">
      <c r="A237">
        <v>236</v>
      </c>
      <c r="B237" t="s">
        <v>303</v>
      </c>
      <c r="C237">
        <v>-12.7922559232696</v>
      </c>
      <c r="D237">
        <v>1067.5450341713999</v>
      </c>
      <c r="E237">
        <v>0.99043927992309599</v>
      </c>
      <c r="F237">
        <v>-12.717775842284199</v>
      </c>
      <c r="G237">
        <v>1695.9350146786101</v>
      </c>
      <c r="H237">
        <v>0.99401673896690201</v>
      </c>
      <c r="I237">
        <v>-12.781340001553099</v>
      </c>
      <c r="J237">
        <v>1355.9537204032299</v>
      </c>
      <c r="K237">
        <v>0.99247918075348796</v>
      </c>
      <c r="L237">
        <v>-12.808333848700601</v>
      </c>
      <c r="M237">
        <v>1067.5343087604799</v>
      </c>
      <c r="N237">
        <v>0.99042716795258601</v>
      </c>
    </row>
    <row r="238" spans="1:14" x14ac:dyDescent="0.25">
      <c r="A238">
        <v>237</v>
      </c>
      <c r="B238" t="s">
        <v>304</v>
      </c>
      <c r="C238">
        <v>-12.792255923276199</v>
      </c>
      <c r="D238">
        <v>1067.54503417204</v>
      </c>
      <c r="E238">
        <v>0.99043927992309699</v>
      </c>
      <c r="F238">
        <v>-12.7177758422793</v>
      </c>
      <c r="G238">
        <v>1695.93501468202</v>
      </c>
      <c r="H238">
        <v>0.994016738966916</v>
      </c>
      <c r="I238">
        <v>-12.781340001546299</v>
      </c>
      <c r="J238">
        <v>1355.95372040088</v>
      </c>
      <c r="K238">
        <v>0.99247918075347896</v>
      </c>
      <c r="L238">
        <v>-12.8083338487203</v>
      </c>
      <c r="M238">
        <v>1067.5343087640699</v>
      </c>
      <c r="N238">
        <v>0.99042716795260299</v>
      </c>
    </row>
    <row r="239" spans="1:14" x14ac:dyDescent="0.25">
      <c r="A239">
        <v>238</v>
      </c>
      <c r="B239" t="s">
        <v>305</v>
      </c>
      <c r="C239">
        <v>-12.792255923270901</v>
      </c>
      <c r="D239">
        <v>1067.5450341708599</v>
      </c>
      <c r="E239">
        <v>0.99043927992309</v>
      </c>
      <c r="F239">
        <v>-12.7177758422838</v>
      </c>
      <c r="G239">
        <v>1695.9350146797301</v>
      </c>
      <c r="H239">
        <v>0.99401673896690601</v>
      </c>
      <c r="I239">
        <v>-12.781340001547299</v>
      </c>
      <c r="J239">
        <v>1355.9537204036301</v>
      </c>
      <c r="K239">
        <v>0.99247918075349295</v>
      </c>
      <c r="L239">
        <v>-12.808333848688299</v>
      </c>
      <c r="M239">
        <v>1067.5343087609499</v>
      </c>
      <c r="N239">
        <v>0.990427167952599</v>
      </c>
    </row>
    <row r="240" spans="1:14" x14ac:dyDescent="0.25">
      <c r="A240">
        <v>239</v>
      </c>
      <c r="B240" t="s">
        <v>306</v>
      </c>
      <c r="C240">
        <v>-12.792255923273199</v>
      </c>
      <c r="D240">
        <v>1067.5450341701501</v>
      </c>
      <c r="E240">
        <v>0.99043927992308201</v>
      </c>
      <c r="F240">
        <v>-12.717775842279901</v>
      </c>
      <c r="G240">
        <v>1695.93501468053</v>
      </c>
      <c r="H240">
        <v>0.99401673896691101</v>
      </c>
      <c r="I240">
        <v>-12.781340001551801</v>
      </c>
      <c r="J240">
        <v>1355.9537204032199</v>
      </c>
      <c r="K240">
        <v>0.99247918075348796</v>
      </c>
      <c r="L240">
        <v>-12.8083338486881</v>
      </c>
      <c r="M240">
        <v>1067.53430876434</v>
      </c>
      <c r="N240">
        <v>0.99042716795262997</v>
      </c>
    </row>
    <row r="241" spans="1:14" x14ac:dyDescent="0.25">
      <c r="A241">
        <v>240</v>
      </c>
      <c r="B241" t="s">
        <v>307</v>
      </c>
      <c r="C241">
        <v>-12.792255923267</v>
      </c>
      <c r="D241">
        <v>1067.54503417007</v>
      </c>
      <c r="E241">
        <v>0.990439279923086</v>
      </c>
      <c r="F241">
        <v>-12.717775842275801</v>
      </c>
      <c r="G241">
        <v>1695.9350146779</v>
      </c>
      <c r="H241">
        <v>0.99401673896690301</v>
      </c>
      <c r="I241">
        <v>-12.7813400015444</v>
      </c>
      <c r="J241">
        <v>1355.9537204006699</v>
      </c>
      <c r="K241">
        <v>0.99247918075347896</v>
      </c>
      <c r="L241">
        <v>-12.808333848710101</v>
      </c>
      <c r="M241">
        <v>1067.53430876368</v>
      </c>
      <c r="N241">
        <v>0.99042716795260699</v>
      </c>
    </row>
    <row r="242" spans="1:14" x14ac:dyDescent="0.25">
      <c r="A242">
        <v>241</v>
      </c>
      <c r="B242" t="s">
        <v>308</v>
      </c>
      <c r="C242">
        <v>2.3897402658020299</v>
      </c>
      <c r="D242">
        <v>1.1274650439268901</v>
      </c>
      <c r="E242">
        <v>3.4042385872075899E-2</v>
      </c>
      <c r="F242">
        <v>-12.7177758422864</v>
      </c>
      <c r="G242">
        <v>1695.93501468057</v>
      </c>
      <c r="H242">
        <v>0.99401673896690801</v>
      </c>
      <c r="I242">
        <v>3.1639547884473802</v>
      </c>
      <c r="J242">
        <v>1.28204229045325</v>
      </c>
      <c r="K242">
        <v>1.35907505408135E-2</v>
      </c>
      <c r="L242">
        <v>2.3738648781073102</v>
      </c>
      <c r="M242">
        <v>1.1262455598379699</v>
      </c>
      <c r="N242">
        <v>3.5051021599464001E-2</v>
      </c>
    </row>
    <row r="243" spans="1:14" x14ac:dyDescent="0.25">
      <c r="A243">
        <v>242</v>
      </c>
      <c r="B243" t="s">
        <v>309</v>
      </c>
      <c r="C243">
        <v>-12.7830959765916</v>
      </c>
      <c r="D243">
        <v>1192.01129318987</v>
      </c>
      <c r="E243">
        <v>0.99144367214860196</v>
      </c>
      <c r="F243">
        <v>-12.717775842292699</v>
      </c>
      <c r="G243">
        <v>1695.9350146878701</v>
      </c>
      <c r="H243">
        <v>0.99401673896693099</v>
      </c>
      <c r="I243">
        <v>-12.995027607860701</v>
      </c>
      <c r="J243">
        <v>1664.4521864762801</v>
      </c>
      <c r="K243">
        <v>0.99377066722343099</v>
      </c>
      <c r="L243">
        <v>-12.8062365762542</v>
      </c>
      <c r="M243">
        <v>1191.9862484648399</v>
      </c>
      <c r="N243">
        <v>0.99142800355656702</v>
      </c>
    </row>
    <row r="244" spans="1:14" x14ac:dyDescent="0.25">
      <c r="A244">
        <v>243</v>
      </c>
      <c r="B244" t="s">
        <v>310</v>
      </c>
      <c r="C244">
        <v>-12.783095976586401</v>
      </c>
      <c r="D244">
        <v>1192.01129318893</v>
      </c>
      <c r="E244">
        <v>0.99144367214859896</v>
      </c>
      <c r="F244">
        <v>-12.717775842288299</v>
      </c>
      <c r="G244">
        <v>1695.93501467889</v>
      </c>
      <c r="H244">
        <v>0.99401673896690101</v>
      </c>
      <c r="I244">
        <v>-12.9950276078513</v>
      </c>
      <c r="J244">
        <v>1664.4521864721701</v>
      </c>
      <c r="K244">
        <v>0.99377066722342</v>
      </c>
      <c r="L244">
        <v>-12.8062365762421</v>
      </c>
      <c r="M244">
        <v>1191.9862484683699</v>
      </c>
      <c r="N244">
        <v>0.99142800355659999</v>
      </c>
    </row>
    <row r="245" spans="1:14" x14ac:dyDescent="0.25">
      <c r="A245">
        <v>244</v>
      </c>
      <c r="B245" t="s">
        <v>311</v>
      </c>
      <c r="C245">
        <v>-12.7830959765953</v>
      </c>
      <c r="D245">
        <v>1192.0112931936901</v>
      </c>
      <c r="E245">
        <v>0.99144367214862705</v>
      </c>
      <c r="F245">
        <v>-12.71777584228</v>
      </c>
      <c r="G245">
        <v>1695.9350146778399</v>
      </c>
      <c r="H245">
        <v>0.99401673896690101</v>
      </c>
      <c r="I245">
        <v>-12.995027607853199</v>
      </c>
      <c r="J245">
        <v>1664.4521864744299</v>
      </c>
      <c r="K245">
        <v>0.993770667223427</v>
      </c>
      <c r="L245">
        <v>-12.8062365762471</v>
      </c>
      <c r="M245">
        <v>1191.9862484636201</v>
      </c>
      <c r="N245">
        <v>0.99142800355656302</v>
      </c>
    </row>
    <row r="246" spans="1:14" x14ac:dyDescent="0.25">
      <c r="A246">
        <v>245</v>
      </c>
      <c r="B246" t="s">
        <v>312</v>
      </c>
      <c r="C246">
        <v>-12.7830959765953</v>
      </c>
      <c r="D246">
        <v>1192.0112931906599</v>
      </c>
      <c r="E246">
        <v>0.99144367214860496</v>
      </c>
      <c r="F246">
        <v>-12.7177758422692</v>
      </c>
      <c r="G246">
        <v>1695.93501467484</v>
      </c>
      <c r="H246">
        <v>0.99401673896689602</v>
      </c>
      <c r="I246">
        <v>-12.995027607845801</v>
      </c>
      <c r="J246">
        <v>1664.4521864721601</v>
      </c>
      <c r="K246">
        <v>0.993770667223422</v>
      </c>
      <c r="L246">
        <v>-12.806236576199799</v>
      </c>
      <c r="M246">
        <v>1191.9862484568901</v>
      </c>
      <c r="N246">
        <v>0.99142800355654603</v>
      </c>
    </row>
    <row r="247" spans="1:14" x14ac:dyDescent="0.25">
      <c r="A247">
        <v>246</v>
      </c>
      <c r="B247" t="s">
        <v>313</v>
      </c>
      <c r="C247">
        <v>-12.783095976590401</v>
      </c>
      <c r="D247">
        <v>1192.01129318989</v>
      </c>
      <c r="E247">
        <v>0.99144367214860296</v>
      </c>
      <c r="F247">
        <v>-12.7177758422807</v>
      </c>
      <c r="G247">
        <v>1695.93501467736</v>
      </c>
      <c r="H247">
        <v>0.99401673896689902</v>
      </c>
      <c r="I247">
        <v>-12.9950276078582</v>
      </c>
      <c r="J247">
        <v>1664.4521864824201</v>
      </c>
      <c r="K247">
        <v>0.99377066722345497</v>
      </c>
      <c r="L247">
        <v>-12.806236576327599</v>
      </c>
      <c r="M247">
        <v>1191.98624850084</v>
      </c>
      <c r="N247">
        <v>0.99142800355677696</v>
      </c>
    </row>
    <row r="248" spans="1:14" x14ac:dyDescent="0.25">
      <c r="A248">
        <v>247</v>
      </c>
      <c r="B248" t="s">
        <v>314</v>
      </c>
      <c r="C248">
        <v>-12.7830959765842</v>
      </c>
      <c r="D248">
        <v>1192.0112931879401</v>
      </c>
      <c r="E248">
        <v>0.99144367214859297</v>
      </c>
      <c r="F248">
        <v>-12.717775842280901</v>
      </c>
      <c r="G248">
        <v>1695.9350146791101</v>
      </c>
      <c r="H248">
        <v>0.99401673896690501</v>
      </c>
      <c r="I248">
        <v>-12.9950276078557</v>
      </c>
      <c r="J248">
        <v>1664.45218647459</v>
      </c>
      <c r="K248">
        <v>0.993770667223427</v>
      </c>
      <c r="L248">
        <v>-12.806236576248301</v>
      </c>
      <c r="M248">
        <v>1191.98624846094</v>
      </c>
      <c r="N248">
        <v>0.99142800355654304</v>
      </c>
    </row>
    <row r="249" spans="1:14" x14ac:dyDescent="0.25">
      <c r="A249">
        <v>248</v>
      </c>
      <c r="B249" t="s">
        <v>315</v>
      </c>
      <c r="C249">
        <v>-12.783095976581899</v>
      </c>
      <c r="D249">
        <v>1192.01129318986</v>
      </c>
      <c r="E249">
        <v>0.99144367214860896</v>
      </c>
      <c r="F249">
        <v>-12.717775842282499</v>
      </c>
      <c r="G249">
        <v>1695.93501468264</v>
      </c>
      <c r="H249">
        <v>0.994016738966917</v>
      </c>
      <c r="I249">
        <v>-12.995027607850201</v>
      </c>
      <c r="J249">
        <v>1664.4521864733199</v>
      </c>
      <c r="K249">
        <v>0.993770667223425</v>
      </c>
      <c r="L249">
        <v>-12.8062365762467</v>
      </c>
      <c r="M249">
        <v>1191.9862484589701</v>
      </c>
      <c r="N249">
        <v>0.99142800355653005</v>
      </c>
    </row>
    <row r="250" spans="1:14" x14ac:dyDescent="0.25">
      <c r="A250">
        <v>249</v>
      </c>
      <c r="B250" t="s">
        <v>316</v>
      </c>
      <c r="C250">
        <v>-12.783095976591101</v>
      </c>
      <c r="D250">
        <v>1192.01129318881</v>
      </c>
      <c r="E250">
        <v>0.99144367214859497</v>
      </c>
      <c r="F250">
        <v>-12.7177758423657</v>
      </c>
      <c r="G250">
        <v>1695.93501468555</v>
      </c>
      <c r="H250">
        <v>0.99401673896688802</v>
      </c>
      <c r="I250">
        <v>-12.9950276078571</v>
      </c>
      <c r="J250">
        <v>1664.45218647396</v>
      </c>
      <c r="K250">
        <v>0.993770667223424</v>
      </c>
      <c r="L250">
        <v>-12.806236576253101</v>
      </c>
      <c r="M250">
        <v>1191.9862484622299</v>
      </c>
      <c r="N250">
        <v>0.99142800355654903</v>
      </c>
    </row>
    <row r="251" spans="1:14" x14ac:dyDescent="0.25">
      <c r="A251">
        <v>250</v>
      </c>
      <c r="B251" t="s">
        <v>317</v>
      </c>
      <c r="C251">
        <v>-12.783095976595201</v>
      </c>
      <c r="D251">
        <v>1192.01129318985</v>
      </c>
      <c r="E251">
        <v>0.99144367214859996</v>
      </c>
      <c r="F251">
        <v>-12.7177758422851</v>
      </c>
      <c r="G251">
        <v>1695.9350146803299</v>
      </c>
      <c r="H251">
        <v>0.99401673896690801</v>
      </c>
      <c r="I251">
        <v>-12.9950276078565</v>
      </c>
      <c r="J251">
        <v>1664.4521864768899</v>
      </c>
      <c r="K251">
        <v>0.99377066722343499</v>
      </c>
      <c r="L251">
        <v>-12.8062365762749</v>
      </c>
      <c r="M251">
        <v>1191.98624847581</v>
      </c>
      <c r="N251">
        <v>0.99142800355663196</v>
      </c>
    </row>
    <row r="252" spans="1:14" x14ac:dyDescent="0.25">
      <c r="A252">
        <v>251</v>
      </c>
      <c r="B252" t="s">
        <v>318</v>
      </c>
      <c r="C252">
        <v>2.69142943936615</v>
      </c>
      <c r="D252">
        <v>1.1663983642787701</v>
      </c>
      <c r="E252">
        <v>2.1028622981111699E-2</v>
      </c>
      <c r="F252">
        <v>3.8505905990419</v>
      </c>
      <c r="G252">
        <v>1.42216320020806</v>
      </c>
      <c r="H252">
        <v>6.7780046738810697E-3</v>
      </c>
      <c r="I252">
        <v>-12.9950276078504</v>
      </c>
      <c r="J252">
        <v>1664.4521864701201</v>
      </c>
      <c r="K252">
        <v>0.99377066722341201</v>
      </c>
      <c r="L252">
        <v>2.6684578384841098</v>
      </c>
      <c r="M252">
        <v>1.1660984543811399</v>
      </c>
      <c r="N252">
        <v>2.2116326550594201E-2</v>
      </c>
    </row>
    <row r="253" spans="1:14" x14ac:dyDescent="0.25">
      <c r="A253">
        <v>252</v>
      </c>
      <c r="B253" t="s">
        <v>319</v>
      </c>
      <c r="C253">
        <v>-12.7536294321109</v>
      </c>
      <c r="D253">
        <v>1373.7919453506299</v>
      </c>
      <c r="E253">
        <v>0.99259292654337405</v>
      </c>
      <c r="F253">
        <v>-12.6349303622249</v>
      </c>
      <c r="G253">
        <v>2399.5447238736101</v>
      </c>
      <c r="H253">
        <v>0.99579871582415203</v>
      </c>
      <c r="I253">
        <v>-12.9950276078585</v>
      </c>
      <c r="J253">
        <v>1664.4521864907399</v>
      </c>
      <c r="K253">
        <v>0.99377066722348595</v>
      </c>
      <c r="L253">
        <v>-12.770975998058899</v>
      </c>
      <c r="M253">
        <v>1373.8594409802499</v>
      </c>
      <c r="N253">
        <v>0.99258321664957205</v>
      </c>
    </row>
    <row r="254" spans="1:14" x14ac:dyDescent="0.25">
      <c r="A254">
        <v>253</v>
      </c>
      <c r="B254" t="s">
        <v>320</v>
      </c>
      <c r="C254">
        <v>-12.7536294321227</v>
      </c>
      <c r="D254">
        <v>1373.79194535341</v>
      </c>
      <c r="E254">
        <v>0.99259292654338305</v>
      </c>
      <c r="F254">
        <v>-12.6349303622167</v>
      </c>
      <c r="G254">
        <v>2399.54472388046</v>
      </c>
      <c r="H254">
        <v>0.99579871582416701</v>
      </c>
      <c r="I254">
        <v>-12.995027607858599</v>
      </c>
      <c r="J254">
        <v>1664.45218647508</v>
      </c>
      <c r="K254">
        <v>0.993770667223427</v>
      </c>
      <c r="L254">
        <v>-12.770975998034499</v>
      </c>
      <c r="M254">
        <v>1373.85944097531</v>
      </c>
      <c r="N254">
        <v>0.99258321664955995</v>
      </c>
    </row>
    <row r="255" spans="1:14" x14ac:dyDescent="0.25">
      <c r="A255">
        <v>254</v>
      </c>
      <c r="B255" t="s">
        <v>321</v>
      </c>
      <c r="C255">
        <v>-12.7536294321181</v>
      </c>
      <c r="D255">
        <v>1373.79194535033</v>
      </c>
      <c r="E255">
        <v>0.99259292654336895</v>
      </c>
      <c r="F255">
        <v>-12.634930362234901</v>
      </c>
      <c r="G255">
        <v>2399.54472387845</v>
      </c>
      <c r="H255">
        <v>0.99579871582415702</v>
      </c>
      <c r="I255">
        <v>-12.995027607840401</v>
      </c>
      <c r="J255">
        <v>1664.45218647052</v>
      </c>
      <c r="K255">
        <v>0.993770667223419</v>
      </c>
      <c r="L255">
        <v>-12.7709759980466</v>
      </c>
      <c r="M255">
        <v>1373.8594409740199</v>
      </c>
      <c r="N255">
        <v>0.99258321664954596</v>
      </c>
    </row>
    <row r="256" spans="1:14" x14ac:dyDescent="0.25">
      <c r="A256">
        <v>255</v>
      </c>
      <c r="B256" t="s">
        <v>322</v>
      </c>
      <c r="C256">
        <v>-12.753629432126599</v>
      </c>
      <c r="D256">
        <v>1373.79194535387</v>
      </c>
      <c r="E256">
        <v>0.99259292654338305</v>
      </c>
      <c r="F256">
        <v>-12.6349303622295</v>
      </c>
      <c r="G256">
        <v>2399.5447238767301</v>
      </c>
      <c r="H256">
        <v>0.99579871582415602</v>
      </c>
      <c r="I256">
        <v>-12.995027607842699</v>
      </c>
      <c r="J256">
        <v>1664.4521864721301</v>
      </c>
      <c r="K256">
        <v>0.993770667223424</v>
      </c>
      <c r="L256">
        <v>-12.7709759980311</v>
      </c>
      <c r="M256">
        <v>1373.85944097386</v>
      </c>
      <c r="N256">
        <v>0.99258321664955396</v>
      </c>
    </row>
    <row r="257" spans="1:14" x14ac:dyDescent="0.25">
      <c r="A257">
        <v>256</v>
      </c>
      <c r="B257" t="s">
        <v>323</v>
      </c>
      <c r="C257">
        <v>-12.7536294321225</v>
      </c>
      <c r="D257">
        <v>1373.7919453495099</v>
      </c>
      <c r="E257">
        <v>0.99259292654336195</v>
      </c>
      <c r="F257">
        <v>-12.634930362239301</v>
      </c>
      <c r="G257">
        <v>2399.54472388567</v>
      </c>
      <c r="H257">
        <v>0.99579871582416901</v>
      </c>
      <c r="I257">
        <v>-12.9950276078567</v>
      </c>
      <c r="J257">
        <v>1664.4521864769299</v>
      </c>
      <c r="K257">
        <v>0.99377066722343499</v>
      </c>
      <c r="L257">
        <v>-12.7709759980382</v>
      </c>
      <c r="M257">
        <v>1373.85944097273</v>
      </c>
      <c r="N257">
        <v>0.99258321664954297</v>
      </c>
    </row>
    <row r="258" spans="1:14" x14ac:dyDescent="0.25">
      <c r="A258">
        <v>257</v>
      </c>
      <c r="B258" t="s">
        <v>324</v>
      </c>
      <c r="C258">
        <v>-12.753629432127401</v>
      </c>
      <c r="D258">
        <v>1373.7919453528</v>
      </c>
      <c r="E258">
        <v>0.99259292654337705</v>
      </c>
      <c r="F258">
        <v>-12.6349303622248</v>
      </c>
      <c r="G258">
        <v>2399.5447238698898</v>
      </c>
      <c r="H258">
        <v>0.99579871582414603</v>
      </c>
      <c r="I258">
        <v>-12.995027607848399</v>
      </c>
      <c r="J258">
        <v>1664.45218647295</v>
      </c>
      <c r="K258">
        <v>0.993770667223424</v>
      </c>
      <c r="L258">
        <v>-12.7709759980398</v>
      </c>
      <c r="M258">
        <v>1373.8594409731099</v>
      </c>
      <c r="N258">
        <v>0.99258321664954496</v>
      </c>
    </row>
    <row r="259" spans="1:14" x14ac:dyDescent="0.25">
      <c r="A259">
        <v>258</v>
      </c>
      <c r="B259" t="s">
        <v>325</v>
      </c>
      <c r="C259">
        <v>-12.7536294321191</v>
      </c>
      <c r="D259">
        <v>1373.79194535137</v>
      </c>
      <c r="E259">
        <v>0.99259292654337405</v>
      </c>
      <c r="F259">
        <v>-12.634930362238901</v>
      </c>
      <c r="G259">
        <v>2399.54472388051</v>
      </c>
      <c r="H259">
        <v>0.99579871582416002</v>
      </c>
      <c r="I259">
        <v>-12.995027607845801</v>
      </c>
      <c r="J259">
        <v>1664.4521864686201</v>
      </c>
      <c r="K259">
        <v>0.99377066722340901</v>
      </c>
      <c r="L259">
        <v>-12.7709759980398</v>
      </c>
      <c r="M259">
        <v>1373.8594409744901</v>
      </c>
      <c r="N259">
        <v>0.99258321664955196</v>
      </c>
    </row>
    <row r="260" spans="1:14" x14ac:dyDescent="0.25">
      <c r="A260">
        <v>259</v>
      </c>
      <c r="B260" t="s">
        <v>326</v>
      </c>
      <c r="C260">
        <v>-12.7536294321171</v>
      </c>
      <c r="D260">
        <v>1373.79194534833</v>
      </c>
      <c r="E260">
        <v>0.99259292654335896</v>
      </c>
      <c r="F260">
        <v>-12.6349303622669</v>
      </c>
      <c r="G260">
        <v>2399.54472383036</v>
      </c>
      <c r="H260">
        <v>0.99579871582406299</v>
      </c>
      <c r="I260">
        <v>-12.9950276078592</v>
      </c>
      <c r="J260">
        <v>1664.4521864794001</v>
      </c>
      <c r="K260">
        <v>0.99377066722344298</v>
      </c>
      <c r="L260">
        <v>-12.770975998031901</v>
      </c>
      <c r="M260">
        <v>1373.8594409714999</v>
      </c>
      <c r="N260">
        <v>0.99258321664953997</v>
      </c>
    </row>
    <row r="261" spans="1:14" x14ac:dyDescent="0.25">
      <c r="A261">
        <v>260</v>
      </c>
      <c r="B261" t="s">
        <v>327</v>
      </c>
      <c r="C261">
        <v>-12.7536294321197</v>
      </c>
      <c r="D261">
        <v>1373.79194534877</v>
      </c>
      <c r="E261">
        <v>0.99259292654335896</v>
      </c>
      <c r="F261">
        <v>-12.634930362235</v>
      </c>
      <c r="G261">
        <v>2399.5447238773099</v>
      </c>
      <c r="H261">
        <v>0.99579871582415502</v>
      </c>
      <c r="I261">
        <v>-12.9950276078487</v>
      </c>
      <c r="J261">
        <v>1664.4521864774499</v>
      </c>
      <c r="K261">
        <v>0.99377066722344098</v>
      </c>
      <c r="L261">
        <v>-12.7709759980456</v>
      </c>
      <c r="M261">
        <v>1373.85944097418</v>
      </c>
      <c r="N261">
        <v>0.99258321664954696</v>
      </c>
    </row>
    <row r="262" spans="1:14" x14ac:dyDescent="0.25">
      <c r="A262">
        <v>261</v>
      </c>
      <c r="B262" t="s">
        <v>328</v>
      </c>
      <c r="C262">
        <v>-12.7536294321329</v>
      </c>
      <c r="D262">
        <v>1373.7919453556599</v>
      </c>
      <c r="E262">
        <v>0.99259292654338904</v>
      </c>
      <c r="F262">
        <v>-12.634930362236499</v>
      </c>
      <c r="G262">
        <v>2399.54472388164</v>
      </c>
      <c r="H262">
        <v>0.99579871582416202</v>
      </c>
      <c r="I262">
        <v>-12.995027607850201</v>
      </c>
      <c r="J262">
        <v>1664.4521864732999</v>
      </c>
      <c r="K262">
        <v>0.993770667223424</v>
      </c>
      <c r="L262">
        <v>-12.7709759980439</v>
      </c>
      <c r="M262">
        <v>1373.85944097733</v>
      </c>
      <c r="N262">
        <v>0.99258321664956495</v>
      </c>
    </row>
    <row r="263" spans="1:14" x14ac:dyDescent="0.25">
      <c r="A263">
        <v>262</v>
      </c>
      <c r="B263" t="s">
        <v>329</v>
      </c>
      <c r="C263">
        <v>-12.75362943212</v>
      </c>
      <c r="D263">
        <v>1373.79194535132</v>
      </c>
      <c r="E263">
        <v>0.99259292654337306</v>
      </c>
      <c r="F263">
        <v>-12.6349303622439</v>
      </c>
      <c r="G263">
        <v>2399.5447238821298</v>
      </c>
      <c r="H263">
        <v>0.99579871582416102</v>
      </c>
      <c r="I263">
        <v>-12.9950276078477</v>
      </c>
      <c r="J263">
        <v>1664.45218647201</v>
      </c>
      <c r="K263">
        <v>0.993770667223421</v>
      </c>
      <c r="L263">
        <v>-12.770975998043401</v>
      </c>
      <c r="M263">
        <v>1373.85944097479</v>
      </c>
      <c r="N263">
        <v>0.99258321664955196</v>
      </c>
    </row>
    <row r="264" spans="1:14" x14ac:dyDescent="0.25">
      <c r="A264">
        <v>263</v>
      </c>
      <c r="B264" t="s">
        <v>330</v>
      </c>
      <c r="C264">
        <v>-12.753629432107701</v>
      </c>
      <c r="D264">
        <v>1373.7919453501299</v>
      </c>
      <c r="E264">
        <v>0.99259292654337405</v>
      </c>
      <c r="F264">
        <v>-12.634930362218901</v>
      </c>
      <c r="G264">
        <v>2399.5447238775</v>
      </c>
      <c r="H264">
        <v>0.99579871582416102</v>
      </c>
      <c r="I264">
        <v>-12.995027607858599</v>
      </c>
      <c r="J264">
        <v>1664.45218647711</v>
      </c>
      <c r="K264">
        <v>0.99377066722343499</v>
      </c>
      <c r="L264">
        <v>-12.770975998032201</v>
      </c>
      <c r="M264">
        <v>1373.8594409719999</v>
      </c>
      <c r="N264">
        <v>0.99258321664954297</v>
      </c>
    </row>
    <row r="265" spans="1:14" x14ac:dyDescent="0.25">
      <c r="A265">
        <v>264</v>
      </c>
      <c r="B265" t="s">
        <v>331</v>
      </c>
      <c r="C265">
        <v>-12.753629432122599</v>
      </c>
      <c r="D265">
        <v>1373.7919453530101</v>
      </c>
      <c r="E265">
        <v>0.99259292654338005</v>
      </c>
      <c r="F265">
        <v>-12.634930362240601</v>
      </c>
      <c r="G265">
        <v>2399.5447238865399</v>
      </c>
      <c r="H265">
        <v>0.99579871582417001</v>
      </c>
      <c r="I265">
        <v>-12.995027607852</v>
      </c>
      <c r="J265">
        <v>1664.4521864711401</v>
      </c>
      <c r="K265">
        <v>0.993770667223416</v>
      </c>
      <c r="L265">
        <v>-12.770975998046501</v>
      </c>
      <c r="M265">
        <v>1373.85944097638</v>
      </c>
      <c r="N265">
        <v>0.99258321664955795</v>
      </c>
    </row>
    <row r="266" spans="1:14" x14ac:dyDescent="0.25">
      <c r="A266">
        <v>265</v>
      </c>
      <c r="B266" t="s">
        <v>332</v>
      </c>
      <c r="C266">
        <v>-12.7536294321174</v>
      </c>
      <c r="D266">
        <v>1373.7919453528</v>
      </c>
      <c r="E266">
        <v>0.99259292654338205</v>
      </c>
      <c r="F266">
        <v>-12.634930362231</v>
      </c>
      <c r="G266">
        <v>2399.5447238781298</v>
      </c>
      <c r="H266">
        <v>0.99579871582415802</v>
      </c>
      <c r="I266">
        <v>-12.99502760787</v>
      </c>
      <c r="J266">
        <v>1664.45218647415</v>
      </c>
      <c r="K266">
        <v>0.993770667223418</v>
      </c>
      <c r="L266">
        <v>-12.770975998053199</v>
      </c>
      <c r="M266">
        <v>1373.8594409751199</v>
      </c>
      <c r="N266">
        <v>0.99258321664954796</v>
      </c>
    </row>
    <row r="267" spans="1:14" x14ac:dyDescent="0.25">
      <c r="A267">
        <v>266</v>
      </c>
      <c r="B267" t="s">
        <v>333</v>
      </c>
      <c r="C267">
        <v>-12.7536294321204</v>
      </c>
      <c r="D267">
        <v>1373.7919453526799</v>
      </c>
      <c r="E267">
        <v>0.99259292654338005</v>
      </c>
      <c r="F267">
        <v>-12.634930362230399</v>
      </c>
      <c r="G267">
        <v>2399.54472388164</v>
      </c>
      <c r="H267">
        <v>0.99579871582416402</v>
      </c>
      <c r="I267">
        <v>-12.995027607851901</v>
      </c>
      <c r="J267">
        <v>1664.4521864721301</v>
      </c>
      <c r="K267">
        <v>0.993770667223419</v>
      </c>
      <c r="L267">
        <v>-12.7709759980361</v>
      </c>
      <c r="M267">
        <v>1373.8594409733801</v>
      </c>
      <c r="N267">
        <v>0.99258321664954796</v>
      </c>
    </row>
    <row r="268" spans="1:14" x14ac:dyDescent="0.25">
      <c r="A268">
        <v>267</v>
      </c>
      <c r="B268" t="s">
        <v>334</v>
      </c>
      <c r="C268">
        <v>-12.7536294321235</v>
      </c>
      <c r="D268">
        <v>1373.79194535284</v>
      </c>
      <c r="E268">
        <v>0.99259292654337905</v>
      </c>
      <c r="F268">
        <v>-12.634930362231399</v>
      </c>
      <c r="G268">
        <v>2399.5447238732199</v>
      </c>
      <c r="H268">
        <v>0.99579871582414903</v>
      </c>
      <c r="I268">
        <v>-12.995027607805399</v>
      </c>
      <c r="J268">
        <v>1664.4521864716201</v>
      </c>
      <c r="K268">
        <v>0.99377066722343999</v>
      </c>
      <c r="L268">
        <v>-12.770975998053499</v>
      </c>
      <c r="M268">
        <v>1373.85944097897</v>
      </c>
      <c r="N268">
        <v>0.99258321664956795</v>
      </c>
    </row>
    <row r="269" spans="1:14" x14ac:dyDescent="0.25">
      <c r="A269">
        <v>268</v>
      </c>
      <c r="B269" t="s">
        <v>335</v>
      </c>
      <c r="C269">
        <v>-12.7536294321269</v>
      </c>
      <c r="D269">
        <v>1373.79194535338</v>
      </c>
      <c r="E269">
        <v>0.99259292654338005</v>
      </c>
      <c r="F269">
        <v>-12.634930362232501</v>
      </c>
      <c r="G269">
        <v>2399.5447238827701</v>
      </c>
      <c r="H269">
        <v>0.99579871582416601</v>
      </c>
      <c r="I269">
        <v>-12.995027607859599</v>
      </c>
      <c r="J269">
        <v>1664.4521864770099</v>
      </c>
      <c r="K269">
        <v>0.99377066722343399</v>
      </c>
      <c r="L269">
        <v>-12.770975998045699</v>
      </c>
      <c r="M269">
        <v>1373.85944097581</v>
      </c>
      <c r="N269">
        <v>0.99258321664955595</v>
      </c>
    </row>
    <row r="270" spans="1:14" x14ac:dyDescent="0.25">
      <c r="A270">
        <v>269</v>
      </c>
      <c r="B270" t="s">
        <v>336</v>
      </c>
      <c r="C270">
        <v>-12.7536294321231</v>
      </c>
      <c r="D270">
        <v>1373.7919453488</v>
      </c>
      <c r="E270">
        <v>0.99259292654335796</v>
      </c>
      <c r="F270">
        <v>-12.634930362239601</v>
      </c>
      <c r="G270">
        <v>2399.5447238838001</v>
      </c>
      <c r="H270">
        <v>0.99579871582416501</v>
      </c>
      <c r="I270">
        <v>-12.995027607836301</v>
      </c>
      <c r="J270">
        <v>1664.4521864752101</v>
      </c>
      <c r="K270">
        <v>0.99377066722343799</v>
      </c>
      <c r="L270">
        <v>-12.770975998042299</v>
      </c>
      <c r="M270">
        <v>1373.8594409738801</v>
      </c>
      <c r="N270">
        <v>0.99258321664954696</v>
      </c>
    </row>
    <row r="271" spans="1:14" x14ac:dyDescent="0.25">
      <c r="A271">
        <v>270</v>
      </c>
      <c r="B271" t="s">
        <v>337</v>
      </c>
      <c r="C271">
        <v>-12.753629432118</v>
      </c>
      <c r="D271">
        <v>1373.7919453484999</v>
      </c>
      <c r="E271">
        <v>0.99259292654335896</v>
      </c>
      <c r="F271">
        <v>-12.634930362239199</v>
      </c>
      <c r="G271">
        <v>2399.5447238796901</v>
      </c>
      <c r="H271">
        <v>0.99579871582415802</v>
      </c>
      <c r="I271">
        <v>-12.9950276078494</v>
      </c>
      <c r="J271">
        <v>1664.45218647109</v>
      </c>
      <c r="K271">
        <v>0.993770667223417</v>
      </c>
      <c r="L271">
        <v>-12.7709759980416</v>
      </c>
      <c r="M271">
        <v>1373.8594409780401</v>
      </c>
      <c r="N271">
        <v>0.99258321664957005</v>
      </c>
    </row>
    <row r="272" spans="1:14" x14ac:dyDescent="0.25">
      <c r="A272">
        <v>271</v>
      </c>
      <c r="B272" t="s">
        <v>338</v>
      </c>
      <c r="C272">
        <v>-12.7536294321235</v>
      </c>
      <c r="D272">
        <v>1373.7919453514701</v>
      </c>
      <c r="E272">
        <v>0.99259292654337195</v>
      </c>
      <c r="F272">
        <v>-12.6349303622285</v>
      </c>
      <c r="G272">
        <v>2399.5447238779698</v>
      </c>
      <c r="H272">
        <v>0.99579871582415902</v>
      </c>
      <c r="I272">
        <v>-12.9950276078513</v>
      </c>
      <c r="J272">
        <v>1664.4521864754299</v>
      </c>
      <c r="K272">
        <v>0.99377066722343199</v>
      </c>
      <c r="L272">
        <v>-12.770975998038599</v>
      </c>
      <c r="M272">
        <v>1373.85944097424</v>
      </c>
      <c r="N272">
        <v>0.99258321664955096</v>
      </c>
    </row>
    <row r="273" spans="1:14" x14ac:dyDescent="0.25">
      <c r="A273">
        <v>272</v>
      </c>
      <c r="B273" t="s">
        <v>339</v>
      </c>
      <c r="C273">
        <v>-12.753629432120899</v>
      </c>
      <c r="D273">
        <v>1373.7919453511799</v>
      </c>
      <c r="E273">
        <v>0.99259292654337195</v>
      </c>
      <c r="F273">
        <v>-12.6349303622305</v>
      </c>
      <c r="G273">
        <v>2399.5447238833299</v>
      </c>
      <c r="H273">
        <v>0.99579871582416701</v>
      </c>
      <c r="I273">
        <v>-12.995027607869099</v>
      </c>
      <c r="J273">
        <v>1664.45218647968</v>
      </c>
      <c r="K273">
        <v>0.99377066722343899</v>
      </c>
      <c r="L273">
        <v>-12.770975998045699</v>
      </c>
      <c r="M273">
        <v>1373.8594409751499</v>
      </c>
      <c r="N273">
        <v>0.99258321664955196</v>
      </c>
    </row>
    <row r="274" spans="1:14" x14ac:dyDescent="0.25">
      <c r="A274">
        <v>273</v>
      </c>
      <c r="B274" t="s">
        <v>340</v>
      </c>
      <c r="C274">
        <v>-12.753629432127701</v>
      </c>
      <c r="D274">
        <v>1373.7919453530501</v>
      </c>
      <c r="E274">
        <v>0.99259292654337805</v>
      </c>
      <c r="F274">
        <v>-12.634930362237499</v>
      </c>
      <c r="G274">
        <v>2399.5447238842798</v>
      </c>
      <c r="H274">
        <v>0.99579871582416701</v>
      </c>
      <c r="I274">
        <v>-12.9950276078511</v>
      </c>
      <c r="J274">
        <v>1664.45218647618</v>
      </c>
      <c r="K274">
        <v>0.99377066722343499</v>
      </c>
      <c r="L274">
        <v>-12.770975998045699</v>
      </c>
      <c r="M274">
        <v>1373.85944097633</v>
      </c>
      <c r="N274">
        <v>0.99258321664955895</v>
      </c>
    </row>
    <row r="275" spans="1:14" x14ac:dyDescent="0.25">
      <c r="A275">
        <v>274</v>
      </c>
      <c r="B275" t="s">
        <v>341</v>
      </c>
      <c r="C275">
        <v>-12.753629432115099</v>
      </c>
      <c r="D275">
        <v>1373.79194534675</v>
      </c>
      <c r="E275">
        <v>0.99259292654335096</v>
      </c>
      <c r="F275">
        <v>-12.634930362231</v>
      </c>
      <c r="G275">
        <v>2399.5447238804099</v>
      </c>
      <c r="H275">
        <v>0.99579871582416202</v>
      </c>
      <c r="I275">
        <v>-12.9950276078602</v>
      </c>
      <c r="J275">
        <v>1664.4521864723099</v>
      </c>
      <c r="K275">
        <v>0.993770667223416</v>
      </c>
      <c r="L275">
        <v>-12.770975998044699</v>
      </c>
      <c r="M275">
        <v>1373.85944097277</v>
      </c>
      <c r="N275">
        <v>0.99258321664953997</v>
      </c>
    </row>
    <row r="276" spans="1:14" x14ac:dyDescent="0.25">
      <c r="A276">
        <v>275</v>
      </c>
      <c r="B276" t="s">
        <v>342</v>
      </c>
      <c r="C276">
        <v>-12.753629432116901</v>
      </c>
      <c r="D276">
        <v>1373.7919453519701</v>
      </c>
      <c r="E276">
        <v>0.99259292654337805</v>
      </c>
      <c r="F276">
        <v>-12.634930362243299</v>
      </c>
      <c r="G276">
        <v>2399.5447238833899</v>
      </c>
      <c r="H276">
        <v>0.99579871582416302</v>
      </c>
      <c r="I276">
        <v>-12.9950276078538</v>
      </c>
      <c r="J276">
        <v>1664.4521864748699</v>
      </c>
      <c r="K276">
        <v>0.99377066722342899</v>
      </c>
      <c r="L276">
        <v>-12.7709759980496</v>
      </c>
      <c r="M276">
        <v>1373.8594409775401</v>
      </c>
      <c r="N276">
        <v>0.99258321664956295</v>
      </c>
    </row>
    <row r="277" spans="1:14" x14ac:dyDescent="0.25">
      <c r="A277">
        <v>276</v>
      </c>
      <c r="B277" t="s">
        <v>343</v>
      </c>
      <c r="C277">
        <v>-12.753629432109999</v>
      </c>
      <c r="D277">
        <v>1373.7919453485399</v>
      </c>
      <c r="E277">
        <v>0.99259292654336395</v>
      </c>
      <c r="F277">
        <v>-12.6349303622367</v>
      </c>
      <c r="G277">
        <v>2399.54472388163</v>
      </c>
      <c r="H277">
        <v>0.99579871582416202</v>
      </c>
      <c r="I277">
        <v>-12.9950276078561</v>
      </c>
      <c r="J277">
        <v>1664.45218647556</v>
      </c>
      <c r="K277">
        <v>0.99377066722342999</v>
      </c>
      <c r="L277">
        <v>-12.770975998039001</v>
      </c>
      <c r="M277">
        <v>1373.8594409770701</v>
      </c>
      <c r="N277">
        <v>0.99258321664956595</v>
      </c>
    </row>
    <row r="278" spans="1:14" x14ac:dyDescent="0.25">
      <c r="A278">
        <v>277</v>
      </c>
      <c r="B278" t="s">
        <v>344</v>
      </c>
      <c r="C278">
        <v>-12.753629432118601</v>
      </c>
      <c r="D278">
        <v>1373.79194535224</v>
      </c>
      <c r="E278">
        <v>0.99259292654337905</v>
      </c>
      <c r="F278">
        <v>-12.6349303622286</v>
      </c>
      <c r="G278">
        <v>2399.5447238807701</v>
      </c>
      <c r="H278">
        <v>0.99579871582416302</v>
      </c>
      <c r="I278">
        <v>-12.9950276078555</v>
      </c>
      <c r="J278">
        <v>1664.45218647567</v>
      </c>
      <c r="K278">
        <v>0.99377066722343099</v>
      </c>
      <c r="L278">
        <v>-12.770975998037001</v>
      </c>
      <c r="M278">
        <v>1373.85944097281</v>
      </c>
      <c r="N278">
        <v>0.99258321664954496</v>
      </c>
    </row>
    <row r="279" spans="1:14" x14ac:dyDescent="0.25">
      <c r="A279">
        <v>278</v>
      </c>
      <c r="B279" t="s">
        <v>345</v>
      </c>
      <c r="C279">
        <v>-12.753629432118601</v>
      </c>
      <c r="D279">
        <v>1373.7919453495199</v>
      </c>
      <c r="E279">
        <v>0.99259292654336395</v>
      </c>
      <c r="F279">
        <v>-12.634930362228101</v>
      </c>
      <c r="G279">
        <v>2399.5447238821198</v>
      </c>
      <c r="H279">
        <v>0.99579871582416601</v>
      </c>
      <c r="I279">
        <v>-12.9950276078633</v>
      </c>
      <c r="J279">
        <v>1664.4521864757901</v>
      </c>
      <c r="K279">
        <v>0.99377066722342799</v>
      </c>
      <c r="L279">
        <v>-12.7709759980384</v>
      </c>
      <c r="M279">
        <v>1373.8594409728501</v>
      </c>
      <c r="N279">
        <v>0.99258321664954396</v>
      </c>
    </row>
    <row r="280" spans="1:14" x14ac:dyDescent="0.25">
      <c r="A280">
        <v>279</v>
      </c>
      <c r="B280" t="s">
        <v>346</v>
      </c>
      <c r="C280">
        <v>-12.7536294321478</v>
      </c>
      <c r="D280">
        <v>1373.79194535592</v>
      </c>
      <c r="E280">
        <v>0.99259292654338205</v>
      </c>
      <c r="F280">
        <v>-12.634930362228401</v>
      </c>
      <c r="G280">
        <v>2399.5447238803499</v>
      </c>
      <c r="H280">
        <v>0.99579871582416302</v>
      </c>
      <c r="I280">
        <v>-12.9950276078616</v>
      </c>
      <c r="J280">
        <v>1664.45218647414</v>
      </c>
      <c r="K280">
        <v>0.993770667223422</v>
      </c>
      <c r="L280">
        <v>-12.770975998044999</v>
      </c>
      <c r="M280">
        <v>1373.85944097694</v>
      </c>
      <c r="N280">
        <v>0.99258321664956195</v>
      </c>
    </row>
    <row r="281" spans="1:14" x14ac:dyDescent="0.25">
      <c r="A281">
        <v>280</v>
      </c>
      <c r="B281" t="s">
        <v>347</v>
      </c>
      <c r="C281">
        <v>-12.7536294321193</v>
      </c>
      <c r="D281">
        <v>1373.7919453512</v>
      </c>
      <c r="E281">
        <v>0.99259292654337306</v>
      </c>
      <c r="F281">
        <v>-12.6349303622339</v>
      </c>
      <c r="G281">
        <v>2399.5447238851498</v>
      </c>
      <c r="H281">
        <v>0.99579871582416901</v>
      </c>
      <c r="I281">
        <v>-12.9950276078449</v>
      </c>
      <c r="J281">
        <v>1664.4521864763601</v>
      </c>
      <c r="K281">
        <v>0.99377066722343799</v>
      </c>
      <c r="L281">
        <v>-12.770975998054</v>
      </c>
      <c r="M281">
        <v>1373.8594409764901</v>
      </c>
      <c r="N281">
        <v>0.99258321664955496</v>
      </c>
    </row>
    <row r="282" spans="1:14" x14ac:dyDescent="0.25">
      <c r="A282">
        <v>281</v>
      </c>
      <c r="B282" t="s">
        <v>348</v>
      </c>
      <c r="C282">
        <v>-12.753629432116499</v>
      </c>
      <c r="D282">
        <v>1373.79194535025</v>
      </c>
      <c r="E282">
        <v>0.99259292654336895</v>
      </c>
      <c r="F282">
        <v>-12.6349303622343</v>
      </c>
      <c r="G282">
        <v>2399.5447238871998</v>
      </c>
      <c r="H282">
        <v>0.99579871582417301</v>
      </c>
      <c r="I282">
        <v>-12.9950276078564</v>
      </c>
      <c r="J282">
        <v>1664.4521864758001</v>
      </c>
      <c r="K282">
        <v>0.99377066722343099</v>
      </c>
      <c r="L282">
        <v>-12.770975998034199</v>
      </c>
      <c r="M282">
        <v>1373.8594409718501</v>
      </c>
      <c r="N282">
        <v>0.99258321664954097</v>
      </c>
    </row>
    <row r="283" spans="1:14" x14ac:dyDescent="0.25">
      <c r="A283">
        <v>282</v>
      </c>
      <c r="B283" t="s">
        <v>349</v>
      </c>
      <c r="C283">
        <v>-12.753629432118499</v>
      </c>
      <c r="D283">
        <v>1373.79194535032</v>
      </c>
      <c r="E283">
        <v>0.99259292654336795</v>
      </c>
      <c r="F283">
        <v>-12.6349303622256</v>
      </c>
      <c r="G283">
        <v>2399.5447238780098</v>
      </c>
      <c r="H283">
        <v>0.99579871582416002</v>
      </c>
      <c r="I283">
        <v>-12.995027607856301</v>
      </c>
      <c r="J283">
        <v>1664.4521864779999</v>
      </c>
      <c r="K283">
        <v>0.99377066722343899</v>
      </c>
      <c r="L283">
        <v>-12.7709759980272</v>
      </c>
      <c r="M283">
        <v>1373.85944097379</v>
      </c>
      <c r="N283">
        <v>0.99258321664955595</v>
      </c>
    </row>
    <row r="284" spans="1:14" x14ac:dyDescent="0.25">
      <c r="A284">
        <v>283</v>
      </c>
      <c r="B284" t="s">
        <v>350</v>
      </c>
      <c r="C284">
        <v>-12.7536294321221</v>
      </c>
      <c r="D284">
        <v>1373.7919453521499</v>
      </c>
      <c r="E284">
        <v>0.99259292654337605</v>
      </c>
      <c r="F284">
        <v>-12.634930362228699</v>
      </c>
      <c r="G284">
        <v>2399.54472387429</v>
      </c>
      <c r="H284">
        <v>0.99579871582415203</v>
      </c>
      <c r="I284">
        <v>-12.9950276078297</v>
      </c>
      <c r="J284">
        <v>1664.4521864696601</v>
      </c>
      <c r="K284">
        <v>0.993770667223421</v>
      </c>
      <c r="L284">
        <v>-12.7709759980503</v>
      </c>
      <c r="M284">
        <v>1373.85944097579</v>
      </c>
      <c r="N284">
        <v>0.99258321664955296</v>
      </c>
    </row>
    <row r="285" spans="1:14" x14ac:dyDescent="0.25">
      <c r="A285">
        <v>284</v>
      </c>
      <c r="B285" t="s">
        <v>351</v>
      </c>
      <c r="C285">
        <v>-12.7536294321208</v>
      </c>
      <c r="D285">
        <v>1373.7919453524401</v>
      </c>
      <c r="E285">
        <v>0.99259292654337805</v>
      </c>
      <c r="F285">
        <v>-12.634930362229801</v>
      </c>
      <c r="G285">
        <v>2399.5447238782299</v>
      </c>
      <c r="H285">
        <v>0.99579871582415902</v>
      </c>
      <c r="I285">
        <v>-12.9950276078513</v>
      </c>
      <c r="J285">
        <v>1664.4521864726801</v>
      </c>
      <c r="K285">
        <v>0.993770667223422</v>
      </c>
      <c r="L285">
        <v>-12.770975998046101</v>
      </c>
      <c r="M285">
        <v>1373.8594409766899</v>
      </c>
      <c r="N285">
        <v>0.99258321664955995</v>
      </c>
    </row>
    <row r="286" spans="1:14" x14ac:dyDescent="0.25">
      <c r="A286">
        <v>285</v>
      </c>
      <c r="B286" t="s">
        <v>352</v>
      </c>
      <c r="C286">
        <v>-12.753629431833</v>
      </c>
      <c r="D286">
        <v>1373.79194533085</v>
      </c>
      <c r="E286">
        <v>0.99259292654342901</v>
      </c>
      <c r="F286">
        <v>-12.6349303622329</v>
      </c>
      <c r="G286">
        <v>2399.5447238798101</v>
      </c>
      <c r="H286">
        <v>0.99579871582416002</v>
      </c>
      <c r="I286">
        <v>-12.9950276078554</v>
      </c>
      <c r="J286">
        <v>1664.4521864742201</v>
      </c>
      <c r="K286">
        <v>0.993770667223425</v>
      </c>
      <c r="L286">
        <v>-12.770975998049799</v>
      </c>
      <c r="M286">
        <v>1373.85944097735</v>
      </c>
      <c r="N286">
        <v>0.99258321664956195</v>
      </c>
    </row>
    <row r="287" spans="1:14" x14ac:dyDescent="0.25">
      <c r="A287">
        <v>286</v>
      </c>
      <c r="B287" t="s">
        <v>353</v>
      </c>
      <c r="C287">
        <v>-12.7536294321214</v>
      </c>
      <c r="D287">
        <v>1373.7919453500001</v>
      </c>
      <c r="E287">
        <v>0.99259292654336495</v>
      </c>
      <c r="F287">
        <v>-12.6349303622323</v>
      </c>
      <c r="G287">
        <v>2399.5447238787901</v>
      </c>
      <c r="H287">
        <v>0.99579871582415902</v>
      </c>
      <c r="I287">
        <v>-12.9950276078486</v>
      </c>
      <c r="J287">
        <v>1664.4521864727001</v>
      </c>
      <c r="K287">
        <v>0.993770667223423</v>
      </c>
      <c r="L287">
        <v>-12.770975998057899</v>
      </c>
      <c r="M287">
        <v>1373.8594409797699</v>
      </c>
      <c r="N287">
        <v>0.99258321664957005</v>
      </c>
    </row>
    <row r="288" spans="1:14" x14ac:dyDescent="0.25">
      <c r="A288">
        <v>287</v>
      </c>
      <c r="B288" t="s">
        <v>354</v>
      </c>
      <c r="C288">
        <v>-12.753629432113801</v>
      </c>
      <c r="D288">
        <v>1373.79194535177</v>
      </c>
      <c r="E288">
        <v>0.99259292654337905</v>
      </c>
      <c r="F288">
        <v>-12.6349303622316</v>
      </c>
      <c r="G288">
        <v>2399.54472388152</v>
      </c>
      <c r="H288">
        <v>0.99579871582416402</v>
      </c>
      <c r="I288">
        <v>-12.995027607854</v>
      </c>
      <c r="J288">
        <v>1664.4521864708199</v>
      </c>
      <c r="K288">
        <v>0.99377066722341301</v>
      </c>
      <c r="L288">
        <v>-12.7709759980398</v>
      </c>
      <c r="M288">
        <v>1373.8594409760999</v>
      </c>
      <c r="N288">
        <v>0.99258321664956095</v>
      </c>
    </row>
    <row r="289" spans="2:14" x14ac:dyDescent="0.25">
      <c r="B289" t="s">
        <v>355</v>
      </c>
      <c r="C289">
        <v>3.1388619106023499</v>
      </c>
      <c r="D289">
        <v>1.24229211795915</v>
      </c>
      <c r="E289">
        <v>1.1514972720143899E-2</v>
      </c>
      <c r="F289">
        <v>20.4972064830317</v>
      </c>
      <c r="G289">
        <v>2399.5447242728501</v>
      </c>
      <c r="H289">
        <v>0.99318445472670802</v>
      </c>
      <c r="I289">
        <v>-12.995027607859001</v>
      </c>
      <c r="J289">
        <v>1664.45218647822</v>
      </c>
      <c r="K289">
        <v>0.99377066722343899</v>
      </c>
      <c r="L289">
        <v>3.1217857668480198</v>
      </c>
      <c r="M289">
        <v>1.2422905932250701</v>
      </c>
      <c r="N289">
        <v>1.1973405526689599E-2</v>
      </c>
    </row>
    <row r="290" spans="2:14" x14ac:dyDescent="0.25">
      <c r="B290" t="s">
        <v>356</v>
      </c>
      <c r="C290">
        <v>3.8563022304506198</v>
      </c>
      <c r="D290">
        <v>1.4465963208300601</v>
      </c>
      <c r="E290">
        <v>7.6810777803560399E-3</v>
      </c>
      <c r="F290" t="s">
        <v>170</v>
      </c>
      <c r="G290" t="s">
        <v>170</v>
      </c>
      <c r="H290" t="s">
        <v>170</v>
      </c>
      <c r="I290">
        <v>3.6670580000858899</v>
      </c>
      <c r="J290">
        <v>1.4685851731078601</v>
      </c>
      <c r="K290">
        <v>1.25248758807734E-2</v>
      </c>
      <c r="L290">
        <v>3.8352762057345799</v>
      </c>
      <c r="M290">
        <v>1.4464896998328201</v>
      </c>
      <c r="N290">
        <v>8.0150081272439295E-3</v>
      </c>
    </row>
    <row r="291" spans="2:14" x14ac:dyDescent="0.25">
      <c r="B291" t="s">
        <v>357</v>
      </c>
      <c r="C291">
        <v>20.011667388547799</v>
      </c>
      <c r="D291">
        <v>2399.5447221889299</v>
      </c>
      <c r="E291">
        <v>0.99334589799040396</v>
      </c>
      <c r="F291" t="s">
        <v>170</v>
      </c>
      <c r="G291" t="s">
        <v>170</v>
      </c>
      <c r="H291" t="s">
        <v>170</v>
      </c>
      <c r="I291">
        <v>19.702905275731499</v>
      </c>
      <c r="J291">
        <v>2399.5447236704599</v>
      </c>
      <c r="K291">
        <v>0.99344856250612401</v>
      </c>
      <c r="L291">
        <v>19.991140021209301</v>
      </c>
      <c r="M291">
        <v>2399.5447219524699</v>
      </c>
      <c r="N291">
        <v>0.99335272340972902</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65B44-9E6E-4010-BE42-D10E69E14A9F}">
  <dimension ref="A1:S331"/>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172</v>
      </c>
      <c r="C2">
        <v>-2.2004522965227999</v>
      </c>
      <c r="D2">
        <v>0.30433211688358502</v>
      </c>
      <c r="E2" s="1">
        <v>4.8146444735390596E-13</v>
      </c>
      <c r="F2">
        <v>-2.8660779658494002</v>
      </c>
      <c r="G2">
        <v>0.44913890201852802</v>
      </c>
      <c r="H2" s="1">
        <v>1.7562185962091101E-10</v>
      </c>
      <c r="I2">
        <v>-1.38514936013191</v>
      </c>
      <c r="J2">
        <v>0.43569349916616301</v>
      </c>
      <c r="K2">
        <v>1.4769082261661E-3</v>
      </c>
      <c r="L2">
        <v>-2.17024915295121</v>
      </c>
      <c r="M2">
        <v>0.29931665450744399</v>
      </c>
      <c r="N2" s="1">
        <v>4.14685674450299E-13</v>
      </c>
      <c r="P2" t="str">
        <f>IF(E2&lt;0.001,"***",IF(E2&lt;0.01,"**",IF(E2&lt;0.05,"*",IF(E2&lt;0.1,"^",""))))</f>
        <v>***</v>
      </c>
      <c r="Q2" t="str">
        <f>IF(H2&lt;0.001,"***",IF(H2&lt;0.01,"**",IF(H2&lt;0.05,"*",IF(H2&lt;0.1,"^",""))))</f>
        <v>***</v>
      </c>
      <c r="R2" t="str">
        <f>IF(K2&lt;0.001,"***",IF(K2&lt;0.01,"**",IF(K2&lt;0.05,"*",IF(K2&lt;0.1,"^",""))))</f>
        <v>**</v>
      </c>
      <c r="S2" t="str">
        <f>IF(N2&lt;0.001,"***",IF(N2&lt;0.01,"**",IF(N2&lt;0.05,"*",IF(N2&lt;0.1,"^",""))))</f>
        <v>***</v>
      </c>
    </row>
    <row r="3" spans="1:19" x14ac:dyDescent="0.25">
      <c r="A3">
        <v>2</v>
      </c>
      <c r="B3" t="s">
        <v>120</v>
      </c>
      <c r="C3">
        <v>-0.22930043154310301</v>
      </c>
      <c r="D3">
        <v>0.15286661331882301</v>
      </c>
      <c r="E3">
        <v>0.133613535684137</v>
      </c>
      <c r="F3">
        <v>6.7512719389515904E-2</v>
      </c>
      <c r="G3">
        <v>0.19624831735422299</v>
      </c>
      <c r="H3">
        <v>0.73083364699305897</v>
      </c>
      <c r="I3">
        <v>-0.60473451694398594</v>
      </c>
      <c r="J3">
        <v>0.265291722513817</v>
      </c>
      <c r="K3">
        <v>2.2636904400491299E-2</v>
      </c>
      <c r="L3">
        <v>-0.22286211640475301</v>
      </c>
      <c r="M3">
        <v>0.15083713654237299</v>
      </c>
      <c r="N3">
        <v>0.13954121937354</v>
      </c>
      <c r="P3" t="str">
        <f>IF(E3&lt;0.001,"***",IF(E3&lt;0.01,"**",IF(E3&lt;0.05,"*",IF(E3&lt;0.1,"^",""))))</f>
        <v/>
      </c>
      <c r="Q3" t="str">
        <f t="shared" ref="Q3:Q30" si="0">IF(H3&lt;0.001,"***",IF(H3&lt;0.01,"**",IF(H3&lt;0.05,"*",IF(H3&lt;0.1,"^",""))))</f>
        <v/>
      </c>
      <c r="R3" t="str">
        <f t="shared" ref="R3:R30" si="1">IF(K3&lt;0.001,"***",IF(K3&lt;0.01,"**",IF(K3&lt;0.05,"*",IF(K3&lt;0.1,"^",""))))</f>
        <v>*</v>
      </c>
      <c r="S3" t="str">
        <f t="shared" ref="S3:S30" si="2">IF(N3&lt;0.001,"***",IF(N3&lt;0.01,"**",IF(N3&lt;0.05,"*",IF(N3&lt;0.1,"^",""))))</f>
        <v/>
      </c>
    </row>
    <row r="4" spans="1:19" x14ac:dyDescent="0.25">
      <c r="A4">
        <v>3</v>
      </c>
      <c r="B4" t="s">
        <v>10</v>
      </c>
      <c r="C4">
        <v>-2.8421486755822998E-3</v>
      </c>
      <c r="D4">
        <v>5.3761488094250999E-2</v>
      </c>
      <c r="E4">
        <v>0.957838765771442</v>
      </c>
      <c r="F4">
        <v>-2.4453712238818801E-2</v>
      </c>
      <c r="G4">
        <v>8.0780434506068394E-2</v>
      </c>
      <c r="H4">
        <v>0.76210458405149395</v>
      </c>
      <c r="I4">
        <v>-9.6677299911334599E-3</v>
      </c>
      <c r="J4">
        <v>7.7042096449408806E-2</v>
      </c>
      <c r="K4">
        <v>0.90013854603663901</v>
      </c>
      <c r="L4">
        <v>-1.38181033412341E-2</v>
      </c>
      <c r="M4">
        <v>5.3029983406094598E-2</v>
      </c>
      <c r="N4">
        <v>0.79442295544327901</v>
      </c>
      <c r="P4" t="str">
        <f t="shared" ref="P4:P30" si="3">IF(E4&lt;0.001,"***",IF(E4&lt;0.01,"**",IF(E4&lt;0.05,"*",IF(E4&lt;0.1,"^",""))))</f>
        <v/>
      </c>
      <c r="Q4" t="str">
        <f t="shared" si="0"/>
        <v/>
      </c>
      <c r="R4" t="str">
        <f t="shared" si="1"/>
        <v/>
      </c>
      <c r="S4" t="str">
        <f t="shared" si="2"/>
        <v/>
      </c>
    </row>
    <row r="5" spans="1:19" x14ac:dyDescent="0.25">
      <c r="A5">
        <v>4</v>
      </c>
      <c r="B5" t="s">
        <v>12</v>
      </c>
      <c r="C5">
        <v>-0.147234072733466</v>
      </c>
      <c r="D5">
        <v>6.0206797694289799E-2</v>
      </c>
      <c r="E5">
        <v>1.4466244931569099E-2</v>
      </c>
      <c r="F5">
        <v>-0.13178088841744201</v>
      </c>
      <c r="G5">
        <v>8.34427608656894E-2</v>
      </c>
      <c r="H5">
        <v>0.114267986718725</v>
      </c>
      <c r="I5">
        <v>-0.15753261623445899</v>
      </c>
      <c r="J5">
        <v>9.4520854322225303E-2</v>
      </c>
      <c r="K5">
        <v>9.558521109642E-2</v>
      </c>
      <c r="L5">
        <v>-0.15126740967432101</v>
      </c>
      <c r="M5">
        <v>5.9299094593599597E-2</v>
      </c>
      <c r="N5">
        <v>1.07438135450774E-2</v>
      </c>
      <c r="P5" t="str">
        <f t="shared" si="3"/>
        <v>*</v>
      </c>
      <c r="Q5" t="str">
        <f t="shared" si="0"/>
        <v/>
      </c>
      <c r="R5" t="str">
        <f t="shared" si="1"/>
        <v>^</v>
      </c>
      <c r="S5" t="str">
        <f t="shared" si="2"/>
        <v>*</v>
      </c>
    </row>
    <row r="6" spans="1:19" x14ac:dyDescent="0.25">
      <c r="A6">
        <v>5</v>
      </c>
      <c r="B6" t="s">
        <v>124</v>
      </c>
      <c r="C6">
        <v>0.12127456939815701</v>
      </c>
      <c r="D6">
        <v>4.6752772697575599E-2</v>
      </c>
      <c r="E6">
        <v>9.4879017054802506E-3</v>
      </c>
      <c r="F6" t="s">
        <v>170</v>
      </c>
      <c r="G6" t="s">
        <v>170</v>
      </c>
      <c r="H6" t="s">
        <v>170</v>
      </c>
      <c r="I6" t="s">
        <v>170</v>
      </c>
      <c r="J6" t="s">
        <v>170</v>
      </c>
      <c r="K6" t="s">
        <v>170</v>
      </c>
      <c r="L6">
        <v>8.7348440940585095E-2</v>
      </c>
      <c r="M6">
        <v>4.4180990912280602E-2</v>
      </c>
      <c r="N6">
        <v>4.8034922549510403E-2</v>
      </c>
      <c r="P6" t="str">
        <f t="shared" si="3"/>
        <v>**</v>
      </c>
      <c r="Q6" t="str">
        <f t="shared" si="0"/>
        <v/>
      </c>
      <c r="R6" t="str">
        <f t="shared" si="1"/>
        <v/>
      </c>
      <c r="S6" t="str">
        <f t="shared" si="2"/>
        <v>*</v>
      </c>
    </row>
    <row r="7" spans="1:19" x14ac:dyDescent="0.25">
      <c r="A7">
        <v>6</v>
      </c>
      <c r="B7" t="s">
        <v>25</v>
      </c>
      <c r="C7">
        <v>5.6671785519522101E-2</v>
      </c>
      <c r="D7">
        <v>5.8590914379333899E-2</v>
      </c>
      <c r="E7">
        <v>0.33342143018806297</v>
      </c>
      <c r="F7">
        <v>1.6985960319153899E-2</v>
      </c>
      <c r="G7">
        <v>7.9511400905387997E-2</v>
      </c>
      <c r="H7">
        <v>0.83083619382632001</v>
      </c>
      <c r="I7">
        <v>8.1597437528439107E-2</v>
      </c>
      <c r="J7">
        <v>9.6187344487359897E-2</v>
      </c>
      <c r="K7">
        <v>0.396261000953122</v>
      </c>
      <c r="L7">
        <v>6.0203928690056203E-2</v>
      </c>
      <c r="M7">
        <v>5.76771018853156E-2</v>
      </c>
      <c r="N7">
        <v>0.29657336045037502</v>
      </c>
      <c r="P7" t="str">
        <f t="shared" si="3"/>
        <v/>
      </c>
      <c r="Q7" t="str">
        <f t="shared" si="0"/>
        <v/>
      </c>
      <c r="R7" t="str">
        <f t="shared" si="1"/>
        <v/>
      </c>
      <c r="S7" t="str">
        <f t="shared" si="2"/>
        <v/>
      </c>
    </row>
    <row r="8" spans="1:19" x14ac:dyDescent="0.25">
      <c r="A8">
        <v>7</v>
      </c>
      <c r="B8" t="s">
        <v>26</v>
      </c>
      <c r="C8">
        <v>0.14553193046457699</v>
      </c>
      <c r="D8">
        <v>0.11252561206537399</v>
      </c>
      <c r="E8">
        <v>0.19589946646790801</v>
      </c>
      <c r="F8">
        <v>0.13835888031099899</v>
      </c>
      <c r="G8">
        <v>0.14637515635717099</v>
      </c>
      <c r="H8">
        <v>0.344539056157808</v>
      </c>
      <c r="I8">
        <v>0.128660064852336</v>
      </c>
      <c r="J8">
        <v>0.192156078489298</v>
      </c>
      <c r="K8">
        <v>0.50313818435697999</v>
      </c>
      <c r="L8">
        <v>0.116081164026654</v>
      </c>
      <c r="M8">
        <v>0.10990689683128101</v>
      </c>
      <c r="N8">
        <v>0.29088724257590998</v>
      </c>
      <c r="P8" t="str">
        <f t="shared" si="3"/>
        <v/>
      </c>
      <c r="Q8" t="str">
        <f t="shared" si="0"/>
        <v/>
      </c>
      <c r="R8" t="str">
        <f t="shared" si="1"/>
        <v/>
      </c>
      <c r="S8" t="str">
        <f t="shared" si="2"/>
        <v/>
      </c>
    </row>
    <row r="9" spans="1:19" x14ac:dyDescent="0.25">
      <c r="A9">
        <v>8</v>
      </c>
      <c r="B9" t="s">
        <v>30</v>
      </c>
      <c r="C9">
        <v>1.94901296679259E-2</v>
      </c>
      <c r="D9">
        <v>6.12019873894099E-2</v>
      </c>
      <c r="E9">
        <v>0.75013919477665303</v>
      </c>
      <c r="F9">
        <v>8.0059084011079695E-2</v>
      </c>
      <c r="G9">
        <v>9.0001580224665395E-2</v>
      </c>
      <c r="H9">
        <v>0.37371843680938199</v>
      </c>
      <c r="I9">
        <v>-4.8867603352257899E-2</v>
      </c>
      <c r="J9">
        <v>8.6890381879887901E-2</v>
      </c>
      <c r="K9">
        <v>0.57383997106691198</v>
      </c>
      <c r="L9">
        <v>-5.0058701362876998E-3</v>
      </c>
      <c r="M9">
        <v>6.0187363696197198E-2</v>
      </c>
      <c r="N9">
        <v>0.93371521596432905</v>
      </c>
      <c r="P9" t="str">
        <f t="shared" si="3"/>
        <v/>
      </c>
      <c r="Q9" t="str">
        <f t="shared" si="0"/>
        <v/>
      </c>
      <c r="R9" t="str">
        <f t="shared" si="1"/>
        <v/>
      </c>
      <c r="S9" t="str">
        <f t="shared" si="2"/>
        <v/>
      </c>
    </row>
    <row r="10" spans="1:19" x14ac:dyDescent="0.25">
      <c r="A10">
        <v>9</v>
      </c>
      <c r="B10" t="s">
        <v>27</v>
      </c>
      <c r="C10">
        <v>-5.9408716800333099E-2</v>
      </c>
      <c r="D10">
        <v>0.11166471995262001</v>
      </c>
      <c r="E10">
        <v>0.59470685608523</v>
      </c>
      <c r="F10">
        <v>-9.6322252119627097E-2</v>
      </c>
      <c r="G10">
        <v>0.14892434234129401</v>
      </c>
      <c r="H10">
        <v>0.517770139594804</v>
      </c>
      <c r="I10">
        <v>-4.30873419069073E-2</v>
      </c>
      <c r="J10">
        <v>0.186504631024766</v>
      </c>
      <c r="K10">
        <v>0.81729492391648195</v>
      </c>
      <c r="L10">
        <v>-0.102218456065475</v>
      </c>
      <c r="M10">
        <v>0.106735048948608</v>
      </c>
      <c r="N10">
        <v>0.33822209203286202</v>
      </c>
      <c r="P10" t="str">
        <f t="shared" si="3"/>
        <v/>
      </c>
      <c r="Q10" t="str">
        <f t="shared" si="0"/>
        <v/>
      </c>
      <c r="R10" t="str">
        <f t="shared" si="1"/>
        <v/>
      </c>
      <c r="S10" t="str">
        <f t="shared" si="2"/>
        <v/>
      </c>
    </row>
    <row r="11" spans="1:19" x14ac:dyDescent="0.25">
      <c r="A11">
        <v>10</v>
      </c>
      <c r="B11" t="s">
        <v>29</v>
      </c>
      <c r="C11">
        <v>-7.8507337549543199E-2</v>
      </c>
      <c r="D11">
        <v>5.5678470016413698E-2</v>
      </c>
      <c r="E11">
        <v>0.15853599809907601</v>
      </c>
      <c r="F11">
        <v>-7.9804519173089103E-2</v>
      </c>
      <c r="G11">
        <v>8.2351429714967297E-2</v>
      </c>
      <c r="H11">
        <v>0.33250893680787103</v>
      </c>
      <c r="I11">
        <v>-7.6592729010521596E-2</v>
      </c>
      <c r="J11">
        <v>7.8509853082265699E-2</v>
      </c>
      <c r="K11">
        <v>0.32927209312154498</v>
      </c>
      <c r="L11">
        <v>-9.1683278385896599E-2</v>
      </c>
      <c r="M11">
        <v>5.5060750810442802E-2</v>
      </c>
      <c r="N11">
        <v>9.5886929935550896E-2</v>
      </c>
      <c r="P11" t="str">
        <f t="shared" si="3"/>
        <v/>
      </c>
      <c r="Q11" t="str">
        <f t="shared" si="0"/>
        <v/>
      </c>
      <c r="R11" t="str">
        <f t="shared" si="1"/>
        <v/>
      </c>
      <c r="S11" t="str">
        <f t="shared" si="2"/>
        <v>^</v>
      </c>
    </row>
    <row r="12" spans="1:19" x14ac:dyDescent="0.25">
      <c r="A12">
        <v>11</v>
      </c>
      <c r="B12" t="s">
        <v>28</v>
      </c>
      <c r="C12">
        <v>7.9443599036540399E-2</v>
      </c>
      <c r="D12">
        <v>0.19152030934133499</v>
      </c>
      <c r="E12">
        <v>0.67828459357712501</v>
      </c>
      <c r="F12">
        <v>8.2875876647188498E-2</v>
      </c>
      <c r="G12">
        <v>0.27486530394296899</v>
      </c>
      <c r="H12">
        <v>0.76302218932794796</v>
      </c>
      <c r="I12">
        <v>7.8482457429917094E-2</v>
      </c>
      <c r="J12">
        <v>0.27532392740108302</v>
      </c>
      <c r="K12">
        <v>0.77560201818932595</v>
      </c>
      <c r="L12">
        <v>9.0232412520589098E-2</v>
      </c>
      <c r="M12">
        <v>0.187384507658305</v>
      </c>
      <c r="N12">
        <v>0.63013550056008705</v>
      </c>
      <c r="P12" t="str">
        <f t="shared" si="3"/>
        <v/>
      </c>
      <c r="Q12" t="str">
        <f t="shared" si="0"/>
        <v/>
      </c>
      <c r="R12" t="str">
        <f t="shared" si="1"/>
        <v/>
      </c>
      <c r="S12" t="str">
        <f t="shared" si="2"/>
        <v/>
      </c>
    </row>
    <row r="13" spans="1:19" x14ac:dyDescent="0.25">
      <c r="A13">
        <v>12</v>
      </c>
      <c r="B13" t="s">
        <v>31</v>
      </c>
      <c r="C13">
        <v>-4.1655412265662203E-2</v>
      </c>
      <c r="D13">
        <v>1.5636061877658002E-2</v>
      </c>
      <c r="E13">
        <v>7.7203713865881098E-3</v>
      </c>
      <c r="F13">
        <v>-1.0447498091183701E-2</v>
      </c>
      <c r="G13">
        <v>2.2789897143342602E-2</v>
      </c>
      <c r="H13">
        <v>0.64664588931253997</v>
      </c>
      <c r="I13">
        <v>-7.7005111707944093E-2</v>
      </c>
      <c r="J13">
        <v>2.2798597389768398E-2</v>
      </c>
      <c r="K13">
        <v>7.3114723283502602E-4</v>
      </c>
      <c r="L13">
        <v>-3.88518003941258E-2</v>
      </c>
      <c r="M13">
        <v>1.54019951146493E-2</v>
      </c>
      <c r="N13">
        <v>1.1651819151139799E-2</v>
      </c>
      <c r="P13" t="str">
        <f t="shared" si="3"/>
        <v>**</v>
      </c>
      <c r="Q13" t="str">
        <f t="shared" si="0"/>
        <v/>
      </c>
      <c r="R13" t="str">
        <f t="shared" si="1"/>
        <v>***</v>
      </c>
      <c r="S13" t="str">
        <f t="shared" si="2"/>
        <v>*</v>
      </c>
    </row>
    <row r="14" spans="1:19" x14ac:dyDescent="0.25">
      <c r="A14">
        <v>13</v>
      </c>
      <c r="B14" t="s">
        <v>503</v>
      </c>
      <c r="C14">
        <v>-3.26304132710021E-2</v>
      </c>
      <c r="D14">
        <v>6.0631564696494E-2</v>
      </c>
      <c r="E14">
        <v>0.59045599939373306</v>
      </c>
      <c r="F14">
        <v>-0.106670839358363</v>
      </c>
      <c r="G14">
        <v>8.9994610033914693E-2</v>
      </c>
      <c r="H14">
        <v>0.235897851794516</v>
      </c>
      <c r="I14">
        <v>4.8176040074799399E-2</v>
      </c>
      <c r="J14">
        <v>8.6629646460824702E-2</v>
      </c>
      <c r="K14">
        <v>0.57813228698372499</v>
      </c>
      <c r="L14">
        <v>-2.0828084778198301E-2</v>
      </c>
      <c r="M14">
        <v>5.9764188346362698E-2</v>
      </c>
      <c r="N14">
        <v>0.72746138262537896</v>
      </c>
      <c r="P14" t="str">
        <f t="shared" si="3"/>
        <v/>
      </c>
      <c r="Q14" t="str">
        <f t="shared" si="0"/>
        <v/>
      </c>
      <c r="R14" t="str">
        <f t="shared" si="1"/>
        <v/>
      </c>
      <c r="S14" t="str">
        <f t="shared" si="2"/>
        <v/>
      </c>
    </row>
    <row r="15" spans="1:19" x14ac:dyDescent="0.25">
      <c r="A15">
        <v>14</v>
      </c>
      <c r="B15" t="s">
        <v>504</v>
      </c>
      <c r="C15">
        <v>5.6267644083848302E-2</v>
      </c>
      <c r="D15">
        <v>8.11321842997281E-2</v>
      </c>
      <c r="E15">
        <v>0.48797669409106498</v>
      </c>
      <c r="F15">
        <v>-3.3307633512147099E-2</v>
      </c>
      <c r="G15">
        <v>0.14389374870945501</v>
      </c>
      <c r="H15">
        <v>0.81694673356119496</v>
      </c>
      <c r="I15">
        <v>0.12938871705246899</v>
      </c>
      <c r="J15">
        <v>0.10360294730917299</v>
      </c>
      <c r="K15">
        <v>0.21170519600363499</v>
      </c>
      <c r="L15">
        <v>3.9007724225350697E-2</v>
      </c>
      <c r="M15">
        <v>8.0232853086738595E-2</v>
      </c>
      <c r="N15">
        <v>0.62683852775826499</v>
      </c>
      <c r="P15" t="str">
        <f t="shared" si="3"/>
        <v/>
      </c>
      <c r="Q15" t="str">
        <f t="shared" si="0"/>
        <v/>
      </c>
      <c r="R15" t="str">
        <f t="shared" si="1"/>
        <v/>
      </c>
      <c r="S15" t="str">
        <f t="shared" si="2"/>
        <v/>
      </c>
    </row>
    <row r="16" spans="1:19" x14ac:dyDescent="0.25">
      <c r="A16">
        <v>15</v>
      </c>
      <c r="B16" t="s">
        <v>505</v>
      </c>
      <c r="C16">
        <v>-1.0659044018349799E-3</v>
      </c>
      <c r="D16">
        <v>6.8931806299329698E-2</v>
      </c>
      <c r="E16">
        <v>0.98766266517828605</v>
      </c>
      <c r="F16">
        <v>-5.6308472912139002E-2</v>
      </c>
      <c r="G16">
        <v>0.110501796002433</v>
      </c>
      <c r="H16">
        <v>0.61035228466840996</v>
      </c>
      <c r="I16">
        <v>5.7069306401490001E-2</v>
      </c>
      <c r="J16">
        <v>9.25847667110581E-2</v>
      </c>
      <c r="K16">
        <v>0.53763015282271998</v>
      </c>
      <c r="L16">
        <v>1.43170752727563E-3</v>
      </c>
      <c r="M16">
        <v>6.8132470175998994E-2</v>
      </c>
      <c r="N16">
        <v>0.98323481793999701</v>
      </c>
      <c r="P16" t="str">
        <f t="shared" si="3"/>
        <v/>
      </c>
      <c r="Q16" t="str">
        <f t="shared" si="0"/>
        <v/>
      </c>
      <c r="R16" t="str">
        <f t="shared" si="1"/>
        <v/>
      </c>
      <c r="S16" t="str">
        <f t="shared" si="2"/>
        <v/>
      </c>
    </row>
    <row r="17" spans="1:19" x14ac:dyDescent="0.25">
      <c r="A17">
        <v>16</v>
      </c>
      <c r="B17" t="s">
        <v>173</v>
      </c>
      <c r="C17">
        <v>-7.3447429414087495E-2</v>
      </c>
      <c r="D17">
        <v>7.7358349492017295E-2</v>
      </c>
      <c r="E17">
        <v>0.34239478412416902</v>
      </c>
      <c r="F17">
        <v>-0.11638054028676099</v>
      </c>
      <c r="G17">
        <v>0.11572753014218901</v>
      </c>
      <c r="H17">
        <v>0.31458749901375499</v>
      </c>
      <c r="I17">
        <v>-1.68067086653962E-3</v>
      </c>
      <c r="J17">
        <v>0.109292895746818</v>
      </c>
      <c r="K17">
        <v>0.98773087236873802</v>
      </c>
      <c r="L17">
        <v>-4.7013415849287997E-2</v>
      </c>
      <c r="M17">
        <v>7.6072422790933805E-2</v>
      </c>
      <c r="N17">
        <v>0.53656963203211006</v>
      </c>
      <c r="P17" t="str">
        <f t="shared" si="3"/>
        <v/>
      </c>
      <c r="Q17" t="str">
        <f t="shared" si="0"/>
        <v/>
      </c>
      <c r="R17" t="str">
        <f t="shared" si="1"/>
        <v/>
      </c>
      <c r="S17" t="str">
        <f t="shared" si="2"/>
        <v/>
      </c>
    </row>
    <row r="18" spans="1:19" x14ac:dyDescent="0.25">
      <c r="A18">
        <v>17</v>
      </c>
      <c r="B18" t="s">
        <v>32</v>
      </c>
      <c r="C18">
        <v>1.9365211982557001E-2</v>
      </c>
      <c r="D18">
        <v>2.9691222254636201E-2</v>
      </c>
      <c r="E18">
        <v>0.51425919439198098</v>
      </c>
      <c r="F18">
        <v>1.3409412544473399E-2</v>
      </c>
      <c r="G18">
        <v>4.0584403097468198E-2</v>
      </c>
      <c r="H18">
        <v>0.74109167731446801</v>
      </c>
      <c r="I18">
        <v>1.9692415740418402E-2</v>
      </c>
      <c r="J18">
        <v>4.9314079314453703E-2</v>
      </c>
      <c r="K18">
        <v>0.68965268756226705</v>
      </c>
      <c r="L18">
        <v>2.3471329622777901E-2</v>
      </c>
      <c r="M18">
        <v>2.91814310474416E-2</v>
      </c>
      <c r="N18">
        <v>0.421209795874596</v>
      </c>
      <c r="P18" t="str">
        <f t="shared" si="3"/>
        <v/>
      </c>
      <c r="Q18" t="str">
        <f t="shared" si="0"/>
        <v/>
      </c>
      <c r="R18" t="str">
        <f t="shared" si="1"/>
        <v/>
      </c>
      <c r="S18" t="str">
        <f t="shared" si="2"/>
        <v/>
      </c>
    </row>
    <row r="19" spans="1:19" x14ac:dyDescent="0.25">
      <c r="A19">
        <v>18</v>
      </c>
      <c r="B19" t="s">
        <v>33</v>
      </c>
      <c r="C19">
        <v>1.3568162876534701E-2</v>
      </c>
      <c r="D19">
        <v>8.1295373025654493E-3</v>
      </c>
      <c r="E19">
        <v>9.51182301534301E-2</v>
      </c>
      <c r="F19">
        <v>1.3412194915437299E-2</v>
      </c>
      <c r="G19">
        <v>1.4474367966610301E-2</v>
      </c>
      <c r="H19">
        <v>0.35412544340492103</v>
      </c>
      <c r="I19">
        <v>1.2394515714538199E-2</v>
      </c>
      <c r="J19">
        <v>1.00904086084676E-2</v>
      </c>
      <c r="K19">
        <v>0.219317010802944</v>
      </c>
      <c r="L19">
        <v>1.1151376408108701E-2</v>
      </c>
      <c r="M19">
        <v>8.0449808116447204E-3</v>
      </c>
      <c r="N19">
        <v>0.165707698705165</v>
      </c>
      <c r="P19" t="str">
        <f t="shared" si="3"/>
        <v>^</v>
      </c>
      <c r="Q19" t="str">
        <f t="shared" si="0"/>
        <v/>
      </c>
      <c r="R19" t="str">
        <f t="shared" si="1"/>
        <v/>
      </c>
      <c r="S19" t="str">
        <f t="shared" si="2"/>
        <v/>
      </c>
    </row>
    <row r="20" spans="1:19" x14ac:dyDescent="0.25">
      <c r="A20">
        <v>19</v>
      </c>
      <c r="B20" t="s">
        <v>118</v>
      </c>
      <c r="C20">
        <v>-7.8213970680476204E-3</v>
      </c>
      <c r="D20">
        <v>1.19671413742958E-2</v>
      </c>
      <c r="E20">
        <v>0.51338712826390998</v>
      </c>
      <c r="F20">
        <v>-1.88500042745651E-3</v>
      </c>
      <c r="G20">
        <v>1.7648692041579601E-2</v>
      </c>
      <c r="H20">
        <v>0.91494224793916801</v>
      </c>
      <c r="I20">
        <v>-1.4149591689875901E-2</v>
      </c>
      <c r="J20">
        <v>1.73165534642232E-2</v>
      </c>
      <c r="K20">
        <v>0.41386350006377098</v>
      </c>
      <c r="L20">
        <v>-8.0754915567854205E-3</v>
      </c>
      <c r="M20">
        <v>1.1833347297350701E-2</v>
      </c>
      <c r="N20">
        <v>0.494963866947495</v>
      </c>
      <c r="P20" t="str">
        <f t="shared" si="3"/>
        <v/>
      </c>
      <c r="Q20" t="str">
        <f t="shared" si="0"/>
        <v/>
      </c>
      <c r="R20" t="str">
        <f t="shared" si="1"/>
        <v/>
      </c>
      <c r="S20" t="str">
        <f t="shared" si="2"/>
        <v/>
      </c>
    </row>
    <row r="21" spans="1:19" x14ac:dyDescent="0.25">
      <c r="A21">
        <v>20</v>
      </c>
      <c r="B21" t="s">
        <v>34</v>
      </c>
      <c r="C21">
        <v>3.9885685733874196E-3</v>
      </c>
      <c r="D21">
        <v>9.4543568469353495E-4</v>
      </c>
      <c r="E21" s="1">
        <v>2.4564690693899099E-5</v>
      </c>
      <c r="F21">
        <v>4.29034208557351E-3</v>
      </c>
      <c r="G21">
        <v>1.4203850055201201E-3</v>
      </c>
      <c r="H21">
        <v>2.52317126055762E-3</v>
      </c>
      <c r="I21">
        <v>3.7396048456296402E-3</v>
      </c>
      <c r="J21">
        <v>1.31605194545928E-3</v>
      </c>
      <c r="K21">
        <v>4.4897225117979302E-3</v>
      </c>
      <c r="L21">
        <v>4.1433772414380303E-3</v>
      </c>
      <c r="M21">
        <v>9.2432758795165304E-4</v>
      </c>
      <c r="N21" s="1">
        <v>7.3744156721259404E-6</v>
      </c>
      <c r="P21" t="str">
        <f t="shared" si="3"/>
        <v>***</v>
      </c>
      <c r="Q21" t="str">
        <f t="shared" si="0"/>
        <v>**</v>
      </c>
      <c r="R21" t="str">
        <f t="shared" si="1"/>
        <v>**</v>
      </c>
      <c r="S21" t="str">
        <f t="shared" si="2"/>
        <v>***</v>
      </c>
    </row>
    <row r="22" spans="1:19" x14ac:dyDescent="0.25">
      <c r="A22">
        <v>21</v>
      </c>
      <c r="B22" t="s">
        <v>35</v>
      </c>
      <c r="C22">
        <v>-1.4757057160858201E-3</v>
      </c>
      <c r="D22">
        <v>5.1987754762647799E-4</v>
      </c>
      <c r="E22">
        <v>4.5317023741089204E-3</v>
      </c>
      <c r="F22">
        <v>-2.2090629727488098E-3</v>
      </c>
      <c r="G22">
        <v>8.6385791566234097E-4</v>
      </c>
      <c r="H22">
        <v>1.05516595239772E-2</v>
      </c>
      <c r="I22">
        <v>-9.3649047306435299E-4</v>
      </c>
      <c r="J22">
        <v>7.0106407469549398E-4</v>
      </c>
      <c r="K22">
        <v>0.18161041758572699</v>
      </c>
      <c r="L22">
        <v>-1.29132542509724E-3</v>
      </c>
      <c r="M22">
        <v>4.9821520237700099E-4</v>
      </c>
      <c r="N22">
        <v>9.5446708198382198E-3</v>
      </c>
      <c r="P22" t="str">
        <f t="shared" si="3"/>
        <v>**</v>
      </c>
      <c r="Q22" t="str">
        <f t="shared" si="0"/>
        <v>*</v>
      </c>
      <c r="R22" t="str">
        <f t="shared" si="1"/>
        <v/>
      </c>
      <c r="S22" t="str">
        <f t="shared" si="2"/>
        <v>**</v>
      </c>
    </row>
    <row r="23" spans="1:19" x14ac:dyDescent="0.25">
      <c r="A23">
        <v>22</v>
      </c>
      <c r="B23" t="s">
        <v>36</v>
      </c>
      <c r="C23">
        <v>8.8737446745946102E-4</v>
      </c>
      <c r="D23">
        <v>2.5457696113130498E-4</v>
      </c>
      <c r="E23">
        <v>4.9088318736762501E-4</v>
      </c>
      <c r="F23">
        <v>6.4518606513828698E-4</v>
      </c>
      <c r="G23">
        <v>3.8223806407640198E-4</v>
      </c>
      <c r="H23">
        <v>9.1427193586435307E-2</v>
      </c>
      <c r="I23">
        <v>1.2478163293496E-3</v>
      </c>
      <c r="J23">
        <v>3.6689609628446398E-4</v>
      </c>
      <c r="K23">
        <v>6.7138016473827897E-4</v>
      </c>
      <c r="L23">
        <v>7.8763136143571199E-4</v>
      </c>
      <c r="M23">
        <v>2.5072209733925503E-4</v>
      </c>
      <c r="N23">
        <v>1.6811252908471601E-3</v>
      </c>
      <c r="P23" t="str">
        <f t="shared" si="3"/>
        <v>***</v>
      </c>
      <c r="Q23" t="str">
        <f t="shared" si="0"/>
        <v>^</v>
      </c>
      <c r="R23" t="str">
        <f t="shared" si="1"/>
        <v>***</v>
      </c>
      <c r="S23" t="str">
        <f t="shared" si="2"/>
        <v>**</v>
      </c>
    </row>
    <row r="24" spans="1:19" x14ac:dyDescent="0.25">
      <c r="A24">
        <v>23</v>
      </c>
      <c r="B24" t="s">
        <v>37</v>
      </c>
      <c r="C24">
        <v>-2.6062117258190701E-2</v>
      </c>
      <c r="D24">
        <v>4.5864000865986701E-2</v>
      </c>
      <c r="E24">
        <v>0.56986672332907296</v>
      </c>
      <c r="F24">
        <v>2.7929641537545499E-2</v>
      </c>
      <c r="G24">
        <v>6.5009311675615203E-2</v>
      </c>
      <c r="H24">
        <v>0.66746826921737801</v>
      </c>
      <c r="I24">
        <v>-9.9964178576851095E-2</v>
      </c>
      <c r="J24">
        <v>6.8482585839104798E-2</v>
      </c>
      <c r="K24">
        <v>0.144371947592665</v>
      </c>
      <c r="L24">
        <v>-3.9053958693332697E-2</v>
      </c>
      <c r="M24">
        <v>4.5272348901092503E-2</v>
      </c>
      <c r="N24">
        <v>0.38833276238698</v>
      </c>
      <c r="P24" t="str">
        <f t="shared" si="3"/>
        <v/>
      </c>
      <c r="Q24" t="str">
        <f t="shared" si="0"/>
        <v/>
      </c>
      <c r="R24" t="str">
        <f t="shared" si="1"/>
        <v/>
      </c>
      <c r="S24" t="str">
        <f t="shared" si="2"/>
        <v/>
      </c>
    </row>
    <row r="25" spans="1:19" x14ac:dyDescent="0.25">
      <c r="A25">
        <v>24</v>
      </c>
      <c r="B25" t="s">
        <v>38</v>
      </c>
      <c r="C25">
        <v>-7.2001567595818702E-2</v>
      </c>
      <c r="D25">
        <v>6.7511004391539495E-2</v>
      </c>
      <c r="E25">
        <v>0.28619044158600199</v>
      </c>
      <c r="F25">
        <v>3.8481128204484398E-2</v>
      </c>
      <c r="G25">
        <v>9.4219047822854396E-2</v>
      </c>
      <c r="H25">
        <v>0.68296391371110698</v>
      </c>
      <c r="I25">
        <v>-0.20427314232629501</v>
      </c>
      <c r="J25">
        <v>0.10148165899174499</v>
      </c>
      <c r="K25">
        <v>4.4124413436615197E-2</v>
      </c>
      <c r="L25">
        <v>-7.1871573686897103E-2</v>
      </c>
      <c r="M25">
        <v>6.67676896747572E-2</v>
      </c>
      <c r="N25">
        <v>0.28172943784374799</v>
      </c>
      <c r="P25" t="str">
        <f t="shared" si="3"/>
        <v/>
      </c>
      <c r="Q25" t="str">
        <f t="shared" si="0"/>
        <v/>
      </c>
      <c r="R25" t="str">
        <f t="shared" si="1"/>
        <v>*</v>
      </c>
      <c r="S25" t="str">
        <f t="shared" si="2"/>
        <v/>
      </c>
    </row>
    <row r="26" spans="1:19" x14ac:dyDescent="0.25">
      <c r="A26">
        <v>25</v>
      </c>
      <c r="B26" t="s">
        <v>40</v>
      </c>
      <c r="C26">
        <v>-0.35717851486685598</v>
      </c>
      <c r="D26">
        <v>6.4762112957990697E-2</v>
      </c>
      <c r="E26" s="1">
        <v>3.4830679235251301E-8</v>
      </c>
      <c r="F26">
        <v>-0.35073990655984399</v>
      </c>
      <c r="G26">
        <v>9.4208331299988596E-2</v>
      </c>
      <c r="H26">
        <v>1.9685056873617801E-4</v>
      </c>
      <c r="I26">
        <v>-0.34108269724266399</v>
      </c>
      <c r="J26">
        <v>9.3701488622256704E-2</v>
      </c>
      <c r="K26">
        <v>2.7253321070227999E-4</v>
      </c>
      <c r="L26">
        <v>-0.36928515927923</v>
      </c>
      <c r="M26">
        <v>6.3928062087069706E-2</v>
      </c>
      <c r="N26" s="1">
        <v>7.6237137311565906E-9</v>
      </c>
      <c r="P26" t="str">
        <f t="shared" si="3"/>
        <v>***</v>
      </c>
      <c r="Q26" t="str">
        <f t="shared" si="0"/>
        <v>***</v>
      </c>
      <c r="R26" t="str">
        <f t="shared" si="1"/>
        <v>***</v>
      </c>
      <c r="S26" t="str">
        <f t="shared" si="2"/>
        <v>***</v>
      </c>
    </row>
    <row r="27" spans="1:19" x14ac:dyDescent="0.25">
      <c r="A27">
        <v>26</v>
      </c>
      <c r="B27" t="s">
        <v>41</v>
      </c>
      <c r="C27">
        <v>-8.6288654281751998E-4</v>
      </c>
      <c r="D27">
        <v>4.9350467913866401E-2</v>
      </c>
      <c r="E27">
        <v>0.98604980255867702</v>
      </c>
      <c r="F27">
        <v>6.3988707294321601E-2</v>
      </c>
      <c r="G27">
        <v>7.1905721795376201E-2</v>
      </c>
      <c r="H27">
        <v>0.37352103673510101</v>
      </c>
      <c r="I27">
        <v>-4.0674918600207201E-2</v>
      </c>
      <c r="J27">
        <v>7.1909082518150105E-2</v>
      </c>
      <c r="K27">
        <v>0.571636023097431</v>
      </c>
      <c r="L27">
        <v>-1.7560766768216302E-2</v>
      </c>
      <c r="M27">
        <v>4.8720177135771703E-2</v>
      </c>
      <c r="N27">
        <v>0.71851710354370502</v>
      </c>
      <c r="P27" t="str">
        <f t="shared" si="3"/>
        <v/>
      </c>
      <c r="Q27" t="str">
        <f t="shared" si="0"/>
        <v/>
      </c>
      <c r="R27" t="str">
        <f t="shared" si="1"/>
        <v/>
      </c>
      <c r="S27" t="str">
        <f t="shared" si="2"/>
        <v/>
      </c>
    </row>
    <row r="28" spans="1:19" x14ac:dyDescent="0.25">
      <c r="A28">
        <v>27</v>
      </c>
      <c r="B28" t="s">
        <v>39</v>
      </c>
      <c r="C28">
        <v>-0.134209310608811</v>
      </c>
      <c r="D28">
        <v>7.4231763763670897E-2</v>
      </c>
      <c r="E28">
        <v>7.0610103275840594E-2</v>
      </c>
      <c r="F28">
        <v>3.7236348917902798E-2</v>
      </c>
      <c r="G28">
        <v>0.114253767301911</v>
      </c>
      <c r="H28">
        <v>0.744493087803626</v>
      </c>
      <c r="I28">
        <v>-0.241819681639449</v>
      </c>
      <c r="J28">
        <v>0.10447379000333</v>
      </c>
      <c r="K28">
        <v>2.06323963496098E-2</v>
      </c>
      <c r="L28">
        <v>-0.117488000585458</v>
      </c>
      <c r="M28">
        <v>7.3126856979484997E-2</v>
      </c>
      <c r="N28">
        <v>0.10813496210561201</v>
      </c>
      <c r="P28" t="str">
        <f t="shared" si="3"/>
        <v>^</v>
      </c>
      <c r="Q28" t="str">
        <f t="shared" si="0"/>
        <v/>
      </c>
      <c r="R28" t="str">
        <f t="shared" si="1"/>
        <v>*</v>
      </c>
      <c r="S28" t="str">
        <f t="shared" si="2"/>
        <v/>
      </c>
    </row>
    <row r="29" spans="1:19" x14ac:dyDescent="0.25">
      <c r="A29">
        <v>28</v>
      </c>
      <c r="B29" t="s">
        <v>43</v>
      </c>
      <c r="C29">
        <v>-7.4194945399892701E-2</v>
      </c>
      <c r="D29">
        <v>1.5286596790734E-2</v>
      </c>
      <c r="E29" s="1">
        <v>1.2124339370842499E-6</v>
      </c>
      <c r="F29">
        <v>-8.0658345994728403E-2</v>
      </c>
      <c r="G29">
        <v>2.3209594306304301E-2</v>
      </c>
      <c r="H29">
        <v>5.1044277567375001E-4</v>
      </c>
      <c r="I29">
        <v>-6.8437650335219993E-2</v>
      </c>
      <c r="J29">
        <v>2.1453523782636999E-2</v>
      </c>
      <c r="K29">
        <v>1.422519253972E-3</v>
      </c>
      <c r="L29">
        <v>-7.4169126233252003E-2</v>
      </c>
      <c r="M29">
        <v>1.5111091111636299E-2</v>
      </c>
      <c r="N29" s="1">
        <v>9.1889158354077597E-7</v>
      </c>
      <c r="P29" t="str">
        <f t="shared" si="3"/>
        <v>***</v>
      </c>
      <c r="Q29" t="str">
        <f t="shared" si="0"/>
        <v>***</v>
      </c>
      <c r="R29" t="str">
        <f t="shared" si="1"/>
        <v>**</v>
      </c>
      <c r="S29" t="str">
        <f t="shared" si="2"/>
        <v>***</v>
      </c>
    </row>
    <row r="30" spans="1:19" x14ac:dyDescent="0.25">
      <c r="A30">
        <v>29</v>
      </c>
      <c r="B30" t="s">
        <v>44</v>
      </c>
      <c r="C30">
        <v>5.7277774121587098E-2</v>
      </c>
      <c r="D30">
        <v>5.07687194634577E-2</v>
      </c>
      <c r="E30">
        <v>0.25923126550259401</v>
      </c>
      <c r="F30">
        <v>0.105127645877202</v>
      </c>
      <c r="G30">
        <v>8.8408591852645199E-2</v>
      </c>
      <c r="H30">
        <v>0.234395915521314</v>
      </c>
      <c r="I30">
        <v>1.6529772428441499E-2</v>
      </c>
      <c r="J30">
        <v>6.6307519026318304E-2</v>
      </c>
      <c r="K30">
        <v>0.80313680420895195</v>
      </c>
      <c r="L30">
        <v>6.4948407248811402E-2</v>
      </c>
      <c r="M30">
        <v>4.97444875780646E-2</v>
      </c>
      <c r="N30">
        <v>0.19167491178676799</v>
      </c>
      <c r="P30" t="str">
        <f t="shared" si="3"/>
        <v/>
      </c>
      <c r="Q30" t="str">
        <f t="shared" si="0"/>
        <v/>
      </c>
      <c r="R30" t="str">
        <f t="shared" si="1"/>
        <v/>
      </c>
      <c r="S30" t="str">
        <f t="shared" si="2"/>
        <v/>
      </c>
    </row>
    <row r="31" spans="1:19" x14ac:dyDescent="0.25">
      <c r="A31">
        <v>30</v>
      </c>
      <c r="B31" t="s">
        <v>131</v>
      </c>
      <c r="C31">
        <v>1.64370291842143</v>
      </c>
      <c r="D31">
        <v>0.50745513215633598</v>
      </c>
      <c r="E31">
        <v>1.1990338261838799E-3</v>
      </c>
      <c r="F31">
        <v>19.801370451814002</v>
      </c>
      <c r="G31">
        <v>2399.5451377568102</v>
      </c>
      <c r="H31">
        <v>0.99341582360571701</v>
      </c>
      <c r="I31">
        <v>1.3087133316528401</v>
      </c>
      <c r="J31">
        <v>0.56863609425134398</v>
      </c>
      <c r="K31">
        <v>2.1363647435505E-2</v>
      </c>
      <c r="L31">
        <v>-0.111983588809273</v>
      </c>
      <c r="M31">
        <v>5.4683728982032401E-2</v>
      </c>
      <c r="N31">
        <v>4.0575569739469797E-2</v>
      </c>
    </row>
    <row r="32" spans="1:19" x14ac:dyDescent="0.25">
      <c r="A32">
        <v>31</v>
      </c>
      <c r="B32" t="s">
        <v>145</v>
      </c>
      <c r="C32">
        <v>1.3430572244377199</v>
      </c>
      <c r="D32">
        <v>0.57922061864169405</v>
      </c>
      <c r="E32">
        <v>2.04095871917419E-2</v>
      </c>
      <c r="F32">
        <v>20.106179207032898</v>
      </c>
      <c r="G32">
        <v>2399.54518073401</v>
      </c>
      <c r="H32">
        <v>0.99331447377074</v>
      </c>
      <c r="I32">
        <v>0.69150438127219604</v>
      </c>
      <c r="J32">
        <v>0.67154772593596601</v>
      </c>
      <c r="K32">
        <v>0.30314268304381198</v>
      </c>
      <c r="L32">
        <v>-0.42293050485789802</v>
      </c>
      <c r="M32">
        <v>0.27242796972069799</v>
      </c>
      <c r="N32">
        <v>0.120554848065859</v>
      </c>
    </row>
    <row r="33" spans="1:14" x14ac:dyDescent="0.25">
      <c r="A33">
        <v>32</v>
      </c>
      <c r="B33" t="s">
        <v>46</v>
      </c>
      <c r="C33">
        <v>1.7075956918539199</v>
      </c>
      <c r="D33">
        <v>0.53093858667123806</v>
      </c>
      <c r="E33">
        <v>1.29907934497893E-3</v>
      </c>
      <c r="F33">
        <v>19.912915219860501</v>
      </c>
      <c r="G33">
        <v>2399.5451499802898</v>
      </c>
      <c r="H33">
        <v>0.99337873460975101</v>
      </c>
      <c r="I33">
        <v>1.3642807057764099</v>
      </c>
      <c r="J33">
        <v>0.60873059246783501</v>
      </c>
      <c r="K33">
        <v>2.5013792749614901E-2</v>
      </c>
      <c r="L33">
        <v>-0.14328862627272301</v>
      </c>
      <c r="M33">
        <v>0.15522604188618899</v>
      </c>
      <c r="N33">
        <v>0.35595688385725399</v>
      </c>
    </row>
    <row r="34" spans="1:14" x14ac:dyDescent="0.25">
      <c r="A34">
        <v>33</v>
      </c>
      <c r="B34" t="s">
        <v>129</v>
      </c>
      <c r="C34">
        <v>1.32211501009653</v>
      </c>
      <c r="D34">
        <v>0.55072934070645396</v>
      </c>
      <c r="E34">
        <v>1.6365444257349801E-2</v>
      </c>
      <c r="F34">
        <v>19.272287866808199</v>
      </c>
      <c r="G34">
        <v>2399.54515570184</v>
      </c>
      <c r="H34">
        <v>0.993591745675931</v>
      </c>
      <c r="I34">
        <v>1.0377132813830401</v>
      </c>
      <c r="J34">
        <v>0.63708941531484997</v>
      </c>
      <c r="K34">
        <v>0.103348038434499</v>
      </c>
      <c r="L34">
        <v>-0.43937503047696203</v>
      </c>
      <c r="M34">
        <v>0.195728799179364</v>
      </c>
      <c r="N34">
        <v>2.4779983148713099E-2</v>
      </c>
    </row>
    <row r="35" spans="1:14" x14ac:dyDescent="0.25">
      <c r="A35">
        <v>34</v>
      </c>
      <c r="B35" t="s">
        <v>130</v>
      </c>
      <c r="C35">
        <v>1.1870934181419099</v>
      </c>
      <c r="D35">
        <v>0.55317827488906401</v>
      </c>
      <c r="E35">
        <v>3.1876896044563403E-2</v>
      </c>
      <c r="F35">
        <v>19.6607067174644</v>
      </c>
      <c r="G35">
        <v>2399.5451700367498</v>
      </c>
      <c r="H35">
        <v>0.99346259490286204</v>
      </c>
      <c r="I35">
        <v>0.56946636501749404</v>
      </c>
      <c r="J35">
        <v>0.62975625252670797</v>
      </c>
      <c r="K35">
        <v>0.365855046296435</v>
      </c>
      <c r="L35">
        <v>-0.49082554877122497</v>
      </c>
      <c r="M35">
        <v>0.210692195395419</v>
      </c>
      <c r="N35">
        <v>1.98280528311469E-2</v>
      </c>
    </row>
    <row r="36" spans="1:14" x14ac:dyDescent="0.25">
      <c r="A36">
        <v>35</v>
      </c>
      <c r="B36" t="s">
        <v>45</v>
      </c>
      <c r="C36">
        <v>2.0972982362654902</v>
      </c>
      <c r="D36">
        <v>0.659151149334815</v>
      </c>
      <c r="E36">
        <v>1.4635433544182199E-3</v>
      </c>
      <c r="F36">
        <v>20.073017277074801</v>
      </c>
      <c r="G36">
        <v>2399.54526293664</v>
      </c>
      <c r="H36">
        <v>0.99332550044923995</v>
      </c>
      <c r="I36">
        <v>1.83622697893677</v>
      </c>
      <c r="J36">
        <v>0.76645952223333103</v>
      </c>
      <c r="K36">
        <v>1.65874864307432E-2</v>
      </c>
      <c r="L36">
        <v>0.40122285637793398</v>
      </c>
      <c r="M36">
        <v>0.41393159673499602</v>
      </c>
      <c r="N36">
        <v>0.332396782920234</v>
      </c>
    </row>
    <row r="37" spans="1:14" x14ac:dyDescent="0.25">
      <c r="A37">
        <v>36</v>
      </c>
      <c r="B37" t="s">
        <v>106</v>
      </c>
      <c r="C37">
        <v>0.134795447212158</v>
      </c>
      <c r="D37">
        <v>0.15470109428911699</v>
      </c>
      <c r="E37">
        <v>0.38357490236488201</v>
      </c>
      <c r="F37">
        <v>4.2415564790685999E-2</v>
      </c>
      <c r="G37">
        <v>0.27926624160998198</v>
      </c>
      <c r="H37">
        <v>0.87927986574308203</v>
      </c>
      <c r="I37">
        <v>5.9629484377413902E-2</v>
      </c>
      <c r="J37">
        <v>0.20091718919573501</v>
      </c>
      <c r="K37">
        <v>0.76662960777915401</v>
      </c>
      <c r="L37" t="s">
        <v>170</v>
      </c>
      <c r="M37" t="s">
        <v>170</v>
      </c>
      <c r="N37" t="s">
        <v>170</v>
      </c>
    </row>
    <row r="38" spans="1:14" x14ac:dyDescent="0.25">
      <c r="A38">
        <v>37</v>
      </c>
      <c r="B38" t="s">
        <v>47</v>
      </c>
      <c r="C38">
        <v>-0.85014554317797097</v>
      </c>
      <c r="D38">
        <v>0.60393599639553297</v>
      </c>
      <c r="E38">
        <v>0.15922735755221101</v>
      </c>
      <c r="F38">
        <v>-2.2866270398706598</v>
      </c>
      <c r="G38">
        <v>1.7030591195274201</v>
      </c>
      <c r="H38">
        <v>0.17938253329703099</v>
      </c>
      <c r="I38">
        <v>-0.44660899765793799</v>
      </c>
      <c r="J38">
        <v>0.81088067970800104</v>
      </c>
      <c r="K38">
        <v>0.58179114417414701</v>
      </c>
      <c r="L38" t="s">
        <v>170</v>
      </c>
      <c r="M38" t="s">
        <v>170</v>
      </c>
      <c r="N38" t="s">
        <v>170</v>
      </c>
    </row>
    <row r="39" spans="1:14" x14ac:dyDescent="0.25">
      <c r="A39">
        <v>38</v>
      </c>
      <c r="B39" t="s">
        <v>67</v>
      </c>
      <c r="C39">
        <v>-0.58308972199004605</v>
      </c>
      <c r="D39">
        <v>0.50110529185409103</v>
      </c>
      <c r="E39">
        <v>0.24458323512551</v>
      </c>
      <c r="F39">
        <v>-2.3872897144582002</v>
      </c>
      <c r="G39">
        <v>1.64187346254196</v>
      </c>
      <c r="H39">
        <v>0.14594534370908899</v>
      </c>
      <c r="I39">
        <v>-0.100808059034859</v>
      </c>
      <c r="J39">
        <v>0.64995538785821405</v>
      </c>
      <c r="K39">
        <v>0.87674250841133405</v>
      </c>
      <c r="L39" t="s">
        <v>170</v>
      </c>
      <c r="M39" t="s">
        <v>170</v>
      </c>
      <c r="N39" t="s">
        <v>170</v>
      </c>
    </row>
    <row r="40" spans="1:14" x14ac:dyDescent="0.25">
      <c r="A40">
        <v>39</v>
      </c>
      <c r="B40" t="s">
        <v>62</v>
      </c>
      <c r="C40">
        <v>-0.72195051495176799</v>
      </c>
      <c r="D40">
        <v>0.49098966360742002</v>
      </c>
      <c r="E40">
        <v>0.14145382979496099</v>
      </c>
      <c r="F40">
        <v>-2.37955148759512</v>
      </c>
      <c r="G40">
        <v>1.60771252383032</v>
      </c>
      <c r="H40">
        <v>0.13885051483732599</v>
      </c>
      <c r="I40">
        <v>-0.39208306394486803</v>
      </c>
      <c r="J40">
        <v>0.63847693727810195</v>
      </c>
      <c r="K40">
        <v>0.53915506784898104</v>
      </c>
      <c r="L40" t="s">
        <v>170</v>
      </c>
      <c r="M40" t="s">
        <v>170</v>
      </c>
      <c r="N40" t="s">
        <v>170</v>
      </c>
    </row>
    <row r="41" spans="1:14" x14ac:dyDescent="0.25">
      <c r="A41">
        <v>40</v>
      </c>
      <c r="B41" t="s">
        <v>58</v>
      </c>
      <c r="C41">
        <v>-0.152948423690041</v>
      </c>
      <c r="D41">
        <v>0.51026070196074302</v>
      </c>
      <c r="E41">
        <v>0.76437117812644695</v>
      </c>
      <c r="F41">
        <v>-2.0587787771600499</v>
      </c>
      <c r="G41">
        <v>1.61992395006089</v>
      </c>
      <c r="H41">
        <v>0.20376039833707299</v>
      </c>
      <c r="I41">
        <v>0.52080898188453295</v>
      </c>
      <c r="J41">
        <v>0.69090270013349997</v>
      </c>
      <c r="K41">
        <v>0.45096365092815399</v>
      </c>
      <c r="L41" t="s">
        <v>170</v>
      </c>
      <c r="M41" t="s">
        <v>170</v>
      </c>
      <c r="N41" t="s">
        <v>170</v>
      </c>
    </row>
    <row r="42" spans="1:14" x14ac:dyDescent="0.25">
      <c r="A42">
        <v>41</v>
      </c>
      <c r="B42" t="s">
        <v>65</v>
      </c>
      <c r="C42">
        <v>-0.55345293345287605</v>
      </c>
      <c r="D42">
        <v>0.53518262653780102</v>
      </c>
      <c r="E42">
        <v>0.30107144198170299</v>
      </c>
      <c r="F42">
        <v>-3.1237457824466399</v>
      </c>
      <c r="G42">
        <v>1.7210919432877201</v>
      </c>
      <c r="H42">
        <v>6.95271324459667E-2</v>
      </c>
      <c r="I42">
        <v>2.0212162487090901E-2</v>
      </c>
      <c r="J42">
        <v>0.68127306617568495</v>
      </c>
      <c r="K42">
        <v>0.976331653685789</v>
      </c>
      <c r="L42" t="s">
        <v>170</v>
      </c>
      <c r="M42" t="s">
        <v>170</v>
      </c>
      <c r="N42" t="s">
        <v>170</v>
      </c>
    </row>
    <row r="43" spans="1:14" x14ac:dyDescent="0.25">
      <c r="A43">
        <v>42</v>
      </c>
      <c r="B43" t="s">
        <v>61</v>
      </c>
      <c r="C43">
        <v>-0.47619168653690103</v>
      </c>
      <c r="D43">
        <v>0.49953284598400799</v>
      </c>
      <c r="E43">
        <v>0.34045124882752997</v>
      </c>
      <c r="F43">
        <v>-2.1640886571406899</v>
      </c>
      <c r="G43">
        <v>1.61275237685455</v>
      </c>
      <c r="H43">
        <v>0.179641242065357</v>
      </c>
      <c r="I43">
        <v>-6.5353992950671E-2</v>
      </c>
      <c r="J43">
        <v>0.658576791408091</v>
      </c>
      <c r="K43">
        <v>0.92095153525170204</v>
      </c>
      <c r="L43" t="s">
        <v>170</v>
      </c>
      <c r="M43" t="s">
        <v>170</v>
      </c>
      <c r="N43" t="s">
        <v>170</v>
      </c>
    </row>
    <row r="44" spans="1:14" x14ac:dyDescent="0.25">
      <c r="A44">
        <v>43</v>
      </c>
      <c r="B44" t="s">
        <v>64</v>
      </c>
      <c r="C44">
        <v>-0.29244487933582403</v>
      </c>
      <c r="D44">
        <v>0.52686663418714696</v>
      </c>
      <c r="E44">
        <v>0.578850654562448</v>
      </c>
      <c r="F44">
        <v>-2.31911269694189</v>
      </c>
      <c r="G44">
        <v>1.8332889841603</v>
      </c>
      <c r="H44">
        <v>0.205870910992799</v>
      </c>
      <c r="I44">
        <v>0.19088048541109801</v>
      </c>
      <c r="J44">
        <v>0.67316471893708396</v>
      </c>
      <c r="K44">
        <v>0.77674998826985497</v>
      </c>
      <c r="L44" t="s">
        <v>170</v>
      </c>
      <c r="M44" t="s">
        <v>170</v>
      </c>
      <c r="N44" t="s">
        <v>170</v>
      </c>
    </row>
    <row r="45" spans="1:14" x14ac:dyDescent="0.25">
      <c r="A45">
        <v>44</v>
      </c>
      <c r="B45" t="s">
        <v>59</v>
      </c>
      <c r="C45">
        <v>-0.42072734803573097</v>
      </c>
      <c r="D45">
        <v>0.52079634119645801</v>
      </c>
      <c r="E45">
        <v>0.41917470034635901</v>
      </c>
      <c r="F45">
        <v>-2.6626724837900801</v>
      </c>
      <c r="G45">
        <v>1.64276549497012</v>
      </c>
      <c r="H45">
        <v>0.105050330506658</v>
      </c>
      <c r="I45">
        <v>0.25995052302213101</v>
      </c>
      <c r="J45">
        <v>0.67343898660597101</v>
      </c>
      <c r="K45">
        <v>0.69949328801370703</v>
      </c>
      <c r="L45" t="s">
        <v>170</v>
      </c>
      <c r="M45" t="s">
        <v>170</v>
      </c>
      <c r="N45" t="s">
        <v>170</v>
      </c>
    </row>
    <row r="46" spans="1:14" x14ac:dyDescent="0.25">
      <c r="A46">
        <v>45</v>
      </c>
      <c r="B46" t="s">
        <v>56</v>
      </c>
      <c r="C46">
        <v>-0.75583445054681597</v>
      </c>
      <c r="D46">
        <v>0.53380648488957705</v>
      </c>
      <c r="E46">
        <v>0.15679499413985801</v>
      </c>
      <c r="F46">
        <v>-2.5068199637290198</v>
      </c>
      <c r="G46">
        <v>1.6317335223488401</v>
      </c>
      <c r="H46">
        <v>0.12446665942153</v>
      </c>
      <c r="I46">
        <v>-0.111750006165454</v>
      </c>
      <c r="J46">
        <v>0.86467967689789504</v>
      </c>
      <c r="K46">
        <v>0.89716883994820695</v>
      </c>
      <c r="L46" t="s">
        <v>170</v>
      </c>
      <c r="M46" t="s">
        <v>170</v>
      </c>
      <c r="N46" t="s">
        <v>170</v>
      </c>
    </row>
    <row r="47" spans="1:14" x14ac:dyDescent="0.25">
      <c r="A47">
        <v>46</v>
      </c>
      <c r="B47" t="s">
        <v>66</v>
      </c>
      <c r="C47">
        <v>-0.37931133833246999</v>
      </c>
      <c r="D47">
        <v>0.51668162476531498</v>
      </c>
      <c r="E47">
        <v>0.46286967955951203</v>
      </c>
      <c r="F47">
        <v>-2.1736850001174401</v>
      </c>
      <c r="G47">
        <v>1.63537488653829</v>
      </c>
      <c r="H47">
        <v>0.18379314831952501</v>
      </c>
      <c r="I47">
        <v>0.16726811788732299</v>
      </c>
      <c r="J47">
        <v>0.66772021477194998</v>
      </c>
      <c r="K47">
        <v>0.802195836247792</v>
      </c>
      <c r="L47" t="s">
        <v>170</v>
      </c>
      <c r="M47" t="s">
        <v>170</v>
      </c>
      <c r="N47" t="s">
        <v>170</v>
      </c>
    </row>
    <row r="48" spans="1:14" x14ac:dyDescent="0.25">
      <c r="A48">
        <v>47</v>
      </c>
      <c r="B48" t="s">
        <v>60</v>
      </c>
      <c r="C48">
        <v>-0.53262019798639704</v>
      </c>
      <c r="D48">
        <v>0.50843751193151898</v>
      </c>
      <c r="E48">
        <v>0.29484010737469502</v>
      </c>
      <c r="F48">
        <v>-2.4064713198706702</v>
      </c>
      <c r="G48">
        <v>1.6301176825113699</v>
      </c>
      <c r="H48">
        <v>0.13987513015005901</v>
      </c>
      <c r="I48">
        <v>9.9267297982657002E-2</v>
      </c>
      <c r="J48">
        <v>0.67821385793974598</v>
      </c>
      <c r="K48">
        <v>0.88363264267679198</v>
      </c>
      <c r="L48" t="s">
        <v>170</v>
      </c>
      <c r="M48" t="s">
        <v>170</v>
      </c>
      <c r="N48" t="s">
        <v>170</v>
      </c>
    </row>
    <row r="49" spans="1:14" x14ac:dyDescent="0.25">
      <c r="A49">
        <v>48</v>
      </c>
      <c r="B49" t="s">
        <v>48</v>
      </c>
      <c r="C49">
        <v>-0.75700067106029001</v>
      </c>
      <c r="D49">
        <v>0.56593064124996495</v>
      </c>
      <c r="E49">
        <v>0.18102003786785301</v>
      </c>
      <c r="F49">
        <v>-2.1492181783700302</v>
      </c>
      <c r="G49">
        <v>1.65157155555017</v>
      </c>
      <c r="H49">
        <v>0.19314996307346499</v>
      </c>
      <c r="I49">
        <v>-0.55648993475033703</v>
      </c>
      <c r="J49">
        <v>0.77447887194516296</v>
      </c>
      <c r="K49">
        <v>0.472427667507685</v>
      </c>
      <c r="L49" t="s">
        <v>170</v>
      </c>
      <c r="M49" t="s">
        <v>170</v>
      </c>
      <c r="N49" t="s">
        <v>170</v>
      </c>
    </row>
    <row r="50" spans="1:14" x14ac:dyDescent="0.25">
      <c r="A50">
        <v>49</v>
      </c>
      <c r="B50" t="s">
        <v>57</v>
      </c>
      <c r="C50">
        <v>-0.77956380171339301</v>
      </c>
      <c r="D50">
        <v>0.56989704610779301</v>
      </c>
      <c r="E50">
        <v>0.17134248309106101</v>
      </c>
      <c r="F50">
        <v>-2.9619785259067699</v>
      </c>
      <c r="G50">
        <v>1.6978909131539699</v>
      </c>
      <c r="H50">
        <v>8.1071138189770797E-2</v>
      </c>
      <c r="I50">
        <v>1.0525791685632399E-2</v>
      </c>
      <c r="J50">
        <v>0.73795866391359999</v>
      </c>
      <c r="K50">
        <v>0.98861984779236201</v>
      </c>
      <c r="L50" t="s">
        <v>170</v>
      </c>
      <c r="M50" t="s">
        <v>170</v>
      </c>
      <c r="N50" t="s">
        <v>170</v>
      </c>
    </row>
    <row r="51" spans="1:14" x14ac:dyDescent="0.25">
      <c r="A51">
        <v>50</v>
      </c>
      <c r="B51" t="s">
        <v>54</v>
      </c>
      <c r="C51">
        <v>-2.1611925041796799E-2</v>
      </c>
      <c r="D51">
        <v>0.542471782073635</v>
      </c>
      <c r="E51">
        <v>0.96822090770411995</v>
      </c>
      <c r="F51">
        <v>-1.81433510326741</v>
      </c>
      <c r="G51">
        <v>1.64046012363253</v>
      </c>
      <c r="H51">
        <v>0.26873015875622502</v>
      </c>
      <c r="I51">
        <v>1.1033999018656599</v>
      </c>
      <c r="J51">
        <v>1.03704786485379</v>
      </c>
      <c r="K51">
        <v>0.28733701084833302</v>
      </c>
      <c r="L51" t="s">
        <v>170</v>
      </c>
      <c r="M51" t="s">
        <v>170</v>
      </c>
      <c r="N51" t="s">
        <v>170</v>
      </c>
    </row>
    <row r="52" spans="1:14" x14ac:dyDescent="0.25">
      <c r="A52">
        <v>51</v>
      </c>
      <c r="B52" t="s">
        <v>55</v>
      </c>
      <c r="C52">
        <v>-0.46757816611057301</v>
      </c>
      <c r="D52">
        <v>0.577632054615691</v>
      </c>
      <c r="E52">
        <v>0.41824251605364199</v>
      </c>
      <c r="F52">
        <v>-1.7250733228615001</v>
      </c>
      <c r="G52">
        <v>1.71233873873408</v>
      </c>
      <c r="H52">
        <v>0.31372484051583499</v>
      </c>
      <c r="I52">
        <v>-9.27913296364824E-2</v>
      </c>
      <c r="J52">
        <v>0.738841397001333</v>
      </c>
      <c r="K52">
        <v>0.90005622349038095</v>
      </c>
      <c r="L52" t="s">
        <v>170</v>
      </c>
      <c r="M52" t="s">
        <v>170</v>
      </c>
      <c r="N52" t="s">
        <v>170</v>
      </c>
    </row>
    <row r="53" spans="1:14" x14ac:dyDescent="0.25">
      <c r="A53">
        <v>52</v>
      </c>
      <c r="B53" t="s">
        <v>51</v>
      </c>
      <c r="C53">
        <v>0.86352111509024598</v>
      </c>
      <c r="D53">
        <v>1.3911802584423101</v>
      </c>
      <c r="E53">
        <v>0.53478968378341096</v>
      </c>
      <c r="F53" t="s">
        <v>170</v>
      </c>
      <c r="G53" t="s">
        <v>170</v>
      </c>
      <c r="H53" t="s">
        <v>170</v>
      </c>
      <c r="I53">
        <v>1.1920179858840401</v>
      </c>
      <c r="J53">
        <v>1.4580822641111899</v>
      </c>
      <c r="K53">
        <v>0.41362874934372201</v>
      </c>
      <c r="L53" t="s">
        <v>170</v>
      </c>
      <c r="M53" t="s">
        <v>170</v>
      </c>
      <c r="N53" t="s">
        <v>170</v>
      </c>
    </row>
    <row r="54" spans="1:14" x14ac:dyDescent="0.25">
      <c r="A54">
        <v>53</v>
      </c>
      <c r="B54" t="s">
        <v>52</v>
      </c>
      <c r="C54">
        <v>-0.57881449072135205</v>
      </c>
      <c r="D54">
        <v>0.63186920861373796</v>
      </c>
      <c r="E54">
        <v>0.35964838829358198</v>
      </c>
      <c r="F54">
        <v>-2.3937036490852202</v>
      </c>
      <c r="G54">
        <v>1.6743718709429201</v>
      </c>
      <c r="H54">
        <v>0.15282814710697601</v>
      </c>
      <c r="I54" t="s">
        <v>170</v>
      </c>
      <c r="J54" t="s">
        <v>170</v>
      </c>
      <c r="K54" t="s">
        <v>170</v>
      </c>
      <c r="L54" t="s">
        <v>170</v>
      </c>
      <c r="M54" t="s">
        <v>170</v>
      </c>
      <c r="N54" t="s">
        <v>170</v>
      </c>
    </row>
    <row r="55" spans="1:14" x14ac:dyDescent="0.25">
      <c r="A55">
        <v>54</v>
      </c>
      <c r="B55" t="s">
        <v>50</v>
      </c>
      <c r="C55">
        <v>-0.91423091168541304</v>
      </c>
      <c r="D55">
        <v>0.64854664905606296</v>
      </c>
      <c r="E55">
        <v>0.15863980854787599</v>
      </c>
      <c r="F55">
        <v>-1.83445871451196</v>
      </c>
      <c r="G55">
        <v>1.78616427243911</v>
      </c>
      <c r="H55">
        <v>0.30440253613802098</v>
      </c>
      <c r="I55">
        <v>-0.74549056980798201</v>
      </c>
      <c r="J55">
        <v>0.82499995729458697</v>
      </c>
      <c r="K55">
        <v>0.36619429097526401</v>
      </c>
      <c r="L55" t="s">
        <v>170</v>
      </c>
      <c r="M55" t="s">
        <v>170</v>
      </c>
      <c r="N55" t="s">
        <v>170</v>
      </c>
    </row>
    <row r="56" spans="1:14" x14ac:dyDescent="0.25">
      <c r="A56">
        <v>55</v>
      </c>
      <c r="B56" t="s">
        <v>63</v>
      </c>
      <c r="C56">
        <v>-1.56266883763083</v>
      </c>
      <c r="D56">
        <v>0.88435486602017899</v>
      </c>
      <c r="E56">
        <v>7.7225617008642902E-2</v>
      </c>
      <c r="F56">
        <v>-3.8313199929689801</v>
      </c>
      <c r="G56">
        <v>1.9068225691305101</v>
      </c>
      <c r="H56">
        <v>4.4508584929218602E-2</v>
      </c>
      <c r="I56">
        <v>-0.61820339917996603</v>
      </c>
      <c r="J56">
        <v>1.2693954673627399</v>
      </c>
      <c r="K56">
        <v>0.626253972795346</v>
      </c>
      <c r="L56" t="s">
        <v>170</v>
      </c>
      <c r="M56" t="s">
        <v>170</v>
      </c>
      <c r="N56" t="s">
        <v>170</v>
      </c>
    </row>
    <row r="57" spans="1:14" x14ac:dyDescent="0.25">
      <c r="A57">
        <v>56</v>
      </c>
      <c r="B57" t="s">
        <v>53</v>
      </c>
      <c r="C57">
        <v>-0.29192659904785001</v>
      </c>
      <c r="D57">
        <v>0.76155819545294601</v>
      </c>
      <c r="E57">
        <v>0.70147656231690603</v>
      </c>
      <c r="F57">
        <v>-1.96227162216586</v>
      </c>
      <c r="G57">
        <v>1.7106489603380099</v>
      </c>
      <c r="H57">
        <v>0.25134362766406698</v>
      </c>
      <c r="I57" t="s">
        <v>170</v>
      </c>
      <c r="J57" t="s">
        <v>170</v>
      </c>
      <c r="K57" t="s">
        <v>170</v>
      </c>
      <c r="L57" t="s">
        <v>170</v>
      </c>
      <c r="M57" t="s">
        <v>170</v>
      </c>
      <c r="N57" t="s">
        <v>170</v>
      </c>
    </row>
    <row r="58" spans="1:14" x14ac:dyDescent="0.25">
      <c r="A58">
        <v>57</v>
      </c>
      <c r="B58" t="s">
        <v>49</v>
      </c>
      <c r="C58">
        <v>1.7749931178243701</v>
      </c>
      <c r="D58">
        <v>1.6384057010000099</v>
      </c>
      <c r="E58">
        <v>0.27864597721297801</v>
      </c>
      <c r="F58" t="s">
        <v>170</v>
      </c>
      <c r="G58" t="s">
        <v>170</v>
      </c>
      <c r="H58" t="s">
        <v>170</v>
      </c>
      <c r="I58">
        <v>2.1359123031366001</v>
      </c>
      <c r="J58">
        <v>1.6693660541028501</v>
      </c>
      <c r="K58">
        <v>0.20072980169197099</v>
      </c>
      <c r="L58" t="s">
        <v>170</v>
      </c>
      <c r="M58" t="s">
        <v>170</v>
      </c>
      <c r="N58" t="s">
        <v>170</v>
      </c>
    </row>
    <row r="59" spans="1:14" x14ac:dyDescent="0.25">
      <c r="A59">
        <v>58</v>
      </c>
      <c r="B59" t="s">
        <v>74</v>
      </c>
      <c r="C59">
        <v>-1.13220011044293</v>
      </c>
      <c r="D59">
        <v>0.52968414926563301</v>
      </c>
      <c r="E59">
        <v>3.2557308692285701E-2</v>
      </c>
      <c r="F59">
        <v>-17.591274439016999</v>
      </c>
      <c r="G59">
        <v>2399.5456765860199</v>
      </c>
      <c r="H59">
        <v>0.99415069248632904</v>
      </c>
      <c r="I59">
        <v>-1.0649867582632899</v>
      </c>
      <c r="J59">
        <v>0.60487437094732199</v>
      </c>
      <c r="K59">
        <v>7.8293545386990099E-2</v>
      </c>
      <c r="L59" t="s">
        <v>170</v>
      </c>
      <c r="M59" t="s">
        <v>170</v>
      </c>
      <c r="N59" t="s">
        <v>170</v>
      </c>
    </row>
    <row r="60" spans="1:14" x14ac:dyDescent="0.25">
      <c r="A60">
        <v>59</v>
      </c>
      <c r="B60" t="s">
        <v>79</v>
      </c>
      <c r="C60">
        <v>-1.3972572230983</v>
      </c>
      <c r="D60">
        <v>0.51462182930579903</v>
      </c>
      <c r="E60">
        <v>6.6252847268447298E-3</v>
      </c>
      <c r="F60">
        <v>-17.814230050616501</v>
      </c>
      <c r="G60">
        <v>2399.54567380547</v>
      </c>
      <c r="H60">
        <v>0.99407655844618203</v>
      </c>
      <c r="I60">
        <v>-1.5166702624310899</v>
      </c>
      <c r="J60">
        <v>0.56518630280228899</v>
      </c>
      <c r="K60">
        <v>7.2858743648517603E-3</v>
      </c>
      <c r="L60" t="s">
        <v>170</v>
      </c>
      <c r="M60" t="s">
        <v>170</v>
      </c>
      <c r="N60" t="s">
        <v>170</v>
      </c>
    </row>
    <row r="61" spans="1:14" x14ac:dyDescent="0.25">
      <c r="A61">
        <v>60</v>
      </c>
      <c r="B61" t="s">
        <v>84</v>
      </c>
      <c r="C61">
        <v>-1.0416646964665801</v>
      </c>
      <c r="D61">
        <v>0.54839481154601799</v>
      </c>
      <c r="E61">
        <v>5.75014609092626E-2</v>
      </c>
      <c r="F61">
        <v>-17.5552307410906</v>
      </c>
      <c r="G61">
        <v>2399.54570644863</v>
      </c>
      <c r="H61">
        <v>0.99416267730223096</v>
      </c>
      <c r="I61">
        <v>-1.2100254544853599</v>
      </c>
      <c r="J61">
        <v>0.60943584010096197</v>
      </c>
      <c r="K61">
        <v>4.7090585598088201E-2</v>
      </c>
      <c r="L61" t="s">
        <v>170</v>
      </c>
      <c r="M61" t="s">
        <v>170</v>
      </c>
      <c r="N61" t="s">
        <v>170</v>
      </c>
    </row>
    <row r="62" spans="1:14" x14ac:dyDescent="0.25">
      <c r="A62">
        <v>61</v>
      </c>
      <c r="B62" t="s">
        <v>72</v>
      </c>
      <c r="C62">
        <v>-1.4844105978601401</v>
      </c>
      <c r="D62">
        <v>0.52373242006778198</v>
      </c>
      <c r="E62">
        <v>4.5927348051505203E-3</v>
      </c>
      <c r="F62">
        <v>-17.804622443340701</v>
      </c>
      <c r="G62">
        <v>2399.5456773231499</v>
      </c>
      <c r="H62">
        <v>0.99407975303892704</v>
      </c>
      <c r="I62">
        <v>-1.7547415937164901</v>
      </c>
      <c r="J62">
        <v>0.60361193343175501</v>
      </c>
      <c r="K62">
        <v>3.6483260920855002E-3</v>
      </c>
      <c r="L62" t="s">
        <v>170</v>
      </c>
      <c r="M62" t="s">
        <v>170</v>
      </c>
      <c r="N62" t="s">
        <v>170</v>
      </c>
    </row>
    <row r="63" spans="1:14" x14ac:dyDescent="0.25">
      <c r="A63">
        <v>62</v>
      </c>
      <c r="B63" t="s">
        <v>75</v>
      </c>
      <c r="C63">
        <v>-1.04243014732999</v>
      </c>
      <c r="D63">
        <v>0.57111459886984195</v>
      </c>
      <c r="E63">
        <v>6.7962459717922696E-2</v>
      </c>
      <c r="F63">
        <v>-17.1003657540967</v>
      </c>
      <c r="G63">
        <v>2399.5457237288501</v>
      </c>
      <c r="H63">
        <v>0.994313922758567</v>
      </c>
      <c r="I63">
        <v>-1.3548265078980899</v>
      </c>
      <c r="J63">
        <v>0.639969609960504</v>
      </c>
      <c r="K63">
        <v>3.4258409788095703E-2</v>
      </c>
      <c r="L63" t="s">
        <v>170</v>
      </c>
      <c r="M63" t="s">
        <v>170</v>
      </c>
      <c r="N63" t="s">
        <v>170</v>
      </c>
    </row>
    <row r="64" spans="1:14" x14ac:dyDescent="0.25">
      <c r="A64">
        <v>63</v>
      </c>
      <c r="B64" t="s">
        <v>78</v>
      </c>
      <c r="C64">
        <v>-1.1720257409241399</v>
      </c>
      <c r="D64">
        <v>0.51223814925252098</v>
      </c>
      <c r="E64">
        <v>2.21346955120971E-2</v>
      </c>
      <c r="F64">
        <v>-17.5463508150469</v>
      </c>
      <c r="G64">
        <v>2399.54566644748</v>
      </c>
      <c r="H64">
        <v>0.99416562983319401</v>
      </c>
      <c r="I64">
        <v>-1.2979734815047701</v>
      </c>
      <c r="J64">
        <v>0.56305823365434304</v>
      </c>
      <c r="K64">
        <v>2.11542175196134E-2</v>
      </c>
      <c r="L64" t="s">
        <v>170</v>
      </c>
      <c r="M64" t="s">
        <v>170</v>
      </c>
      <c r="N64" t="s">
        <v>170</v>
      </c>
    </row>
    <row r="65" spans="1:14" x14ac:dyDescent="0.25">
      <c r="A65">
        <v>64</v>
      </c>
      <c r="B65" t="s">
        <v>71</v>
      </c>
      <c r="C65">
        <v>-0.87912294311868</v>
      </c>
      <c r="D65">
        <v>0.56329713090626998</v>
      </c>
      <c r="E65">
        <v>0.118600790860896</v>
      </c>
      <c r="F65">
        <v>-17.3318366008277</v>
      </c>
      <c r="G65">
        <v>2399.5456880066299</v>
      </c>
      <c r="H65">
        <v>0.99423695716238703</v>
      </c>
      <c r="I65">
        <v>-0.83192565061841495</v>
      </c>
      <c r="J65">
        <v>0.75046597855608899</v>
      </c>
      <c r="K65">
        <v>0.26762631915756702</v>
      </c>
      <c r="L65" t="s">
        <v>170</v>
      </c>
      <c r="M65" t="s">
        <v>170</v>
      </c>
      <c r="N65" t="s">
        <v>170</v>
      </c>
    </row>
    <row r="66" spans="1:14" x14ac:dyDescent="0.25">
      <c r="A66">
        <v>65</v>
      </c>
      <c r="B66" t="s">
        <v>70</v>
      </c>
      <c r="C66">
        <v>-1.0405152841882499</v>
      </c>
      <c r="D66">
        <v>0.53780028434694704</v>
      </c>
      <c r="E66">
        <v>5.3019569728759902E-2</v>
      </c>
      <c r="F66">
        <v>-17.3876771755432</v>
      </c>
      <c r="G66">
        <v>2399.5457052516699</v>
      </c>
      <c r="H66">
        <v>0.99421838986984001</v>
      </c>
      <c r="I66">
        <v>-1.2055592902305301</v>
      </c>
      <c r="J66">
        <v>0.58844087161185898</v>
      </c>
      <c r="K66">
        <v>4.0488054548370497E-2</v>
      </c>
      <c r="L66" t="s">
        <v>170</v>
      </c>
      <c r="M66" t="s">
        <v>170</v>
      </c>
      <c r="N66" t="s">
        <v>170</v>
      </c>
    </row>
    <row r="67" spans="1:14" x14ac:dyDescent="0.25">
      <c r="A67">
        <v>66</v>
      </c>
      <c r="B67" t="s">
        <v>76</v>
      </c>
      <c r="C67">
        <v>-1.23158130394377</v>
      </c>
      <c r="D67">
        <v>0.52969680446977296</v>
      </c>
      <c r="E67">
        <v>2.0068302800013101E-2</v>
      </c>
      <c r="F67">
        <v>-17.5450991975856</v>
      </c>
      <c r="G67">
        <v>2399.5456776869801</v>
      </c>
      <c r="H67">
        <v>0.99416604603078296</v>
      </c>
      <c r="I67">
        <v>-1.7607327411002001</v>
      </c>
      <c r="J67">
        <v>0.66855846748783698</v>
      </c>
      <c r="K67">
        <v>8.4478567029779902E-3</v>
      </c>
      <c r="L67" t="s">
        <v>170</v>
      </c>
      <c r="M67" t="s">
        <v>170</v>
      </c>
      <c r="N67" t="s">
        <v>170</v>
      </c>
    </row>
    <row r="68" spans="1:14" x14ac:dyDescent="0.25">
      <c r="A68">
        <v>67</v>
      </c>
      <c r="B68" t="s">
        <v>82</v>
      </c>
      <c r="C68">
        <v>-1.326517322792</v>
      </c>
      <c r="D68">
        <v>0.55377718758550698</v>
      </c>
      <c r="E68">
        <v>1.6602287445036699E-2</v>
      </c>
      <c r="F68">
        <v>-17.8181594522549</v>
      </c>
      <c r="G68">
        <v>2399.54572051885</v>
      </c>
      <c r="H68">
        <v>0.99407525201315305</v>
      </c>
      <c r="I68">
        <v>-1.35371137032037</v>
      </c>
      <c r="J68">
        <v>0.610736385025615</v>
      </c>
      <c r="K68">
        <v>2.6655690369419199E-2</v>
      </c>
      <c r="L68" t="s">
        <v>170</v>
      </c>
      <c r="M68" t="s">
        <v>170</v>
      </c>
      <c r="N68" t="s">
        <v>170</v>
      </c>
    </row>
    <row r="69" spans="1:14" x14ac:dyDescent="0.25">
      <c r="A69">
        <v>68</v>
      </c>
      <c r="B69" t="s">
        <v>77</v>
      </c>
      <c r="C69">
        <v>-1.16588985241428</v>
      </c>
      <c r="D69">
        <v>0.525646951096155</v>
      </c>
      <c r="E69">
        <v>2.65541948973845E-2</v>
      </c>
      <c r="F69">
        <v>-17.350034271016298</v>
      </c>
      <c r="G69">
        <v>2399.5456879110002</v>
      </c>
      <c r="H69">
        <v>0.99423090632469502</v>
      </c>
      <c r="I69">
        <v>-1.42240789844521</v>
      </c>
      <c r="J69">
        <v>0.57847886654238601</v>
      </c>
      <c r="K69">
        <v>1.3937268181985299E-2</v>
      </c>
      <c r="L69" t="s">
        <v>170</v>
      </c>
      <c r="M69" t="s">
        <v>170</v>
      </c>
      <c r="N69" t="s">
        <v>170</v>
      </c>
    </row>
    <row r="70" spans="1:14" x14ac:dyDescent="0.25">
      <c r="A70">
        <v>69</v>
      </c>
      <c r="B70" t="s">
        <v>80</v>
      </c>
      <c r="C70">
        <v>-1.10114610023009</v>
      </c>
      <c r="D70">
        <v>0.53690272247847504</v>
      </c>
      <c r="E70">
        <v>4.02744535479648E-2</v>
      </c>
      <c r="F70">
        <v>-17.481133771581302</v>
      </c>
      <c r="G70">
        <v>2399.5456919512699</v>
      </c>
      <c r="H70">
        <v>0.99418731495260804</v>
      </c>
      <c r="I70">
        <v>-1.18384163067181</v>
      </c>
      <c r="J70">
        <v>0.68888684188211702</v>
      </c>
      <c r="K70">
        <v>8.5708207661927799E-2</v>
      </c>
      <c r="L70" t="s">
        <v>170</v>
      </c>
      <c r="M70" t="s">
        <v>170</v>
      </c>
      <c r="N70" t="s">
        <v>170</v>
      </c>
    </row>
    <row r="71" spans="1:14" x14ac:dyDescent="0.25">
      <c r="A71">
        <v>70</v>
      </c>
      <c r="B71" t="s">
        <v>81</v>
      </c>
      <c r="C71">
        <v>-1.31878017938619</v>
      </c>
      <c r="D71">
        <v>0.53419486553815998</v>
      </c>
      <c r="E71">
        <v>1.3559540641207899E-2</v>
      </c>
      <c r="F71">
        <v>-17.608188783262499</v>
      </c>
      <c r="G71">
        <v>2399.5456868216802</v>
      </c>
      <c r="H71">
        <v>0.994145068392015</v>
      </c>
      <c r="I71">
        <v>-1.5109888836993799</v>
      </c>
      <c r="J71">
        <v>0.60624436179992902</v>
      </c>
      <c r="K71">
        <v>1.2689163721110499E-2</v>
      </c>
      <c r="L71" t="s">
        <v>170</v>
      </c>
      <c r="M71" t="s">
        <v>170</v>
      </c>
      <c r="N71" t="s">
        <v>170</v>
      </c>
    </row>
    <row r="72" spans="1:14" x14ac:dyDescent="0.25">
      <c r="A72">
        <v>71</v>
      </c>
      <c r="B72" t="s">
        <v>68</v>
      </c>
      <c r="C72">
        <v>-0.45503369284818501</v>
      </c>
      <c r="D72">
        <v>0.64580679796233398</v>
      </c>
      <c r="E72">
        <v>0.481060911360215</v>
      </c>
      <c r="F72">
        <v>-17.019923377670199</v>
      </c>
      <c r="G72">
        <v>2399.5457400492501</v>
      </c>
      <c r="H72">
        <v>0.99434067040489704</v>
      </c>
      <c r="I72">
        <v>-0.56076819010581802</v>
      </c>
      <c r="J72">
        <v>0.82119886443900802</v>
      </c>
      <c r="K72">
        <v>0.49469197686667199</v>
      </c>
      <c r="L72" t="s">
        <v>170</v>
      </c>
      <c r="M72" t="s">
        <v>170</v>
      </c>
      <c r="N72" t="s">
        <v>170</v>
      </c>
    </row>
    <row r="73" spans="1:14" x14ac:dyDescent="0.25">
      <c r="A73">
        <v>72</v>
      </c>
      <c r="B73" t="s">
        <v>69</v>
      </c>
      <c r="C73">
        <v>-0.42752009257096002</v>
      </c>
      <c r="D73">
        <v>1.38356545941891</v>
      </c>
      <c r="E73">
        <v>0.75732242541305295</v>
      </c>
      <c r="F73" t="s">
        <v>170</v>
      </c>
      <c r="G73" t="s">
        <v>170</v>
      </c>
      <c r="H73" t="s">
        <v>170</v>
      </c>
      <c r="I73">
        <v>-1.09341792344205</v>
      </c>
      <c r="J73">
        <v>1.6205629436159199</v>
      </c>
      <c r="K73">
        <v>0.49985693227818501</v>
      </c>
      <c r="L73" t="s">
        <v>170</v>
      </c>
      <c r="M73" t="s">
        <v>170</v>
      </c>
      <c r="N73" t="s">
        <v>170</v>
      </c>
    </row>
    <row r="74" spans="1:14" x14ac:dyDescent="0.25">
      <c r="A74">
        <v>73</v>
      </c>
      <c r="B74" t="s">
        <v>73</v>
      </c>
      <c r="C74">
        <v>-0.80142955025890805</v>
      </c>
      <c r="D74">
        <v>0.83973067510366095</v>
      </c>
      <c r="E74">
        <v>0.339886874070292</v>
      </c>
      <c r="F74" t="s">
        <v>170</v>
      </c>
      <c r="G74" t="s">
        <v>170</v>
      </c>
      <c r="H74" t="s">
        <v>170</v>
      </c>
      <c r="I74">
        <v>-0.80209825371197896</v>
      </c>
      <c r="J74">
        <v>0.88598700343703496</v>
      </c>
      <c r="K74">
        <v>0.36529797626327498</v>
      </c>
      <c r="L74" t="s">
        <v>170</v>
      </c>
      <c r="M74" t="s">
        <v>170</v>
      </c>
      <c r="N74" t="s">
        <v>170</v>
      </c>
    </row>
    <row r="75" spans="1:14" x14ac:dyDescent="0.25">
      <c r="A75">
        <v>74</v>
      </c>
      <c r="B75" t="s">
        <v>83</v>
      </c>
      <c r="C75">
        <v>-1.5763139982485499</v>
      </c>
      <c r="D75">
        <v>0.89356906248966605</v>
      </c>
      <c r="E75">
        <v>7.7721019335691796E-2</v>
      </c>
      <c r="F75">
        <v>-17.656814829224999</v>
      </c>
      <c r="G75">
        <v>2399.54592512207</v>
      </c>
      <c r="H75">
        <v>0.99412890052948799</v>
      </c>
      <c r="I75">
        <v>-1.9576356801549499</v>
      </c>
      <c r="J75">
        <v>1.1666000650997499</v>
      </c>
      <c r="K75">
        <v>9.3333583585144306E-2</v>
      </c>
      <c r="L75" t="s">
        <v>170</v>
      </c>
      <c r="M75" t="s">
        <v>170</v>
      </c>
      <c r="N75" t="s">
        <v>170</v>
      </c>
    </row>
    <row r="76" spans="1:14" x14ac:dyDescent="0.25">
      <c r="A76">
        <v>75</v>
      </c>
      <c r="B76" t="s">
        <v>174</v>
      </c>
      <c r="C76">
        <v>1.4014913462961001</v>
      </c>
      <c r="D76">
        <v>0.14138990481917699</v>
      </c>
      <c r="E76" s="1">
        <v>3.6827716075144998E-23</v>
      </c>
      <c r="F76">
        <v>1.4541160653634999</v>
      </c>
      <c r="G76">
        <v>0.20828944124302601</v>
      </c>
      <c r="H76" s="1">
        <v>2.9261112101245601E-12</v>
      </c>
      <c r="I76">
        <v>1.39643258128843</v>
      </c>
      <c r="J76">
        <v>0.19379571612930999</v>
      </c>
      <c r="K76" s="1">
        <v>5.7749063233406801E-13</v>
      </c>
      <c r="L76">
        <v>1.35856877769411</v>
      </c>
      <c r="M76">
        <v>0.141004900204554</v>
      </c>
      <c r="N76" s="1">
        <v>5.6944806851581897E-22</v>
      </c>
    </row>
    <row r="77" spans="1:14" x14ac:dyDescent="0.25">
      <c r="A77">
        <v>76</v>
      </c>
      <c r="B77" t="s">
        <v>175</v>
      </c>
      <c r="C77">
        <v>0.24000108732366901</v>
      </c>
      <c r="D77">
        <v>0.200185891839532</v>
      </c>
      <c r="E77">
        <v>0.230570286537289</v>
      </c>
      <c r="F77">
        <v>0.468257525128636</v>
      </c>
      <c r="G77">
        <v>0.27868146657836101</v>
      </c>
      <c r="H77">
        <v>9.2906597565172694E-2</v>
      </c>
      <c r="I77">
        <v>6.3764361873523995E-2</v>
      </c>
      <c r="J77">
        <v>0.29030896969137898</v>
      </c>
      <c r="K77">
        <v>0.82614912251579797</v>
      </c>
      <c r="L77">
        <v>0.19847106726562899</v>
      </c>
      <c r="M77">
        <v>0.199909135695919</v>
      </c>
      <c r="N77">
        <v>0.32080431548619598</v>
      </c>
    </row>
    <row r="78" spans="1:14" x14ac:dyDescent="0.25">
      <c r="A78">
        <v>77</v>
      </c>
      <c r="B78" t="s">
        <v>176</v>
      </c>
      <c r="C78">
        <v>1.4406454707201599</v>
      </c>
      <c r="D78">
        <v>0.14654588106357</v>
      </c>
      <c r="E78" s="1">
        <v>8.3057123083720702E-23</v>
      </c>
      <c r="F78">
        <v>1.5707595287410201</v>
      </c>
      <c r="G78">
        <v>0.21307708362508801</v>
      </c>
      <c r="H78" s="1">
        <v>1.6835198202450999E-13</v>
      </c>
      <c r="I78">
        <v>1.3710472952370101</v>
      </c>
      <c r="J78">
        <v>0.20330570582277699</v>
      </c>
      <c r="K78" s="1">
        <v>1.54326814845732E-11</v>
      </c>
      <c r="L78">
        <v>1.39825446044034</v>
      </c>
      <c r="M78">
        <v>0.14615433925901899</v>
      </c>
      <c r="N78" s="1">
        <v>1.10082587544795E-21</v>
      </c>
    </row>
    <row r="79" spans="1:14" x14ac:dyDescent="0.25">
      <c r="A79">
        <v>78</v>
      </c>
      <c r="B79" t="s">
        <v>177</v>
      </c>
      <c r="C79">
        <v>0.67223937784121601</v>
      </c>
      <c r="D79">
        <v>0.185733149422977</v>
      </c>
      <c r="E79">
        <v>2.9530645012753302E-4</v>
      </c>
      <c r="F79">
        <v>0.82390337601240704</v>
      </c>
      <c r="G79">
        <v>0.26659407158878901</v>
      </c>
      <c r="H79">
        <v>1.9983394472142899E-3</v>
      </c>
      <c r="I79">
        <v>0.57981058080472903</v>
      </c>
      <c r="J79">
        <v>0.26030135598756998</v>
      </c>
      <c r="K79">
        <v>2.5916617480688499E-2</v>
      </c>
      <c r="L79">
        <v>0.62804920689027899</v>
      </c>
      <c r="M79">
        <v>0.18541613003664301</v>
      </c>
      <c r="N79">
        <v>7.0599217600160003E-4</v>
      </c>
    </row>
    <row r="80" spans="1:14" x14ac:dyDescent="0.25">
      <c r="A80">
        <v>79</v>
      </c>
      <c r="B80" t="s">
        <v>184</v>
      </c>
      <c r="C80">
        <v>1.7914150087087</v>
      </c>
      <c r="D80">
        <v>0.112417409252473</v>
      </c>
      <c r="E80" s="1">
        <v>3.5996081669781502E-57</v>
      </c>
      <c r="F80">
        <v>1.9873145029557</v>
      </c>
      <c r="G80">
        <v>0.16375229488137899</v>
      </c>
      <c r="H80" s="1">
        <v>6.7988742881866202E-34</v>
      </c>
      <c r="I80">
        <v>1.6153444794718601</v>
      </c>
      <c r="J80">
        <v>0.15644726381924201</v>
      </c>
      <c r="K80" s="1">
        <v>5.4223085265355001E-25</v>
      </c>
      <c r="L80">
        <v>1.7821477567583699</v>
      </c>
      <c r="M80">
        <v>0.112148191777804</v>
      </c>
      <c r="N80" s="1">
        <v>7.3142486007309501E-57</v>
      </c>
    </row>
    <row r="81" spans="1:14" x14ac:dyDescent="0.25">
      <c r="A81">
        <v>80</v>
      </c>
      <c r="B81" t="s">
        <v>195</v>
      </c>
      <c r="C81">
        <v>1.55034312993708</v>
      </c>
      <c r="D81">
        <v>0.11737003563359601</v>
      </c>
      <c r="E81" s="1">
        <v>7.7831280995789708E-40</v>
      </c>
      <c r="F81">
        <v>1.7033395871380801</v>
      </c>
      <c r="G81">
        <v>0.171004378829542</v>
      </c>
      <c r="H81" s="1">
        <v>2.2624587721239401E-23</v>
      </c>
      <c r="I81">
        <v>1.43240985751742</v>
      </c>
      <c r="J81">
        <v>0.16301531310599701</v>
      </c>
      <c r="K81" s="1">
        <v>1.5365456978675199E-18</v>
      </c>
      <c r="L81">
        <v>1.5326862800540599</v>
      </c>
      <c r="M81">
        <v>0.117056648787506</v>
      </c>
      <c r="N81" s="1">
        <v>3.5848690388382402E-39</v>
      </c>
    </row>
    <row r="82" spans="1:14" x14ac:dyDescent="0.25">
      <c r="A82">
        <v>81</v>
      </c>
      <c r="B82" t="s">
        <v>206</v>
      </c>
      <c r="C82">
        <v>1.8152834705710801</v>
      </c>
      <c r="D82">
        <v>0.11733599850384301</v>
      </c>
      <c r="E82" s="1">
        <v>5.46116401143394E-54</v>
      </c>
      <c r="F82">
        <v>1.9137974593235101</v>
      </c>
      <c r="G82">
        <v>0.171905253743804</v>
      </c>
      <c r="H82" s="1">
        <v>8.6802961971229106E-29</v>
      </c>
      <c r="I82">
        <v>1.75861081301893</v>
      </c>
      <c r="J82">
        <v>0.16198175207134</v>
      </c>
      <c r="K82" s="1">
        <v>1.8503136160980802E-27</v>
      </c>
      <c r="L82">
        <v>1.79035352782674</v>
      </c>
      <c r="M82">
        <v>0.116973120039636</v>
      </c>
      <c r="N82" s="1">
        <v>7.0062312421942099E-53</v>
      </c>
    </row>
    <row r="83" spans="1:14" x14ac:dyDescent="0.25">
      <c r="A83">
        <v>82</v>
      </c>
      <c r="B83" t="s">
        <v>217</v>
      </c>
      <c r="C83">
        <v>1.2423834328791299</v>
      </c>
      <c r="D83">
        <v>0.12957693086747399</v>
      </c>
      <c r="E83" s="1">
        <v>8.9810163593465094E-22</v>
      </c>
      <c r="F83">
        <v>1.2923155892376901</v>
      </c>
      <c r="G83">
        <v>0.19050498460342399</v>
      </c>
      <c r="H83" s="1">
        <v>1.1719213047112E-11</v>
      </c>
      <c r="I83">
        <v>1.23295591967776</v>
      </c>
      <c r="J83">
        <v>0.17804486879392001</v>
      </c>
      <c r="K83" s="1">
        <v>4.3605849959843104E-12</v>
      </c>
      <c r="L83">
        <v>1.21656695077509</v>
      </c>
      <c r="M83">
        <v>0.12923314520913501</v>
      </c>
      <c r="N83" s="1">
        <v>4.7880006249274499E-21</v>
      </c>
    </row>
    <row r="84" spans="1:14" x14ac:dyDescent="0.25">
      <c r="A84">
        <v>83</v>
      </c>
      <c r="B84" t="s">
        <v>228</v>
      </c>
      <c r="C84">
        <v>1.13865450936774</v>
      </c>
      <c r="D84">
        <v>0.13517369614407701</v>
      </c>
      <c r="E84" s="1">
        <v>3.6496554346305202E-17</v>
      </c>
      <c r="F84">
        <v>1.3424606657791001</v>
      </c>
      <c r="G84">
        <v>0.19365088350998499</v>
      </c>
      <c r="H84" s="1">
        <v>4.1383132919767199E-12</v>
      </c>
      <c r="I84">
        <v>0.97260574787031195</v>
      </c>
      <c r="J84">
        <v>0.190996454055196</v>
      </c>
      <c r="K84" s="1">
        <v>3.5379948402245298E-7</v>
      </c>
      <c r="L84">
        <v>1.1103366527393801</v>
      </c>
      <c r="M84">
        <v>0.13483847196534901</v>
      </c>
      <c r="N84" s="1">
        <v>1.80205766806819E-16</v>
      </c>
    </row>
    <row r="85" spans="1:14" x14ac:dyDescent="0.25">
      <c r="A85">
        <v>84</v>
      </c>
      <c r="B85" t="s">
        <v>230</v>
      </c>
      <c r="C85">
        <v>0.72855571431287602</v>
      </c>
      <c r="D85">
        <v>0.15117230064517601</v>
      </c>
      <c r="E85" s="1">
        <v>1.4401004139416401E-6</v>
      </c>
      <c r="F85">
        <v>0.69053424315825196</v>
      </c>
      <c r="G85">
        <v>0.227780270817247</v>
      </c>
      <c r="H85">
        <v>2.4327698572953701E-3</v>
      </c>
      <c r="I85">
        <v>0.78695811411290595</v>
      </c>
      <c r="J85">
        <v>0.20346984973768401</v>
      </c>
      <c r="K85">
        <v>1.0987163351152899E-4</v>
      </c>
      <c r="L85">
        <v>0.69857932350160601</v>
      </c>
      <c r="M85">
        <v>0.15086661727571599</v>
      </c>
      <c r="N85" s="1">
        <v>3.6488361948908901E-6</v>
      </c>
    </row>
    <row r="86" spans="1:14" x14ac:dyDescent="0.25">
      <c r="A86">
        <v>85</v>
      </c>
      <c r="B86" t="s">
        <v>231</v>
      </c>
      <c r="C86">
        <v>1.5625289649531</v>
      </c>
      <c r="D86">
        <v>0.131237016723005</v>
      </c>
      <c r="E86" s="1">
        <v>1.09923500040314E-32</v>
      </c>
      <c r="F86">
        <v>1.77875969474052</v>
      </c>
      <c r="G86">
        <v>0.188563305963656</v>
      </c>
      <c r="H86" s="1">
        <v>3.9767799768299097E-21</v>
      </c>
      <c r="I86">
        <v>1.3887068103507501</v>
      </c>
      <c r="J86">
        <v>0.18506058714014501</v>
      </c>
      <c r="K86" s="1">
        <v>6.1868255064736801E-14</v>
      </c>
      <c r="L86">
        <v>1.52635521229874</v>
      </c>
      <c r="M86">
        <v>0.13085353766935201</v>
      </c>
      <c r="N86" s="1">
        <v>1.9329147280081799E-31</v>
      </c>
    </row>
    <row r="87" spans="1:14" x14ac:dyDescent="0.25">
      <c r="A87">
        <v>86</v>
      </c>
      <c r="B87" t="s">
        <v>232</v>
      </c>
      <c r="C87">
        <v>0.39749245827413598</v>
      </c>
      <c r="D87">
        <v>0.17806228352391801</v>
      </c>
      <c r="E87">
        <v>2.5593649774116999E-2</v>
      </c>
      <c r="F87">
        <v>0.27843978892958998</v>
      </c>
      <c r="G87">
        <v>0.27786255588761299</v>
      </c>
      <c r="H87">
        <v>0.31630620976426299</v>
      </c>
      <c r="I87">
        <v>0.51441975922973404</v>
      </c>
      <c r="J87">
        <v>0.23391579978517499</v>
      </c>
      <c r="K87">
        <v>2.7866094983845999E-2</v>
      </c>
      <c r="L87">
        <v>0.35889962375012702</v>
      </c>
      <c r="M87">
        <v>0.177771439068411</v>
      </c>
      <c r="N87">
        <v>4.3499447326536003E-2</v>
      </c>
    </row>
    <row r="88" spans="1:14" x14ac:dyDescent="0.25">
      <c r="A88">
        <v>87</v>
      </c>
      <c r="B88" t="s">
        <v>178</v>
      </c>
      <c r="C88">
        <v>0.63087012480445703</v>
      </c>
      <c r="D88">
        <v>0.191965393101691</v>
      </c>
      <c r="E88">
        <v>1.0148607533926001E-3</v>
      </c>
      <c r="F88">
        <v>0.72994661364059499</v>
      </c>
      <c r="G88">
        <v>0.28005390563395899</v>
      </c>
      <c r="H88">
        <v>9.1486073709755502E-3</v>
      </c>
      <c r="I88">
        <v>0.590610194176171</v>
      </c>
      <c r="J88">
        <v>0.264729127986221</v>
      </c>
      <c r="K88">
        <v>2.5681251711733299E-2</v>
      </c>
      <c r="L88">
        <v>0.58797145793738903</v>
      </c>
      <c r="M88">
        <v>0.19165704775881101</v>
      </c>
      <c r="N88">
        <v>2.1561842509572101E-3</v>
      </c>
    </row>
    <row r="89" spans="1:14" x14ac:dyDescent="0.25">
      <c r="A89">
        <v>88</v>
      </c>
      <c r="B89" t="s">
        <v>179</v>
      </c>
      <c r="C89">
        <v>1.0298975142815701</v>
      </c>
      <c r="D89">
        <v>0.17367296121735001</v>
      </c>
      <c r="E89" s="1">
        <v>3.0275568920167199E-9</v>
      </c>
      <c r="F89">
        <v>1.4557842563054899</v>
      </c>
      <c r="G89">
        <v>0.23402018733487101</v>
      </c>
      <c r="H89" s="1">
        <v>4.9474120355237301E-10</v>
      </c>
      <c r="I89">
        <v>0.59416657321417699</v>
      </c>
      <c r="J89">
        <v>0.26949016305110302</v>
      </c>
      <c r="K89">
        <v>2.7469522727016998E-2</v>
      </c>
      <c r="L89">
        <v>0.98719005704332496</v>
      </c>
      <c r="M89">
        <v>0.17332801472178799</v>
      </c>
      <c r="N89" s="1">
        <v>1.23009432931651E-8</v>
      </c>
    </row>
    <row r="90" spans="1:14" x14ac:dyDescent="0.25">
      <c r="A90">
        <v>89</v>
      </c>
      <c r="B90" t="s">
        <v>180</v>
      </c>
      <c r="C90">
        <v>0.72118079135491597</v>
      </c>
      <c r="D90">
        <v>0.19597173957938599</v>
      </c>
      <c r="E90">
        <v>2.3321160037166299E-4</v>
      </c>
      <c r="F90">
        <v>0.95323078529816996</v>
      </c>
      <c r="G90">
        <v>0.27647844826862999</v>
      </c>
      <c r="H90">
        <v>5.6526022892751805E-4</v>
      </c>
      <c r="I90">
        <v>0.54855470771727999</v>
      </c>
      <c r="J90">
        <v>0.27994835910402899</v>
      </c>
      <c r="K90">
        <v>5.0055974200768898E-2</v>
      </c>
      <c r="L90">
        <v>0.67769151697957297</v>
      </c>
      <c r="M90">
        <v>0.19565388137856499</v>
      </c>
      <c r="N90">
        <v>5.3274804417992403E-4</v>
      </c>
    </row>
    <row r="91" spans="1:14" x14ac:dyDescent="0.25">
      <c r="A91">
        <v>90</v>
      </c>
      <c r="B91" t="s">
        <v>181</v>
      </c>
      <c r="C91">
        <v>0.46214355053575401</v>
      </c>
      <c r="D91">
        <v>0.218846225283653</v>
      </c>
      <c r="E91">
        <v>3.4709845217042401E-2</v>
      </c>
      <c r="F91">
        <v>0.19157598934821099</v>
      </c>
      <c r="G91">
        <v>0.37108925293572198</v>
      </c>
      <c r="H91">
        <v>0.60567762510721201</v>
      </c>
      <c r="I91">
        <v>0.664621616355767</v>
      </c>
      <c r="J91">
        <v>0.27506836380414601</v>
      </c>
      <c r="K91">
        <v>1.5683219346761298E-2</v>
      </c>
      <c r="L91">
        <v>0.41986731718728398</v>
      </c>
      <c r="M91">
        <v>0.21856149309092801</v>
      </c>
      <c r="N91">
        <v>5.4725542166387899E-2</v>
      </c>
    </row>
    <row r="92" spans="1:14" x14ac:dyDescent="0.25">
      <c r="A92">
        <v>91</v>
      </c>
      <c r="B92" t="s">
        <v>182</v>
      </c>
      <c r="C92">
        <v>0.62136759792096097</v>
      </c>
      <c r="D92">
        <v>0.21105032318011299</v>
      </c>
      <c r="E92">
        <v>3.2382421728023802E-3</v>
      </c>
      <c r="F92">
        <v>0.105848068728851</v>
      </c>
      <c r="G92">
        <v>0.38951321509021303</v>
      </c>
      <c r="H92">
        <v>0.78581849244672297</v>
      </c>
      <c r="I92">
        <v>0.93543827789954204</v>
      </c>
      <c r="J92">
        <v>0.258445029609851</v>
      </c>
      <c r="K92">
        <v>2.9518828826832701E-4</v>
      </c>
      <c r="L92">
        <v>0.5787587326475</v>
      </c>
      <c r="M92">
        <v>0.21075602746535901</v>
      </c>
      <c r="N92">
        <v>6.0306977524092796E-3</v>
      </c>
    </row>
    <row r="93" spans="1:14" x14ac:dyDescent="0.25">
      <c r="A93">
        <v>92</v>
      </c>
      <c r="B93" t="s">
        <v>183</v>
      </c>
      <c r="C93">
        <v>0.61167149420412203</v>
      </c>
      <c r="D93">
        <v>0.21653029904261401</v>
      </c>
      <c r="E93">
        <v>4.7298746849531699E-3</v>
      </c>
      <c r="F93">
        <v>0.646802105606334</v>
      </c>
      <c r="G93">
        <v>0.32230590646926399</v>
      </c>
      <c r="H93">
        <v>4.4771421443290202E-2</v>
      </c>
      <c r="I93">
        <v>0.63541475108200796</v>
      </c>
      <c r="J93">
        <v>0.293376986179119</v>
      </c>
      <c r="K93">
        <v>3.0321555372778398E-2</v>
      </c>
      <c r="L93">
        <v>0.56537352432013699</v>
      </c>
      <c r="M93">
        <v>0.21622182942955701</v>
      </c>
      <c r="N93">
        <v>8.9283724681224006E-3</v>
      </c>
    </row>
    <row r="94" spans="1:14" x14ac:dyDescent="0.25">
      <c r="A94">
        <v>93</v>
      </c>
      <c r="B94" t="s">
        <v>185</v>
      </c>
      <c r="C94">
        <v>1.54634531814746</v>
      </c>
      <c r="D94">
        <v>0.16831982346822</v>
      </c>
      <c r="E94" s="1">
        <v>4.0414832412228697E-20</v>
      </c>
      <c r="F94">
        <v>1.69844135280494</v>
      </c>
      <c r="G94">
        <v>0.242676014489487</v>
      </c>
      <c r="H94" s="1">
        <v>2.58160562856255E-12</v>
      </c>
      <c r="I94">
        <v>1.46516580660971</v>
      </c>
      <c r="J94">
        <v>0.23534056100728201</v>
      </c>
      <c r="K94" s="1">
        <v>4.7933169926301998E-10</v>
      </c>
      <c r="L94">
        <v>1.5001684995706299</v>
      </c>
      <c r="M94">
        <v>0.16790945333735299</v>
      </c>
      <c r="N94" s="1">
        <v>4.0943165984887702E-19</v>
      </c>
    </row>
    <row r="95" spans="1:14" x14ac:dyDescent="0.25">
      <c r="A95">
        <v>94</v>
      </c>
      <c r="B95" t="s">
        <v>186</v>
      </c>
      <c r="C95">
        <v>0.89040022249134898</v>
      </c>
      <c r="D95">
        <v>0.212466177378764</v>
      </c>
      <c r="E95" s="1">
        <v>2.7799010302350501E-5</v>
      </c>
      <c r="F95">
        <v>0.94609289095001203</v>
      </c>
      <c r="G95">
        <v>0.31541936876688897</v>
      </c>
      <c r="H95">
        <v>2.7044424802038702E-3</v>
      </c>
      <c r="I95">
        <v>0.90523151347962505</v>
      </c>
      <c r="J95">
        <v>0.28864330756706902</v>
      </c>
      <c r="K95">
        <v>1.7117595428805699E-3</v>
      </c>
      <c r="L95">
        <v>0.84473935323139704</v>
      </c>
      <c r="M95">
        <v>0.212127143890702</v>
      </c>
      <c r="N95" s="1">
        <v>6.8271287771820002E-5</v>
      </c>
    </row>
    <row r="96" spans="1:14" x14ac:dyDescent="0.25">
      <c r="A96">
        <v>95</v>
      </c>
      <c r="B96" t="s">
        <v>187</v>
      </c>
      <c r="C96">
        <v>0.124977686839992</v>
      </c>
      <c r="D96">
        <v>0.29052145766138998</v>
      </c>
      <c r="E96">
        <v>0.66706178962306895</v>
      </c>
      <c r="F96">
        <v>0.136545279683362</v>
      </c>
      <c r="G96">
        <v>0.44150556534102398</v>
      </c>
      <c r="H96">
        <v>0.75711467921187703</v>
      </c>
      <c r="I96">
        <v>0.18362670084226501</v>
      </c>
      <c r="J96">
        <v>0.38691929143543202</v>
      </c>
      <c r="K96">
        <v>0.63508167786487602</v>
      </c>
      <c r="L96">
        <v>8.0127553745997102E-2</v>
      </c>
      <c r="M96">
        <v>0.29026326318033302</v>
      </c>
      <c r="N96">
        <v>0.78250865782883405</v>
      </c>
    </row>
    <row r="97" spans="1:14" x14ac:dyDescent="0.25">
      <c r="A97">
        <v>96</v>
      </c>
      <c r="B97" t="s">
        <v>188</v>
      </c>
      <c r="C97">
        <v>0.42248355207140897</v>
      </c>
      <c r="D97">
        <v>0.262022051616775</v>
      </c>
      <c r="E97">
        <v>0.106875592126545</v>
      </c>
      <c r="F97">
        <v>0.17461495117991499</v>
      </c>
      <c r="G97">
        <v>0.44171972381376901</v>
      </c>
      <c r="H97">
        <v>0.69261624659023402</v>
      </c>
      <c r="I97">
        <v>0.64992226889695404</v>
      </c>
      <c r="J97">
        <v>0.32915126446556398</v>
      </c>
      <c r="K97">
        <v>4.8320397579167999E-2</v>
      </c>
      <c r="L97">
        <v>0.37629748503203703</v>
      </c>
      <c r="M97">
        <v>0.26172124707158601</v>
      </c>
      <c r="N97">
        <v>0.15049658294274301</v>
      </c>
    </row>
    <row r="98" spans="1:14" x14ac:dyDescent="0.25">
      <c r="A98">
        <v>97</v>
      </c>
      <c r="B98" t="s">
        <v>189</v>
      </c>
      <c r="C98">
        <v>0.41830571917890103</v>
      </c>
      <c r="D98">
        <v>0.26844776245716501</v>
      </c>
      <c r="E98">
        <v>0.119176650547812</v>
      </c>
      <c r="F98">
        <v>0.36557855992303201</v>
      </c>
      <c r="G98">
        <v>0.414174989279536</v>
      </c>
      <c r="H98">
        <v>0.37741626305661002</v>
      </c>
      <c r="I98">
        <v>0.53933172815625896</v>
      </c>
      <c r="J98">
        <v>0.35404584755518298</v>
      </c>
      <c r="K98">
        <v>0.12767399890435399</v>
      </c>
      <c r="L98">
        <v>0.36859431444271001</v>
      </c>
      <c r="M98">
        <v>0.26813899009299702</v>
      </c>
      <c r="N98">
        <v>0.16924338990264301</v>
      </c>
    </row>
    <row r="99" spans="1:14" x14ac:dyDescent="0.25">
      <c r="A99">
        <v>98</v>
      </c>
      <c r="B99" t="s">
        <v>190</v>
      </c>
      <c r="C99">
        <v>0.96620367583409805</v>
      </c>
      <c r="D99">
        <v>0.22475484450448599</v>
      </c>
      <c r="E99" s="1">
        <v>1.71630408171161E-5</v>
      </c>
      <c r="F99">
        <v>0.98852446256783999</v>
      </c>
      <c r="G99">
        <v>0.33542009856841298</v>
      </c>
      <c r="H99">
        <v>3.2074505114000301E-3</v>
      </c>
      <c r="I99">
        <v>1.0385955159375</v>
      </c>
      <c r="J99">
        <v>0.30418494086168302</v>
      </c>
      <c r="K99">
        <v>6.3933104067244299E-4</v>
      </c>
      <c r="L99">
        <v>0.91143537716536105</v>
      </c>
      <c r="M99">
        <v>0.224362182367805</v>
      </c>
      <c r="N99" s="1">
        <v>4.8583330332896703E-5</v>
      </c>
    </row>
    <row r="100" spans="1:14" x14ac:dyDescent="0.25">
      <c r="A100">
        <v>99</v>
      </c>
      <c r="B100" t="s">
        <v>191</v>
      </c>
      <c r="C100">
        <v>0.61856712302481198</v>
      </c>
      <c r="D100">
        <v>0.263104978652558</v>
      </c>
      <c r="E100">
        <v>1.87216343144741E-2</v>
      </c>
      <c r="F100">
        <v>0.49317073048209398</v>
      </c>
      <c r="G100">
        <v>0.415128728530469</v>
      </c>
      <c r="H100">
        <v>0.23483549666967199</v>
      </c>
      <c r="I100">
        <v>0.80716786254957995</v>
      </c>
      <c r="J100">
        <v>0.342420961517516</v>
      </c>
      <c r="K100">
        <v>1.8411419257397501E-2</v>
      </c>
      <c r="L100">
        <v>0.56610653690488499</v>
      </c>
      <c r="M100">
        <v>0.26275691464790002</v>
      </c>
      <c r="N100">
        <v>3.1201946668173601E-2</v>
      </c>
    </row>
    <row r="101" spans="1:14" x14ac:dyDescent="0.25">
      <c r="A101">
        <v>100</v>
      </c>
      <c r="B101" t="s">
        <v>192</v>
      </c>
      <c r="C101">
        <v>0.242245664713546</v>
      </c>
      <c r="D101">
        <v>0.31163392096630399</v>
      </c>
      <c r="E101">
        <v>0.43695791265789602</v>
      </c>
      <c r="F101">
        <v>0.193181713901801</v>
      </c>
      <c r="G101">
        <v>0.47930563214862199</v>
      </c>
      <c r="H101">
        <v>0.68691515814493698</v>
      </c>
      <c r="I101">
        <v>0.374558875112944</v>
      </c>
      <c r="J101">
        <v>0.41158599390608103</v>
      </c>
      <c r="K101">
        <v>0.36280249496401601</v>
      </c>
      <c r="L101">
        <v>0.18981556583200901</v>
      </c>
      <c r="M101">
        <v>0.31133638280113901</v>
      </c>
      <c r="N101">
        <v>0.54207380572081398</v>
      </c>
    </row>
    <row r="102" spans="1:14" x14ac:dyDescent="0.25">
      <c r="A102">
        <v>101</v>
      </c>
      <c r="B102" t="s">
        <v>193</v>
      </c>
      <c r="C102">
        <v>0.51791868749249603</v>
      </c>
      <c r="D102">
        <v>0.283931141496852</v>
      </c>
      <c r="E102">
        <v>6.81370128873513E-2</v>
      </c>
      <c r="F102">
        <v>0.72336757998636603</v>
      </c>
      <c r="G102">
        <v>0.39383477853354598</v>
      </c>
      <c r="H102">
        <v>6.6249979000589404E-2</v>
      </c>
      <c r="I102">
        <v>0.42101872435351201</v>
      </c>
      <c r="J102">
        <v>0.41198639293740602</v>
      </c>
      <c r="K102">
        <v>0.306816939274627</v>
      </c>
      <c r="L102">
        <v>0.46607626120116602</v>
      </c>
      <c r="M102">
        <v>0.28360286946063001</v>
      </c>
      <c r="N102">
        <v>0.100297790212212</v>
      </c>
    </row>
    <row r="103" spans="1:14" x14ac:dyDescent="0.25">
      <c r="A103">
        <v>102</v>
      </c>
      <c r="B103" t="s">
        <v>194</v>
      </c>
      <c r="C103">
        <v>0.14868020101457699</v>
      </c>
      <c r="D103">
        <v>0.33775900188246399</v>
      </c>
      <c r="E103">
        <v>0.65979507204252297</v>
      </c>
      <c r="F103">
        <v>-0.24225730324776301</v>
      </c>
      <c r="G103">
        <v>0.60298883418330695</v>
      </c>
      <c r="H103">
        <v>0.68786004117659305</v>
      </c>
      <c r="I103">
        <v>0.482898967440336</v>
      </c>
      <c r="J103">
        <v>0.41245371886080701</v>
      </c>
      <c r="K103">
        <v>0.241680977859734</v>
      </c>
      <c r="L103">
        <v>9.5447171993020802E-2</v>
      </c>
      <c r="M103">
        <v>0.33746159836291501</v>
      </c>
      <c r="N103">
        <v>0.77730054987528396</v>
      </c>
    </row>
    <row r="104" spans="1:14" x14ac:dyDescent="0.25">
      <c r="A104">
        <v>103</v>
      </c>
      <c r="B104" t="s">
        <v>196</v>
      </c>
      <c r="C104">
        <v>1.42825546226182</v>
      </c>
      <c r="D104">
        <v>0.213906220296736</v>
      </c>
      <c r="E104" s="1">
        <v>2.4385472800327599E-11</v>
      </c>
      <c r="F104">
        <v>1.8156469988719799</v>
      </c>
      <c r="G104">
        <v>0.28541783176299002</v>
      </c>
      <c r="H104" s="1">
        <v>1.99968649249216E-10</v>
      </c>
      <c r="I104">
        <v>1.09970045809062</v>
      </c>
      <c r="J104">
        <v>0.333457329948327</v>
      </c>
      <c r="K104">
        <v>9.74196319557505E-4</v>
      </c>
      <c r="L104">
        <v>1.3730973389860199</v>
      </c>
      <c r="M104">
        <v>0.21341201430427101</v>
      </c>
      <c r="N104" s="1">
        <v>1.2427184227371199E-10</v>
      </c>
    </row>
    <row r="105" spans="1:14" x14ac:dyDescent="0.25">
      <c r="A105">
        <v>104</v>
      </c>
      <c r="B105" t="s">
        <v>197</v>
      </c>
      <c r="C105">
        <v>0.79286869794432502</v>
      </c>
      <c r="D105">
        <v>0.27801722749626501</v>
      </c>
      <c r="E105">
        <v>4.3463015423019502E-3</v>
      </c>
      <c r="F105">
        <v>1.0887846651158499</v>
      </c>
      <c r="G105">
        <v>0.37864484038342999</v>
      </c>
      <c r="H105">
        <v>4.0341707863598298E-3</v>
      </c>
      <c r="I105">
        <v>0.60247705730009904</v>
      </c>
      <c r="J105">
        <v>0.41370096524234701</v>
      </c>
      <c r="K105">
        <v>0.14530680570610499</v>
      </c>
      <c r="L105">
        <v>0.73371627909886805</v>
      </c>
      <c r="M105">
        <v>0.27758318939238003</v>
      </c>
      <c r="N105">
        <v>8.2119174192305799E-3</v>
      </c>
    </row>
    <row r="106" spans="1:14" x14ac:dyDescent="0.25">
      <c r="A106">
        <v>105</v>
      </c>
      <c r="B106" t="s">
        <v>198</v>
      </c>
      <c r="C106">
        <v>0.46717607231710201</v>
      </c>
      <c r="D106">
        <v>0.32543320717007101</v>
      </c>
      <c r="E106">
        <v>0.15113005326065601</v>
      </c>
      <c r="F106">
        <v>1.0551337470350399</v>
      </c>
      <c r="G106">
        <v>0.39748808536075098</v>
      </c>
      <c r="H106">
        <v>7.9425077493389794E-3</v>
      </c>
      <c r="I106">
        <v>-0.22213847203697201</v>
      </c>
      <c r="J106">
        <v>0.60154028343643295</v>
      </c>
      <c r="K106">
        <v>0.71191695466094296</v>
      </c>
      <c r="L106">
        <v>0.40788084470789499</v>
      </c>
      <c r="M106">
        <v>0.32504959563407199</v>
      </c>
      <c r="N106">
        <v>0.20954175229150099</v>
      </c>
    </row>
    <row r="107" spans="1:14" x14ac:dyDescent="0.25">
      <c r="A107">
        <v>106</v>
      </c>
      <c r="B107" t="s">
        <v>199</v>
      </c>
      <c r="C107">
        <v>0.41623156570536102</v>
      </c>
      <c r="D107">
        <v>0.33942965463640601</v>
      </c>
      <c r="E107">
        <v>0.220098014383945</v>
      </c>
      <c r="F107">
        <v>0.63383340634127305</v>
      </c>
      <c r="G107">
        <v>0.483293773331885</v>
      </c>
      <c r="H107">
        <v>0.18969334901036</v>
      </c>
      <c r="I107">
        <v>0.32829417960611101</v>
      </c>
      <c r="J107">
        <v>0.47839429081545498</v>
      </c>
      <c r="K107">
        <v>0.49256061601627699</v>
      </c>
      <c r="L107">
        <v>0.35840460551714898</v>
      </c>
      <c r="M107">
        <v>0.33904439630933503</v>
      </c>
      <c r="N107">
        <v>0.290464909215709</v>
      </c>
    </row>
    <row r="108" spans="1:14" x14ac:dyDescent="0.25">
      <c r="A108">
        <v>107</v>
      </c>
      <c r="B108" t="s">
        <v>200</v>
      </c>
      <c r="C108">
        <v>0.55733878585065699</v>
      </c>
      <c r="D108">
        <v>0.32612673122945202</v>
      </c>
      <c r="E108">
        <v>8.7457650655690194E-2</v>
      </c>
      <c r="F108">
        <v>0.45059972221306499</v>
      </c>
      <c r="G108">
        <v>0.53296987398978202</v>
      </c>
      <c r="H108">
        <v>0.39785927960511103</v>
      </c>
      <c r="I108">
        <v>0.71430366963377501</v>
      </c>
      <c r="J108">
        <v>0.414961584978569</v>
      </c>
      <c r="K108">
        <v>8.5183159947901904E-2</v>
      </c>
      <c r="L108">
        <v>0.50110807516244305</v>
      </c>
      <c r="M108">
        <v>0.32571448195765001</v>
      </c>
      <c r="N108">
        <v>0.12392915041567901</v>
      </c>
    </row>
    <row r="109" spans="1:14" x14ac:dyDescent="0.25">
      <c r="A109">
        <v>108</v>
      </c>
      <c r="B109" t="s">
        <v>201</v>
      </c>
      <c r="C109">
        <v>0.27792515012814201</v>
      </c>
      <c r="D109">
        <v>0.37504687162577399</v>
      </c>
      <c r="E109">
        <v>0.45866851436952799</v>
      </c>
      <c r="F109">
        <v>0.19875697928306499</v>
      </c>
      <c r="G109">
        <v>0.60643556168755097</v>
      </c>
      <c r="H109">
        <v>0.74310353305397703</v>
      </c>
      <c r="I109">
        <v>0.42993621090768502</v>
      </c>
      <c r="J109">
        <v>0.47942332136974197</v>
      </c>
      <c r="K109">
        <v>0.36983747458467903</v>
      </c>
      <c r="L109">
        <v>0.22064218464440699</v>
      </c>
      <c r="M109">
        <v>0.374676365883921</v>
      </c>
      <c r="N109">
        <v>0.55593682192511396</v>
      </c>
    </row>
    <row r="110" spans="1:14" x14ac:dyDescent="0.25">
      <c r="A110">
        <v>109</v>
      </c>
      <c r="B110" t="s">
        <v>202</v>
      </c>
      <c r="C110">
        <v>0.55127587001892098</v>
      </c>
      <c r="D110">
        <v>0.34050104680624699</v>
      </c>
      <c r="E110">
        <v>0.105444308895111</v>
      </c>
      <c r="F110">
        <v>1.1266557372171899</v>
      </c>
      <c r="G110">
        <v>0.42217113689816999</v>
      </c>
      <c r="H110">
        <v>7.6141335326787999E-3</v>
      </c>
      <c r="I110">
        <v>-5.4309379764203497E-2</v>
      </c>
      <c r="J110">
        <v>0.60294433324035102</v>
      </c>
      <c r="K110">
        <v>0.92822871084698499</v>
      </c>
      <c r="L110">
        <v>0.49256358171202302</v>
      </c>
      <c r="M110">
        <v>0.34006671984275999</v>
      </c>
      <c r="N110">
        <v>0.147496219329358</v>
      </c>
    </row>
    <row r="111" spans="1:14" x14ac:dyDescent="0.25">
      <c r="A111">
        <v>110</v>
      </c>
      <c r="B111" t="s">
        <v>203</v>
      </c>
      <c r="C111">
        <v>0.36460555224749902</v>
      </c>
      <c r="D111">
        <v>0.375699804313056</v>
      </c>
      <c r="E111">
        <v>0.33181205517067103</v>
      </c>
      <c r="F111">
        <v>0.61057127881541995</v>
      </c>
      <c r="G111">
        <v>0.53464127990967003</v>
      </c>
      <c r="H111">
        <v>0.25344551650152403</v>
      </c>
      <c r="I111">
        <v>0.27187916062939799</v>
      </c>
      <c r="J111">
        <v>0.52971821463682001</v>
      </c>
      <c r="K111">
        <v>0.60777475526260405</v>
      </c>
      <c r="L111">
        <v>0.30298835072965202</v>
      </c>
      <c r="M111">
        <v>0.37528135611108498</v>
      </c>
      <c r="N111">
        <v>0.41945727109104802</v>
      </c>
    </row>
    <row r="112" spans="1:14" x14ac:dyDescent="0.25">
      <c r="A112">
        <v>111</v>
      </c>
      <c r="B112" t="s">
        <v>204</v>
      </c>
      <c r="C112">
        <v>0.407631812250907</v>
      </c>
      <c r="D112">
        <v>0.37599901525814899</v>
      </c>
      <c r="E112">
        <v>0.27830716318764498</v>
      </c>
      <c r="F112">
        <v>0.65947865358870295</v>
      </c>
      <c r="G112">
        <v>0.53521430229942502</v>
      </c>
      <c r="H112">
        <v>0.217883042597906</v>
      </c>
      <c r="I112">
        <v>0.30556100972660499</v>
      </c>
      <c r="J112">
        <v>0.53005313551078503</v>
      </c>
      <c r="K112">
        <v>0.56429591167427995</v>
      </c>
      <c r="L112">
        <v>0.34442352282490002</v>
      </c>
      <c r="M112">
        <v>0.37557367747187598</v>
      </c>
      <c r="N112">
        <v>0.35911130312998102</v>
      </c>
    </row>
    <row r="113" spans="1:14" x14ac:dyDescent="0.25">
      <c r="A113">
        <v>112</v>
      </c>
      <c r="B113" t="s">
        <v>205</v>
      </c>
      <c r="C113">
        <v>0.68246566965684197</v>
      </c>
      <c r="D113">
        <v>0.34157796052355799</v>
      </c>
      <c r="E113">
        <v>4.5718912222363003E-2</v>
      </c>
      <c r="F113">
        <v>0.93869903188078696</v>
      </c>
      <c r="G113">
        <v>0.48707808199012198</v>
      </c>
      <c r="H113">
        <v>5.3954159517245102E-2</v>
      </c>
      <c r="I113">
        <v>0.56969898497869997</v>
      </c>
      <c r="J113">
        <v>0.48109346995721203</v>
      </c>
      <c r="K113">
        <v>0.23634369321663401</v>
      </c>
      <c r="L113">
        <v>0.61830432925650203</v>
      </c>
      <c r="M113">
        <v>0.341107310505815</v>
      </c>
      <c r="N113">
        <v>6.9887556927751698E-2</v>
      </c>
    </row>
    <row r="114" spans="1:14" x14ac:dyDescent="0.25">
      <c r="A114">
        <v>113</v>
      </c>
      <c r="B114" t="s">
        <v>207</v>
      </c>
      <c r="C114">
        <v>1.1824660838760299</v>
      </c>
      <c r="D114">
        <v>0.28968736755956198</v>
      </c>
      <c r="E114" s="1">
        <v>4.4674845473895701E-5</v>
      </c>
      <c r="F114">
        <v>3.7523387298388299E-2</v>
      </c>
      <c r="G114">
        <v>0.73324037340169701</v>
      </c>
      <c r="H114">
        <v>0.95918627803268097</v>
      </c>
      <c r="I114">
        <v>1.6846747849883399</v>
      </c>
      <c r="J114">
        <v>0.33167087763238601</v>
      </c>
      <c r="K114" s="1">
        <v>3.7871451570395098E-7</v>
      </c>
      <c r="L114">
        <v>1.11511107845639</v>
      </c>
      <c r="M114">
        <v>0.289117872234193</v>
      </c>
      <c r="N114">
        <v>1.14814044008236E-4</v>
      </c>
    </row>
    <row r="115" spans="1:14" x14ac:dyDescent="0.25">
      <c r="A115">
        <v>114</v>
      </c>
      <c r="B115" t="s">
        <v>208</v>
      </c>
      <c r="C115">
        <v>0.60937607494132595</v>
      </c>
      <c r="D115">
        <v>0.37765522439232002</v>
      </c>
      <c r="E115">
        <v>0.106619041808136</v>
      </c>
      <c r="F115">
        <v>1.0229319127235501</v>
      </c>
      <c r="G115">
        <v>0.48850483733570399</v>
      </c>
      <c r="H115">
        <v>3.6259472698519597E-2</v>
      </c>
      <c r="I115">
        <v>0.28174382580160601</v>
      </c>
      <c r="J115">
        <v>0.60581439868180997</v>
      </c>
      <c r="K115">
        <v>0.64188401986189003</v>
      </c>
      <c r="L115">
        <v>0.54048418168860601</v>
      </c>
      <c r="M115">
        <v>0.37716678832181899</v>
      </c>
      <c r="N115">
        <v>0.15185467469149</v>
      </c>
    </row>
    <row r="116" spans="1:14" x14ac:dyDescent="0.25">
      <c r="A116">
        <v>115</v>
      </c>
      <c r="B116" t="s">
        <v>209</v>
      </c>
      <c r="C116">
        <v>-5.0362412415201299E-2</v>
      </c>
      <c r="D116">
        <v>0.51752769180466596</v>
      </c>
      <c r="E116">
        <v>0.92247746400817798</v>
      </c>
      <c r="F116">
        <v>0.54825090642299401</v>
      </c>
      <c r="G116">
        <v>0.61047527454018002</v>
      </c>
      <c r="H116">
        <v>0.36914702954032402</v>
      </c>
      <c r="I116">
        <v>-0.78192496860412897</v>
      </c>
      <c r="J116">
        <v>1.01678872304572</v>
      </c>
      <c r="K116">
        <v>0.44188487952972499</v>
      </c>
      <c r="L116">
        <v>-0.124003518955</v>
      </c>
      <c r="M116">
        <v>0.51716509257304999</v>
      </c>
      <c r="N116">
        <v>0.81050430070100499</v>
      </c>
    </row>
    <row r="117" spans="1:14" x14ac:dyDescent="0.25">
      <c r="A117">
        <v>116</v>
      </c>
      <c r="B117" t="s">
        <v>210</v>
      </c>
      <c r="C117">
        <v>0.83555596592440395</v>
      </c>
      <c r="D117">
        <v>0.359702558858152</v>
      </c>
      <c r="E117">
        <v>2.0184093135324901E-2</v>
      </c>
      <c r="F117">
        <v>1.15724544259062</v>
      </c>
      <c r="G117">
        <v>0.49054917205230902</v>
      </c>
      <c r="H117">
        <v>1.8320235198346999E-2</v>
      </c>
      <c r="I117">
        <v>0.658722964881858</v>
      </c>
      <c r="J117">
        <v>0.53339928234090495</v>
      </c>
      <c r="K117">
        <v>0.216848051803328</v>
      </c>
      <c r="L117">
        <v>0.75855725105965</v>
      </c>
      <c r="M117">
        <v>0.359168885143483</v>
      </c>
      <c r="N117">
        <v>3.4688224711173901E-2</v>
      </c>
    </row>
    <row r="118" spans="1:14" x14ac:dyDescent="0.25">
      <c r="A118">
        <v>117</v>
      </c>
      <c r="B118" t="s">
        <v>211</v>
      </c>
      <c r="C118">
        <v>0.26846913125612798</v>
      </c>
      <c r="D118">
        <v>0.46747473263961398</v>
      </c>
      <c r="E118">
        <v>0.56576713602959805</v>
      </c>
      <c r="F118">
        <v>0.96605247040037201</v>
      </c>
      <c r="G118">
        <v>0.53991473471384999</v>
      </c>
      <c r="H118">
        <v>7.3571571721823506E-2</v>
      </c>
      <c r="I118">
        <v>-0.71225284444627701</v>
      </c>
      <c r="J118">
        <v>1.01726044063597</v>
      </c>
      <c r="K118">
        <v>0.48382261657978998</v>
      </c>
      <c r="L118">
        <v>0.18916011322033099</v>
      </c>
      <c r="M118">
        <v>0.46704892113183</v>
      </c>
      <c r="N118">
        <v>0.68546916936661595</v>
      </c>
    </row>
    <row r="119" spans="1:14" x14ac:dyDescent="0.25">
      <c r="A119">
        <v>118</v>
      </c>
      <c r="B119" t="s">
        <v>212</v>
      </c>
      <c r="C119">
        <v>0.65230042467998794</v>
      </c>
      <c r="D119">
        <v>0.40224594414841403</v>
      </c>
      <c r="E119">
        <v>0.10487922141242199</v>
      </c>
      <c r="F119">
        <v>0.71414992745422901</v>
      </c>
      <c r="G119">
        <v>0.61299405589356504</v>
      </c>
      <c r="H119">
        <v>0.244011166379937</v>
      </c>
      <c r="I119">
        <v>0.73270604120053295</v>
      </c>
      <c r="J119">
        <v>0.53437708113299798</v>
      </c>
      <c r="K119">
        <v>0.17033117184941801</v>
      </c>
      <c r="L119">
        <v>0.574541126744611</v>
      </c>
      <c r="M119">
        <v>0.40174551681910597</v>
      </c>
      <c r="N119">
        <v>0.152684846488471</v>
      </c>
    </row>
    <row r="120" spans="1:14" x14ac:dyDescent="0.25">
      <c r="A120">
        <v>119</v>
      </c>
      <c r="B120" t="s">
        <v>213</v>
      </c>
      <c r="C120">
        <v>0.12209760781553899</v>
      </c>
      <c r="D120">
        <v>0.51888684184052503</v>
      </c>
      <c r="E120">
        <v>0.81397060942249899</v>
      </c>
      <c r="F120">
        <v>0.33207958894213402</v>
      </c>
      <c r="G120">
        <v>0.73694975521337902</v>
      </c>
      <c r="H120">
        <v>0.65226805641331698</v>
      </c>
      <c r="I120">
        <v>8.2937544928794293E-2</v>
      </c>
      <c r="J120">
        <v>0.73220843208833197</v>
      </c>
      <c r="K120">
        <v>0.90981618037591405</v>
      </c>
      <c r="L120">
        <v>4.35434808350895E-2</v>
      </c>
      <c r="M120">
        <v>0.51847468646551698</v>
      </c>
      <c r="N120">
        <v>0.93306930207757899</v>
      </c>
    </row>
    <row r="121" spans="1:14" x14ac:dyDescent="0.25">
      <c r="A121">
        <v>120</v>
      </c>
      <c r="B121" t="s">
        <v>214</v>
      </c>
      <c r="C121">
        <v>0.89015768560373398</v>
      </c>
      <c r="D121">
        <v>0.38057405574666697</v>
      </c>
      <c r="E121">
        <v>1.9336117636022901E-2</v>
      </c>
      <c r="F121">
        <v>0.37977108245506402</v>
      </c>
      <c r="G121">
        <v>0.73752092983936102</v>
      </c>
      <c r="H121">
        <v>0.60660247627914399</v>
      </c>
      <c r="I121">
        <v>1.2824989986064299</v>
      </c>
      <c r="J121">
        <v>0.45183267966847102</v>
      </c>
      <c r="K121">
        <v>4.5334941157643902E-3</v>
      </c>
      <c r="L121">
        <v>0.805456618690091</v>
      </c>
      <c r="M121">
        <v>0.37998035294150101</v>
      </c>
      <c r="N121">
        <v>3.4028629391377803E-2</v>
      </c>
    </row>
    <row r="122" spans="1:14" x14ac:dyDescent="0.25">
      <c r="A122">
        <v>121</v>
      </c>
      <c r="B122" t="s">
        <v>215</v>
      </c>
      <c r="C122">
        <v>0.82061851335615499</v>
      </c>
      <c r="D122">
        <v>0.40403836446625102</v>
      </c>
      <c r="E122">
        <v>4.2250828249855002E-2</v>
      </c>
      <c r="F122">
        <v>1.3975557173094499</v>
      </c>
      <c r="G122">
        <v>0.49603264096601701</v>
      </c>
      <c r="H122">
        <v>4.8404051925983998E-3</v>
      </c>
      <c r="I122">
        <v>0.21346683950269599</v>
      </c>
      <c r="J122">
        <v>0.73345583662055303</v>
      </c>
      <c r="K122">
        <v>0.771018795420918</v>
      </c>
      <c r="L122">
        <v>0.73194349577296902</v>
      </c>
      <c r="M122">
        <v>0.40349351663077498</v>
      </c>
      <c r="N122">
        <v>6.9675338546310195E-2</v>
      </c>
    </row>
    <row r="123" spans="1:14" x14ac:dyDescent="0.25">
      <c r="A123">
        <v>122</v>
      </c>
      <c r="B123" t="s">
        <v>216</v>
      </c>
      <c r="C123">
        <v>0.88972381362463304</v>
      </c>
      <c r="D123">
        <v>0.40481197674349101</v>
      </c>
      <c r="E123">
        <v>2.7958421618164898E-2</v>
      </c>
      <c r="F123">
        <v>1.26660629461928</v>
      </c>
      <c r="G123">
        <v>0.54591284541243301</v>
      </c>
      <c r="H123">
        <v>2.0332109914010799E-2</v>
      </c>
      <c r="I123">
        <v>0.66434593762723004</v>
      </c>
      <c r="J123">
        <v>0.610009754246438</v>
      </c>
      <c r="K123">
        <v>0.27612112819210299</v>
      </c>
      <c r="L123">
        <v>0.79793634176042605</v>
      </c>
      <c r="M123">
        <v>0.40425060974805099</v>
      </c>
      <c r="N123">
        <v>4.8397035817158297E-2</v>
      </c>
    </row>
    <row r="124" spans="1:14" x14ac:dyDescent="0.25">
      <c r="A124">
        <v>123</v>
      </c>
      <c r="B124" t="s">
        <v>218</v>
      </c>
      <c r="C124">
        <v>1.4612846978071901</v>
      </c>
      <c r="D124">
        <v>0.33638382822297902</v>
      </c>
      <c r="E124" s="1">
        <v>1.3984835489360999E-5</v>
      </c>
      <c r="F124">
        <v>2.1814093204359599</v>
      </c>
      <c r="G124">
        <v>0.42276921339951501</v>
      </c>
      <c r="H124" s="1">
        <v>2.4719900817295501E-7</v>
      </c>
      <c r="I124">
        <v>0.71748095190057803</v>
      </c>
      <c r="J124">
        <v>0.61083840967477898</v>
      </c>
      <c r="K124">
        <v>0.240161233896238</v>
      </c>
      <c r="L124">
        <v>1.36975874000217</v>
      </c>
      <c r="M124">
        <v>0.33564918973841501</v>
      </c>
      <c r="N124" s="1">
        <v>4.4857075715226502E-5</v>
      </c>
    </row>
    <row r="125" spans="1:14" x14ac:dyDescent="0.25">
      <c r="A125">
        <v>124</v>
      </c>
      <c r="B125" t="s">
        <v>219</v>
      </c>
      <c r="C125">
        <v>0.75730346382063995</v>
      </c>
      <c r="D125">
        <v>0.47222300093771302</v>
      </c>
      <c r="E125">
        <v>0.10878045873271699</v>
      </c>
      <c r="F125">
        <v>0.89055240495247601</v>
      </c>
      <c r="G125">
        <v>0.74581219688307798</v>
      </c>
      <c r="H125">
        <v>0.232450359051941</v>
      </c>
      <c r="I125">
        <v>0.79296431387763799</v>
      </c>
      <c r="J125">
        <v>0.611799121600207</v>
      </c>
      <c r="K125">
        <v>0.19493457549319901</v>
      </c>
      <c r="L125">
        <v>0.665246797721885</v>
      </c>
      <c r="M125">
        <v>0.47165892981501301</v>
      </c>
      <c r="N125">
        <v>0.15840969073481201</v>
      </c>
    </row>
    <row r="126" spans="1:14" x14ac:dyDescent="0.25">
      <c r="A126">
        <v>125</v>
      </c>
      <c r="B126" t="s">
        <v>220</v>
      </c>
      <c r="C126">
        <v>1.0191671789166901</v>
      </c>
      <c r="D126">
        <v>0.43644302814678798</v>
      </c>
      <c r="E126">
        <v>1.9534719604908098E-2</v>
      </c>
      <c r="F126">
        <v>1.7194976232768699</v>
      </c>
      <c r="G126">
        <v>0.55738577236601505</v>
      </c>
      <c r="H126">
        <v>2.03598183214796E-3</v>
      </c>
      <c r="I126">
        <v>0.43490602959605801</v>
      </c>
      <c r="J126">
        <v>0.73590335604345902</v>
      </c>
      <c r="K126">
        <v>0.55453212426139997</v>
      </c>
      <c r="L126">
        <v>0.92306721117159296</v>
      </c>
      <c r="M126">
        <v>0.43579356300717098</v>
      </c>
      <c r="N126">
        <v>3.4164099948424398E-2</v>
      </c>
    </row>
    <row r="127" spans="1:14" x14ac:dyDescent="0.25">
      <c r="A127">
        <v>126</v>
      </c>
      <c r="B127" t="s">
        <v>221</v>
      </c>
      <c r="C127">
        <v>-0.761581227220408</v>
      </c>
      <c r="D127">
        <v>1.01198451569835</v>
      </c>
      <c r="E127">
        <v>0.45171307889879098</v>
      </c>
      <c r="F127">
        <v>-12.821759669292399</v>
      </c>
      <c r="G127">
        <v>433.18869572473102</v>
      </c>
      <c r="H127">
        <v>0.97638721732308797</v>
      </c>
      <c r="I127">
        <v>-0.241026617105219</v>
      </c>
      <c r="J127">
        <v>1.0208213619131401</v>
      </c>
      <c r="K127">
        <v>0.81334694548439102</v>
      </c>
      <c r="L127">
        <v>-0.86333951109085905</v>
      </c>
      <c r="M127">
        <v>1.0116748684657599</v>
      </c>
      <c r="N127">
        <v>0.393450575063027</v>
      </c>
    </row>
    <row r="128" spans="1:14" x14ac:dyDescent="0.25">
      <c r="A128">
        <v>127</v>
      </c>
      <c r="B128" t="s">
        <v>222</v>
      </c>
      <c r="C128">
        <v>0.67731526138976605</v>
      </c>
      <c r="D128">
        <v>0.52417543936162203</v>
      </c>
      <c r="E128">
        <v>0.19630390368179401</v>
      </c>
      <c r="F128">
        <v>1.53755222649908</v>
      </c>
      <c r="G128">
        <v>0.63122275704040898</v>
      </c>
      <c r="H128">
        <v>1.4857606900554101E-2</v>
      </c>
      <c r="I128">
        <v>-0.21835632957092499</v>
      </c>
      <c r="J128">
        <v>1.02105901630692</v>
      </c>
      <c r="K128">
        <v>0.83066184883748995</v>
      </c>
      <c r="L128">
        <v>0.57408483188696102</v>
      </c>
      <c r="M128">
        <v>0.52355870684540795</v>
      </c>
      <c r="N128">
        <v>0.27285775954478497</v>
      </c>
    </row>
    <row r="129" spans="1:14" x14ac:dyDescent="0.25">
      <c r="A129">
        <v>128</v>
      </c>
      <c r="B129" t="s">
        <v>223</v>
      </c>
      <c r="C129">
        <v>1.7565880912654299</v>
      </c>
      <c r="D129">
        <v>0.35596415142721</v>
      </c>
      <c r="E129" s="1">
        <v>8.0260425937855103E-7</v>
      </c>
      <c r="F129">
        <v>1.68542006913291</v>
      </c>
      <c r="G129">
        <v>0.63578631609039604</v>
      </c>
      <c r="H129">
        <v>8.0272326216710797E-3</v>
      </c>
      <c r="I129">
        <v>1.8869667731573501</v>
      </c>
      <c r="J129">
        <v>0.43408884210229098</v>
      </c>
      <c r="K129" s="1">
        <v>1.38037467552272E-5</v>
      </c>
      <c r="L129">
        <v>1.6437590933322299</v>
      </c>
      <c r="M129">
        <v>0.35500873632517299</v>
      </c>
      <c r="N129" s="1">
        <v>3.6532442471723599E-6</v>
      </c>
    </row>
    <row r="130" spans="1:14" x14ac:dyDescent="0.25">
      <c r="A130">
        <v>129</v>
      </c>
      <c r="B130" t="s">
        <v>224</v>
      </c>
      <c r="C130">
        <v>0.58428169584335699</v>
      </c>
      <c r="D130">
        <v>0.60085834005581695</v>
      </c>
      <c r="E130">
        <v>0.330845760445518</v>
      </c>
      <c r="F130">
        <v>0.62010855634024298</v>
      </c>
      <c r="G130">
        <v>1.0362628902434601</v>
      </c>
      <c r="H130">
        <v>0.54956737327038496</v>
      </c>
      <c r="I130">
        <v>0.66979397042655597</v>
      </c>
      <c r="J130">
        <v>0.73967059128944401</v>
      </c>
      <c r="K130">
        <v>0.36518463117355199</v>
      </c>
      <c r="L130">
        <v>0.47415473400775299</v>
      </c>
      <c r="M130">
        <v>0.60028927351476702</v>
      </c>
      <c r="N130">
        <v>0.42959956241130498</v>
      </c>
    </row>
    <row r="131" spans="1:14" x14ac:dyDescent="0.25">
      <c r="A131">
        <v>130</v>
      </c>
      <c r="B131" t="s">
        <v>225</v>
      </c>
      <c r="C131">
        <v>-0.49868649744814098</v>
      </c>
      <c r="D131">
        <v>1.01393444518128</v>
      </c>
      <c r="E131">
        <v>0.62283735171489696</v>
      </c>
      <c r="F131">
        <v>0.66419167317833205</v>
      </c>
      <c r="G131">
        <v>1.0375041481368401</v>
      </c>
      <c r="H131">
        <v>0.52205416292956897</v>
      </c>
      <c r="I131">
        <v>-13.7668798933536</v>
      </c>
      <c r="J131">
        <v>582.14314401470597</v>
      </c>
      <c r="K131">
        <v>0.981132892713097</v>
      </c>
      <c r="L131">
        <v>-0.61550865237691399</v>
      </c>
      <c r="M131">
        <v>1.01357375647198</v>
      </c>
      <c r="N131">
        <v>0.543674547759876</v>
      </c>
    </row>
    <row r="132" spans="1:14" x14ac:dyDescent="0.25">
      <c r="A132">
        <v>131</v>
      </c>
      <c r="B132" t="s">
        <v>226</v>
      </c>
      <c r="C132">
        <v>1.2068534464274301</v>
      </c>
      <c r="D132">
        <v>0.47894234909073502</v>
      </c>
      <c r="E132">
        <v>1.1741142247482701E-2</v>
      </c>
      <c r="F132">
        <v>1.9429746615262999</v>
      </c>
      <c r="G132">
        <v>0.64677131546244204</v>
      </c>
      <c r="H132">
        <v>2.6635564019989802E-3</v>
      </c>
      <c r="I132">
        <v>0.713089371849434</v>
      </c>
      <c r="J132">
        <v>0.74059361890956998</v>
      </c>
      <c r="K132">
        <v>0.33561683671494003</v>
      </c>
      <c r="L132">
        <v>1.0870224304404901</v>
      </c>
      <c r="M132">
        <v>0.47815289992298299</v>
      </c>
      <c r="N132">
        <v>2.30033922138544E-2</v>
      </c>
    </row>
    <row r="133" spans="1:14" x14ac:dyDescent="0.25">
      <c r="A133">
        <v>132</v>
      </c>
      <c r="B133" t="s">
        <v>227</v>
      </c>
      <c r="C133">
        <v>1.6739265548287801</v>
      </c>
      <c r="D133">
        <v>0.41758121241620499</v>
      </c>
      <c r="E133" s="1">
        <v>6.1073267364484396E-5</v>
      </c>
      <c r="F133">
        <v>0.90386369006157796</v>
      </c>
      <c r="G133">
        <v>1.042981973699</v>
      </c>
      <c r="H133">
        <v>0.38615306195198601</v>
      </c>
      <c r="I133">
        <v>1.97677331625619</v>
      </c>
      <c r="J133">
        <v>0.46849889898271502</v>
      </c>
      <c r="K133" s="1">
        <v>2.4497870732164E-5</v>
      </c>
      <c r="L133">
        <v>1.5475096295189601</v>
      </c>
      <c r="M133">
        <v>0.41668066080107102</v>
      </c>
      <c r="N133">
        <v>2.0409077765956801E-4</v>
      </c>
    </row>
    <row r="134" spans="1:14" x14ac:dyDescent="0.25">
      <c r="A134">
        <v>133</v>
      </c>
      <c r="B134" t="s">
        <v>229</v>
      </c>
      <c r="C134">
        <v>1.6365617186202801</v>
      </c>
      <c r="D134">
        <v>0.44807912004099698</v>
      </c>
      <c r="E134">
        <v>2.5980633489548598E-4</v>
      </c>
      <c r="F134">
        <v>1.6793378392501801</v>
      </c>
      <c r="G134">
        <v>0.77024282263391297</v>
      </c>
      <c r="H134">
        <v>2.92374034226239E-2</v>
      </c>
      <c r="I134">
        <v>1.7259894192694201</v>
      </c>
      <c r="J134">
        <v>0.55436141531018102</v>
      </c>
      <c r="K134">
        <v>1.8489929075398801E-3</v>
      </c>
      <c r="L134">
        <v>1.51623496556368</v>
      </c>
      <c r="M134">
        <v>0.44727647266967302</v>
      </c>
      <c r="N134">
        <v>6.9911024167032998E-4</v>
      </c>
    </row>
    <row r="135" spans="1:14" x14ac:dyDescent="0.25">
      <c r="A135">
        <v>134</v>
      </c>
      <c r="B135" t="s">
        <v>233</v>
      </c>
      <c r="C135">
        <v>-13.795976245323899</v>
      </c>
      <c r="D135">
        <v>559.062741735808</v>
      </c>
      <c r="E135">
        <v>0.98031262228207805</v>
      </c>
      <c r="F135">
        <v>-12.7914511355616</v>
      </c>
      <c r="G135">
        <v>594.52907381924695</v>
      </c>
      <c r="H135">
        <v>0.98283462581841896</v>
      </c>
      <c r="I135">
        <v>-13.6945278999795</v>
      </c>
      <c r="J135">
        <v>679.28120209236795</v>
      </c>
      <c r="K135">
        <v>0.98391547974317695</v>
      </c>
      <c r="L135">
        <v>-13.9222719848716</v>
      </c>
      <c r="M135">
        <v>559.61365717220599</v>
      </c>
      <c r="N135">
        <v>0.98015198531510295</v>
      </c>
    </row>
    <row r="136" spans="1:14" x14ac:dyDescent="0.25">
      <c r="A136">
        <v>135</v>
      </c>
      <c r="B136" t="s">
        <v>234</v>
      </c>
      <c r="C136">
        <v>1.0269806025914301</v>
      </c>
      <c r="D136">
        <v>0.60760958192942105</v>
      </c>
      <c r="E136">
        <v>9.0990048647390104E-2</v>
      </c>
      <c r="F136">
        <v>1.05520226290131</v>
      </c>
      <c r="G136">
        <v>1.0478800730701601</v>
      </c>
      <c r="H136">
        <v>0.31394072253141703</v>
      </c>
      <c r="I136">
        <v>1.1153933893238299</v>
      </c>
      <c r="J136">
        <v>0.74872809425359699</v>
      </c>
      <c r="K136">
        <v>0.136298515571113</v>
      </c>
      <c r="L136">
        <v>0.90191538725474796</v>
      </c>
      <c r="M136">
        <v>0.60702640841376998</v>
      </c>
      <c r="N136">
        <v>0.137333969961145</v>
      </c>
    </row>
    <row r="137" spans="1:14" x14ac:dyDescent="0.25">
      <c r="A137">
        <v>136</v>
      </c>
      <c r="B137" t="s">
        <v>235</v>
      </c>
      <c r="C137">
        <v>0.65636052219982399</v>
      </c>
      <c r="D137">
        <v>0.73265914213393102</v>
      </c>
      <c r="E137">
        <v>0.37032717307912899</v>
      </c>
      <c r="F137">
        <v>1.1591783852253501</v>
      </c>
      <c r="G137">
        <v>1.05036520614713</v>
      </c>
      <c r="H137">
        <v>0.26976861504138899</v>
      </c>
      <c r="I137">
        <v>0.42128255195658398</v>
      </c>
      <c r="J137">
        <v>1.03034655875949</v>
      </c>
      <c r="K137">
        <v>0.68263167942555603</v>
      </c>
      <c r="L137">
        <v>0.54069021384857396</v>
      </c>
      <c r="M137">
        <v>0.73226457537969203</v>
      </c>
      <c r="N137">
        <v>0.46028298662981099</v>
      </c>
    </row>
    <row r="138" spans="1:14" x14ac:dyDescent="0.25">
      <c r="A138">
        <v>137</v>
      </c>
      <c r="B138" t="s">
        <v>236</v>
      </c>
      <c r="C138">
        <v>1.6963760738398299</v>
      </c>
      <c r="D138">
        <v>0.489864964506803</v>
      </c>
      <c r="E138">
        <v>5.3429498649044298E-4</v>
      </c>
      <c r="F138">
        <v>1.2173610728517299</v>
      </c>
      <c r="G138">
        <v>1.05319422725348</v>
      </c>
      <c r="H138">
        <v>0.247732213901245</v>
      </c>
      <c r="I138">
        <v>1.96683061192341</v>
      </c>
      <c r="J138">
        <v>0.56323221502075704</v>
      </c>
      <c r="K138">
        <v>4.7934267301143999E-4</v>
      </c>
      <c r="L138">
        <v>1.5782347877168299</v>
      </c>
      <c r="M138">
        <v>0.48920303075916</v>
      </c>
      <c r="N138">
        <v>1.2547436625846E-3</v>
      </c>
    </row>
    <row r="139" spans="1:14" x14ac:dyDescent="0.25">
      <c r="A139">
        <v>138</v>
      </c>
      <c r="B139" t="s">
        <v>237</v>
      </c>
      <c r="C139">
        <v>0.112788033439814</v>
      </c>
      <c r="D139">
        <v>1.02054529901849</v>
      </c>
      <c r="E139">
        <v>0.91199903533282001</v>
      </c>
      <c r="F139">
        <v>1.3119670610037399</v>
      </c>
      <c r="G139">
        <v>1.05697940744847</v>
      </c>
      <c r="H139">
        <v>0.21451642394949699</v>
      </c>
      <c r="I139">
        <v>-13.709004963286199</v>
      </c>
      <c r="J139">
        <v>763.81220941402898</v>
      </c>
      <c r="K139">
        <v>0.98568022868227301</v>
      </c>
      <c r="L139">
        <v>-1.36261126537292E-2</v>
      </c>
      <c r="M139">
        <v>1.0201376898014001</v>
      </c>
      <c r="N139">
        <v>0.98934286837813901</v>
      </c>
    </row>
    <row r="140" spans="1:14" x14ac:dyDescent="0.25">
      <c r="A140">
        <v>139</v>
      </c>
      <c r="B140" t="s">
        <v>238</v>
      </c>
      <c r="C140">
        <v>0.14688302220577601</v>
      </c>
      <c r="D140">
        <v>1.0210200620771299</v>
      </c>
      <c r="E140">
        <v>0.885611737002586</v>
      </c>
      <c r="F140">
        <v>-12.7377220125036</v>
      </c>
      <c r="G140">
        <v>686.01546281957405</v>
      </c>
      <c r="H140">
        <v>0.98518597854302903</v>
      </c>
      <c r="I140">
        <v>0.61568123453185397</v>
      </c>
      <c r="J140">
        <v>1.0351746070384</v>
      </c>
      <c r="K140">
        <v>0.55200340167455697</v>
      </c>
      <c r="L140">
        <v>2.32633881780413E-2</v>
      </c>
      <c r="M140">
        <v>1.0205988845979701</v>
      </c>
      <c r="N140">
        <v>0.98181470569644402</v>
      </c>
    </row>
    <row r="141" spans="1:14" x14ac:dyDescent="0.25">
      <c r="A141">
        <v>140</v>
      </c>
      <c r="B141" t="s">
        <v>239</v>
      </c>
      <c r="C141">
        <v>-13.778971221303999</v>
      </c>
      <c r="D141">
        <v>642.79277954908105</v>
      </c>
      <c r="E141">
        <v>0.98289777539844603</v>
      </c>
      <c r="F141">
        <v>-12.7377220125032</v>
      </c>
      <c r="G141">
        <v>686.01546281976096</v>
      </c>
      <c r="H141">
        <v>0.98518597854303402</v>
      </c>
      <c r="I141">
        <v>-13.689631091181401</v>
      </c>
      <c r="J141">
        <v>778.82427962650502</v>
      </c>
      <c r="K141">
        <v>0.98597606269986804</v>
      </c>
      <c r="L141">
        <v>-13.907250937134499</v>
      </c>
      <c r="M141">
        <v>643.23751650179497</v>
      </c>
      <c r="N141">
        <v>0.98275051427807403</v>
      </c>
    </row>
    <row r="142" spans="1:14" x14ac:dyDescent="0.25">
      <c r="A142">
        <v>141</v>
      </c>
      <c r="B142" t="s">
        <v>240</v>
      </c>
      <c r="C142">
        <v>2.2622691752569102</v>
      </c>
      <c r="D142">
        <v>0.78521204971660996</v>
      </c>
      <c r="E142">
        <v>3.9629831167672701E-3</v>
      </c>
      <c r="F142">
        <v>-12.828893502996999</v>
      </c>
      <c r="G142">
        <v>1193.19969310239</v>
      </c>
      <c r="H142">
        <v>0.99142157099916695</v>
      </c>
      <c r="I142">
        <v>3.02064304468936</v>
      </c>
      <c r="J142">
        <v>0.82612351798112105</v>
      </c>
      <c r="K142">
        <v>2.5577607422908998E-4</v>
      </c>
      <c r="L142">
        <v>2.1396671267223399</v>
      </c>
      <c r="M142">
        <v>0.78239410040829604</v>
      </c>
      <c r="N142">
        <v>6.2424067648213103E-3</v>
      </c>
    </row>
    <row r="143" spans="1:14" x14ac:dyDescent="0.25">
      <c r="A143">
        <v>142</v>
      </c>
      <c r="B143" t="s">
        <v>241</v>
      </c>
      <c r="C143">
        <v>-13.577786760774201</v>
      </c>
      <c r="D143">
        <v>1180.1031436411399</v>
      </c>
      <c r="E143">
        <v>0.99082006732331596</v>
      </c>
      <c r="F143">
        <v>-12.828893502997399</v>
      </c>
      <c r="G143">
        <v>1193.19969310228</v>
      </c>
      <c r="H143">
        <v>0.99142157099916595</v>
      </c>
      <c r="I143">
        <v>-13.2565639522946</v>
      </c>
      <c r="J143">
        <v>1487.0967821375</v>
      </c>
      <c r="K143">
        <v>0.99288743829803106</v>
      </c>
      <c r="L143">
        <v>-13.7061018854062</v>
      </c>
      <c r="M143">
        <v>1184.0569751217299</v>
      </c>
      <c r="N143">
        <v>0.99076425957918901</v>
      </c>
    </row>
    <row r="144" spans="1:14" x14ac:dyDescent="0.25">
      <c r="A144">
        <v>143</v>
      </c>
      <c r="B144" t="s">
        <v>242</v>
      </c>
      <c r="C144">
        <v>1.6790578283306701</v>
      </c>
      <c r="D144">
        <v>1.0623339665254099</v>
      </c>
      <c r="E144">
        <v>0.11398400770941799</v>
      </c>
      <c r="F144">
        <v>2.6460527468734201</v>
      </c>
      <c r="G144">
        <v>1.17699514477833</v>
      </c>
      <c r="H144">
        <v>2.4567108064201301E-2</v>
      </c>
      <c r="I144">
        <v>-13.2565639522895</v>
      </c>
      <c r="J144">
        <v>1487.0967821387901</v>
      </c>
      <c r="K144">
        <v>0.99288743829804005</v>
      </c>
      <c r="L144">
        <v>1.55298675098824</v>
      </c>
      <c r="M144">
        <v>1.0597551314643401</v>
      </c>
      <c r="N144">
        <v>0.142806264738742</v>
      </c>
    </row>
    <row r="145" spans="1:14" x14ac:dyDescent="0.25">
      <c r="A145">
        <v>144</v>
      </c>
      <c r="B145" t="s">
        <v>243</v>
      </c>
      <c r="C145">
        <v>-13.5460039447286</v>
      </c>
      <c r="D145">
        <v>1237.09524724415</v>
      </c>
      <c r="E145">
        <v>0.99126346055023196</v>
      </c>
      <c r="F145">
        <v>-12.7647673150597</v>
      </c>
      <c r="G145">
        <v>1376.59057193074</v>
      </c>
      <c r="H145">
        <v>0.99260152944685998</v>
      </c>
      <c r="I145">
        <v>-13.256563952293201</v>
      </c>
      <c r="J145">
        <v>1487.09678213505</v>
      </c>
      <c r="K145">
        <v>0.99288743829801995</v>
      </c>
      <c r="L145">
        <v>-13.684658587852001</v>
      </c>
      <c r="M145">
        <v>1241.29173760915</v>
      </c>
      <c r="N145">
        <v>0.99120387552596601</v>
      </c>
    </row>
    <row r="146" spans="1:14" x14ac:dyDescent="0.25">
      <c r="A146">
        <v>145</v>
      </c>
      <c r="B146" t="s">
        <v>244</v>
      </c>
      <c r="C146">
        <v>-13.546003944718301</v>
      </c>
      <c r="D146">
        <v>1237.0952472425099</v>
      </c>
      <c r="E146">
        <v>0.99126346055022696</v>
      </c>
      <c r="F146">
        <v>-12.7647673150618</v>
      </c>
      <c r="G146">
        <v>1376.59057193031</v>
      </c>
      <c r="H146">
        <v>0.99260152944685698</v>
      </c>
      <c r="I146">
        <v>-13.2565639522971</v>
      </c>
      <c r="J146">
        <v>1487.0967821325701</v>
      </c>
      <c r="K146">
        <v>0.99288743829800596</v>
      </c>
      <c r="L146">
        <v>-13.684658587853299</v>
      </c>
      <c r="M146">
        <v>1241.29173760955</v>
      </c>
      <c r="N146">
        <v>0.991203875525968</v>
      </c>
    </row>
    <row r="147" spans="1:14" x14ac:dyDescent="0.25">
      <c r="A147">
        <v>146</v>
      </c>
      <c r="B147" t="s">
        <v>245</v>
      </c>
      <c r="C147">
        <v>-13.5460039447197</v>
      </c>
      <c r="D147">
        <v>1237.0952472446099</v>
      </c>
      <c r="E147">
        <v>0.99126346055024095</v>
      </c>
      <c r="F147">
        <v>-12.764767315058799</v>
      </c>
      <c r="G147">
        <v>1376.59057193023</v>
      </c>
      <c r="H147">
        <v>0.99260152944685798</v>
      </c>
      <c r="I147">
        <v>-13.256563952294799</v>
      </c>
      <c r="J147">
        <v>1487.09678213749</v>
      </c>
      <c r="K147">
        <v>0.99288743829803106</v>
      </c>
      <c r="L147">
        <v>-13.6846585878609</v>
      </c>
      <c r="M147">
        <v>1241.2917376125899</v>
      </c>
      <c r="N147">
        <v>0.99120387552598499</v>
      </c>
    </row>
    <row r="148" spans="1:14" x14ac:dyDescent="0.25">
      <c r="A148">
        <v>147</v>
      </c>
      <c r="B148" t="s">
        <v>246</v>
      </c>
      <c r="C148">
        <v>-13.546003944715901</v>
      </c>
      <c r="D148">
        <v>1237.09524724363</v>
      </c>
      <c r="E148">
        <v>0.99126346055023595</v>
      </c>
      <c r="F148">
        <v>-12.7647673150611</v>
      </c>
      <c r="G148">
        <v>1376.59057193082</v>
      </c>
      <c r="H148">
        <v>0.99260152944685998</v>
      </c>
      <c r="I148">
        <v>-13.256563952297199</v>
      </c>
      <c r="J148">
        <v>1487.09678213908</v>
      </c>
      <c r="K148">
        <v>0.99288743829803705</v>
      </c>
      <c r="L148">
        <v>-13.6846585878605</v>
      </c>
      <c r="M148">
        <v>1241.29173761421</v>
      </c>
      <c r="N148">
        <v>0.99120387552599598</v>
      </c>
    </row>
    <row r="149" spans="1:14" x14ac:dyDescent="0.25">
      <c r="A149">
        <v>148</v>
      </c>
      <c r="B149" t="s">
        <v>247</v>
      </c>
      <c r="C149">
        <v>1.81820158876177</v>
      </c>
      <c r="D149">
        <v>1.06907710498794</v>
      </c>
      <c r="E149">
        <v>8.8995441558109095E-2</v>
      </c>
      <c r="F149">
        <v>-12.764767315064001</v>
      </c>
      <c r="G149">
        <v>1376.59057193031</v>
      </c>
      <c r="H149">
        <v>0.99260152944685598</v>
      </c>
      <c r="I149">
        <v>2.5183605549994699</v>
      </c>
      <c r="J149">
        <v>1.1006309528651199</v>
      </c>
      <c r="K149">
        <v>2.21313347496143E-2</v>
      </c>
      <c r="L149">
        <v>1.6810122173800599</v>
      </c>
      <c r="M149">
        <v>1.0660288742298401</v>
      </c>
      <c r="N149">
        <v>0.11482041781992799</v>
      </c>
    </row>
    <row r="150" spans="1:14" x14ac:dyDescent="0.25">
      <c r="A150">
        <v>149</v>
      </c>
      <c r="B150" t="s">
        <v>248</v>
      </c>
      <c r="C150">
        <v>1.96199198978948</v>
      </c>
      <c r="D150">
        <v>1.0775201279604201</v>
      </c>
      <c r="E150">
        <v>6.8631148073105497E-2</v>
      </c>
      <c r="F150">
        <v>-12.7647673150603</v>
      </c>
      <c r="G150">
        <v>1376.59057193068</v>
      </c>
      <c r="H150">
        <v>0.99260152944685998</v>
      </c>
      <c r="I150">
        <v>2.79529628194779</v>
      </c>
      <c r="J150">
        <v>1.1150681517128</v>
      </c>
      <c r="K150">
        <v>1.21816198486527E-2</v>
      </c>
      <c r="L150">
        <v>1.8198368029381899</v>
      </c>
      <c r="M150">
        <v>1.07378421459847</v>
      </c>
      <c r="N150">
        <v>9.0115609110251696E-2</v>
      </c>
    </row>
    <row r="151" spans="1:14" x14ac:dyDescent="0.25">
      <c r="A151">
        <v>150</v>
      </c>
      <c r="B151" t="s">
        <v>249</v>
      </c>
      <c r="C151">
        <v>-13.584494022733599</v>
      </c>
      <c r="D151">
        <v>1384.1631684987401</v>
      </c>
      <c r="E151">
        <v>0.99216950407430904</v>
      </c>
      <c r="F151">
        <v>-12.7647673150625</v>
      </c>
      <c r="G151">
        <v>1376.59057193177</v>
      </c>
      <c r="H151">
        <v>0.99260152944686397</v>
      </c>
      <c r="I151">
        <v>-13.2279317253487</v>
      </c>
      <c r="J151">
        <v>1766.5652060834</v>
      </c>
      <c r="K151">
        <v>0.99402554526131104</v>
      </c>
      <c r="L151">
        <v>-13.6824093819481</v>
      </c>
      <c r="M151">
        <v>1385.8429956902801</v>
      </c>
      <c r="N151">
        <v>0.99212262436659904</v>
      </c>
    </row>
    <row r="152" spans="1:14" x14ac:dyDescent="0.25">
      <c r="A152">
        <v>151</v>
      </c>
      <c r="B152" t="s">
        <v>250</v>
      </c>
      <c r="C152">
        <v>-13.584494022733301</v>
      </c>
      <c r="D152">
        <v>1384.16316849861</v>
      </c>
      <c r="E152">
        <v>0.99216950407430904</v>
      </c>
      <c r="F152">
        <v>-12.7647673150627</v>
      </c>
      <c r="G152">
        <v>1376.5905719313901</v>
      </c>
      <c r="H152">
        <v>0.99260152944686197</v>
      </c>
      <c r="I152">
        <v>-13.227931725347901</v>
      </c>
      <c r="J152">
        <v>1766.56520608348</v>
      </c>
      <c r="K152">
        <v>0.99402554526131204</v>
      </c>
      <c r="L152">
        <v>-13.6824093819571</v>
      </c>
      <c r="M152">
        <v>1385.84299569423</v>
      </c>
      <c r="N152">
        <v>0.99212262436661602</v>
      </c>
    </row>
    <row r="153" spans="1:14" x14ac:dyDescent="0.25">
      <c r="A153">
        <v>152</v>
      </c>
      <c r="B153" t="s">
        <v>251</v>
      </c>
      <c r="C153">
        <v>-13.584494022733599</v>
      </c>
      <c r="D153">
        <v>1384.1631684987999</v>
      </c>
      <c r="E153">
        <v>0.99216950407431004</v>
      </c>
      <c r="F153">
        <v>-12.764767315059901</v>
      </c>
      <c r="G153">
        <v>1376.5905719304101</v>
      </c>
      <c r="H153">
        <v>0.99260152944685898</v>
      </c>
      <c r="I153">
        <v>-13.2279317253484</v>
      </c>
      <c r="J153">
        <v>1766.56520608339</v>
      </c>
      <c r="K153">
        <v>0.99402554526131104</v>
      </c>
      <c r="L153">
        <v>-13.682409381947</v>
      </c>
      <c r="M153">
        <v>1385.8429956974701</v>
      </c>
      <c r="N153">
        <v>0.992122624366641</v>
      </c>
    </row>
    <row r="154" spans="1:14" x14ac:dyDescent="0.25">
      <c r="A154">
        <v>153</v>
      </c>
      <c r="B154" t="s">
        <v>252</v>
      </c>
      <c r="C154">
        <v>-13.584494022734001</v>
      </c>
      <c r="D154">
        <v>1384.1631684982599</v>
      </c>
      <c r="E154">
        <v>0.99216950407430604</v>
      </c>
      <c r="F154">
        <v>-12.76476731506</v>
      </c>
      <c r="G154">
        <v>1376.5905719300699</v>
      </c>
      <c r="H154">
        <v>0.99260152944685698</v>
      </c>
      <c r="I154">
        <v>-13.227931725349899</v>
      </c>
      <c r="J154">
        <v>1766.5652060832399</v>
      </c>
      <c r="K154">
        <v>0.99402554526131004</v>
      </c>
      <c r="L154">
        <v>-13.682409381951199</v>
      </c>
      <c r="M154">
        <v>1385.8429956949201</v>
      </c>
      <c r="N154">
        <v>0.99212262436662402</v>
      </c>
    </row>
    <row r="155" spans="1:14" x14ac:dyDescent="0.25">
      <c r="A155">
        <v>154</v>
      </c>
      <c r="B155" t="s">
        <v>253</v>
      </c>
      <c r="C155">
        <v>-13.584494022733599</v>
      </c>
      <c r="D155">
        <v>1384.1631684987401</v>
      </c>
      <c r="E155">
        <v>0.99216950407430904</v>
      </c>
      <c r="F155">
        <v>-12.7647673150604</v>
      </c>
      <c r="G155">
        <v>1376.5905719303901</v>
      </c>
      <c r="H155">
        <v>0.99260152944685798</v>
      </c>
      <c r="I155">
        <v>-13.227931725348499</v>
      </c>
      <c r="J155">
        <v>1766.5652060833399</v>
      </c>
      <c r="K155">
        <v>0.99402554526131104</v>
      </c>
      <c r="L155">
        <v>-13.6824093819515</v>
      </c>
      <c r="M155">
        <v>1385.84299569521</v>
      </c>
      <c r="N155">
        <v>0.99212262436662502</v>
      </c>
    </row>
    <row r="156" spans="1:14" x14ac:dyDescent="0.25">
      <c r="A156">
        <v>155</v>
      </c>
      <c r="B156" t="s">
        <v>254</v>
      </c>
      <c r="C156">
        <v>-13.584494022730301</v>
      </c>
      <c r="D156">
        <v>1384.1631684972699</v>
      </c>
      <c r="E156">
        <v>0.99216950407430304</v>
      </c>
      <c r="F156">
        <v>-12.764767315060601</v>
      </c>
      <c r="G156">
        <v>1376.5905719304801</v>
      </c>
      <c r="H156">
        <v>0.99260152944685898</v>
      </c>
      <c r="I156">
        <v>-13.2279317253473</v>
      </c>
      <c r="J156">
        <v>1766.5652060826401</v>
      </c>
      <c r="K156">
        <v>0.99402554526130904</v>
      </c>
      <c r="L156">
        <v>-13.682409381951601</v>
      </c>
      <c r="M156">
        <v>1385.8429956958801</v>
      </c>
      <c r="N156">
        <v>0.99212262436662901</v>
      </c>
    </row>
    <row r="157" spans="1:14" x14ac:dyDescent="0.25">
      <c r="A157">
        <v>156</v>
      </c>
      <c r="B157" t="s">
        <v>255</v>
      </c>
      <c r="C157">
        <v>2.0361015087698702</v>
      </c>
      <c r="D157">
        <v>1.0851808242704499</v>
      </c>
      <c r="E157">
        <v>6.0617040184215501E-2</v>
      </c>
      <c r="F157">
        <v>3.1257365368478198</v>
      </c>
      <c r="G157">
        <v>1.2528682186040601</v>
      </c>
      <c r="H157">
        <v>1.26005209945893E-2</v>
      </c>
      <c r="I157">
        <v>-13.227931725335299</v>
      </c>
      <c r="J157">
        <v>1766.5652060689299</v>
      </c>
      <c r="K157">
        <v>0.99402554526126896</v>
      </c>
      <c r="L157">
        <v>1.93777114712654</v>
      </c>
      <c r="M157">
        <v>1.08339252786311</v>
      </c>
      <c r="N157">
        <v>7.3676986096298497E-2</v>
      </c>
    </row>
    <row r="158" spans="1:14" x14ac:dyDescent="0.25">
      <c r="A158">
        <v>157</v>
      </c>
      <c r="B158" t="s">
        <v>256</v>
      </c>
      <c r="C158">
        <v>-13.5643954718239</v>
      </c>
      <c r="D158">
        <v>1477.71988442213</v>
      </c>
      <c r="E158">
        <v>0.992676101977924</v>
      </c>
      <c r="F158">
        <v>-12.8090692323997</v>
      </c>
      <c r="G158">
        <v>1681.9794615810399</v>
      </c>
      <c r="H158">
        <v>0.993923790375562</v>
      </c>
      <c r="I158">
        <v>-13.2279317253327</v>
      </c>
      <c r="J158">
        <v>1766.56520607896</v>
      </c>
      <c r="K158">
        <v>0.99402554526130404</v>
      </c>
      <c r="L158">
        <v>-13.6732401554174</v>
      </c>
      <c r="M158">
        <v>1479.59922235474</v>
      </c>
      <c r="N158">
        <v>0.99262671149489401</v>
      </c>
    </row>
    <row r="159" spans="1:14" x14ac:dyDescent="0.25">
      <c r="A159">
        <v>158</v>
      </c>
      <c r="B159" t="s">
        <v>257</v>
      </c>
      <c r="C159">
        <v>-13.5643954718247</v>
      </c>
      <c r="D159">
        <v>1477.7198844228401</v>
      </c>
      <c r="E159">
        <v>0.99267610197792699</v>
      </c>
      <c r="F159">
        <v>-12.8090692323585</v>
      </c>
      <c r="G159">
        <v>1681.9794615706001</v>
      </c>
      <c r="H159">
        <v>0.99392379037554401</v>
      </c>
      <c r="I159">
        <v>-13.2279317253483</v>
      </c>
      <c r="J159">
        <v>1766.5652060832599</v>
      </c>
      <c r="K159">
        <v>0.99402554526131104</v>
      </c>
      <c r="L159">
        <v>-13.6732401554187</v>
      </c>
      <c r="M159">
        <v>1479.5992223534799</v>
      </c>
      <c r="N159">
        <v>0.99262671149488702</v>
      </c>
    </row>
    <row r="160" spans="1:14" x14ac:dyDescent="0.25">
      <c r="A160">
        <v>159</v>
      </c>
      <c r="B160" t="s">
        <v>258</v>
      </c>
      <c r="C160">
        <v>-13.5643954718232</v>
      </c>
      <c r="D160">
        <v>1477.71988442204</v>
      </c>
      <c r="E160">
        <v>0.992676101977924</v>
      </c>
      <c r="F160">
        <v>-12.809069232357</v>
      </c>
      <c r="G160">
        <v>1681.979461569</v>
      </c>
      <c r="H160">
        <v>0.99392379037553902</v>
      </c>
      <c r="I160">
        <v>-13.227931725352301</v>
      </c>
      <c r="J160">
        <v>1766.56520608953</v>
      </c>
      <c r="K160">
        <v>0.99402554526133102</v>
      </c>
      <c r="L160">
        <v>-13.673240155419</v>
      </c>
      <c r="M160">
        <v>1479.59922235518</v>
      </c>
      <c r="N160">
        <v>0.99262671149489501</v>
      </c>
    </row>
    <row r="161" spans="1:14" x14ac:dyDescent="0.25">
      <c r="A161">
        <v>160</v>
      </c>
      <c r="B161" t="s">
        <v>259</v>
      </c>
      <c r="C161">
        <v>-13.564395471824399</v>
      </c>
      <c r="D161">
        <v>1477.7198844217401</v>
      </c>
      <c r="E161">
        <v>0.992676101977922</v>
      </c>
      <c r="F161">
        <v>-12.809069232291099</v>
      </c>
      <c r="G161">
        <v>1681.97946157659</v>
      </c>
      <c r="H161">
        <v>0.99392379037559797</v>
      </c>
      <c r="I161">
        <v>-13.227931725348601</v>
      </c>
      <c r="J161">
        <v>1766.5652060837499</v>
      </c>
      <c r="K161">
        <v>0.99402554526131304</v>
      </c>
      <c r="L161">
        <v>-13.673240155424301</v>
      </c>
      <c r="M161">
        <v>1479.5992223573001</v>
      </c>
      <c r="N161">
        <v>0.992626711494903</v>
      </c>
    </row>
    <row r="162" spans="1:14" x14ac:dyDescent="0.25">
      <c r="A162">
        <v>161</v>
      </c>
      <c r="B162" t="s">
        <v>260</v>
      </c>
      <c r="C162">
        <v>-13.564395471824501</v>
      </c>
      <c r="D162">
        <v>1477.7198844232801</v>
      </c>
      <c r="E162">
        <v>0.99267610197792999</v>
      </c>
      <c r="F162">
        <v>-12.809069232359301</v>
      </c>
      <c r="G162">
        <v>1681.9794615707301</v>
      </c>
      <c r="H162">
        <v>0.99392379037554401</v>
      </c>
      <c r="I162">
        <v>-13.2279317253488</v>
      </c>
      <c r="J162">
        <v>1766.5652060837101</v>
      </c>
      <c r="K162">
        <v>0.99402554526131204</v>
      </c>
      <c r="L162">
        <v>-13.673240155425599</v>
      </c>
      <c r="M162">
        <v>1479.5992223579501</v>
      </c>
      <c r="N162">
        <v>0.992626711494906</v>
      </c>
    </row>
    <row r="163" spans="1:14" x14ac:dyDescent="0.25">
      <c r="A163">
        <v>162</v>
      </c>
      <c r="B163" t="s">
        <v>261</v>
      </c>
      <c r="C163">
        <v>-13.564395471824</v>
      </c>
      <c r="D163">
        <v>1477.71988442213</v>
      </c>
      <c r="E163">
        <v>0.992676101977924</v>
      </c>
      <c r="F163">
        <v>-12.8090692323631</v>
      </c>
      <c r="G163">
        <v>1681.9794615779999</v>
      </c>
      <c r="H163">
        <v>0.99392379037556899</v>
      </c>
      <c r="I163">
        <v>-13.227931725348499</v>
      </c>
      <c r="J163">
        <v>1766.5652060832699</v>
      </c>
      <c r="K163">
        <v>0.99402554526131104</v>
      </c>
      <c r="L163">
        <v>-13.6732401554173</v>
      </c>
      <c r="M163">
        <v>1479.5992223553701</v>
      </c>
      <c r="N163">
        <v>0.99262671149489701</v>
      </c>
    </row>
    <row r="164" spans="1:14" x14ac:dyDescent="0.25">
      <c r="A164">
        <v>163</v>
      </c>
      <c r="B164" t="s">
        <v>262</v>
      </c>
      <c r="C164">
        <v>-13.5643954718242</v>
      </c>
      <c r="D164">
        <v>1477.7198844223201</v>
      </c>
      <c r="E164">
        <v>0.992676101977925</v>
      </c>
      <c r="F164">
        <v>-12.8090692323567</v>
      </c>
      <c r="G164">
        <v>1681.9794615695901</v>
      </c>
      <c r="H164">
        <v>0.99392379037554102</v>
      </c>
      <c r="I164">
        <v>-13.227931725348601</v>
      </c>
      <c r="J164">
        <v>1766.56520608356</v>
      </c>
      <c r="K164">
        <v>0.99402554526131204</v>
      </c>
      <c r="L164">
        <v>-13.6732401554177</v>
      </c>
      <c r="M164">
        <v>1479.5992223559399</v>
      </c>
      <c r="N164">
        <v>0.9926267114949</v>
      </c>
    </row>
    <row r="165" spans="1:14" x14ac:dyDescent="0.25">
      <c r="A165">
        <v>164</v>
      </c>
      <c r="B165" t="s">
        <v>263</v>
      </c>
      <c r="C165">
        <v>-13.564395471824101</v>
      </c>
      <c r="D165">
        <v>1477.71988442218</v>
      </c>
      <c r="E165">
        <v>0.992676101977924</v>
      </c>
      <c r="F165">
        <v>-12.809069232357199</v>
      </c>
      <c r="G165">
        <v>1681.9794615736</v>
      </c>
      <c r="H165">
        <v>0.993923790375556</v>
      </c>
      <c r="I165">
        <v>-13.2279317253504</v>
      </c>
      <c r="J165">
        <v>1766.5652060841101</v>
      </c>
      <c r="K165">
        <v>0.99402554526131304</v>
      </c>
      <c r="L165">
        <v>-13.673240155419199</v>
      </c>
      <c r="M165">
        <v>1479.5992223539599</v>
      </c>
      <c r="N165">
        <v>0.99262671149488901</v>
      </c>
    </row>
    <row r="166" spans="1:14" x14ac:dyDescent="0.25">
      <c r="A166">
        <v>165</v>
      </c>
      <c r="B166" t="s">
        <v>264</v>
      </c>
      <c r="C166">
        <v>-13.564395471824101</v>
      </c>
      <c r="D166">
        <v>1477.7198844223601</v>
      </c>
      <c r="E166">
        <v>0.992676101977925</v>
      </c>
      <c r="F166">
        <v>-12.8090692323636</v>
      </c>
      <c r="G166">
        <v>1681.9794615707599</v>
      </c>
      <c r="H166">
        <v>0.99392379037554202</v>
      </c>
      <c r="I166">
        <v>-13.227931725347499</v>
      </c>
      <c r="J166">
        <v>1766.56520608236</v>
      </c>
      <c r="K166">
        <v>0.99402554526130804</v>
      </c>
      <c r="L166">
        <v>-13.6732401554193</v>
      </c>
      <c r="M166">
        <v>1479.59922235507</v>
      </c>
      <c r="N166">
        <v>0.99262671149489501</v>
      </c>
    </row>
    <row r="167" spans="1:14" x14ac:dyDescent="0.25">
      <c r="A167">
        <v>166</v>
      </c>
      <c r="B167" t="s">
        <v>265</v>
      </c>
      <c r="C167">
        <v>-13.5643954718242</v>
      </c>
      <c r="D167">
        <v>1477.7198844223201</v>
      </c>
      <c r="E167">
        <v>0.992676101977925</v>
      </c>
      <c r="F167">
        <v>-12.8090692323577</v>
      </c>
      <c r="G167">
        <v>1681.9794615701901</v>
      </c>
      <c r="H167">
        <v>0.99392379037554301</v>
      </c>
      <c r="I167">
        <v>-13.2279317253484</v>
      </c>
      <c r="J167">
        <v>1766.5652060831501</v>
      </c>
      <c r="K167">
        <v>0.99402554526131104</v>
      </c>
      <c r="L167">
        <v>-13.6732401554193</v>
      </c>
      <c r="M167">
        <v>1479.5992223551</v>
      </c>
      <c r="N167">
        <v>0.99262671149489501</v>
      </c>
    </row>
    <row r="168" spans="1:14" x14ac:dyDescent="0.25">
      <c r="A168">
        <v>167</v>
      </c>
      <c r="B168" t="s">
        <v>266</v>
      </c>
      <c r="C168">
        <v>2.2144558935032199</v>
      </c>
      <c r="D168">
        <v>1.0989937944297501</v>
      </c>
      <c r="E168">
        <v>4.3906231971087298E-2</v>
      </c>
      <c r="F168">
        <v>-12.809069232357301</v>
      </c>
      <c r="G168">
        <v>1681.97946156953</v>
      </c>
      <c r="H168">
        <v>0.99392379037554102</v>
      </c>
      <c r="I168">
        <v>2.9529269928456299</v>
      </c>
      <c r="J168">
        <v>1.1355674059642999</v>
      </c>
      <c r="K168">
        <v>9.3115748178992392E-3</v>
      </c>
      <c r="L168">
        <v>2.1042556442056899</v>
      </c>
      <c r="M168">
        <v>1.0967025863928099</v>
      </c>
      <c r="N168">
        <v>5.5020880754135901E-2</v>
      </c>
    </row>
    <row r="169" spans="1:14" x14ac:dyDescent="0.25">
      <c r="A169">
        <v>168</v>
      </c>
      <c r="B169" t="s">
        <v>267</v>
      </c>
      <c r="C169">
        <v>-13.5934656342212</v>
      </c>
      <c r="D169">
        <v>1594.0470400864201</v>
      </c>
      <c r="E169">
        <v>0.99319600699914701</v>
      </c>
      <c r="F169">
        <v>-12.8090692323568</v>
      </c>
      <c r="G169">
        <v>1681.97946157104</v>
      </c>
      <c r="H169">
        <v>0.99392379037554701</v>
      </c>
      <c r="I169">
        <v>-13.2086565001136</v>
      </c>
      <c r="J169">
        <v>1974.59952616436</v>
      </c>
      <c r="K169">
        <v>0.99466276358616501</v>
      </c>
      <c r="L169">
        <v>-13.7105051717619</v>
      </c>
      <c r="M169">
        <v>1596.9508463632001</v>
      </c>
      <c r="N169">
        <v>0.99314990437305894</v>
      </c>
    </row>
    <row r="170" spans="1:14" x14ac:dyDescent="0.25">
      <c r="A170">
        <v>169</v>
      </c>
      <c r="B170" t="s">
        <v>268</v>
      </c>
      <c r="C170">
        <v>-13.5934656342128</v>
      </c>
      <c r="D170">
        <v>1594.0470400829599</v>
      </c>
      <c r="E170">
        <v>0.99319600699913602</v>
      </c>
      <c r="F170">
        <v>-12.8090692323594</v>
      </c>
      <c r="G170">
        <v>1681.97946157206</v>
      </c>
      <c r="H170">
        <v>0.99392379037554901</v>
      </c>
      <c r="I170">
        <v>-13.208656500113401</v>
      </c>
      <c r="J170">
        <v>1974.5995261645501</v>
      </c>
      <c r="K170">
        <v>0.99466276358616601</v>
      </c>
      <c r="L170">
        <v>-13.710505171756299</v>
      </c>
      <c r="M170">
        <v>1596.9508463613899</v>
      </c>
      <c r="N170">
        <v>0.99314990437305395</v>
      </c>
    </row>
    <row r="171" spans="1:14" x14ac:dyDescent="0.25">
      <c r="A171">
        <v>170</v>
      </c>
      <c r="B171" t="s">
        <v>269</v>
      </c>
      <c r="C171">
        <v>-13.5934656342118</v>
      </c>
      <c r="D171">
        <v>1594.04704008306</v>
      </c>
      <c r="E171">
        <v>0.99319600699913702</v>
      </c>
      <c r="F171">
        <v>-12.809069232365401</v>
      </c>
      <c r="G171">
        <v>1681.9794615728499</v>
      </c>
      <c r="H171">
        <v>0.99392379037554901</v>
      </c>
      <c r="I171">
        <v>-13.2086565001136</v>
      </c>
      <c r="J171">
        <v>1974.5995261647399</v>
      </c>
      <c r="K171">
        <v>0.99466276358616601</v>
      </c>
      <c r="L171">
        <v>-13.710505171763</v>
      </c>
      <c r="M171">
        <v>1596.95084636192</v>
      </c>
      <c r="N171">
        <v>0.99314990437305295</v>
      </c>
    </row>
    <row r="172" spans="1:14" x14ac:dyDescent="0.25">
      <c r="A172">
        <v>171</v>
      </c>
      <c r="B172" t="s">
        <v>270</v>
      </c>
      <c r="C172">
        <v>-13.593465634211899</v>
      </c>
      <c r="D172">
        <v>1594.0470400822401</v>
      </c>
      <c r="E172">
        <v>0.99319600699913402</v>
      </c>
      <c r="F172">
        <v>-12.8090692323577</v>
      </c>
      <c r="G172">
        <v>1681.9794615706001</v>
      </c>
      <c r="H172">
        <v>0.99392379037554501</v>
      </c>
      <c r="I172">
        <v>-13.2086565001136</v>
      </c>
      <c r="J172">
        <v>1974.5995261647099</v>
      </c>
      <c r="K172">
        <v>0.99466276358616601</v>
      </c>
      <c r="L172">
        <v>-13.7105051717586</v>
      </c>
      <c r="M172">
        <v>1596.9508463607999</v>
      </c>
      <c r="N172">
        <v>0.99314990437305095</v>
      </c>
    </row>
    <row r="173" spans="1:14" x14ac:dyDescent="0.25">
      <c r="A173">
        <v>172</v>
      </c>
      <c r="B173" t="s">
        <v>271</v>
      </c>
      <c r="C173">
        <v>-13.593465634210901</v>
      </c>
      <c r="D173">
        <v>1594.04704008218</v>
      </c>
      <c r="E173">
        <v>0.99319600699913402</v>
      </c>
      <c r="F173">
        <v>-12.809069232352501</v>
      </c>
      <c r="G173">
        <v>1681.97946156956</v>
      </c>
      <c r="H173">
        <v>0.99392379037554301</v>
      </c>
      <c r="I173">
        <v>-13.208656500112101</v>
      </c>
      <c r="J173">
        <v>1974.5995261636201</v>
      </c>
      <c r="K173">
        <v>0.99466276358616401</v>
      </c>
      <c r="L173">
        <v>-13.7105051717561</v>
      </c>
      <c r="M173">
        <v>1596.9508463612301</v>
      </c>
      <c r="N173">
        <v>0.99314990437305395</v>
      </c>
    </row>
    <row r="174" spans="1:14" x14ac:dyDescent="0.25">
      <c r="A174">
        <v>173</v>
      </c>
      <c r="B174" t="s">
        <v>272</v>
      </c>
      <c r="C174">
        <v>2.3720721713233499</v>
      </c>
      <c r="D174">
        <v>1.1173452805772901</v>
      </c>
      <c r="E174">
        <v>3.3757741327702602E-2</v>
      </c>
      <c r="F174">
        <v>3.8021912546532</v>
      </c>
      <c r="G174">
        <v>1.45602527999381</v>
      </c>
      <c r="H174">
        <v>9.0185606826810403E-3</v>
      </c>
      <c r="I174">
        <v>-13.208656500113999</v>
      </c>
      <c r="J174">
        <v>1974.5995261651599</v>
      </c>
      <c r="K174">
        <v>0.99466276358616701</v>
      </c>
      <c r="L174">
        <v>2.2526976276567998</v>
      </c>
      <c r="M174">
        <v>1.1140420939859099</v>
      </c>
      <c r="N174">
        <v>4.3166660893085601E-2</v>
      </c>
    </row>
    <row r="175" spans="1:14" x14ac:dyDescent="0.25">
      <c r="A175">
        <v>174</v>
      </c>
      <c r="B175" t="s">
        <v>273</v>
      </c>
      <c r="C175">
        <v>-13.599681992594901</v>
      </c>
      <c r="D175">
        <v>1741.7549397647299</v>
      </c>
      <c r="E175">
        <v>0.99377015342898101</v>
      </c>
      <c r="F175">
        <v>-13.121591896456399</v>
      </c>
      <c r="G175">
        <v>2399.5447280006902</v>
      </c>
      <c r="H175">
        <v>0.99563689591320803</v>
      </c>
      <c r="I175">
        <v>-13.2086565001136</v>
      </c>
      <c r="J175">
        <v>1974.5995261646001</v>
      </c>
      <c r="K175">
        <v>0.99466276358616601</v>
      </c>
      <c r="L175">
        <v>-13.723756670769999</v>
      </c>
      <c r="M175">
        <v>1745.73164064966</v>
      </c>
      <c r="N175">
        <v>0.99372763801462805</v>
      </c>
    </row>
    <row r="176" spans="1:14" x14ac:dyDescent="0.25">
      <c r="A176">
        <v>175</v>
      </c>
      <c r="B176" t="s">
        <v>274</v>
      </c>
      <c r="C176">
        <v>-13.599681992595499</v>
      </c>
      <c r="D176">
        <v>1741.7549397652001</v>
      </c>
      <c r="E176">
        <v>0.99377015342898201</v>
      </c>
      <c r="F176">
        <v>-13.1215918964484</v>
      </c>
      <c r="G176">
        <v>2399.5447280027201</v>
      </c>
      <c r="H176">
        <v>0.99563689591321403</v>
      </c>
      <c r="I176">
        <v>-13.208656500131699</v>
      </c>
      <c r="J176">
        <v>1974.5995261764499</v>
      </c>
      <c r="K176">
        <v>0.99466276358618999</v>
      </c>
      <c r="L176">
        <v>-13.7237566707682</v>
      </c>
      <c r="M176">
        <v>1745.73164064605</v>
      </c>
      <c r="N176">
        <v>0.99372763801461605</v>
      </c>
    </row>
    <row r="177" spans="1:14" x14ac:dyDescent="0.25">
      <c r="A177">
        <v>176</v>
      </c>
      <c r="B177" t="s">
        <v>275</v>
      </c>
      <c r="C177">
        <v>-13.599681992595301</v>
      </c>
      <c r="D177">
        <v>1741.7549397651301</v>
      </c>
      <c r="E177">
        <v>0.99377015342898201</v>
      </c>
      <c r="F177">
        <v>-13.1215918964522</v>
      </c>
      <c r="G177">
        <v>2399.5447279987802</v>
      </c>
      <c r="H177">
        <v>0.99563689591320603</v>
      </c>
      <c r="I177">
        <v>-13.2086565001136</v>
      </c>
      <c r="J177">
        <v>1974.5995261646599</v>
      </c>
      <c r="K177">
        <v>0.99466276358616601</v>
      </c>
      <c r="L177">
        <v>-13.723756670760899</v>
      </c>
      <c r="M177">
        <v>1745.73164064716</v>
      </c>
      <c r="N177">
        <v>0.99372763801462305</v>
      </c>
    </row>
    <row r="178" spans="1:14" x14ac:dyDescent="0.25">
      <c r="A178">
        <v>177</v>
      </c>
      <c r="B178" t="s">
        <v>276</v>
      </c>
      <c r="C178">
        <v>-13.5996819925958</v>
      </c>
      <c r="D178">
        <v>1741.7549397652001</v>
      </c>
      <c r="E178">
        <v>0.99377015342898201</v>
      </c>
      <c r="F178">
        <v>-13.1215918964478</v>
      </c>
      <c r="G178">
        <v>2399.5447279957898</v>
      </c>
      <c r="H178">
        <v>0.99563689591320204</v>
      </c>
      <c r="I178">
        <v>-13.2086565001133</v>
      </c>
      <c r="J178">
        <v>1974.59952616438</v>
      </c>
      <c r="K178">
        <v>0.99466276358616501</v>
      </c>
      <c r="L178">
        <v>-13.7237566707699</v>
      </c>
      <c r="M178">
        <v>1745.7316406514799</v>
      </c>
      <c r="N178">
        <v>0.99372763801463504</v>
      </c>
    </row>
    <row r="179" spans="1:14" x14ac:dyDescent="0.25">
      <c r="A179">
        <v>178</v>
      </c>
      <c r="B179" t="s">
        <v>277</v>
      </c>
      <c r="C179">
        <v>-13.599681992595</v>
      </c>
      <c r="D179">
        <v>1741.7549397648399</v>
      </c>
      <c r="E179">
        <v>0.99377015342898101</v>
      </c>
      <c r="F179">
        <v>-13.1215918964433</v>
      </c>
      <c r="G179">
        <v>2399.5447279977602</v>
      </c>
      <c r="H179">
        <v>0.99563689591320703</v>
      </c>
      <c r="I179">
        <v>-13.208656500113101</v>
      </c>
      <c r="J179">
        <v>1974.59952616428</v>
      </c>
      <c r="K179">
        <v>0.99466276358616501</v>
      </c>
      <c r="L179">
        <v>-13.723756670761301</v>
      </c>
      <c r="M179">
        <v>1745.7316406474599</v>
      </c>
      <c r="N179">
        <v>0.99372763801462405</v>
      </c>
    </row>
    <row r="180" spans="1:14" x14ac:dyDescent="0.25">
      <c r="A180">
        <v>179</v>
      </c>
      <c r="B180" t="s">
        <v>278</v>
      </c>
      <c r="C180">
        <v>-13.599681992599599</v>
      </c>
      <c r="D180">
        <v>1741.75493976844</v>
      </c>
      <c r="E180">
        <v>0.993770153428992</v>
      </c>
      <c r="F180">
        <v>-13.1215918964515</v>
      </c>
      <c r="G180">
        <v>2399.54472800247</v>
      </c>
      <c r="H180">
        <v>0.99563689591321303</v>
      </c>
      <c r="I180">
        <v>-13.208656500113101</v>
      </c>
      <c r="J180">
        <v>1974.59952616428</v>
      </c>
      <c r="K180">
        <v>0.99466276358616501</v>
      </c>
      <c r="L180">
        <v>-13.7237566707614</v>
      </c>
      <c r="M180">
        <v>1745.73164064759</v>
      </c>
      <c r="N180">
        <v>0.99372763801462505</v>
      </c>
    </row>
    <row r="181" spans="1:14" x14ac:dyDescent="0.25">
      <c r="A181">
        <v>180</v>
      </c>
      <c r="B181" t="s">
        <v>279</v>
      </c>
      <c r="C181">
        <v>-13.599681992595</v>
      </c>
      <c r="D181">
        <v>1741.7549397647001</v>
      </c>
      <c r="E181">
        <v>0.99377015342898101</v>
      </c>
      <c r="F181">
        <v>-13.1215918964448</v>
      </c>
      <c r="G181">
        <v>2399.5447279975701</v>
      </c>
      <c r="H181">
        <v>0.99563689591320603</v>
      </c>
      <c r="I181">
        <v>-13.2086565001135</v>
      </c>
      <c r="J181">
        <v>1974.5995261645701</v>
      </c>
      <c r="K181">
        <v>0.99466276358616601</v>
      </c>
      <c r="L181">
        <v>-13.7237566707611</v>
      </c>
      <c r="M181">
        <v>1745.7316406473501</v>
      </c>
      <c r="N181">
        <v>0.99372763801462405</v>
      </c>
    </row>
    <row r="182" spans="1:14" x14ac:dyDescent="0.25">
      <c r="A182">
        <v>181</v>
      </c>
      <c r="B182" t="s">
        <v>280</v>
      </c>
      <c r="C182">
        <v>-13.599681992595</v>
      </c>
      <c r="D182">
        <v>1741.7549397647999</v>
      </c>
      <c r="E182">
        <v>0.99377015342898101</v>
      </c>
      <c r="F182">
        <v>-13.1215918964495</v>
      </c>
      <c r="G182">
        <v>2399.5447279986802</v>
      </c>
      <c r="H182">
        <v>0.99563689591320603</v>
      </c>
      <c r="I182">
        <v>-13.208656500113999</v>
      </c>
      <c r="J182">
        <v>1974.59952616482</v>
      </c>
      <c r="K182">
        <v>0.99466276358616601</v>
      </c>
      <c r="L182">
        <v>-13.723756670761301</v>
      </c>
      <c r="M182">
        <v>1745.7316406474599</v>
      </c>
      <c r="N182">
        <v>0.99372763801462405</v>
      </c>
    </row>
    <row r="183" spans="1:14" x14ac:dyDescent="0.25">
      <c r="A183">
        <v>182</v>
      </c>
      <c r="B183" t="s">
        <v>281</v>
      </c>
      <c r="C183">
        <v>-13.599681992595</v>
      </c>
      <c r="D183">
        <v>1741.75493976486</v>
      </c>
      <c r="E183">
        <v>0.99377015342898101</v>
      </c>
      <c r="F183">
        <v>-13.1215918964563</v>
      </c>
      <c r="G183">
        <v>2399.5447280069102</v>
      </c>
      <c r="H183">
        <v>0.99563689591321902</v>
      </c>
      <c r="I183">
        <v>-13.208656500113401</v>
      </c>
      <c r="J183">
        <v>1974.59952616449</v>
      </c>
      <c r="K183">
        <v>0.99466276358616501</v>
      </c>
      <c r="L183">
        <v>-13.723756670757201</v>
      </c>
      <c r="M183">
        <v>1745.73164064345</v>
      </c>
      <c r="N183">
        <v>0.99372763801461195</v>
      </c>
    </row>
    <row r="184" spans="1:14" x14ac:dyDescent="0.25">
      <c r="A184">
        <v>183</v>
      </c>
      <c r="B184" t="s">
        <v>282</v>
      </c>
      <c r="C184">
        <v>-13.5996819925948</v>
      </c>
      <c r="D184">
        <v>1741.7549397647499</v>
      </c>
      <c r="E184">
        <v>0.99377015342898101</v>
      </c>
      <c r="F184">
        <v>-13.121591896449001</v>
      </c>
      <c r="G184">
        <v>2399.54472799921</v>
      </c>
      <c r="H184">
        <v>0.99563689591320703</v>
      </c>
      <c r="I184">
        <v>-13.2086565001102</v>
      </c>
      <c r="J184">
        <v>1974.5995261631101</v>
      </c>
      <c r="K184">
        <v>0.99466276358616301</v>
      </c>
      <c r="L184">
        <v>-13.7237566707669</v>
      </c>
      <c r="M184">
        <v>1745.7316406487801</v>
      </c>
      <c r="N184">
        <v>0.99372763801462705</v>
      </c>
    </row>
    <row r="185" spans="1:14" x14ac:dyDescent="0.25">
      <c r="A185">
        <v>184</v>
      </c>
      <c r="B185" t="s">
        <v>283</v>
      </c>
      <c r="C185">
        <v>-13.599681992596199</v>
      </c>
      <c r="D185">
        <v>1741.7549397652101</v>
      </c>
      <c r="E185">
        <v>0.99377015342898201</v>
      </c>
      <c r="F185">
        <v>-13.121591896452101</v>
      </c>
      <c r="G185">
        <v>2399.54472800143</v>
      </c>
      <c r="H185">
        <v>0.99563689591321003</v>
      </c>
      <c r="I185">
        <v>-13.2086565001133</v>
      </c>
      <c r="J185">
        <v>1974.59952616449</v>
      </c>
      <c r="K185">
        <v>0.99466276358616601</v>
      </c>
      <c r="L185">
        <v>-13.723756670761199</v>
      </c>
      <c r="M185">
        <v>1745.7316406473201</v>
      </c>
      <c r="N185">
        <v>0.99372763801462405</v>
      </c>
    </row>
    <row r="186" spans="1:14" x14ac:dyDescent="0.25">
      <c r="A186">
        <v>185</v>
      </c>
      <c r="B186" t="s">
        <v>284</v>
      </c>
      <c r="C186">
        <v>-13.599681992594</v>
      </c>
      <c r="D186">
        <v>1741.7549397687501</v>
      </c>
      <c r="E186">
        <v>0.993770153428995</v>
      </c>
      <c r="F186">
        <v>-13.1215918964482</v>
      </c>
      <c r="G186">
        <v>2399.5447280000699</v>
      </c>
      <c r="H186">
        <v>0.99563689591320903</v>
      </c>
      <c r="I186">
        <v>-13.2086565001136</v>
      </c>
      <c r="J186">
        <v>1974.5995261647099</v>
      </c>
      <c r="K186">
        <v>0.99466276358616601</v>
      </c>
      <c r="L186">
        <v>-13.7237566707637</v>
      </c>
      <c r="M186">
        <v>1745.7316406457201</v>
      </c>
      <c r="N186">
        <v>0.99372763801461705</v>
      </c>
    </row>
    <row r="187" spans="1:14" x14ac:dyDescent="0.25">
      <c r="A187">
        <v>186</v>
      </c>
      <c r="B187" t="s">
        <v>285</v>
      </c>
      <c r="C187">
        <v>-13.5996819925948</v>
      </c>
      <c r="D187">
        <v>1741.7549397647299</v>
      </c>
      <c r="E187">
        <v>0.99377015342898101</v>
      </c>
      <c r="F187">
        <v>-13.121591896448299</v>
      </c>
      <c r="G187">
        <v>2399.5447280028502</v>
      </c>
      <c r="H187">
        <v>0.99563689591321403</v>
      </c>
      <c r="I187">
        <v>-13.2086565001136</v>
      </c>
      <c r="J187">
        <v>1974.5995261646599</v>
      </c>
      <c r="K187">
        <v>0.99466276358616601</v>
      </c>
      <c r="L187">
        <v>-13.723756670757901</v>
      </c>
      <c r="M187">
        <v>1745.73164064496</v>
      </c>
      <c r="N187">
        <v>0.99372763801461705</v>
      </c>
    </row>
    <row r="188" spans="1:14" x14ac:dyDescent="0.25">
      <c r="A188">
        <v>187</v>
      </c>
      <c r="B188" t="s">
        <v>286</v>
      </c>
      <c r="C188">
        <v>-13.5996819925951</v>
      </c>
      <c r="D188">
        <v>1741.75493976488</v>
      </c>
      <c r="E188">
        <v>0.99377015342898101</v>
      </c>
      <c r="F188">
        <v>-13.1215918964481</v>
      </c>
      <c r="G188">
        <v>2399.54472800134</v>
      </c>
      <c r="H188">
        <v>0.99563689591321203</v>
      </c>
      <c r="I188">
        <v>-13.208656500113401</v>
      </c>
      <c r="J188">
        <v>1974.59952616449</v>
      </c>
      <c r="K188">
        <v>0.99466276358616501</v>
      </c>
      <c r="L188">
        <v>-13.723756670761301</v>
      </c>
      <c r="M188">
        <v>1745.7316406474499</v>
      </c>
      <c r="N188">
        <v>0.99372763801462405</v>
      </c>
    </row>
    <row r="189" spans="1:14" x14ac:dyDescent="0.25">
      <c r="A189">
        <v>188</v>
      </c>
      <c r="B189" t="s">
        <v>287</v>
      </c>
      <c r="C189">
        <v>-13.5996819925948</v>
      </c>
      <c r="D189">
        <v>1741.7549397647001</v>
      </c>
      <c r="E189">
        <v>0.99377015342898101</v>
      </c>
      <c r="F189">
        <v>-13.1215918964465</v>
      </c>
      <c r="G189">
        <v>2399.5447280027502</v>
      </c>
      <c r="H189">
        <v>0.99563689591321503</v>
      </c>
      <c r="I189">
        <v>-13.2086565001135</v>
      </c>
      <c r="J189">
        <v>1974.5995261645501</v>
      </c>
      <c r="K189">
        <v>0.99466276358616601</v>
      </c>
      <c r="L189">
        <v>-13.723756670763899</v>
      </c>
      <c r="M189">
        <v>1745.7316406505599</v>
      </c>
      <c r="N189">
        <v>0.99372763801463404</v>
      </c>
    </row>
    <row r="190" spans="1:14" x14ac:dyDescent="0.25">
      <c r="A190">
        <v>189</v>
      </c>
      <c r="B190" t="s">
        <v>288</v>
      </c>
      <c r="C190">
        <v>-13.599681992594901</v>
      </c>
      <c r="D190">
        <v>1741.7549397648399</v>
      </c>
      <c r="E190">
        <v>0.99377015342898101</v>
      </c>
      <c r="F190">
        <v>-13.1215918964847</v>
      </c>
      <c r="G190">
        <v>2399.5447279826699</v>
      </c>
      <c r="H190">
        <v>0.99563689591316595</v>
      </c>
      <c r="I190">
        <v>-13.2086565001128</v>
      </c>
      <c r="J190">
        <v>1974.5995261640601</v>
      </c>
      <c r="K190">
        <v>0.99466276358616501</v>
      </c>
      <c r="L190">
        <v>-13.7237566707611</v>
      </c>
      <c r="M190">
        <v>1745.7316406472401</v>
      </c>
      <c r="N190">
        <v>0.99372763801462405</v>
      </c>
    </row>
    <row r="191" spans="1:14" x14ac:dyDescent="0.25">
      <c r="A191">
        <v>190</v>
      </c>
      <c r="B191" t="s">
        <v>289</v>
      </c>
      <c r="C191">
        <v>-13.5996819925947</v>
      </c>
      <c r="D191">
        <v>1741.7549397646401</v>
      </c>
      <c r="E191">
        <v>0.99377015342898001</v>
      </c>
      <c r="F191">
        <v>-13.121591896446301</v>
      </c>
      <c r="G191">
        <v>2399.54472799923</v>
      </c>
      <c r="H191">
        <v>0.99563689591320803</v>
      </c>
      <c r="I191">
        <v>-13.2086565001135</v>
      </c>
      <c r="J191">
        <v>1974.59952616448</v>
      </c>
      <c r="K191">
        <v>0.99466276358616501</v>
      </c>
      <c r="L191">
        <v>-13.7237566707614</v>
      </c>
      <c r="M191">
        <v>1745.73164064752</v>
      </c>
      <c r="N191">
        <v>0.99372763801462505</v>
      </c>
    </row>
    <row r="192" spans="1:14" x14ac:dyDescent="0.25">
      <c r="A192">
        <v>191</v>
      </c>
      <c r="B192" t="s">
        <v>290</v>
      </c>
      <c r="C192">
        <v>-13.5996819925957</v>
      </c>
      <c r="D192">
        <v>1741.75493976542</v>
      </c>
      <c r="E192">
        <v>0.99377015342898301</v>
      </c>
      <c r="F192">
        <v>-13.121591896447599</v>
      </c>
      <c r="G192">
        <v>2399.54472800453</v>
      </c>
      <c r="H192">
        <v>0.99563689591321802</v>
      </c>
      <c r="I192">
        <v>-13.208656500116</v>
      </c>
      <c r="J192">
        <v>1974.5995261650401</v>
      </c>
      <c r="K192">
        <v>0.99466276358616601</v>
      </c>
      <c r="L192">
        <v>-13.723756670761</v>
      </c>
      <c r="M192">
        <v>1745.7316406473001</v>
      </c>
      <c r="N192">
        <v>0.99372763801462405</v>
      </c>
    </row>
    <row r="193" spans="1:14" x14ac:dyDescent="0.25">
      <c r="A193">
        <v>192</v>
      </c>
      <c r="B193" t="s">
        <v>291</v>
      </c>
      <c r="C193">
        <v>-13.599681992595499</v>
      </c>
      <c r="D193">
        <v>1741.75493976503</v>
      </c>
      <c r="E193">
        <v>0.99377015342898101</v>
      </c>
      <c r="F193">
        <v>-13.121591896526301</v>
      </c>
      <c r="G193">
        <v>2399.5447280325898</v>
      </c>
      <c r="H193">
        <v>0.995636895913243</v>
      </c>
      <c r="I193">
        <v>-13.2086565001369</v>
      </c>
      <c r="J193">
        <v>1974.5995261580299</v>
      </c>
      <c r="K193">
        <v>0.99466276358613803</v>
      </c>
      <c r="L193">
        <v>-13.723756670764701</v>
      </c>
      <c r="M193">
        <v>1745.7316406480099</v>
      </c>
      <c r="N193">
        <v>0.99372763801462505</v>
      </c>
    </row>
    <row r="194" spans="1:14" x14ac:dyDescent="0.25">
      <c r="A194">
        <v>193</v>
      </c>
      <c r="B194" t="s">
        <v>292</v>
      </c>
      <c r="C194">
        <v>-13.599681992595199</v>
      </c>
      <c r="D194">
        <v>1741.75493976488</v>
      </c>
      <c r="E194">
        <v>0.99377015342898101</v>
      </c>
      <c r="F194">
        <v>-13.1215918964495</v>
      </c>
      <c r="G194">
        <v>2399.5447280009398</v>
      </c>
      <c r="H194">
        <v>0.99563689591321003</v>
      </c>
      <c r="I194">
        <v>-13.208656500113401</v>
      </c>
      <c r="J194">
        <v>1974.5995261645401</v>
      </c>
      <c r="K194">
        <v>0.99466276358616601</v>
      </c>
      <c r="L194">
        <v>-13.7237566707603</v>
      </c>
      <c r="M194">
        <v>1745.7316406477701</v>
      </c>
      <c r="N194">
        <v>0.99372763801462605</v>
      </c>
    </row>
    <row r="195" spans="1:14" x14ac:dyDescent="0.25">
      <c r="A195">
        <v>194</v>
      </c>
      <c r="B195" t="s">
        <v>293</v>
      </c>
      <c r="C195">
        <v>2.5982357289829099</v>
      </c>
      <c r="D195">
        <v>1.14531327931446</v>
      </c>
      <c r="E195">
        <v>2.32938295718647E-2</v>
      </c>
      <c r="F195">
        <v>20.010544948646402</v>
      </c>
      <c r="G195">
        <v>2399.54472819799</v>
      </c>
      <c r="H195">
        <v>0.99334627122216701</v>
      </c>
      <c r="I195">
        <v>-13.208656500113401</v>
      </c>
      <c r="J195">
        <v>1974.59952616446</v>
      </c>
      <c r="K195">
        <v>0.99466276358616501</v>
      </c>
      <c r="L195">
        <v>2.4697201045281298</v>
      </c>
      <c r="M195">
        <v>1.14120259644063</v>
      </c>
      <c r="N195">
        <v>3.0453746444171498E-2</v>
      </c>
    </row>
    <row r="196" spans="1:14" x14ac:dyDescent="0.25">
      <c r="A196">
        <v>195</v>
      </c>
      <c r="B196" t="s">
        <v>294</v>
      </c>
      <c r="C196">
        <v>-13.342722138792499</v>
      </c>
      <c r="D196">
        <v>1972.3660796027</v>
      </c>
      <c r="E196">
        <v>0.99460248738510104</v>
      </c>
      <c r="F196" t="s">
        <v>170</v>
      </c>
      <c r="G196" t="s">
        <v>170</v>
      </c>
      <c r="H196" t="s">
        <v>170</v>
      </c>
      <c r="I196">
        <v>-13.2086565001133</v>
      </c>
      <c r="J196">
        <v>1974.59952616446</v>
      </c>
      <c r="K196">
        <v>0.99466276358616501</v>
      </c>
      <c r="L196">
        <v>-13.4988818417727</v>
      </c>
      <c r="M196">
        <v>1971.6179882940901</v>
      </c>
      <c r="N196">
        <v>0.99453724538547805</v>
      </c>
    </row>
    <row r="197" spans="1:14" x14ac:dyDescent="0.25">
      <c r="A197">
        <v>196</v>
      </c>
      <c r="B197" t="s">
        <v>295</v>
      </c>
      <c r="C197">
        <v>-13.342722138792301</v>
      </c>
      <c r="D197">
        <v>1972.3660796026099</v>
      </c>
      <c r="E197">
        <v>0.99460248738510104</v>
      </c>
      <c r="F197" t="s">
        <v>170</v>
      </c>
      <c r="G197" t="s">
        <v>170</v>
      </c>
      <c r="H197" t="s">
        <v>170</v>
      </c>
      <c r="I197">
        <v>-13.208656500113401</v>
      </c>
      <c r="J197">
        <v>1974.5995261647299</v>
      </c>
      <c r="K197">
        <v>0.99466276358616601</v>
      </c>
      <c r="L197">
        <v>-13.4988818417758</v>
      </c>
      <c r="M197">
        <v>1971.6179882945501</v>
      </c>
      <c r="N197">
        <v>0.99453724538547805</v>
      </c>
    </row>
    <row r="198" spans="1:14" x14ac:dyDescent="0.25">
      <c r="A198">
        <v>197</v>
      </c>
      <c r="B198" t="s">
        <v>296</v>
      </c>
      <c r="C198">
        <v>-13.342722138789499</v>
      </c>
      <c r="D198">
        <v>1972.3660796050001</v>
      </c>
      <c r="E198">
        <v>0.99460248738510804</v>
      </c>
      <c r="F198" t="s">
        <v>170</v>
      </c>
      <c r="G198" t="s">
        <v>170</v>
      </c>
      <c r="H198" t="s">
        <v>170</v>
      </c>
      <c r="I198">
        <v>-13.2086565001139</v>
      </c>
      <c r="J198">
        <v>1974.59952616482</v>
      </c>
      <c r="K198">
        <v>0.99466276358616601</v>
      </c>
      <c r="L198">
        <v>-13.498881841775599</v>
      </c>
      <c r="M198">
        <v>1971.6179882941201</v>
      </c>
      <c r="N198">
        <v>0.99453724538547705</v>
      </c>
    </row>
    <row r="199" spans="1:14" x14ac:dyDescent="0.25">
      <c r="A199">
        <v>198</v>
      </c>
      <c r="B199" t="s">
        <v>297</v>
      </c>
      <c r="C199">
        <v>-13.3427221387924</v>
      </c>
      <c r="D199">
        <v>1972.3660796024999</v>
      </c>
      <c r="E199">
        <v>0.99460248738510004</v>
      </c>
      <c r="F199" t="s">
        <v>170</v>
      </c>
      <c r="G199" t="s">
        <v>170</v>
      </c>
      <c r="H199" t="s">
        <v>170</v>
      </c>
      <c r="I199">
        <v>-13.2086565001135</v>
      </c>
      <c r="J199">
        <v>1974.5995261646699</v>
      </c>
      <c r="K199">
        <v>0.99466276358616601</v>
      </c>
      <c r="L199">
        <v>-13.4988818417781</v>
      </c>
      <c r="M199">
        <v>1971.6179882966401</v>
      </c>
      <c r="N199">
        <v>0.99453724538548305</v>
      </c>
    </row>
    <row r="200" spans="1:14" x14ac:dyDescent="0.25">
      <c r="A200">
        <v>199</v>
      </c>
      <c r="B200" t="s">
        <v>298</v>
      </c>
      <c r="C200">
        <v>-13.342722138792601</v>
      </c>
      <c r="D200">
        <v>1972.36607960281</v>
      </c>
      <c r="E200">
        <v>0.99460248738510104</v>
      </c>
      <c r="F200" t="s">
        <v>170</v>
      </c>
      <c r="G200" t="s">
        <v>170</v>
      </c>
      <c r="H200" t="s">
        <v>170</v>
      </c>
      <c r="I200">
        <v>-13.208656500112699</v>
      </c>
      <c r="J200">
        <v>1974.59952616429</v>
      </c>
      <c r="K200">
        <v>0.99466276358616501</v>
      </c>
      <c r="L200">
        <v>-13.4988818417765</v>
      </c>
      <c r="M200">
        <v>1971.6179882951301</v>
      </c>
      <c r="N200">
        <v>0.99453724538547905</v>
      </c>
    </row>
    <row r="201" spans="1:14" x14ac:dyDescent="0.25">
      <c r="A201">
        <v>200</v>
      </c>
      <c r="B201" t="s">
        <v>299</v>
      </c>
      <c r="C201">
        <v>3.12942037782918</v>
      </c>
      <c r="D201">
        <v>1.1669385332406399</v>
      </c>
      <c r="E201">
        <v>7.3241364221859097E-3</v>
      </c>
      <c r="F201" t="s">
        <v>170</v>
      </c>
      <c r="G201" t="s">
        <v>170</v>
      </c>
      <c r="H201" t="s">
        <v>170</v>
      </c>
      <c r="I201">
        <v>3.2614270096554998</v>
      </c>
      <c r="J201">
        <v>1.1746519096246899</v>
      </c>
      <c r="K201">
        <v>5.4946774182148099E-3</v>
      </c>
      <c r="L201">
        <v>2.9735296175099402</v>
      </c>
      <c r="M201">
        <v>1.1661875314686101</v>
      </c>
      <c r="N201">
        <v>1.0778880148967499E-2</v>
      </c>
    </row>
    <row r="202" spans="1:14" x14ac:dyDescent="0.25">
      <c r="A202">
        <v>201</v>
      </c>
      <c r="B202" t="s">
        <v>300</v>
      </c>
      <c r="C202">
        <v>-13.390740711757701</v>
      </c>
      <c r="D202">
        <v>2277.0235428542901</v>
      </c>
      <c r="E202">
        <v>0.99530782028077003</v>
      </c>
      <c r="F202" t="s">
        <v>170</v>
      </c>
      <c r="G202" t="s">
        <v>170</v>
      </c>
      <c r="H202" t="s">
        <v>170</v>
      </c>
      <c r="I202">
        <v>-13.254474657196001</v>
      </c>
      <c r="J202">
        <v>2280.4688919955402</v>
      </c>
      <c r="K202">
        <v>0.99536258478012396</v>
      </c>
      <c r="L202">
        <v>-13.4963576214585</v>
      </c>
      <c r="M202">
        <v>2274.14318899716</v>
      </c>
      <c r="N202">
        <v>0.99526482227980395</v>
      </c>
    </row>
    <row r="203" spans="1:14" x14ac:dyDescent="0.25">
      <c r="A203">
        <v>202</v>
      </c>
      <c r="B203" t="s">
        <v>301</v>
      </c>
      <c r="C203">
        <v>-13.390740711757701</v>
      </c>
      <c r="D203">
        <v>2277.0235428543901</v>
      </c>
      <c r="E203">
        <v>0.99530782028077003</v>
      </c>
      <c r="F203" t="s">
        <v>170</v>
      </c>
      <c r="G203" t="s">
        <v>170</v>
      </c>
      <c r="H203" t="s">
        <v>170</v>
      </c>
      <c r="I203">
        <v>-13.254474657196001</v>
      </c>
      <c r="J203">
        <v>2280.4688919956898</v>
      </c>
      <c r="K203">
        <v>0.99536258478012396</v>
      </c>
      <c r="L203">
        <v>-13.49635762146</v>
      </c>
      <c r="M203">
        <v>2274.1431889944301</v>
      </c>
      <c r="N203">
        <v>0.99526482227979796</v>
      </c>
    </row>
    <row r="204" spans="1:14" x14ac:dyDescent="0.25">
      <c r="A204">
        <v>203</v>
      </c>
      <c r="B204" t="s">
        <v>302</v>
      </c>
      <c r="C204">
        <v>-13.3907407117582</v>
      </c>
      <c r="D204">
        <v>2277.0235428534102</v>
      </c>
      <c r="E204">
        <v>0.99530782028076803</v>
      </c>
      <c r="F204" t="s">
        <v>170</v>
      </c>
      <c r="G204" t="s">
        <v>170</v>
      </c>
      <c r="H204" t="s">
        <v>170</v>
      </c>
      <c r="I204">
        <v>-13.2544746571961</v>
      </c>
      <c r="J204">
        <v>2280.4688919955702</v>
      </c>
      <c r="K204">
        <v>0.99536258478012396</v>
      </c>
      <c r="L204">
        <v>-13.496357621453599</v>
      </c>
      <c r="M204">
        <v>2274.1431889912001</v>
      </c>
      <c r="N204">
        <v>0.99526482227979296</v>
      </c>
    </row>
    <row r="205" spans="1:14" x14ac:dyDescent="0.25">
      <c r="A205">
        <v>204</v>
      </c>
      <c r="B205" t="s">
        <v>303</v>
      </c>
      <c r="C205">
        <v>-13.390740711757299</v>
      </c>
      <c r="D205">
        <v>2277.02354285406</v>
      </c>
      <c r="E205">
        <v>0.99530782028076903</v>
      </c>
      <c r="F205" t="s">
        <v>170</v>
      </c>
      <c r="G205" t="s">
        <v>170</v>
      </c>
      <c r="H205" t="s">
        <v>170</v>
      </c>
      <c r="I205">
        <v>-13.2544746571959</v>
      </c>
      <c r="J205">
        <v>2280.4688919955302</v>
      </c>
      <c r="K205">
        <v>0.99536258478012396</v>
      </c>
      <c r="L205">
        <v>-13.496357621455999</v>
      </c>
      <c r="M205">
        <v>2274.1431889942901</v>
      </c>
      <c r="N205">
        <v>0.99526482227979896</v>
      </c>
    </row>
    <row r="206" spans="1:14" x14ac:dyDescent="0.25">
      <c r="A206">
        <v>205</v>
      </c>
      <c r="B206" t="s">
        <v>304</v>
      </c>
      <c r="C206">
        <v>-13.3907407117578</v>
      </c>
      <c r="D206">
        <v>2277.0235428543901</v>
      </c>
      <c r="E206">
        <v>0.99530782028077003</v>
      </c>
      <c r="F206" t="s">
        <v>170</v>
      </c>
      <c r="G206" t="s">
        <v>170</v>
      </c>
      <c r="H206" t="s">
        <v>170</v>
      </c>
      <c r="I206">
        <v>-13.2544746571959</v>
      </c>
      <c r="J206">
        <v>2280.4688919957198</v>
      </c>
      <c r="K206">
        <v>0.99536258478012396</v>
      </c>
      <c r="L206">
        <v>-13.4963576214565</v>
      </c>
      <c r="M206">
        <v>2274.1431889935202</v>
      </c>
      <c r="N206">
        <v>0.99526482227979696</v>
      </c>
    </row>
    <row r="207" spans="1:14" x14ac:dyDescent="0.25">
      <c r="A207">
        <v>206</v>
      </c>
      <c r="B207" t="s">
        <v>305</v>
      </c>
      <c r="C207">
        <v>-13.3907407117531</v>
      </c>
      <c r="D207">
        <v>2277.0235428498299</v>
      </c>
      <c r="E207">
        <v>0.99530782028076203</v>
      </c>
      <c r="F207" t="s">
        <v>170</v>
      </c>
      <c r="G207" t="s">
        <v>170</v>
      </c>
      <c r="H207" t="s">
        <v>170</v>
      </c>
      <c r="I207">
        <v>-13.254474657196299</v>
      </c>
      <c r="J207">
        <v>2280.4688919959599</v>
      </c>
      <c r="K207">
        <v>0.99536258478012496</v>
      </c>
      <c r="L207">
        <v>-13.4963576214575</v>
      </c>
      <c r="M207">
        <v>2274.1431889954602</v>
      </c>
      <c r="N207">
        <v>0.99526482227980095</v>
      </c>
    </row>
    <row r="208" spans="1:14" x14ac:dyDescent="0.25">
      <c r="A208">
        <v>207</v>
      </c>
      <c r="B208" t="s">
        <v>306</v>
      </c>
      <c r="C208">
        <v>-13.390740711757999</v>
      </c>
      <c r="D208">
        <v>2277.0235428546198</v>
      </c>
      <c r="E208">
        <v>0.99530782028077003</v>
      </c>
      <c r="F208" t="s">
        <v>170</v>
      </c>
      <c r="G208" t="s">
        <v>170</v>
      </c>
      <c r="H208" t="s">
        <v>170</v>
      </c>
      <c r="I208">
        <v>-13.2544746571955</v>
      </c>
      <c r="J208">
        <v>2280.4688919958398</v>
      </c>
      <c r="K208">
        <v>0.99536258478012496</v>
      </c>
      <c r="L208">
        <v>-13.4963576214657</v>
      </c>
      <c r="M208">
        <v>2274.1431889997202</v>
      </c>
      <c r="N208">
        <v>0.99526482227980695</v>
      </c>
    </row>
    <row r="209" spans="1:14" x14ac:dyDescent="0.25">
      <c r="A209">
        <v>208</v>
      </c>
      <c r="B209" t="s">
        <v>307</v>
      </c>
      <c r="C209">
        <v>-13.3907407117579</v>
      </c>
      <c r="D209">
        <v>2277.0235428543601</v>
      </c>
      <c r="E209">
        <v>0.99530782028077003</v>
      </c>
      <c r="F209" t="s">
        <v>170</v>
      </c>
      <c r="G209" t="s">
        <v>170</v>
      </c>
      <c r="H209" t="s">
        <v>170</v>
      </c>
      <c r="I209">
        <v>-13.254474657197401</v>
      </c>
      <c r="J209">
        <v>2280.4688920037602</v>
      </c>
      <c r="K209">
        <v>0.99536258478013995</v>
      </c>
      <c r="L209">
        <v>-13.4963576214555</v>
      </c>
      <c r="M209">
        <v>2274.1431889942</v>
      </c>
      <c r="N209">
        <v>0.99526482227979896</v>
      </c>
    </row>
    <row r="210" spans="1:14" x14ac:dyDescent="0.25">
      <c r="A210">
        <v>209</v>
      </c>
      <c r="B210" t="s">
        <v>308</v>
      </c>
      <c r="C210">
        <v>-13.3907407117569</v>
      </c>
      <c r="D210">
        <v>2277.0235428527099</v>
      </c>
      <c r="E210">
        <v>0.99530782028076703</v>
      </c>
      <c r="F210" t="s">
        <v>170</v>
      </c>
      <c r="G210" t="s">
        <v>170</v>
      </c>
      <c r="H210" t="s">
        <v>170</v>
      </c>
      <c r="I210">
        <v>-13.2544746571964</v>
      </c>
      <c r="J210">
        <v>2280.4688919959999</v>
      </c>
      <c r="K210">
        <v>0.99536258478012496</v>
      </c>
      <c r="L210">
        <v>-13.496357621454999</v>
      </c>
      <c r="M210">
        <v>2274.1431889933801</v>
      </c>
      <c r="N210">
        <v>0.99526482227979696</v>
      </c>
    </row>
    <row r="211" spans="1:14" x14ac:dyDescent="0.25">
      <c r="A211">
        <v>210</v>
      </c>
      <c r="B211" t="s">
        <v>309</v>
      </c>
      <c r="C211">
        <v>-13.390740711757999</v>
      </c>
      <c r="D211">
        <v>2277.0235428545102</v>
      </c>
      <c r="E211">
        <v>0.99530782028077003</v>
      </c>
      <c r="F211" t="s">
        <v>170</v>
      </c>
      <c r="G211" t="s">
        <v>170</v>
      </c>
      <c r="H211" t="s">
        <v>170</v>
      </c>
      <c r="I211">
        <v>-13.2544746571962</v>
      </c>
      <c r="J211">
        <v>2280.4688919958799</v>
      </c>
      <c r="K211">
        <v>0.99536258478012396</v>
      </c>
      <c r="L211">
        <v>-13.4963576214559</v>
      </c>
      <c r="M211">
        <v>2274.1431889942901</v>
      </c>
      <c r="N211">
        <v>0.99526482227979896</v>
      </c>
    </row>
    <row r="212" spans="1:14" x14ac:dyDescent="0.25">
      <c r="A212">
        <v>211</v>
      </c>
      <c r="B212" t="s">
        <v>310</v>
      </c>
      <c r="C212">
        <v>-13.3907407117579</v>
      </c>
      <c r="D212">
        <v>2277.0235428543801</v>
      </c>
      <c r="E212">
        <v>0.99530782028077003</v>
      </c>
      <c r="F212" t="s">
        <v>170</v>
      </c>
      <c r="G212" t="s">
        <v>170</v>
      </c>
      <c r="H212" t="s">
        <v>170</v>
      </c>
      <c r="I212">
        <v>-13.254474657196001</v>
      </c>
      <c r="J212">
        <v>2280.4688919957698</v>
      </c>
      <c r="K212">
        <v>0.99536258478012396</v>
      </c>
      <c r="L212">
        <v>-13.4963576214532</v>
      </c>
      <c r="M212">
        <v>2274.1431889918599</v>
      </c>
      <c r="N212">
        <v>0.99526482227979496</v>
      </c>
    </row>
    <row r="213" spans="1:14" x14ac:dyDescent="0.25">
      <c r="A213">
        <v>212</v>
      </c>
      <c r="B213" t="s">
        <v>311</v>
      </c>
      <c r="C213">
        <v>-13.390740711741</v>
      </c>
      <c r="D213">
        <v>2277.02354283865</v>
      </c>
      <c r="E213">
        <v>0.99530782028074305</v>
      </c>
      <c r="F213" t="s">
        <v>170</v>
      </c>
      <c r="G213" t="s">
        <v>170</v>
      </c>
      <c r="H213" t="s">
        <v>170</v>
      </c>
      <c r="I213">
        <v>-13.2544746571964</v>
      </c>
      <c r="J213">
        <v>2280.4688919960099</v>
      </c>
      <c r="K213">
        <v>0.99536258478012496</v>
      </c>
      <c r="L213">
        <v>-13.496357621454299</v>
      </c>
      <c r="M213">
        <v>2274.1431889935502</v>
      </c>
      <c r="N213">
        <v>0.99526482227979796</v>
      </c>
    </row>
    <row r="214" spans="1:14" x14ac:dyDescent="0.25">
      <c r="A214">
        <v>213</v>
      </c>
      <c r="B214" t="s">
        <v>312</v>
      </c>
      <c r="C214">
        <v>-13.390740711757999</v>
      </c>
      <c r="D214">
        <v>2277.0235428545302</v>
      </c>
      <c r="E214">
        <v>0.99530782028077003</v>
      </c>
      <c r="F214" t="s">
        <v>170</v>
      </c>
      <c r="G214" t="s">
        <v>170</v>
      </c>
      <c r="H214" t="s">
        <v>170</v>
      </c>
      <c r="I214">
        <v>-13.2544746571961</v>
      </c>
      <c r="J214">
        <v>2280.4688919956002</v>
      </c>
      <c r="K214">
        <v>0.99536258478012396</v>
      </c>
      <c r="L214">
        <v>-13.496357621456999</v>
      </c>
      <c r="M214">
        <v>2274.1431889948699</v>
      </c>
      <c r="N214">
        <v>0.99526482227979995</v>
      </c>
    </row>
    <row r="215" spans="1:14" x14ac:dyDescent="0.25">
      <c r="A215">
        <v>214</v>
      </c>
      <c r="B215" t="s">
        <v>313</v>
      </c>
      <c r="C215">
        <v>-13.390740711757999</v>
      </c>
      <c r="D215">
        <v>2277.0235428545602</v>
      </c>
      <c r="E215">
        <v>0.99530782028077003</v>
      </c>
      <c r="F215" t="s">
        <v>170</v>
      </c>
      <c r="G215" t="s">
        <v>170</v>
      </c>
      <c r="H215" t="s">
        <v>170</v>
      </c>
      <c r="I215">
        <v>-13.2544746572195</v>
      </c>
      <c r="J215">
        <v>2280.4688920096</v>
      </c>
      <c r="K215">
        <v>0.99536258478014406</v>
      </c>
      <c r="L215">
        <v>-13.496357621455701</v>
      </c>
      <c r="M215">
        <v>2274.14318899315</v>
      </c>
      <c r="N215">
        <v>0.99526482227979696</v>
      </c>
    </row>
    <row r="216" spans="1:14" x14ac:dyDescent="0.25">
      <c r="A216">
        <v>215</v>
      </c>
      <c r="B216" t="s">
        <v>314</v>
      </c>
      <c r="C216">
        <v>-13.3907407117579</v>
      </c>
      <c r="D216">
        <v>2277.0235428541801</v>
      </c>
      <c r="E216">
        <v>0.99530782028076903</v>
      </c>
      <c r="F216" t="s">
        <v>170</v>
      </c>
      <c r="G216" t="s">
        <v>170</v>
      </c>
      <c r="H216" t="s">
        <v>170</v>
      </c>
      <c r="I216">
        <v>-13.2544746571965</v>
      </c>
      <c r="J216">
        <v>2280.4688919958899</v>
      </c>
      <c r="K216">
        <v>0.99536258478012396</v>
      </c>
      <c r="L216">
        <v>-13.496357621454001</v>
      </c>
      <c r="M216">
        <v>2274.1431889925898</v>
      </c>
      <c r="N216">
        <v>0.99526482227979596</v>
      </c>
    </row>
    <row r="217" spans="1:14" x14ac:dyDescent="0.25">
      <c r="A217">
        <v>216</v>
      </c>
      <c r="B217" t="s">
        <v>315</v>
      </c>
      <c r="C217">
        <v>-13.390740711757701</v>
      </c>
      <c r="D217">
        <v>2277.0235428542701</v>
      </c>
      <c r="E217">
        <v>0.99530782028077003</v>
      </c>
      <c r="F217" t="s">
        <v>170</v>
      </c>
      <c r="G217" t="s">
        <v>170</v>
      </c>
      <c r="H217" t="s">
        <v>170</v>
      </c>
      <c r="I217">
        <v>-13.254474657200101</v>
      </c>
      <c r="J217">
        <v>2280.4688919965502</v>
      </c>
      <c r="K217">
        <v>0.99536258478012396</v>
      </c>
      <c r="L217">
        <v>-13.496357621455999</v>
      </c>
      <c r="M217">
        <v>2274.1431889942801</v>
      </c>
      <c r="N217">
        <v>0.99526482227979896</v>
      </c>
    </row>
    <row r="218" spans="1:14" x14ac:dyDescent="0.25">
      <c r="A218">
        <v>217</v>
      </c>
      <c r="B218" t="s">
        <v>316</v>
      </c>
      <c r="C218">
        <v>-13.390740711757999</v>
      </c>
      <c r="D218">
        <v>2277.0235428545898</v>
      </c>
      <c r="E218">
        <v>0.99530782028077003</v>
      </c>
      <c r="F218" t="s">
        <v>170</v>
      </c>
      <c r="G218" t="s">
        <v>170</v>
      </c>
      <c r="H218" t="s">
        <v>170</v>
      </c>
      <c r="I218">
        <v>-13.2544746571964</v>
      </c>
      <c r="J218">
        <v>2280.4688919959099</v>
      </c>
      <c r="K218">
        <v>0.99536258478012396</v>
      </c>
      <c r="L218">
        <v>-13.496357621455999</v>
      </c>
      <c r="M218">
        <v>2274.1431889943101</v>
      </c>
      <c r="N218">
        <v>0.99526482227979896</v>
      </c>
    </row>
    <row r="219" spans="1:14" x14ac:dyDescent="0.25">
      <c r="A219">
        <v>218</v>
      </c>
      <c r="B219" t="s">
        <v>317</v>
      </c>
      <c r="C219">
        <v>-13.390740711763801</v>
      </c>
      <c r="D219">
        <v>2277.02354285415</v>
      </c>
      <c r="E219">
        <v>0.99530782028076703</v>
      </c>
      <c r="F219" t="s">
        <v>170</v>
      </c>
      <c r="G219" t="s">
        <v>170</v>
      </c>
      <c r="H219" t="s">
        <v>170</v>
      </c>
      <c r="I219">
        <v>-13.254474657196299</v>
      </c>
      <c r="J219">
        <v>2280.4688919958699</v>
      </c>
      <c r="K219">
        <v>0.99536258478012396</v>
      </c>
      <c r="L219">
        <v>-13.4963576214453</v>
      </c>
      <c r="M219">
        <v>2274.1431889873602</v>
      </c>
      <c r="N219">
        <v>0.99526482227978796</v>
      </c>
    </row>
    <row r="220" spans="1:14" x14ac:dyDescent="0.25">
      <c r="A220">
        <v>219</v>
      </c>
      <c r="B220" t="s">
        <v>318</v>
      </c>
      <c r="C220">
        <v>-13.3907407117579</v>
      </c>
      <c r="D220">
        <v>2277.0235428544702</v>
      </c>
      <c r="E220">
        <v>0.99530782028077003</v>
      </c>
      <c r="F220" t="s">
        <v>170</v>
      </c>
      <c r="G220" t="s">
        <v>170</v>
      </c>
      <c r="H220" t="s">
        <v>170</v>
      </c>
      <c r="I220">
        <v>-13.254474657196599</v>
      </c>
      <c r="J220">
        <v>2280.46889199616</v>
      </c>
      <c r="K220">
        <v>0.99536258478012496</v>
      </c>
      <c r="L220">
        <v>-13.496357621454001</v>
      </c>
      <c r="M220">
        <v>2274.1431889936198</v>
      </c>
      <c r="N220">
        <v>0.99526482227979796</v>
      </c>
    </row>
    <row r="221" spans="1:14" x14ac:dyDescent="0.25">
      <c r="A221">
        <v>220</v>
      </c>
      <c r="B221" t="s">
        <v>319</v>
      </c>
      <c r="C221">
        <v>-13.390740711758101</v>
      </c>
      <c r="D221">
        <v>2277.0235428545798</v>
      </c>
      <c r="E221">
        <v>0.99530782028077003</v>
      </c>
      <c r="F221" t="s">
        <v>170</v>
      </c>
      <c r="G221" t="s">
        <v>170</v>
      </c>
      <c r="H221" t="s">
        <v>170</v>
      </c>
      <c r="I221">
        <v>-13.254474657196001</v>
      </c>
      <c r="J221">
        <v>2280.4688919956202</v>
      </c>
      <c r="K221">
        <v>0.99536258478012396</v>
      </c>
      <c r="L221">
        <v>-13.4963576214559</v>
      </c>
      <c r="M221">
        <v>2274.14318899414</v>
      </c>
      <c r="N221">
        <v>0.99526482227979896</v>
      </c>
    </row>
    <row r="222" spans="1:14" x14ac:dyDescent="0.25">
      <c r="A222">
        <v>221</v>
      </c>
      <c r="B222" t="s">
        <v>320</v>
      </c>
      <c r="C222">
        <v>-13.390740711756299</v>
      </c>
      <c r="D222">
        <v>2277.0235428544001</v>
      </c>
      <c r="E222">
        <v>0.99530782028077003</v>
      </c>
      <c r="F222" t="s">
        <v>170</v>
      </c>
      <c r="G222" t="s">
        <v>170</v>
      </c>
      <c r="H222" t="s">
        <v>170</v>
      </c>
      <c r="I222">
        <v>-13.2544746571961</v>
      </c>
      <c r="J222">
        <v>2280.4688919958799</v>
      </c>
      <c r="K222">
        <v>0.99536258478012396</v>
      </c>
      <c r="L222">
        <v>-13.496357621454599</v>
      </c>
      <c r="M222">
        <v>2274.1431889924402</v>
      </c>
      <c r="N222">
        <v>0.99526482227979596</v>
      </c>
    </row>
    <row r="223" spans="1:14" x14ac:dyDescent="0.25">
      <c r="A223">
        <v>222</v>
      </c>
      <c r="B223" t="s">
        <v>321</v>
      </c>
      <c r="C223">
        <v>3.4902329046698402</v>
      </c>
      <c r="D223">
        <v>1.23789988906019</v>
      </c>
      <c r="E223">
        <v>4.8101658539778701E-3</v>
      </c>
      <c r="F223" t="s">
        <v>170</v>
      </c>
      <c r="G223" t="s">
        <v>170</v>
      </c>
      <c r="H223" t="s">
        <v>170</v>
      </c>
      <c r="I223">
        <v>3.62278462878675</v>
      </c>
      <c r="J223">
        <v>1.2420766386298501</v>
      </c>
      <c r="K223">
        <v>3.5373786014278302E-3</v>
      </c>
      <c r="L223">
        <v>3.3881973243971202</v>
      </c>
      <c r="M223">
        <v>1.23962726745128</v>
      </c>
      <c r="N223">
        <v>6.2714847435493999E-3</v>
      </c>
    </row>
    <row r="224" spans="1:14" x14ac:dyDescent="0.25">
      <c r="A224">
        <v>223</v>
      </c>
      <c r="B224" t="s">
        <v>322</v>
      </c>
      <c r="C224">
        <v>-13.238030936357999</v>
      </c>
      <c r="D224">
        <v>2796.9866463780099</v>
      </c>
      <c r="E224">
        <v>0.99622365695642801</v>
      </c>
      <c r="F224" t="s">
        <v>170</v>
      </c>
      <c r="G224" t="s">
        <v>170</v>
      </c>
      <c r="H224" t="s">
        <v>170</v>
      </c>
      <c r="I224">
        <v>-13.150857046020199</v>
      </c>
      <c r="J224">
        <v>2796.3724484066802</v>
      </c>
      <c r="K224">
        <v>0.99624770043535404</v>
      </c>
      <c r="L224">
        <v>-13.311256545521401</v>
      </c>
      <c r="M224">
        <v>2796.8941969184698</v>
      </c>
      <c r="N224">
        <v>0.99620264291761296</v>
      </c>
    </row>
    <row r="225" spans="1:14" x14ac:dyDescent="0.25">
      <c r="A225">
        <v>224</v>
      </c>
      <c r="B225" t="s">
        <v>323</v>
      </c>
      <c r="C225">
        <v>-13.238030936344099</v>
      </c>
      <c r="D225">
        <v>2796.9866463636199</v>
      </c>
      <c r="E225">
        <v>0.99622365695641202</v>
      </c>
      <c r="F225" t="s">
        <v>170</v>
      </c>
      <c r="G225" t="s">
        <v>170</v>
      </c>
      <c r="H225" t="s">
        <v>170</v>
      </c>
      <c r="I225">
        <v>-13.1508570460151</v>
      </c>
      <c r="J225">
        <v>2796.3724484030599</v>
      </c>
      <c r="K225">
        <v>0.99624770043535005</v>
      </c>
      <c r="L225">
        <v>-13.311256545523699</v>
      </c>
      <c r="M225">
        <v>2796.8941969227099</v>
      </c>
      <c r="N225">
        <v>0.99620264291761895</v>
      </c>
    </row>
    <row r="226" spans="1:14" x14ac:dyDescent="0.25">
      <c r="A226">
        <v>225</v>
      </c>
      <c r="B226" t="s">
        <v>324</v>
      </c>
      <c r="C226">
        <v>-13.238030936357699</v>
      </c>
      <c r="D226">
        <v>2796.9866463776498</v>
      </c>
      <c r="E226">
        <v>0.99622365695642701</v>
      </c>
      <c r="F226" t="s">
        <v>170</v>
      </c>
      <c r="G226" t="s">
        <v>170</v>
      </c>
      <c r="H226" t="s">
        <v>170</v>
      </c>
      <c r="I226">
        <v>-13.1508570460204</v>
      </c>
      <c r="J226">
        <v>2796.3724484071399</v>
      </c>
      <c r="K226">
        <v>0.99624770043535404</v>
      </c>
      <c r="L226">
        <v>-13.311256545520299</v>
      </c>
      <c r="M226">
        <v>2796.8941969130201</v>
      </c>
      <c r="N226">
        <v>0.99620264291760596</v>
      </c>
    </row>
    <row r="227" spans="1:14" x14ac:dyDescent="0.25">
      <c r="A227">
        <v>226</v>
      </c>
      <c r="B227" t="s">
        <v>325</v>
      </c>
      <c r="C227">
        <v>-13.2380309363576</v>
      </c>
      <c r="D227">
        <v>2796.9866463773801</v>
      </c>
      <c r="E227">
        <v>0.99622365695642701</v>
      </c>
      <c r="F227" t="s">
        <v>170</v>
      </c>
      <c r="G227" t="s">
        <v>170</v>
      </c>
      <c r="H227" t="s">
        <v>170</v>
      </c>
      <c r="I227">
        <v>-13.1508570460208</v>
      </c>
      <c r="J227">
        <v>2796.37244840734</v>
      </c>
      <c r="K227">
        <v>0.99624770043535404</v>
      </c>
      <c r="L227">
        <v>-13.311256545526801</v>
      </c>
      <c r="M227">
        <v>2796.8941969226198</v>
      </c>
      <c r="N227">
        <v>0.99620264291761795</v>
      </c>
    </row>
    <row r="228" spans="1:14" x14ac:dyDescent="0.25">
      <c r="A228">
        <v>227</v>
      </c>
      <c r="B228" t="s">
        <v>326</v>
      </c>
      <c r="C228">
        <v>-13.238030936357401</v>
      </c>
      <c r="D228">
        <v>2796.9866463778399</v>
      </c>
      <c r="E228">
        <v>0.99622365695642801</v>
      </c>
      <c r="F228" t="s">
        <v>170</v>
      </c>
      <c r="G228" t="s">
        <v>170</v>
      </c>
      <c r="H228" t="s">
        <v>170</v>
      </c>
      <c r="I228">
        <v>-13.150857046020599</v>
      </c>
      <c r="J228">
        <v>2796.3724484071799</v>
      </c>
      <c r="K228">
        <v>0.99624770043535404</v>
      </c>
      <c r="L228">
        <v>-13.311256545521699</v>
      </c>
      <c r="M228">
        <v>2796.8941969189</v>
      </c>
      <c r="N228">
        <v>0.99620264291761396</v>
      </c>
    </row>
    <row r="229" spans="1:14" x14ac:dyDescent="0.25">
      <c r="A229">
        <v>228</v>
      </c>
      <c r="B229" t="s">
        <v>327</v>
      </c>
      <c r="C229">
        <v>-13.2380309363576</v>
      </c>
      <c r="D229">
        <v>2796.9866463775202</v>
      </c>
      <c r="E229">
        <v>0.99622365695642701</v>
      </c>
      <c r="F229" t="s">
        <v>170</v>
      </c>
      <c r="G229" t="s">
        <v>170</v>
      </c>
      <c r="H229" t="s">
        <v>170</v>
      </c>
      <c r="I229">
        <v>-13.1508570460205</v>
      </c>
      <c r="J229">
        <v>2796.3724484068898</v>
      </c>
      <c r="K229">
        <v>0.99624770043535404</v>
      </c>
      <c r="L229">
        <v>-13.3112565455199</v>
      </c>
      <c r="M229">
        <v>2796.8941969193102</v>
      </c>
      <c r="N229">
        <v>0.99620264291761496</v>
      </c>
    </row>
    <row r="230" spans="1:14" x14ac:dyDescent="0.25">
      <c r="A230">
        <v>229</v>
      </c>
      <c r="B230" t="s">
        <v>328</v>
      </c>
      <c r="C230">
        <v>-13.2380309363578</v>
      </c>
      <c r="D230">
        <v>2796.9866463778299</v>
      </c>
      <c r="E230">
        <v>0.99622365695642801</v>
      </c>
      <c r="F230" t="s">
        <v>170</v>
      </c>
      <c r="G230" t="s">
        <v>170</v>
      </c>
      <c r="H230" t="s">
        <v>170</v>
      </c>
      <c r="I230">
        <v>-13.150857046020899</v>
      </c>
      <c r="J230">
        <v>2796.3724484074701</v>
      </c>
      <c r="K230">
        <v>0.99624770043535404</v>
      </c>
      <c r="L230">
        <v>-13.311256545521299</v>
      </c>
      <c r="M230">
        <v>2796.8941969183602</v>
      </c>
      <c r="N230">
        <v>0.99620264291761296</v>
      </c>
    </row>
    <row r="231" spans="1:14" x14ac:dyDescent="0.25">
      <c r="A231">
        <v>230</v>
      </c>
      <c r="B231" t="s">
        <v>329</v>
      </c>
      <c r="C231">
        <v>-13.2380309363569</v>
      </c>
      <c r="D231">
        <v>2796.9866463799899</v>
      </c>
      <c r="E231">
        <v>0.996223656956431</v>
      </c>
      <c r="F231" t="s">
        <v>170</v>
      </c>
      <c r="G231" t="s">
        <v>170</v>
      </c>
      <c r="H231" t="s">
        <v>170</v>
      </c>
      <c r="I231">
        <v>-13.150857046004701</v>
      </c>
      <c r="J231">
        <v>2796.3724483879901</v>
      </c>
      <c r="K231">
        <v>0.99624770043533295</v>
      </c>
      <c r="L231">
        <v>-13.311256545521401</v>
      </c>
      <c r="M231">
        <v>2796.8941969183702</v>
      </c>
      <c r="N231">
        <v>0.99620264291761296</v>
      </c>
    </row>
    <row r="232" spans="1:14" x14ac:dyDescent="0.25">
      <c r="A232">
        <v>231</v>
      </c>
      <c r="B232" t="s">
        <v>330</v>
      </c>
      <c r="C232">
        <v>-13.238030936357401</v>
      </c>
      <c r="D232">
        <v>2796.9866463773401</v>
      </c>
      <c r="E232">
        <v>0.99622365695642701</v>
      </c>
      <c r="F232" t="s">
        <v>170</v>
      </c>
      <c r="G232" t="s">
        <v>170</v>
      </c>
      <c r="H232" t="s">
        <v>170</v>
      </c>
      <c r="I232">
        <v>-13.1508570460212</v>
      </c>
      <c r="J232">
        <v>2796.3724484078698</v>
      </c>
      <c r="K232">
        <v>0.99624770043535504</v>
      </c>
      <c r="L232">
        <v>-13.3112565455215</v>
      </c>
      <c r="M232">
        <v>2796.8941969185198</v>
      </c>
      <c r="N232">
        <v>0.99620264291761396</v>
      </c>
    </row>
    <row r="233" spans="1:14" x14ac:dyDescent="0.25">
      <c r="A233">
        <v>232</v>
      </c>
      <c r="B233" t="s">
        <v>331</v>
      </c>
      <c r="C233">
        <v>-13.2380309363578</v>
      </c>
      <c r="D233">
        <v>2796.9866463777698</v>
      </c>
      <c r="E233">
        <v>0.99622365695642701</v>
      </c>
      <c r="F233" t="s">
        <v>170</v>
      </c>
      <c r="G233" t="s">
        <v>170</v>
      </c>
      <c r="H233" t="s">
        <v>170</v>
      </c>
      <c r="I233">
        <v>-13.1508570460207</v>
      </c>
      <c r="J233">
        <v>2796.3724484071599</v>
      </c>
      <c r="K233">
        <v>0.99624770043535404</v>
      </c>
      <c r="L233">
        <v>-13.3112565455215</v>
      </c>
      <c r="M233">
        <v>2796.8941969185598</v>
      </c>
      <c r="N233">
        <v>0.99620264291761396</v>
      </c>
    </row>
    <row r="234" spans="1:14" x14ac:dyDescent="0.25">
      <c r="A234">
        <v>233</v>
      </c>
      <c r="B234" t="s">
        <v>332</v>
      </c>
      <c r="C234">
        <v>-13.238030936358101</v>
      </c>
      <c r="D234">
        <v>2796.9866463772801</v>
      </c>
      <c r="E234">
        <v>0.99622365695642701</v>
      </c>
      <c r="F234" t="s">
        <v>170</v>
      </c>
      <c r="G234" t="s">
        <v>170</v>
      </c>
      <c r="H234" t="s">
        <v>170</v>
      </c>
      <c r="I234">
        <v>-13.1508570460205</v>
      </c>
      <c r="J234">
        <v>2796.3724484068498</v>
      </c>
      <c r="K234">
        <v>0.99624770043535404</v>
      </c>
      <c r="L234">
        <v>-13.3112565455218</v>
      </c>
      <c r="M234">
        <v>2796.8941969187899</v>
      </c>
      <c r="N234">
        <v>0.99620264291761396</v>
      </c>
    </row>
    <row r="235" spans="1:14" x14ac:dyDescent="0.25">
      <c r="A235">
        <v>234</v>
      </c>
      <c r="B235" t="s">
        <v>333</v>
      </c>
      <c r="C235">
        <v>-13.238030936358999</v>
      </c>
      <c r="D235">
        <v>2796.98664636787</v>
      </c>
      <c r="E235">
        <v>0.99622365695641402</v>
      </c>
      <c r="F235" t="s">
        <v>170</v>
      </c>
      <c r="G235" t="s">
        <v>170</v>
      </c>
      <c r="H235" t="s">
        <v>170</v>
      </c>
      <c r="I235">
        <v>-13.1508570460204</v>
      </c>
      <c r="J235">
        <v>2796.3724484068998</v>
      </c>
      <c r="K235">
        <v>0.99624770043535404</v>
      </c>
      <c r="L235">
        <v>-13.3112565455184</v>
      </c>
      <c r="M235">
        <v>2796.8941969114999</v>
      </c>
      <c r="N235">
        <v>0.99620264291760496</v>
      </c>
    </row>
    <row r="236" spans="1:14" x14ac:dyDescent="0.25">
      <c r="A236">
        <v>235</v>
      </c>
      <c r="B236" t="s">
        <v>334</v>
      </c>
      <c r="C236">
        <v>-13.238030936357401</v>
      </c>
      <c r="D236">
        <v>2796.98664637711</v>
      </c>
      <c r="E236">
        <v>0.99622365695642701</v>
      </c>
      <c r="F236" t="s">
        <v>170</v>
      </c>
      <c r="G236" t="s">
        <v>170</v>
      </c>
      <c r="H236" t="s">
        <v>170</v>
      </c>
      <c r="I236">
        <v>-13.150857046020199</v>
      </c>
      <c r="J236">
        <v>2796.3724484067802</v>
      </c>
      <c r="K236">
        <v>0.99624770043535404</v>
      </c>
      <c r="L236">
        <v>-13.311256545521699</v>
      </c>
      <c r="M236">
        <v>2796.8941969187699</v>
      </c>
      <c r="N236">
        <v>0.99620264291761396</v>
      </c>
    </row>
    <row r="237" spans="1:14" x14ac:dyDescent="0.25">
      <c r="A237">
        <v>236</v>
      </c>
      <c r="B237" t="s">
        <v>335</v>
      </c>
      <c r="C237">
        <v>-13.2380309363683</v>
      </c>
      <c r="D237">
        <v>2796.9866463836802</v>
      </c>
      <c r="E237">
        <v>0.996223656956432</v>
      </c>
      <c r="F237" t="s">
        <v>170</v>
      </c>
      <c r="G237" t="s">
        <v>170</v>
      </c>
      <c r="H237" t="s">
        <v>170</v>
      </c>
      <c r="I237">
        <v>-13.150857046020199</v>
      </c>
      <c r="J237">
        <v>2796.3724484066702</v>
      </c>
      <c r="K237">
        <v>0.99624770043535404</v>
      </c>
      <c r="L237">
        <v>-13.3112565455161</v>
      </c>
      <c r="M237">
        <v>2796.8941969143798</v>
      </c>
      <c r="N237">
        <v>0.99620264291760896</v>
      </c>
    </row>
    <row r="238" spans="1:14" x14ac:dyDescent="0.25">
      <c r="A238">
        <v>237</v>
      </c>
      <c r="B238" t="s">
        <v>336</v>
      </c>
      <c r="C238">
        <v>-13.2380309363575</v>
      </c>
      <c r="D238">
        <v>2796.9866463774101</v>
      </c>
      <c r="E238">
        <v>0.99622365695642701</v>
      </c>
      <c r="F238" t="s">
        <v>170</v>
      </c>
      <c r="G238" t="s">
        <v>170</v>
      </c>
      <c r="H238" t="s">
        <v>170</v>
      </c>
      <c r="I238">
        <v>-13.1508570460204</v>
      </c>
      <c r="J238">
        <v>2796.3724484068698</v>
      </c>
      <c r="K238">
        <v>0.99624770043535404</v>
      </c>
      <c r="L238">
        <v>-13.3112565455185</v>
      </c>
      <c r="M238">
        <v>2796.8941969131001</v>
      </c>
      <c r="N238">
        <v>0.99620264291760696</v>
      </c>
    </row>
    <row r="239" spans="1:14" x14ac:dyDescent="0.25">
      <c r="A239">
        <v>238</v>
      </c>
      <c r="B239" t="s">
        <v>337</v>
      </c>
      <c r="C239">
        <v>-13.2380309363575</v>
      </c>
      <c r="D239">
        <v>2796.9866463775602</v>
      </c>
      <c r="E239">
        <v>0.99622365695642701</v>
      </c>
      <c r="F239" t="s">
        <v>170</v>
      </c>
      <c r="G239" t="s">
        <v>170</v>
      </c>
      <c r="H239" t="s">
        <v>170</v>
      </c>
      <c r="I239">
        <v>-13.150857046019199</v>
      </c>
      <c r="J239">
        <v>2796.3724484047598</v>
      </c>
      <c r="K239">
        <v>0.99624770043535105</v>
      </c>
      <c r="L239">
        <v>-13.311256545521401</v>
      </c>
      <c r="M239">
        <v>2796.8941969185698</v>
      </c>
      <c r="N239">
        <v>0.99620264291761396</v>
      </c>
    </row>
    <row r="240" spans="1:14" x14ac:dyDescent="0.25">
      <c r="A240">
        <v>239</v>
      </c>
      <c r="B240" t="s">
        <v>338</v>
      </c>
      <c r="C240">
        <v>-13.2380309363576</v>
      </c>
      <c r="D240">
        <v>2796.9866463772801</v>
      </c>
      <c r="E240">
        <v>0.99622365695642701</v>
      </c>
      <c r="F240" t="s">
        <v>170</v>
      </c>
      <c r="G240" t="s">
        <v>170</v>
      </c>
      <c r="H240" t="s">
        <v>170</v>
      </c>
      <c r="I240">
        <v>-13.1508570460205</v>
      </c>
      <c r="J240">
        <v>2796.3724484068298</v>
      </c>
      <c r="K240">
        <v>0.99624770043535404</v>
      </c>
      <c r="L240">
        <v>-13.311256545521699</v>
      </c>
      <c r="M240">
        <v>2796.8941969228299</v>
      </c>
      <c r="N240">
        <v>0.99620264291761895</v>
      </c>
    </row>
    <row r="241" spans="1:14" x14ac:dyDescent="0.25">
      <c r="A241">
        <v>240</v>
      </c>
      <c r="B241" t="s">
        <v>339</v>
      </c>
      <c r="C241">
        <v>-13.238030936357299</v>
      </c>
      <c r="D241">
        <v>2796.98664637718</v>
      </c>
      <c r="E241">
        <v>0.99622365695642701</v>
      </c>
      <c r="F241" t="s">
        <v>170</v>
      </c>
      <c r="G241" t="s">
        <v>170</v>
      </c>
      <c r="H241" t="s">
        <v>170</v>
      </c>
      <c r="I241">
        <v>-13.1508570460204</v>
      </c>
      <c r="J241">
        <v>2796.3724484075001</v>
      </c>
      <c r="K241">
        <v>0.99624770043535504</v>
      </c>
      <c r="L241">
        <v>-13.311256545521699</v>
      </c>
      <c r="M241">
        <v>2796.8941969189</v>
      </c>
      <c r="N241">
        <v>0.99620264291761396</v>
      </c>
    </row>
    <row r="242" spans="1:14" x14ac:dyDescent="0.25">
      <c r="A242">
        <v>241</v>
      </c>
      <c r="B242" t="s">
        <v>340</v>
      </c>
      <c r="C242">
        <v>-13.238030936357699</v>
      </c>
      <c r="D242">
        <v>2796.9866463775202</v>
      </c>
      <c r="E242">
        <v>0.99622365695642701</v>
      </c>
      <c r="F242" t="s">
        <v>170</v>
      </c>
      <c r="G242" t="s">
        <v>170</v>
      </c>
      <c r="H242" t="s">
        <v>170</v>
      </c>
      <c r="I242">
        <v>-13.1508570460207</v>
      </c>
      <c r="J242">
        <v>2796.37244840737</v>
      </c>
      <c r="K242">
        <v>0.99624770043535404</v>
      </c>
      <c r="L242">
        <v>-13.3112565455215</v>
      </c>
      <c r="M242">
        <v>2796.8941969186099</v>
      </c>
      <c r="N242">
        <v>0.99620264291761396</v>
      </c>
    </row>
    <row r="243" spans="1:14" x14ac:dyDescent="0.25">
      <c r="A243">
        <v>242</v>
      </c>
      <c r="B243" t="s">
        <v>341</v>
      </c>
      <c r="C243">
        <v>-13.2380309363629</v>
      </c>
      <c r="D243">
        <v>2796.9866463769299</v>
      </c>
      <c r="E243">
        <v>0.99622365695642501</v>
      </c>
      <c r="F243" t="s">
        <v>170</v>
      </c>
      <c r="G243" t="s">
        <v>170</v>
      </c>
      <c r="H243" t="s">
        <v>170</v>
      </c>
      <c r="I243">
        <v>-13.1508570460205</v>
      </c>
      <c r="J243">
        <v>2796.3724484071699</v>
      </c>
      <c r="K243">
        <v>0.99624770043535404</v>
      </c>
      <c r="L243">
        <v>-13.3112565455216</v>
      </c>
      <c r="M243">
        <v>2796.8941969187399</v>
      </c>
      <c r="N243">
        <v>0.99620264291761396</v>
      </c>
    </row>
    <row r="244" spans="1:14" x14ac:dyDescent="0.25">
      <c r="A244">
        <v>243</v>
      </c>
      <c r="B244" t="s">
        <v>342</v>
      </c>
      <c r="C244">
        <v>-13.2380309363576</v>
      </c>
      <c r="D244">
        <v>2796.9866463774902</v>
      </c>
      <c r="E244">
        <v>0.99622365695642701</v>
      </c>
      <c r="F244" t="s">
        <v>170</v>
      </c>
      <c r="G244" t="s">
        <v>170</v>
      </c>
      <c r="H244" t="s">
        <v>170</v>
      </c>
      <c r="I244">
        <v>-13.1508570460205</v>
      </c>
      <c r="J244">
        <v>2796.3724484070099</v>
      </c>
      <c r="K244">
        <v>0.99624770043535404</v>
      </c>
      <c r="L244">
        <v>-13.311256545522101</v>
      </c>
      <c r="M244">
        <v>2796.8941969202601</v>
      </c>
      <c r="N244">
        <v>0.99620264291761595</v>
      </c>
    </row>
    <row r="245" spans="1:14" x14ac:dyDescent="0.25">
      <c r="A245">
        <v>244</v>
      </c>
      <c r="B245" t="s">
        <v>343</v>
      </c>
      <c r="C245">
        <v>-13.238030936357401</v>
      </c>
      <c r="D245">
        <v>2796.9866463773301</v>
      </c>
      <c r="E245">
        <v>0.99622365695642701</v>
      </c>
      <c r="F245" t="s">
        <v>170</v>
      </c>
      <c r="G245" t="s">
        <v>170</v>
      </c>
      <c r="H245" t="s">
        <v>170</v>
      </c>
      <c r="I245">
        <v>-13.1508570460207</v>
      </c>
      <c r="J245">
        <v>2796.37244840726</v>
      </c>
      <c r="K245">
        <v>0.99624770043535404</v>
      </c>
      <c r="L245">
        <v>-13.3112565455212</v>
      </c>
      <c r="M245">
        <v>2796.89419691885</v>
      </c>
      <c r="N245">
        <v>0.99620264291761396</v>
      </c>
    </row>
    <row r="246" spans="1:14" x14ac:dyDescent="0.25">
      <c r="A246">
        <v>245</v>
      </c>
      <c r="B246" t="s">
        <v>344</v>
      </c>
      <c r="C246">
        <v>-13.2380309363571</v>
      </c>
      <c r="D246">
        <v>2796.98664637704</v>
      </c>
      <c r="E246">
        <v>0.99622365695642701</v>
      </c>
      <c r="F246" t="s">
        <v>170</v>
      </c>
      <c r="G246" t="s">
        <v>170</v>
      </c>
      <c r="H246" t="s">
        <v>170</v>
      </c>
      <c r="I246">
        <v>-13.1508570460086</v>
      </c>
      <c r="J246">
        <v>2796.3724483849201</v>
      </c>
      <c r="K246">
        <v>0.99624770043532795</v>
      </c>
      <c r="L246">
        <v>-13.3112565455236</v>
      </c>
      <c r="M246">
        <v>2796.89419693533</v>
      </c>
      <c r="N246">
        <v>0.99620264291763605</v>
      </c>
    </row>
    <row r="247" spans="1:14" x14ac:dyDescent="0.25">
      <c r="A247">
        <v>246</v>
      </c>
      <c r="B247" t="s">
        <v>345</v>
      </c>
      <c r="C247">
        <v>-13.238030936365799</v>
      </c>
      <c r="D247">
        <v>2796.9866463830199</v>
      </c>
      <c r="E247">
        <v>0.996223656956432</v>
      </c>
      <c r="F247" t="s">
        <v>170</v>
      </c>
      <c r="G247" t="s">
        <v>170</v>
      </c>
      <c r="H247" t="s">
        <v>170</v>
      </c>
      <c r="I247">
        <v>-13.1508570460163</v>
      </c>
      <c r="J247">
        <v>2796.37244840841</v>
      </c>
      <c r="K247">
        <v>0.99624770043535704</v>
      </c>
      <c r="L247">
        <v>-13.311256545521401</v>
      </c>
      <c r="M247">
        <v>2796.8941969194898</v>
      </c>
      <c r="N247">
        <v>0.99620264291761496</v>
      </c>
    </row>
    <row r="248" spans="1:14" x14ac:dyDescent="0.25">
      <c r="A248">
        <v>247</v>
      </c>
      <c r="B248" t="s">
        <v>346</v>
      </c>
      <c r="C248">
        <v>-13.2380309363576</v>
      </c>
      <c r="D248">
        <v>2796.9866463774702</v>
      </c>
      <c r="E248">
        <v>0.99622365695642701</v>
      </c>
      <c r="F248" t="s">
        <v>170</v>
      </c>
      <c r="G248" t="s">
        <v>170</v>
      </c>
      <c r="H248" t="s">
        <v>170</v>
      </c>
      <c r="I248">
        <v>-13.150857046021001</v>
      </c>
      <c r="J248">
        <v>2796.3724484074501</v>
      </c>
      <c r="K248">
        <v>0.99624770043535404</v>
      </c>
      <c r="L248">
        <v>-13.3112565455219</v>
      </c>
      <c r="M248">
        <v>2796.8941969187399</v>
      </c>
      <c r="N248">
        <v>0.99620264291761396</v>
      </c>
    </row>
    <row r="249" spans="1:14" x14ac:dyDescent="0.25">
      <c r="A249">
        <v>248</v>
      </c>
      <c r="B249" t="s">
        <v>347</v>
      </c>
      <c r="C249">
        <v>-13.2380309363596</v>
      </c>
      <c r="D249">
        <v>2796.9866463755602</v>
      </c>
      <c r="E249">
        <v>0.99622365695642401</v>
      </c>
      <c r="F249" t="s">
        <v>170</v>
      </c>
      <c r="G249" t="s">
        <v>170</v>
      </c>
      <c r="H249" t="s">
        <v>170</v>
      </c>
      <c r="I249">
        <v>-13.1508570460221</v>
      </c>
      <c r="J249">
        <v>2796.37244840823</v>
      </c>
      <c r="K249">
        <v>0.99624770043535504</v>
      </c>
      <c r="L249">
        <v>-13.311256545521299</v>
      </c>
      <c r="M249">
        <v>2796.89419691903</v>
      </c>
      <c r="N249">
        <v>0.99620264291761396</v>
      </c>
    </row>
    <row r="250" spans="1:14" x14ac:dyDescent="0.25">
      <c r="A250">
        <v>249</v>
      </c>
      <c r="B250" t="s">
        <v>348</v>
      </c>
      <c r="C250">
        <v>-13.2380309363575</v>
      </c>
      <c r="D250">
        <v>2796.9866463775302</v>
      </c>
      <c r="E250">
        <v>0.99622365695642701</v>
      </c>
      <c r="F250" t="s">
        <v>170</v>
      </c>
      <c r="G250" t="s">
        <v>170</v>
      </c>
      <c r="H250" t="s">
        <v>170</v>
      </c>
      <c r="I250">
        <v>-13.150857046020599</v>
      </c>
      <c r="J250">
        <v>2796.3724484071299</v>
      </c>
      <c r="K250">
        <v>0.99624770043535404</v>
      </c>
      <c r="L250">
        <v>-13.3112565455229</v>
      </c>
      <c r="M250">
        <v>2796.8941969194798</v>
      </c>
      <c r="N250">
        <v>0.99620264291761396</v>
      </c>
    </row>
    <row r="251" spans="1:14" x14ac:dyDescent="0.25">
      <c r="A251">
        <v>250</v>
      </c>
      <c r="B251" t="s">
        <v>349</v>
      </c>
      <c r="C251">
        <v>-13.2380309363575</v>
      </c>
      <c r="D251">
        <v>2796.98664637721</v>
      </c>
      <c r="E251">
        <v>0.99622365695642701</v>
      </c>
      <c r="F251" t="s">
        <v>170</v>
      </c>
      <c r="G251" t="s">
        <v>170</v>
      </c>
      <c r="H251" t="s">
        <v>170</v>
      </c>
      <c r="I251">
        <v>-13.150857046020301</v>
      </c>
      <c r="J251">
        <v>2796.3724484065601</v>
      </c>
      <c r="K251">
        <v>0.99624770043535305</v>
      </c>
      <c r="L251">
        <v>-13.311256545513601</v>
      </c>
      <c r="M251">
        <v>2796.8941969058101</v>
      </c>
      <c r="N251">
        <v>0.99620264291759897</v>
      </c>
    </row>
    <row r="252" spans="1:14" x14ac:dyDescent="0.25">
      <c r="A252">
        <v>251</v>
      </c>
      <c r="B252" t="s">
        <v>350</v>
      </c>
      <c r="C252">
        <v>-13.238030936357299</v>
      </c>
      <c r="D252">
        <v>2796.9866463772601</v>
      </c>
      <c r="E252">
        <v>0.99622365695642701</v>
      </c>
      <c r="F252" t="s">
        <v>170</v>
      </c>
      <c r="G252" t="s">
        <v>170</v>
      </c>
      <c r="H252" t="s">
        <v>170</v>
      </c>
      <c r="I252">
        <v>-13.1508570460207</v>
      </c>
      <c r="J252">
        <v>2796.37244840723</v>
      </c>
      <c r="K252">
        <v>0.99624770043535404</v>
      </c>
      <c r="L252">
        <v>-13.311256545486399</v>
      </c>
      <c r="M252">
        <v>2796.8941968885001</v>
      </c>
      <c r="N252">
        <v>0.99620264291758298</v>
      </c>
    </row>
    <row r="253" spans="1:14" x14ac:dyDescent="0.25">
      <c r="A253">
        <v>252</v>
      </c>
      <c r="B253" t="s">
        <v>351</v>
      </c>
      <c r="C253">
        <v>-13.238030936357299</v>
      </c>
      <c r="D253">
        <v>2796.98664637714</v>
      </c>
      <c r="E253">
        <v>0.99622365695642701</v>
      </c>
      <c r="F253" t="s">
        <v>170</v>
      </c>
      <c r="G253" t="s">
        <v>170</v>
      </c>
      <c r="H253" t="s">
        <v>170</v>
      </c>
      <c r="I253">
        <v>-13.1508570460205</v>
      </c>
      <c r="J253">
        <v>2796.3724484071399</v>
      </c>
      <c r="K253">
        <v>0.99624770043535404</v>
      </c>
      <c r="L253">
        <v>-13.3112565455223</v>
      </c>
      <c r="M253">
        <v>2796.8941969189</v>
      </c>
      <c r="N253">
        <v>0.99620264291761396</v>
      </c>
    </row>
    <row r="254" spans="1:14" x14ac:dyDescent="0.25">
      <c r="A254">
        <v>253</v>
      </c>
      <c r="B254" t="s">
        <v>352</v>
      </c>
      <c r="C254">
        <v>4.3286795133989902</v>
      </c>
      <c r="D254">
        <v>1.4220130639106701</v>
      </c>
      <c r="E254">
        <v>2.3341599028144401E-3</v>
      </c>
      <c r="F254" t="s">
        <v>170</v>
      </c>
      <c r="G254" t="s">
        <v>170</v>
      </c>
      <c r="H254" t="s">
        <v>170</v>
      </c>
      <c r="I254">
        <v>4.4167908574718799</v>
      </c>
      <c r="J254">
        <v>1.4290649462713001</v>
      </c>
      <c r="K254">
        <v>1.9969476615876798E-3</v>
      </c>
      <c r="L254">
        <v>4.25561735902075</v>
      </c>
      <c r="M254">
        <v>1.42193148714934</v>
      </c>
      <c r="N254">
        <v>2.7639210820845301E-3</v>
      </c>
    </row>
    <row r="255" spans="1:14" x14ac:dyDescent="0.25">
      <c r="A255">
        <v>254</v>
      </c>
      <c r="B255" t="s">
        <v>353</v>
      </c>
      <c r="C255">
        <v>-13.193393288348499</v>
      </c>
      <c r="D255">
        <v>3956.18033160605</v>
      </c>
      <c r="E255">
        <v>0.99733915433199305</v>
      </c>
      <c r="F255" t="s">
        <v>170</v>
      </c>
      <c r="G255" t="s">
        <v>170</v>
      </c>
      <c r="H255" t="s">
        <v>170</v>
      </c>
      <c r="I255">
        <v>-13.0807791557356</v>
      </c>
      <c r="J255">
        <v>3956.1803350351202</v>
      </c>
      <c r="K255">
        <v>0.99736186628742995</v>
      </c>
      <c r="L255">
        <v>-13.261511611084201</v>
      </c>
      <c r="M255">
        <v>3956.1803315168199</v>
      </c>
      <c r="N255">
        <v>0.99732541626903504</v>
      </c>
    </row>
    <row r="256" spans="1:14" x14ac:dyDescent="0.25">
      <c r="A256">
        <v>255</v>
      </c>
      <c r="B256" t="s">
        <v>354</v>
      </c>
      <c r="C256">
        <v>-13.193393288343</v>
      </c>
      <c r="D256">
        <v>3956.1803315979701</v>
      </c>
      <c r="E256">
        <v>0.99733915433198905</v>
      </c>
      <c r="F256" t="s">
        <v>170</v>
      </c>
      <c r="G256" t="s">
        <v>170</v>
      </c>
      <c r="H256" t="s">
        <v>170</v>
      </c>
      <c r="I256">
        <v>-13.0807791557285</v>
      </c>
      <c r="J256">
        <v>3956.1803350287</v>
      </c>
      <c r="K256">
        <v>0.99736186628742696</v>
      </c>
      <c r="L256">
        <v>-13.2615116110827</v>
      </c>
      <c r="M256">
        <v>3956.1803315157999</v>
      </c>
      <c r="N256">
        <v>0.99732541626903504</v>
      </c>
    </row>
    <row r="257" spans="1:14" x14ac:dyDescent="0.25">
      <c r="A257">
        <v>256</v>
      </c>
      <c r="B257" t="s">
        <v>355</v>
      </c>
      <c r="C257">
        <v>-13.193393288343501</v>
      </c>
      <c r="D257">
        <v>3956.18033159897</v>
      </c>
      <c r="E257">
        <v>0.99733915433198905</v>
      </c>
      <c r="F257" t="s">
        <v>170</v>
      </c>
      <c r="G257" t="s">
        <v>170</v>
      </c>
      <c r="H257" t="s">
        <v>170</v>
      </c>
      <c r="I257">
        <v>-13.0807791557289</v>
      </c>
      <c r="J257">
        <v>3956.1803350302198</v>
      </c>
      <c r="K257">
        <v>0.99736186628742796</v>
      </c>
      <c r="L257">
        <v>-13.261511611083501</v>
      </c>
      <c r="M257">
        <v>3956.1803315155498</v>
      </c>
      <c r="N257">
        <v>0.99732541626903504</v>
      </c>
    </row>
    <row r="258" spans="1:14" x14ac:dyDescent="0.25">
      <c r="A258">
        <v>257</v>
      </c>
      <c r="B258" t="s">
        <v>356</v>
      </c>
      <c r="C258">
        <v>-13.1933932883436</v>
      </c>
      <c r="D258">
        <v>3956.1803315992402</v>
      </c>
      <c r="E258">
        <v>0.99733915433198905</v>
      </c>
      <c r="F258" t="s">
        <v>170</v>
      </c>
      <c r="G258" t="s">
        <v>170</v>
      </c>
      <c r="H258" t="s">
        <v>170</v>
      </c>
      <c r="I258">
        <v>-13.080779155730299</v>
      </c>
      <c r="J258">
        <v>3956.18033503075</v>
      </c>
      <c r="K258">
        <v>0.99736186628742796</v>
      </c>
      <c r="L258">
        <v>-13.261511611082501</v>
      </c>
      <c r="M258">
        <v>3956.1803315157599</v>
      </c>
      <c r="N258">
        <v>0.99732541626903504</v>
      </c>
    </row>
    <row r="259" spans="1:14" x14ac:dyDescent="0.25">
      <c r="A259">
        <v>258</v>
      </c>
      <c r="B259" t="s">
        <v>357</v>
      </c>
      <c r="C259">
        <v>-13.193393288375599</v>
      </c>
      <c r="D259">
        <v>3956.1803316293999</v>
      </c>
      <c r="E259">
        <v>0.99733915433200304</v>
      </c>
      <c r="F259" t="s">
        <v>170</v>
      </c>
      <c r="G259" t="s">
        <v>170</v>
      </c>
      <c r="H259" t="s">
        <v>170</v>
      </c>
      <c r="I259">
        <v>-13.0807791557302</v>
      </c>
      <c r="J259">
        <v>3956.1803350309801</v>
      </c>
      <c r="K259">
        <v>0.99736186628742796</v>
      </c>
      <c r="L259">
        <v>-13.2615116110805</v>
      </c>
      <c r="M259">
        <v>3956.18033152814</v>
      </c>
      <c r="N259">
        <v>0.99732541626904403</v>
      </c>
    </row>
    <row r="260" spans="1:14" x14ac:dyDescent="0.25">
      <c r="A260">
        <v>259</v>
      </c>
      <c r="B260" t="s">
        <v>358</v>
      </c>
      <c r="C260">
        <v>-13.193393288342801</v>
      </c>
      <c r="D260">
        <v>3956.1803315976199</v>
      </c>
      <c r="E260">
        <v>0.99733915433198805</v>
      </c>
      <c r="F260" t="s">
        <v>170</v>
      </c>
      <c r="G260" t="s">
        <v>170</v>
      </c>
      <c r="H260" t="s">
        <v>170</v>
      </c>
      <c r="I260">
        <v>-13.080779155729401</v>
      </c>
      <c r="J260">
        <v>3956.18033502968</v>
      </c>
      <c r="K260">
        <v>0.99736186628742796</v>
      </c>
      <c r="L260">
        <v>-13.2615116110822</v>
      </c>
      <c r="M260">
        <v>3956.1803315158299</v>
      </c>
      <c r="N260">
        <v>0.99732541626903504</v>
      </c>
    </row>
    <row r="261" spans="1:14" x14ac:dyDescent="0.25">
      <c r="A261">
        <v>260</v>
      </c>
      <c r="B261" t="s">
        <v>359</v>
      </c>
      <c r="C261">
        <v>-13.193393288336299</v>
      </c>
      <c r="D261">
        <v>3956.1803315982002</v>
      </c>
      <c r="E261">
        <v>0.99733915433199005</v>
      </c>
      <c r="F261" t="s">
        <v>170</v>
      </c>
      <c r="G261" t="s">
        <v>170</v>
      </c>
      <c r="H261" t="s">
        <v>170</v>
      </c>
      <c r="I261">
        <v>-13.080779155729701</v>
      </c>
      <c r="J261">
        <v>3956.1803350303799</v>
      </c>
      <c r="K261">
        <v>0.99736186628742796</v>
      </c>
      <c r="L261">
        <v>-13.2615116110812</v>
      </c>
      <c r="M261">
        <v>3956.18033151397</v>
      </c>
      <c r="N261">
        <v>0.99732541626903404</v>
      </c>
    </row>
    <row r="262" spans="1:14" x14ac:dyDescent="0.25">
      <c r="A262">
        <v>261</v>
      </c>
      <c r="B262" t="s">
        <v>360</v>
      </c>
      <c r="C262">
        <v>-13.193393288343801</v>
      </c>
      <c r="D262">
        <v>3956.1803315994098</v>
      </c>
      <c r="E262">
        <v>0.99733915433198905</v>
      </c>
      <c r="F262" t="s">
        <v>170</v>
      </c>
      <c r="G262" t="s">
        <v>170</v>
      </c>
      <c r="H262" t="s">
        <v>170</v>
      </c>
      <c r="I262">
        <v>-13.080779155698799</v>
      </c>
      <c r="J262">
        <v>3956.1803349962101</v>
      </c>
      <c r="K262">
        <v>0.99736186628741197</v>
      </c>
      <c r="L262">
        <v>-13.2615116110826</v>
      </c>
      <c r="M262">
        <v>3956.1803315155698</v>
      </c>
      <c r="N262">
        <v>0.99732541626903504</v>
      </c>
    </row>
    <row r="263" spans="1:14" x14ac:dyDescent="0.25">
      <c r="A263">
        <v>262</v>
      </c>
      <c r="B263" t="s">
        <v>361</v>
      </c>
      <c r="C263">
        <v>-13.193393288343801</v>
      </c>
      <c r="D263">
        <v>3956.1803315993998</v>
      </c>
      <c r="E263">
        <v>0.99733915433198905</v>
      </c>
      <c r="F263" t="s">
        <v>170</v>
      </c>
      <c r="G263" t="s">
        <v>170</v>
      </c>
      <c r="H263" t="s">
        <v>170</v>
      </c>
      <c r="I263">
        <v>-13.0807791557333</v>
      </c>
      <c r="J263">
        <v>3956.1803350259602</v>
      </c>
      <c r="K263">
        <v>0.99736186628742396</v>
      </c>
      <c r="L263">
        <v>-13.2615116110809</v>
      </c>
      <c r="M263">
        <v>3956.1803315146199</v>
      </c>
      <c r="N263">
        <v>0.99732541626903504</v>
      </c>
    </row>
    <row r="264" spans="1:14" x14ac:dyDescent="0.25">
      <c r="A264">
        <v>263</v>
      </c>
      <c r="B264" t="s">
        <v>362</v>
      </c>
      <c r="C264">
        <v>-13.1933932883436</v>
      </c>
      <c r="D264">
        <v>3956.1803315990901</v>
      </c>
      <c r="E264">
        <v>0.99733915433198905</v>
      </c>
      <c r="F264" t="s">
        <v>170</v>
      </c>
      <c r="G264" t="s">
        <v>170</v>
      </c>
      <c r="H264" t="s">
        <v>170</v>
      </c>
      <c r="I264">
        <v>-13.0807791557302</v>
      </c>
      <c r="J264">
        <v>3956.18033503065</v>
      </c>
      <c r="K264">
        <v>0.99736186628742796</v>
      </c>
      <c r="L264">
        <v>-13.261511611082</v>
      </c>
      <c r="M264">
        <v>3956.1803315168199</v>
      </c>
      <c r="N264">
        <v>0.99732541626903604</v>
      </c>
    </row>
    <row r="265" spans="1:14" x14ac:dyDescent="0.25">
      <c r="A265">
        <v>264</v>
      </c>
      <c r="B265" t="s">
        <v>363</v>
      </c>
      <c r="C265">
        <v>-13.193393288344</v>
      </c>
      <c r="D265">
        <v>3956.1803315999</v>
      </c>
      <c r="E265">
        <v>0.99733915433199005</v>
      </c>
      <c r="F265" t="s">
        <v>170</v>
      </c>
      <c r="G265" t="s">
        <v>170</v>
      </c>
      <c r="H265" t="s">
        <v>170</v>
      </c>
      <c r="I265">
        <v>-13.0807791557282</v>
      </c>
      <c r="J265">
        <v>3956.18033502862</v>
      </c>
      <c r="K265">
        <v>0.99736186628742696</v>
      </c>
      <c r="L265">
        <v>-13.2615116110822</v>
      </c>
      <c r="M265">
        <v>3956.1803315162001</v>
      </c>
      <c r="N265">
        <v>0.99732541626903504</v>
      </c>
    </row>
    <row r="266" spans="1:14" x14ac:dyDescent="0.25">
      <c r="A266">
        <v>265</v>
      </c>
      <c r="B266" t="s">
        <v>364</v>
      </c>
      <c r="C266">
        <v>-13.193393288348201</v>
      </c>
      <c r="D266">
        <v>3956.1803316598198</v>
      </c>
      <c r="E266">
        <v>0.99733915433202902</v>
      </c>
      <c r="F266" t="s">
        <v>170</v>
      </c>
      <c r="G266" t="s">
        <v>170</v>
      </c>
      <c r="H266" t="s">
        <v>170</v>
      </c>
      <c r="I266">
        <v>-13.0807791557291</v>
      </c>
      <c r="J266">
        <v>3956.1803350292398</v>
      </c>
      <c r="K266">
        <v>0.99736186628742796</v>
      </c>
      <c r="L266">
        <v>-13.261511611083399</v>
      </c>
      <c r="M266">
        <v>3956.1803315151801</v>
      </c>
      <c r="N266">
        <v>0.99732541626903404</v>
      </c>
    </row>
    <row r="267" spans="1:14" x14ac:dyDescent="0.25">
      <c r="A267">
        <v>266</v>
      </c>
      <c r="B267" t="s">
        <v>365</v>
      </c>
      <c r="C267">
        <v>-13.193393288344</v>
      </c>
      <c r="D267">
        <v>3956.1803315983898</v>
      </c>
      <c r="E267">
        <v>0.99733915433198905</v>
      </c>
      <c r="F267" t="s">
        <v>170</v>
      </c>
      <c r="G267" t="s">
        <v>170</v>
      </c>
      <c r="H267" t="s">
        <v>170</v>
      </c>
      <c r="I267">
        <v>-13.080779155729701</v>
      </c>
      <c r="J267">
        <v>3956.1803350299601</v>
      </c>
      <c r="K267">
        <v>0.99736186628742796</v>
      </c>
      <c r="L267">
        <v>-13.2615116110805</v>
      </c>
      <c r="M267">
        <v>3956.1803315146299</v>
      </c>
      <c r="N267">
        <v>0.99732541626903504</v>
      </c>
    </row>
    <row r="268" spans="1:14" x14ac:dyDescent="0.25">
      <c r="A268">
        <v>267</v>
      </c>
      <c r="B268" t="s">
        <v>366</v>
      </c>
      <c r="C268">
        <v>-13.1933932883429</v>
      </c>
      <c r="D268">
        <v>3956.1803315977099</v>
      </c>
      <c r="E268">
        <v>0.99733915433198805</v>
      </c>
      <c r="F268" t="s">
        <v>170</v>
      </c>
      <c r="G268" t="s">
        <v>170</v>
      </c>
      <c r="H268" t="s">
        <v>170</v>
      </c>
      <c r="I268">
        <v>-13.0807791557298</v>
      </c>
      <c r="J268">
        <v>3956.1803350301502</v>
      </c>
      <c r="K268">
        <v>0.99736186628742796</v>
      </c>
      <c r="L268">
        <v>-13.2615116110827</v>
      </c>
      <c r="M268">
        <v>3956.18033151602</v>
      </c>
      <c r="N268">
        <v>0.99732541626903504</v>
      </c>
    </row>
    <row r="269" spans="1:14" x14ac:dyDescent="0.25">
      <c r="A269">
        <v>268</v>
      </c>
      <c r="B269" t="s">
        <v>367</v>
      </c>
      <c r="C269">
        <v>-13.193393288343101</v>
      </c>
      <c r="D269">
        <v>3956.1803315983002</v>
      </c>
      <c r="E269">
        <v>0.99733915433198905</v>
      </c>
      <c r="F269" t="s">
        <v>170</v>
      </c>
      <c r="G269" t="s">
        <v>170</v>
      </c>
      <c r="H269" t="s">
        <v>170</v>
      </c>
      <c r="I269">
        <v>-13.080779155730101</v>
      </c>
      <c r="J269">
        <v>3956.1803350300502</v>
      </c>
      <c r="K269">
        <v>0.99736186628742796</v>
      </c>
      <c r="L269">
        <v>-13.261511611082501</v>
      </c>
      <c r="M269">
        <v>3956.1803315156599</v>
      </c>
      <c r="N269">
        <v>0.99732541626903504</v>
      </c>
    </row>
    <row r="270" spans="1:14" x14ac:dyDescent="0.25">
      <c r="A270">
        <v>269</v>
      </c>
      <c r="B270" t="s">
        <v>368</v>
      </c>
      <c r="C270">
        <v>-13.1933932883439</v>
      </c>
      <c r="D270">
        <v>3956.1803315993002</v>
      </c>
      <c r="E270">
        <v>0.99733915433198905</v>
      </c>
      <c r="F270" t="s">
        <v>170</v>
      </c>
      <c r="G270" t="s">
        <v>170</v>
      </c>
      <c r="H270" t="s">
        <v>170</v>
      </c>
      <c r="I270">
        <v>-13.0807791557286</v>
      </c>
      <c r="J270">
        <v>3956.1803350286</v>
      </c>
      <c r="K270">
        <v>0.99736186628742696</v>
      </c>
      <c r="L270">
        <v>-13.261511611078999</v>
      </c>
      <c r="M270">
        <v>3956.1803315152301</v>
      </c>
      <c r="N270">
        <v>0.99732541626903504</v>
      </c>
    </row>
    <row r="271" spans="1:14" x14ac:dyDescent="0.25">
      <c r="A271">
        <v>270</v>
      </c>
      <c r="B271" t="s">
        <v>369</v>
      </c>
      <c r="C271">
        <v>-13.193393288351301</v>
      </c>
      <c r="D271">
        <v>3956.18033158869</v>
      </c>
      <c r="E271">
        <v>0.99733915433198095</v>
      </c>
      <c r="F271" t="s">
        <v>170</v>
      </c>
      <c r="G271" t="s">
        <v>170</v>
      </c>
      <c r="H271" t="s">
        <v>170</v>
      </c>
      <c r="I271">
        <v>-13.080779155728999</v>
      </c>
      <c r="J271">
        <v>3956.18033503577</v>
      </c>
      <c r="K271">
        <v>0.99736186628743195</v>
      </c>
      <c r="L271">
        <v>-13.2615116110833</v>
      </c>
      <c r="M271">
        <v>3956.1803315161101</v>
      </c>
      <c r="N271">
        <v>0.99732541626903504</v>
      </c>
    </row>
    <row r="272" spans="1:14" x14ac:dyDescent="0.25">
      <c r="A272">
        <v>271</v>
      </c>
      <c r="B272" t="s">
        <v>370</v>
      </c>
      <c r="C272">
        <v>-13.1933932883433</v>
      </c>
      <c r="D272">
        <v>3956.1803315982002</v>
      </c>
      <c r="E272">
        <v>0.99733915433198905</v>
      </c>
      <c r="F272" t="s">
        <v>170</v>
      </c>
      <c r="G272" t="s">
        <v>170</v>
      </c>
      <c r="H272" t="s">
        <v>170</v>
      </c>
      <c r="I272">
        <v>-13.0807791557295</v>
      </c>
      <c r="J272">
        <v>3956.1803350291302</v>
      </c>
      <c r="K272">
        <v>0.99736186628742696</v>
      </c>
      <c r="L272">
        <v>-13.261511611082399</v>
      </c>
      <c r="M272">
        <v>3956.1803315153602</v>
      </c>
      <c r="N272">
        <v>0.99732541626903504</v>
      </c>
    </row>
    <row r="273" spans="1:14" x14ac:dyDescent="0.25">
      <c r="A273">
        <v>272</v>
      </c>
      <c r="B273" t="s">
        <v>371</v>
      </c>
      <c r="C273">
        <v>-13.1933932883416</v>
      </c>
      <c r="D273">
        <v>3956.1803315935799</v>
      </c>
      <c r="E273">
        <v>0.99733915433198606</v>
      </c>
      <c r="F273" t="s">
        <v>170</v>
      </c>
      <c r="G273" t="s">
        <v>170</v>
      </c>
      <c r="H273" t="s">
        <v>170</v>
      </c>
      <c r="I273">
        <v>-13.0807791557319</v>
      </c>
      <c r="J273">
        <v>3956.1803350340901</v>
      </c>
      <c r="K273">
        <v>0.99736186628742995</v>
      </c>
      <c r="L273">
        <v>-13.261511611087</v>
      </c>
      <c r="M273">
        <v>3956.1803315194702</v>
      </c>
      <c r="N273">
        <v>0.99732541626903704</v>
      </c>
    </row>
    <row r="274" spans="1:14" x14ac:dyDescent="0.25">
      <c r="A274">
        <v>273</v>
      </c>
      <c r="B274" t="s">
        <v>372</v>
      </c>
      <c r="C274">
        <v>-13.193393288343801</v>
      </c>
      <c r="D274">
        <v>3956.1803315993102</v>
      </c>
      <c r="E274">
        <v>0.99733915433198905</v>
      </c>
      <c r="F274" t="s">
        <v>170</v>
      </c>
      <c r="G274" t="s">
        <v>170</v>
      </c>
      <c r="H274" t="s">
        <v>170</v>
      </c>
      <c r="I274">
        <v>-13.0807791557298</v>
      </c>
      <c r="J274">
        <v>3956.1803350300602</v>
      </c>
      <c r="K274">
        <v>0.99736186628742796</v>
      </c>
      <c r="L274">
        <v>-13.2615116110701</v>
      </c>
      <c r="M274">
        <v>3956.1803314915701</v>
      </c>
      <c r="N274">
        <v>0.99732541626902105</v>
      </c>
    </row>
    <row r="275" spans="1:14" x14ac:dyDescent="0.25">
      <c r="A275">
        <v>274</v>
      </c>
      <c r="B275" t="s">
        <v>373</v>
      </c>
      <c r="C275">
        <v>-13.1933932883433</v>
      </c>
      <c r="D275">
        <v>3956.1803315984098</v>
      </c>
      <c r="E275">
        <v>0.99733915433198905</v>
      </c>
      <c r="F275" t="s">
        <v>170</v>
      </c>
      <c r="G275" t="s">
        <v>170</v>
      </c>
      <c r="H275" t="s">
        <v>170</v>
      </c>
      <c r="I275">
        <v>-13.0807791557295</v>
      </c>
      <c r="J275">
        <v>3956.1803350300902</v>
      </c>
      <c r="K275">
        <v>0.99736186628742796</v>
      </c>
      <c r="L275">
        <v>-13.261511611083201</v>
      </c>
      <c r="M275">
        <v>3956.18033151687</v>
      </c>
      <c r="N275">
        <v>0.99732541626903604</v>
      </c>
    </row>
    <row r="276" spans="1:14" x14ac:dyDescent="0.25">
      <c r="A276">
        <v>275</v>
      </c>
      <c r="B276" t="s">
        <v>374</v>
      </c>
      <c r="C276">
        <v>-13.1933932883433</v>
      </c>
      <c r="D276">
        <v>3956.1803315983898</v>
      </c>
      <c r="E276">
        <v>0.99733915433198905</v>
      </c>
      <c r="F276" t="s">
        <v>170</v>
      </c>
      <c r="G276" t="s">
        <v>170</v>
      </c>
      <c r="H276" t="s">
        <v>170</v>
      </c>
      <c r="I276">
        <v>-13.0807791557299</v>
      </c>
      <c r="J276">
        <v>3956.18033502964</v>
      </c>
      <c r="K276">
        <v>0.99736186628742796</v>
      </c>
      <c r="L276">
        <v>-13.261511611079699</v>
      </c>
      <c r="M276">
        <v>3956.18033153018</v>
      </c>
      <c r="N276">
        <v>0.99732541626904503</v>
      </c>
    </row>
    <row r="277" spans="1:14" x14ac:dyDescent="0.25">
      <c r="A277">
        <v>276</v>
      </c>
      <c r="B277" t="s">
        <v>375</v>
      </c>
      <c r="C277">
        <v>-13.193393288343399</v>
      </c>
      <c r="D277">
        <v>3956.1803315984498</v>
      </c>
      <c r="E277">
        <v>0.99733915433198905</v>
      </c>
      <c r="F277" t="s">
        <v>170</v>
      </c>
      <c r="G277" t="s">
        <v>170</v>
      </c>
      <c r="H277" t="s">
        <v>170</v>
      </c>
      <c r="I277">
        <v>-13.080779155729401</v>
      </c>
      <c r="J277">
        <v>3956.18033502968</v>
      </c>
      <c r="K277">
        <v>0.99736186628742796</v>
      </c>
      <c r="L277">
        <v>-13.261511611082399</v>
      </c>
      <c r="M277">
        <v>3956.1803315177499</v>
      </c>
      <c r="N277">
        <v>0.99732541626903604</v>
      </c>
    </row>
    <row r="278" spans="1:14" x14ac:dyDescent="0.25">
      <c r="A278">
        <v>277</v>
      </c>
      <c r="B278" t="s">
        <v>376</v>
      </c>
      <c r="C278">
        <v>-13.193393288256299</v>
      </c>
      <c r="D278">
        <v>3956.1803316045998</v>
      </c>
      <c r="E278">
        <v>0.99733915433201104</v>
      </c>
      <c r="F278" t="s">
        <v>170</v>
      </c>
      <c r="G278" t="s">
        <v>170</v>
      </c>
      <c r="H278" t="s">
        <v>170</v>
      </c>
      <c r="I278">
        <v>-13.0807791557309</v>
      </c>
      <c r="J278">
        <v>3956.18033503161</v>
      </c>
      <c r="K278">
        <v>0.99736186628742896</v>
      </c>
      <c r="L278">
        <v>-13.2615116110861</v>
      </c>
      <c r="M278">
        <v>3956.1803315192401</v>
      </c>
      <c r="N278">
        <v>0.99732541626903704</v>
      </c>
    </row>
    <row r="279" spans="1:14" x14ac:dyDescent="0.25">
      <c r="A279">
        <v>278</v>
      </c>
      <c r="B279" t="s">
        <v>377</v>
      </c>
      <c r="C279">
        <v>-13.193393288346</v>
      </c>
      <c r="D279">
        <v>3956.1803316024102</v>
      </c>
      <c r="E279">
        <v>0.99733915433199105</v>
      </c>
      <c r="F279" t="s">
        <v>170</v>
      </c>
      <c r="G279" t="s">
        <v>170</v>
      </c>
      <c r="H279" t="s">
        <v>170</v>
      </c>
      <c r="I279">
        <v>-13.080779155723601</v>
      </c>
      <c r="J279">
        <v>3956.18033502153</v>
      </c>
      <c r="K279">
        <v>0.99736186628742296</v>
      </c>
      <c r="L279">
        <v>-13.261511611083399</v>
      </c>
      <c r="M279">
        <v>3956.1803315171601</v>
      </c>
      <c r="N279">
        <v>0.99732541626903604</v>
      </c>
    </row>
    <row r="280" spans="1:14" x14ac:dyDescent="0.25">
      <c r="A280">
        <v>279</v>
      </c>
      <c r="B280" t="s">
        <v>378</v>
      </c>
      <c r="C280">
        <v>-13.1933932883429</v>
      </c>
      <c r="D280">
        <v>3956.18033159781</v>
      </c>
      <c r="E280">
        <v>0.99733915433198805</v>
      </c>
      <c r="F280" t="s">
        <v>170</v>
      </c>
      <c r="G280" t="s">
        <v>170</v>
      </c>
      <c r="H280" t="s">
        <v>170</v>
      </c>
      <c r="I280">
        <v>-13.0807791557296</v>
      </c>
      <c r="J280">
        <v>3956.1803350300802</v>
      </c>
      <c r="K280">
        <v>0.99736186628742796</v>
      </c>
      <c r="L280">
        <v>-13.2615116110836</v>
      </c>
      <c r="M280">
        <v>3956.1803315182001</v>
      </c>
      <c r="N280">
        <v>0.99732541626903604</v>
      </c>
    </row>
    <row r="281" spans="1:14" x14ac:dyDescent="0.25">
      <c r="A281">
        <v>280</v>
      </c>
      <c r="B281" t="s">
        <v>379</v>
      </c>
      <c r="C281">
        <v>-13.1933932883429</v>
      </c>
      <c r="D281">
        <v>3956.18033159785</v>
      </c>
      <c r="E281">
        <v>0.99733915433198905</v>
      </c>
      <c r="F281" t="s">
        <v>170</v>
      </c>
      <c r="G281" t="s">
        <v>170</v>
      </c>
      <c r="H281" t="s">
        <v>170</v>
      </c>
      <c r="I281">
        <v>-13.0807791557282</v>
      </c>
      <c r="J281">
        <v>3956.18033502656</v>
      </c>
      <c r="K281">
        <v>0.99736186628742596</v>
      </c>
      <c r="L281">
        <v>-13.261511611082801</v>
      </c>
      <c r="M281">
        <v>3956.1803315162101</v>
      </c>
      <c r="N281">
        <v>0.99732541626903504</v>
      </c>
    </row>
    <row r="282" spans="1:14" x14ac:dyDescent="0.25">
      <c r="A282">
        <v>281</v>
      </c>
      <c r="B282" t="s">
        <v>380</v>
      </c>
      <c r="C282">
        <v>-13.193393288343801</v>
      </c>
      <c r="D282">
        <v>3956.1803315986199</v>
      </c>
      <c r="E282">
        <v>0.99733915433198905</v>
      </c>
      <c r="F282" t="s">
        <v>170</v>
      </c>
      <c r="G282" t="s">
        <v>170</v>
      </c>
      <c r="H282" t="s">
        <v>170</v>
      </c>
      <c r="I282">
        <v>-13.080779155729701</v>
      </c>
      <c r="J282">
        <v>3956.1803350301302</v>
      </c>
      <c r="K282">
        <v>0.99736186628742796</v>
      </c>
      <c r="L282">
        <v>-13.261511611083399</v>
      </c>
      <c r="M282">
        <v>3956.1803315174402</v>
      </c>
      <c r="N282">
        <v>0.99732541626903604</v>
      </c>
    </row>
    <row r="283" spans="1:14" x14ac:dyDescent="0.25">
      <c r="A283">
        <v>282</v>
      </c>
      <c r="B283" t="s">
        <v>381</v>
      </c>
      <c r="C283">
        <v>-13.193393288359401</v>
      </c>
      <c r="D283">
        <v>3956.1803316096202</v>
      </c>
      <c r="E283">
        <v>0.99733915433199305</v>
      </c>
      <c r="F283" t="s">
        <v>170</v>
      </c>
      <c r="G283" t="s">
        <v>170</v>
      </c>
      <c r="H283" t="s">
        <v>170</v>
      </c>
      <c r="I283">
        <v>-13.0807791557299</v>
      </c>
      <c r="J283">
        <v>3956.1803350302398</v>
      </c>
      <c r="K283">
        <v>0.99736186628742796</v>
      </c>
      <c r="L283">
        <v>-13.261511611083201</v>
      </c>
      <c r="M283">
        <v>3956.18033151695</v>
      </c>
      <c r="N283">
        <v>0.99732541626903604</v>
      </c>
    </row>
    <row r="284" spans="1:14" x14ac:dyDescent="0.25">
      <c r="A284">
        <v>283</v>
      </c>
      <c r="B284" t="s">
        <v>382</v>
      </c>
      <c r="C284">
        <v>-13.193393288343</v>
      </c>
      <c r="D284">
        <v>3956.1803315983602</v>
      </c>
      <c r="E284">
        <v>0.99733915433198905</v>
      </c>
      <c r="F284" t="s">
        <v>170</v>
      </c>
      <c r="G284" t="s">
        <v>170</v>
      </c>
      <c r="H284" t="s">
        <v>170</v>
      </c>
      <c r="I284">
        <v>-13.080779155730101</v>
      </c>
      <c r="J284">
        <v>3956.1803350314799</v>
      </c>
      <c r="K284">
        <v>0.99736186628742896</v>
      </c>
      <c r="L284">
        <v>-13.2615116110829</v>
      </c>
      <c r="M284">
        <v>3956.1803315163502</v>
      </c>
      <c r="N284">
        <v>0.99732541626903504</v>
      </c>
    </row>
    <row r="285" spans="1:14" x14ac:dyDescent="0.25">
      <c r="A285">
        <v>284</v>
      </c>
      <c r="B285" t="s">
        <v>383</v>
      </c>
      <c r="C285">
        <v>-13.193393288332899</v>
      </c>
      <c r="D285">
        <v>3956.18033158766</v>
      </c>
      <c r="E285">
        <v>0.99733915433198395</v>
      </c>
      <c r="F285" t="s">
        <v>170</v>
      </c>
      <c r="G285" t="s">
        <v>170</v>
      </c>
      <c r="H285" t="s">
        <v>170</v>
      </c>
      <c r="I285">
        <v>-13.080779155729999</v>
      </c>
      <c r="J285">
        <v>3956.1803350308101</v>
      </c>
      <c r="K285">
        <v>0.99736186628742796</v>
      </c>
      <c r="L285">
        <v>-13.2615116110833</v>
      </c>
      <c r="M285">
        <v>3956.1803315175398</v>
      </c>
      <c r="N285">
        <v>0.99732541626903604</v>
      </c>
    </row>
    <row r="286" spans="1:14" x14ac:dyDescent="0.25">
      <c r="A286">
        <v>285</v>
      </c>
      <c r="B286" t="s">
        <v>384</v>
      </c>
      <c r="C286">
        <v>-13.1933932883425</v>
      </c>
      <c r="D286">
        <v>3956.1803315973002</v>
      </c>
      <c r="E286">
        <v>0.99733915433198805</v>
      </c>
      <c r="F286" t="s">
        <v>170</v>
      </c>
      <c r="G286" t="s">
        <v>170</v>
      </c>
      <c r="H286" t="s">
        <v>170</v>
      </c>
      <c r="I286">
        <v>-13.080779155732399</v>
      </c>
      <c r="J286">
        <v>3956.1803350323798</v>
      </c>
      <c r="K286">
        <v>0.99736186628742896</v>
      </c>
      <c r="L286">
        <v>-13.261511611083799</v>
      </c>
      <c r="M286">
        <v>3956.1803315181601</v>
      </c>
      <c r="N286">
        <v>0.99732541626903604</v>
      </c>
    </row>
    <row r="287" spans="1:14" x14ac:dyDescent="0.25">
      <c r="A287">
        <v>286</v>
      </c>
      <c r="B287" t="s">
        <v>385</v>
      </c>
      <c r="C287">
        <v>-13.1933932883423</v>
      </c>
      <c r="D287">
        <v>3956.1803315965199</v>
      </c>
      <c r="E287">
        <v>0.99733915433198805</v>
      </c>
      <c r="F287" t="s">
        <v>170</v>
      </c>
      <c r="G287" t="s">
        <v>170</v>
      </c>
      <c r="H287" t="s">
        <v>170</v>
      </c>
      <c r="I287">
        <v>-13.080779155734101</v>
      </c>
      <c r="J287">
        <v>3956.1803350355099</v>
      </c>
      <c r="K287">
        <v>0.99736186628743095</v>
      </c>
      <c r="L287">
        <v>-13.2615116110829</v>
      </c>
      <c r="M287">
        <v>3956.1803315165598</v>
      </c>
      <c r="N287">
        <v>0.99732541626903504</v>
      </c>
    </row>
    <row r="288" spans="1:14" x14ac:dyDescent="0.25">
      <c r="A288">
        <v>287</v>
      </c>
      <c r="B288" t="s">
        <v>386</v>
      </c>
      <c r="C288">
        <v>-13.1933932883432</v>
      </c>
      <c r="D288">
        <v>3956.1803315983602</v>
      </c>
      <c r="E288">
        <v>0.99733915433198905</v>
      </c>
      <c r="F288" t="s">
        <v>170</v>
      </c>
      <c r="G288" t="s">
        <v>170</v>
      </c>
      <c r="H288" t="s">
        <v>170</v>
      </c>
      <c r="I288">
        <v>-13.0807791557299</v>
      </c>
      <c r="J288">
        <v>3956.1803350309401</v>
      </c>
      <c r="K288">
        <v>0.99736186628742796</v>
      </c>
      <c r="L288">
        <v>-13.2615116110827</v>
      </c>
      <c r="M288">
        <v>3956.18033151794</v>
      </c>
      <c r="N288">
        <v>0.99732541626903604</v>
      </c>
    </row>
    <row r="289" spans="1:14" x14ac:dyDescent="0.25">
      <c r="A289">
        <v>288</v>
      </c>
      <c r="B289" t="s">
        <v>387</v>
      </c>
      <c r="C289">
        <v>-13.1933932883429</v>
      </c>
      <c r="D289">
        <v>3956.18033159782</v>
      </c>
      <c r="E289">
        <v>0.99733915433198805</v>
      </c>
      <c r="F289" t="s">
        <v>170</v>
      </c>
      <c r="G289" t="s">
        <v>170</v>
      </c>
      <c r="H289" t="s">
        <v>170</v>
      </c>
      <c r="I289">
        <v>-13.0807791557312</v>
      </c>
      <c r="J289">
        <v>3956.1803350311302</v>
      </c>
      <c r="K289">
        <v>0.99736186628742796</v>
      </c>
      <c r="L289">
        <v>-13.261511611085099</v>
      </c>
      <c r="M289">
        <v>3956.1803315186398</v>
      </c>
      <c r="N289">
        <v>0.99732541626903604</v>
      </c>
    </row>
    <row r="290" spans="1:14" x14ac:dyDescent="0.25">
      <c r="A290">
        <v>289</v>
      </c>
      <c r="B290" t="s">
        <v>388</v>
      </c>
      <c r="C290">
        <v>-13.1933932884049</v>
      </c>
      <c r="D290">
        <v>3956.1803315091702</v>
      </c>
      <c r="E290">
        <v>0.997339154331916</v>
      </c>
      <c r="F290" t="s">
        <v>170</v>
      </c>
      <c r="G290" t="s">
        <v>170</v>
      </c>
      <c r="H290" t="s">
        <v>170</v>
      </c>
      <c r="I290">
        <v>-13.0807791557298</v>
      </c>
      <c r="J290">
        <v>3956.1803350302598</v>
      </c>
      <c r="K290">
        <v>0.99736186628742796</v>
      </c>
      <c r="L290">
        <v>-13.261511611083099</v>
      </c>
      <c r="M290">
        <v>3956.1803315165698</v>
      </c>
      <c r="N290">
        <v>0.99732541626903504</v>
      </c>
    </row>
    <row r="291" spans="1:14" x14ac:dyDescent="0.25">
      <c r="A291">
        <v>290</v>
      </c>
      <c r="B291" t="s">
        <v>389</v>
      </c>
      <c r="C291">
        <v>-13.1933932883432</v>
      </c>
      <c r="D291">
        <v>3956.1803315992101</v>
      </c>
      <c r="E291">
        <v>0.99733915433198905</v>
      </c>
      <c r="F291" t="s">
        <v>170</v>
      </c>
      <c r="G291" t="s">
        <v>170</v>
      </c>
      <c r="H291" t="s">
        <v>170</v>
      </c>
      <c r="I291">
        <v>-13.080779155729701</v>
      </c>
      <c r="J291">
        <v>3956.1803350300302</v>
      </c>
      <c r="K291">
        <v>0.99736186628742796</v>
      </c>
      <c r="L291">
        <v>-13.2615116110843</v>
      </c>
      <c r="M291">
        <v>3956.1803315171301</v>
      </c>
      <c r="N291">
        <v>0.99732541626903604</v>
      </c>
    </row>
    <row r="292" spans="1:14" x14ac:dyDescent="0.25">
      <c r="A292">
        <v>291</v>
      </c>
      <c r="B292" t="s">
        <v>390</v>
      </c>
      <c r="C292">
        <v>-13.193393288343399</v>
      </c>
      <c r="D292">
        <v>3956.18033159882</v>
      </c>
      <c r="E292">
        <v>0.99733915433198905</v>
      </c>
      <c r="F292" t="s">
        <v>170</v>
      </c>
      <c r="G292" t="s">
        <v>170</v>
      </c>
      <c r="H292" t="s">
        <v>170</v>
      </c>
      <c r="I292">
        <v>-13.080779155732801</v>
      </c>
      <c r="J292">
        <v>3956.1803350287901</v>
      </c>
      <c r="K292">
        <v>0.99736186628742596</v>
      </c>
      <c r="L292">
        <v>-13.261511611083</v>
      </c>
      <c r="M292">
        <v>3956.1803315162201</v>
      </c>
      <c r="N292">
        <v>0.99732541626903504</v>
      </c>
    </row>
    <row r="293" spans="1:14" x14ac:dyDescent="0.25">
      <c r="A293">
        <v>292</v>
      </c>
      <c r="B293" t="s">
        <v>391</v>
      </c>
      <c r="C293">
        <v>-13.193393288343101</v>
      </c>
      <c r="D293">
        <v>3956.1803315981301</v>
      </c>
      <c r="E293">
        <v>0.99733915433198905</v>
      </c>
      <c r="F293" t="s">
        <v>170</v>
      </c>
      <c r="G293" t="s">
        <v>170</v>
      </c>
      <c r="H293" t="s">
        <v>170</v>
      </c>
      <c r="I293">
        <v>-13.0807791557193</v>
      </c>
      <c r="J293">
        <v>3956.1803350295299</v>
      </c>
      <c r="K293">
        <v>0.99736186628742995</v>
      </c>
      <c r="L293">
        <v>-13.2615116110833</v>
      </c>
      <c r="M293">
        <v>3956.1803315164998</v>
      </c>
      <c r="N293">
        <v>0.99732541626903504</v>
      </c>
    </row>
    <row r="294" spans="1:14" x14ac:dyDescent="0.25">
      <c r="A294">
        <v>293</v>
      </c>
      <c r="B294" t="s">
        <v>392</v>
      </c>
      <c r="C294">
        <v>-13.1933932883429</v>
      </c>
      <c r="D294">
        <v>3956.1803315977199</v>
      </c>
      <c r="E294">
        <v>0.99733915433198805</v>
      </c>
      <c r="F294" t="s">
        <v>170</v>
      </c>
      <c r="G294" t="s">
        <v>170</v>
      </c>
      <c r="H294" t="s">
        <v>170</v>
      </c>
      <c r="I294">
        <v>-13.080779155731999</v>
      </c>
      <c r="J294">
        <v>3956.1803350229202</v>
      </c>
      <c r="K294">
        <v>0.99736186628742296</v>
      </c>
      <c r="L294">
        <v>-13.261511611083201</v>
      </c>
      <c r="M294">
        <v>3956.1803315166399</v>
      </c>
      <c r="N294">
        <v>0.99732541626903504</v>
      </c>
    </row>
    <row r="295" spans="1:14" x14ac:dyDescent="0.25">
      <c r="A295">
        <v>294</v>
      </c>
      <c r="B295" t="s">
        <v>393</v>
      </c>
      <c r="C295">
        <v>-13.193393288335701</v>
      </c>
      <c r="D295">
        <v>3956.1803316135401</v>
      </c>
      <c r="E295">
        <v>0.99733915433200104</v>
      </c>
      <c r="F295" t="s">
        <v>170</v>
      </c>
      <c r="G295" t="s">
        <v>170</v>
      </c>
      <c r="H295" t="s">
        <v>170</v>
      </c>
      <c r="I295">
        <v>-13.080779155736099</v>
      </c>
      <c r="J295">
        <v>3956.1803350350201</v>
      </c>
      <c r="K295">
        <v>0.99736186628742995</v>
      </c>
      <c r="L295">
        <v>-13.261511611082099</v>
      </c>
      <c r="M295">
        <v>3956.1803315134698</v>
      </c>
      <c r="N295">
        <v>0.99732541626903404</v>
      </c>
    </row>
    <row r="296" spans="1:14" x14ac:dyDescent="0.25">
      <c r="A296">
        <v>295</v>
      </c>
      <c r="B296" t="s">
        <v>394</v>
      </c>
      <c r="C296">
        <v>-13.193393288343399</v>
      </c>
      <c r="D296">
        <v>3956.1803315985699</v>
      </c>
      <c r="E296">
        <v>0.99733915433198905</v>
      </c>
      <c r="F296" t="s">
        <v>170</v>
      </c>
      <c r="G296" t="s">
        <v>170</v>
      </c>
      <c r="H296" t="s">
        <v>170</v>
      </c>
      <c r="I296">
        <v>-13.080779155735501</v>
      </c>
      <c r="J296">
        <v>3956.1803350278801</v>
      </c>
      <c r="K296">
        <v>0.99736186628742496</v>
      </c>
      <c r="L296">
        <v>-13.261511611082501</v>
      </c>
      <c r="M296">
        <v>3956.1803315155298</v>
      </c>
      <c r="N296">
        <v>0.99732541626903504</v>
      </c>
    </row>
    <row r="297" spans="1:14" x14ac:dyDescent="0.25">
      <c r="A297">
        <v>296</v>
      </c>
      <c r="B297" t="s">
        <v>395</v>
      </c>
      <c r="C297">
        <v>-13.1933932883388</v>
      </c>
      <c r="D297">
        <v>3956.18033159475</v>
      </c>
      <c r="E297">
        <v>0.99733915433198705</v>
      </c>
      <c r="F297" t="s">
        <v>170</v>
      </c>
      <c r="G297" t="s">
        <v>170</v>
      </c>
      <c r="H297" t="s">
        <v>170</v>
      </c>
      <c r="I297">
        <v>-13.080779155719</v>
      </c>
      <c r="J297">
        <v>3956.1803350239702</v>
      </c>
      <c r="K297">
        <v>0.99736186628742596</v>
      </c>
      <c r="L297">
        <v>-13.2615116110639</v>
      </c>
      <c r="M297">
        <v>3956.1803315171701</v>
      </c>
      <c r="N297">
        <v>0.99732541626904003</v>
      </c>
    </row>
    <row r="298" spans="1:14" x14ac:dyDescent="0.25">
      <c r="A298">
        <v>297</v>
      </c>
      <c r="B298" t="s">
        <v>396</v>
      </c>
      <c r="C298">
        <v>-13.1933932883432</v>
      </c>
      <c r="D298">
        <v>3956.1803315983302</v>
      </c>
      <c r="E298">
        <v>0.99733915433198905</v>
      </c>
      <c r="F298" t="s">
        <v>170</v>
      </c>
      <c r="G298" t="s">
        <v>170</v>
      </c>
      <c r="H298" t="s">
        <v>170</v>
      </c>
      <c r="I298">
        <v>-13.0807791557221</v>
      </c>
      <c r="J298">
        <v>3956.1803350096002</v>
      </c>
      <c r="K298">
        <v>0.99736186628741597</v>
      </c>
      <c r="L298">
        <v>-13.2615116110827</v>
      </c>
      <c r="M298">
        <v>3956.1803315163502</v>
      </c>
      <c r="N298">
        <v>0.99732541626903504</v>
      </c>
    </row>
    <row r="299" spans="1:14" x14ac:dyDescent="0.25">
      <c r="A299">
        <v>298</v>
      </c>
      <c r="B299" t="s">
        <v>397</v>
      </c>
      <c r="C299">
        <v>21.938743683970401</v>
      </c>
      <c r="D299">
        <v>3956.1803307925802</v>
      </c>
      <c r="E299">
        <v>0.99557540514101295</v>
      </c>
      <c r="F299" t="s">
        <v>170</v>
      </c>
      <c r="G299" t="s">
        <v>170</v>
      </c>
      <c r="H299" t="s">
        <v>170</v>
      </c>
      <c r="I299">
        <v>22.051357817019301</v>
      </c>
      <c r="J299">
        <v>3956.1803350703699</v>
      </c>
      <c r="K299">
        <v>0.99555269341837105</v>
      </c>
      <c r="L299">
        <v>21.8706253612078</v>
      </c>
      <c r="M299">
        <v>3956.1803306639599</v>
      </c>
      <c r="N299">
        <v>0.99558914306998403</v>
      </c>
    </row>
    <row r="300" spans="1:14" x14ac:dyDescent="0.25">
      <c r="A300">
        <v>299</v>
      </c>
      <c r="B300" t="s">
        <v>398</v>
      </c>
      <c r="C300">
        <v>0.18429171653453399</v>
      </c>
      <c r="D300">
        <v>1.02150837476694</v>
      </c>
      <c r="E300">
        <v>0.85682963559207304</v>
      </c>
      <c r="F300">
        <v>-12.737722012503401</v>
      </c>
      <c r="G300">
        <v>686.01546281964499</v>
      </c>
      <c r="H300">
        <v>0.98518597854303103</v>
      </c>
      <c r="I300">
        <v>0.67626918702969596</v>
      </c>
      <c r="J300">
        <v>1.0364218330064801</v>
      </c>
      <c r="K300">
        <v>0.51407622065293601</v>
      </c>
      <c r="L300">
        <v>5.7078610948441598E-2</v>
      </c>
      <c r="M300">
        <v>1.0210766753240099</v>
      </c>
      <c r="N300">
        <v>0.95542113940640405</v>
      </c>
    </row>
    <row r="301" spans="1:14" x14ac:dyDescent="0.25">
      <c r="A301">
        <v>300</v>
      </c>
      <c r="B301" t="s">
        <v>399</v>
      </c>
      <c r="C301">
        <v>0.22842677217335999</v>
      </c>
      <c r="D301">
        <v>1.02200492208558</v>
      </c>
      <c r="E301">
        <v>0.82313977979292496</v>
      </c>
      <c r="F301">
        <v>1.4207764486582</v>
      </c>
      <c r="G301">
        <v>1.0613682236448101</v>
      </c>
      <c r="H301">
        <v>0.180692043607242</v>
      </c>
      <c r="I301">
        <v>-13.663637187387</v>
      </c>
      <c r="J301">
        <v>795.023876737926</v>
      </c>
      <c r="K301">
        <v>0.986287872849957</v>
      </c>
      <c r="L301">
        <v>0.102413146535661</v>
      </c>
      <c r="M301">
        <v>1.02152391508082</v>
      </c>
      <c r="N301">
        <v>0.920141675172649</v>
      </c>
    </row>
    <row r="302" spans="1:14" x14ac:dyDescent="0.25">
      <c r="A302">
        <v>301</v>
      </c>
      <c r="B302" t="s">
        <v>400</v>
      </c>
      <c r="C302">
        <v>1.40842540488587</v>
      </c>
      <c r="D302">
        <v>0.61675038925591297</v>
      </c>
      <c r="E302">
        <v>2.2393693943583499E-2</v>
      </c>
      <c r="F302">
        <v>2.26234830218191</v>
      </c>
      <c r="G302">
        <v>0.80265269644252002</v>
      </c>
      <c r="H302">
        <v>4.8235191606170102E-3</v>
      </c>
      <c r="I302">
        <v>0.74576897231058203</v>
      </c>
      <c r="J302">
        <v>1.03781060879424</v>
      </c>
      <c r="K302">
        <v>0.47238844147877201</v>
      </c>
      <c r="L302">
        <v>1.2855151712091599</v>
      </c>
      <c r="M302">
        <v>0.616076509217937</v>
      </c>
      <c r="N302">
        <v>3.6922849550459998E-2</v>
      </c>
    </row>
    <row r="303" spans="1:14" x14ac:dyDescent="0.25">
      <c r="A303">
        <v>302</v>
      </c>
      <c r="B303" t="s">
        <v>401</v>
      </c>
      <c r="C303">
        <v>1.07075518866526</v>
      </c>
      <c r="D303">
        <v>0.741617648508476</v>
      </c>
      <c r="E303">
        <v>0.14879234802365601</v>
      </c>
      <c r="F303">
        <v>-12.7823673261708</v>
      </c>
      <c r="G303">
        <v>794.44747006213504</v>
      </c>
      <c r="H303">
        <v>0.98716288502223304</v>
      </c>
      <c r="I303">
        <v>1.54972996320315</v>
      </c>
      <c r="J303">
        <v>0.76306344078803001</v>
      </c>
      <c r="K303">
        <v>4.2261892672636303E-2</v>
      </c>
      <c r="L303">
        <v>0.93386087095400205</v>
      </c>
      <c r="M303">
        <v>0.74080143019964295</v>
      </c>
      <c r="N303">
        <v>0.20744979296957999</v>
      </c>
    </row>
    <row r="304" spans="1:14" x14ac:dyDescent="0.25">
      <c r="A304">
        <v>303</v>
      </c>
      <c r="B304" t="s">
        <v>402</v>
      </c>
      <c r="C304">
        <v>0.42523639278721798</v>
      </c>
      <c r="D304">
        <v>1.0254912093971</v>
      </c>
      <c r="E304">
        <v>0.678386386170448</v>
      </c>
      <c r="F304">
        <v>-12.782367326169499</v>
      </c>
      <c r="G304">
        <v>794.44747006194302</v>
      </c>
      <c r="H304">
        <v>0.98716288502223104</v>
      </c>
      <c r="I304">
        <v>0.94842722545198899</v>
      </c>
      <c r="J304">
        <v>1.0424815199584101</v>
      </c>
      <c r="K304">
        <v>0.36293935967332902</v>
      </c>
      <c r="L304">
        <v>0.277923403551459</v>
      </c>
      <c r="M304">
        <v>1.02480554588308</v>
      </c>
      <c r="N304">
        <v>0.78624011012525497</v>
      </c>
    </row>
    <row r="305" spans="1:14" x14ac:dyDescent="0.25">
      <c r="A305">
        <v>304</v>
      </c>
      <c r="B305" t="s">
        <v>403</v>
      </c>
      <c r="C305">
        <v>-13.7410922826598</v>
      </c>
      <c r="D305">
        <v>726.19719961517205</v>
      </c>
      <c r="E305">
        <v>0.98490334144460301</v>
      </c>
      <c r="F305">
        <v>-12.782367326171</v>
      </c>
      <c r="G305">
        <v>794.44747006160901</v>
      </c>
      <c r="H305">
        <v>0.98716288502222405</v>
      </c>
      <c r="I305">
        <v>-13.5676506045327</v>
      </c>
      <c r="J305">
        <v>870.95662397514502</v>
      </c>
      <c r="K305">
        <v>0.98757115931213002</v>
      </c>
      <c r="L305">
        <v>-13.890183441565499</v>
      </c>
      <c r="M305">
        <v>726.76542893964495</v>
      </c>
      <c r="N305">
        <v>0.98475149231180303</v>
      </c>
    </row>
    <row r="306" spans="1:14" x14ac:dyDescent="0.25">
      <c r="A306">
        <v>305</v>
      </c>
      <c r="B306" t="s">
        <v>404</v>
      </c>
      <c r="C306">
        <v>-13.741092282657201</v>
      </c>
      <c r="D306">
        <v>726.19719961516205</v>
      </c>
      <c r="E306">
        <v>0.98490334144460501</v>
      </c>
      <c r="F306">
        <v>-12.7823673261686</v>
      </c>
      <c r="G306">
        <v>794.44747006183695</v>
      </c>
      <c r="H306">
        <v>0.98716288502223004</v>
      </c>
      <c r="I306">
        <v>-13.567650604528</v>
      </c>
      <c r="J306">
        <v>870.95662396519504</v>
      </c>
      <c r="K306">
        <v>0.98757115931199302</v>
      </c>
      <c r="L306">
        <v>-13.8901834415715</v>
      </c>
      <c r="M306">
        <v>726.76542894043098</v>
      </c>
      <c r="N306">
        <v>0.98475149231181303</v>
      </c>
    </row>
    <row r="307" spans="1:14" x14ac:dyDescent="0.25">
      <c r="A307">
        <v>306</v>
      </c>
      <c r="B307" t="s">
        <v>405</v>
      </c>
      <c r="C307">
        <v>-13.7410922826556</v>
      </c>
      <c r="D307">
        <v>726.197199615268</v>
      </c>
      <c r="E307">
        <v>0.984903341444609</v>
      </c>
      <c r="F307">
        <v>-12.7823673261696</v>
      </c>
      <c r="G307">
        <v>794.44747006192301</v>
      </c>
      <c r="H307">
        <v>0.98716288502223004</v>
      </c>
      <c r="I307">
        <v>-13.5676506045419</v>
      </c>
      <c r="J307">
        <v>870.956623978533</v>
      </c>
      <c r="K307">
        <v>0.98757115931216999</v>
      </c>
      <c r="L307">
        <v>-13.890183441572599</v>
      </c>
      <c r="M307">
        <v>726.76542894025999</v>
      </c>
      <c r="N307">
        <v>0.98475149231180803</v>
      </c>
    </row>
    <row r="308" spans="1:14" x14ac:dyDescent="0.25">
      <c r="A308">
        <v>307</v>
      </c>
      <c r="B308" t="s">
        <v>406</v>
      </c>
      <c r="C308">
        <v>0.47527636767498199</v>
      </c>
      <c r="D308">
        <v>1.0261879314623099</v>
      </c>
      <c r="E308">
        <v>0.64325864966458901</v>
      </c>
      <c r="F308">
        <v>1.70088519423705</v>
      </c>
      <c r="G308">
        <v>1.07798148012059</v>
      </c>
      <c r="H308">
        <v>0.114601754617722</v>
      </c>
      <c r="I308">
        <v>-13.567650604531501</v>
      </c>
      <c r="J308">
        <v>870.95662397430499</v>
      </c>
      <c r="K308">
        <v>0.98757115931212003</v>
      </c>
      <c r="L308">
        <v>0.32708854134600301</v>
      </c>
      <c r="M308">
        <v>1.0255201459051999</v>
      </c>
      <c r="N308">
        <v>0.74976524843402703</v>
      </c>
    </row>
    <row r="309" spans="1:14" x14ac:dyDescent="0.25">
      <c r="A309">
        <v>308</v>
      </c>
      <c r="B309" t="s">
        <v>407</v>
      </c>
      <c r="C309">
        <v>-13.735767322017301</v>
      </c>
      <c r="D309">
        <v>738.76923490659397</v>
      </c>
      <c r="E309">
        <v>0.98516596962215697</v>
      </c>
      <c r="F309">
        <v>-12.7711652780539</v>
      </c>
      <c r="G309">
        <v>841.95800219221496</v>
      </c>
      <c r="H309">
        <v>0.98789782288987404</v>
      </c>
      <c r="I309">
        <v>-13.567650604536199</v>
      </c>
      <c r="J309">
        <v>870.95662397637795</v>
      </c>
      <c r="K309">
        <v>0.98757115931214501</v>
      </c>
      <c r="L309">
        <v>-13.8893787408956</v>
      </c>
      <c r="M309">
        <v>739.34481320831196</v>
      </c>
      <c r="N309">
        <v>0.98501177143636998</v>
      </c>
    </row>
    <row r="310" spans="1:14" x14ac:dyDescent="0.25">
      <c r="A310">
        <v>309</v>
      </c>
      <c r="B310" t="s">
        <v>408</v>
      </c>
      <c r="C310">
        <v>1.2535693943966999</v>
      </c>
      <c r="D310">
        <v>0.74586296681489905</v>
      </c>
      <c r="E310">
        <v>9.2821850412008106E-2</v>
      </c>
      <c r="F310">
        <v>2.7072767057820402</v>
      </c>
      <c r="G310">
        <v>0.84157469160335596</v>
      </c>
      <c r="H310">
        <v>1.2957566363855099E-3</v>
      </c>
      <c r="I310">
        <v>-13.567650604534199</v>
      </c>
      <c r="J310">
        <v>870.95662397467595</v>
      </c>
      <c r="K310">
        <v>0.98757115931212203</v>
      </c>
      <c r="L310">
        <v>1.1000866908513101</v>
      </c>
      <c r="M310">
        <v>0.744889364806542</v>
      </c>
      <c r="N310">
        <v>0.13971699041254401</v>
      </c>
    </row>
    <row r="311" spans="1:14" x14ac:dyDescent="0.25">
      <c r="A311">
        <v>310</v>
      </c>
      <c r="B311" t="s">
        <v>409</v>
      </c>
      <c r="C311">
        <v>0.59123446846128802</v>
      </c>
      <c r="D311">
        <v>1.0289041596761099</v>
      </c>
      <c r="E311">
        <v>0.56554466724397201</v>
      </c>
      <c r="F311">
        <v>-12.886814866846199</v>
      </c>
      <c r="G311">
        <v>974.54918976340798</v>
      </c>
      <c r="H311">
        <v>0.98944959260810905</v>
      </c>
      <c r="I311">
        <v>1.0364883915926899</v>
      </c>
      <c r="J311">
        <v>1.0440232330586401</v>
      </c>
      <c r="K311">
        <v>0.32081577498806002</v>
      </c>
      <c r="L311">
        <v>0.453837424837229</v>
      </c>
      <c r="M311">
        <v>1.0279902283918501</v>
      </c>
      <c r="N311">
        <v>0.65886532701472</v>
      </c>
    </row>
    <row r="312" spans="1:14" x14ac:dyDescent="0.25">
      <c r="A312">
        <v>311</v>
      </c>
      <c r="B312" t="s">
        <v>410</v>
      </c>
      <c r="C312">
        <v>-13.7424303894781</v>
      </c>
      <c r="D312">
        <v>781.00637197188303</v>
      </c>
      <c r="E312">
        <v>0.98596130883709798</v>
      </c>
      <c r="F312">
        <v>-12.8868148668458</v>
      </c>
      <c r="G312">
        <v>974.54918976334704</v>
      </c>
      <c r="H312">
        <v>0.98944959260810905</v>
      </c>
      <c r="I312">
        <v>-13.5692617462652</v>
      </c>
      <c r="J312">
        <v>892.87366870487404</v>
      </c>
      <c r="K312">
        <v>0.98787478218814295</v>
      </c>
      <c r="L312">
        <v>-13.8737223798814</v>
      </c>
      <c r="M312">
        <v>782.38252487072202</v>
      </c>
      <c r="N312">
        <v>0.98585212676963896</v>
      </c>
    </row>
    <row r="313" spans="1:14" x14ac:dyDescent="0.25">
      <c r="A313">
        <v>312</v>
      </c>
      <c r="B313" t="s">
        <v>411</v>
      </c>
      <c r="C313">
        <v>0.62688441253253002</v>
      </c>
      <c r="D313">
        <v>1.0299395317236</v>
      </c>
      <c r="E313">
        <v>0.54274891330752995</v>
      </c>
      <c r="F313">
        <v>-12.8868148668481</v>
      </c>
      <c r="G313">
        <v>974.54918976336603</v>
      </c>
      <c r="H313">
        <v>0.98944959260810705</v>
      </c>
      <c r="I313">
        <v>1.08872963582094</v>
      </c>
      <c r="J313">
        <v>1.04612473798334</v>
      </c>
      <c r="K313">
        <v>0.298002545578825</v>
      </c>
      <c r="L313">
        <v>0.49783993873561799</v>
      </c>
      <c r="M313">
        <v>1.02906915600673</v>
      </c>
      <c r="N313">
        <v>0.62854417447257005</v>
      </c>
    </row>
    <row r="314" spans="1:14" x14ac:dyDescent="0.25">
      <c r="A314">
        <v>313</v>
      </c>
      <c r="B314" t="s">
        <v>412</v>
      </c>
      <c r="C314">
        <v>1.39841600520397</v>
      </c>
      <c r="D314">
        <v>0.75148378023204598</v>
      </c>
      <c r="E314">
        <v>6.2762089296590204E-2</v>
      </c>
      <c r="F314">
        <v>2.0707196650300799</v>
      </c>
      <c r="G314">
        <v>1.11276211393881</v>
      </c>
      <c r="H314">
        <v>6.2760756299730505E-2</v>
      </c>
      <c r="I314">
        <v>1.13904240343138</v>
      </c>
      <c r="J314">
        <v>1.0484646824782</v>
      </c>
      <c r="K314">
        <v>0.277306122411762</v>
      </c>
      <c r="L314">
        <v>1.26239344778256</v>
      </c>
      <c r="M314">
        <v>0.750044221537012</v>
      </c>
      <c r="N314">
        <v>9.2357278064756798E-2</v>
      </c>
    </row>
    <row r="315" spans="1:14" x14ac:dyDescent="0.25">
      <c r="A315">
        <v>314</v>
      </c>
      <c r="B315" t="s">
        <v>413</v>
      </c>
      <c r="C315">
        <v>1.5175205578067099</v>
      </c>
      <c r="D315">
        <v>0.75456075020811597</v>
      </c>
      <c r="E315">
        <v>4.4311615716587101E-2</v>
      </c>
      <c r="F315">
        <v>2.3650235120090799</v>
      </c>
      <c r="G315">
        <v>1.13703046149858</v>
      </c>
      <c r="H315">
        <v>3.7525520600893099E-2</v>
      </c>
      <c r="I315">
        <v>1.1764502215101</v>
      </c>
      <c r="J315">
        <v>1.05048146340766</v>
      </c>
      <c r="K315">
        <v>0.26274987463932997</v>
      </c>
      <c r="L315">
        <v>1.37584844713343</v>
      </c>
      <c r="M315">
        <v>0.75329986612647504</v>
      </c>
      <c r="N315">
        <v>6.7785721672147095E-2</v>
      </c>
    </row>
    <row r="316" spans="1:14" x14ac:dyDescent="0.25">
      <c r="A316">
        <v>315</v>
      </c>
      <c r="B316" t="s">
        <v>414</v>
      </c>
      <c r="C316">
        <v>-13.685103631225401</v>
      </c>
      <c r="D316">
        <v>875.32048466268498</v>
      </c>
      <c r="E316">
        <v>0.98752606813958799</v>
      </c>
      <c r="F316">
        <v>-12.828893502995699</v>
      </c>
      <c r="G316">
        <v>1193.1996931024801</v>
      </c>
      <c r="H316">
        <v>0.99142157099916794</v>
      </c>
      <c r="I316">
        <v>-13.5131600927809</v>
      </c>
      <c r="J316">
        <v>976.92406270007996</v>
      </c>
      <c r="K316">
        <v>0.988963729729053</v>
      </c>
      <c r="L316">
        <v>-13.8372255939542</v>
      </c>
      <c r="M316">
        <v>876.49685577534797</v>
      </c>
      <c r="N316">
        <v>0.98740434719303305</v>
      </c>
    </row>
    <row r="317" spans="1:14" x14ac:dyDescent="0.25">
      <c r="A317">
        <v>316</v>
      </c>
      <c r="B317" t="s">
        <v>415</v>
      </c>
      <c r="C317">
        <v>0.92270903203865295</v>
      </c>
      <c r="D317">
        <v>1.0356701442210601</v>
      </c>
      <c r="E317">
        <v>0.37296701983173902</v>
      </c>
      <c r="F317">
        <v>-12.828893503030899</v>
      </c>
      <c r="G317">
        <v>1193.19969310805</v>
      </c>
      <c r="H317">
        <v>0.99142157099918504</v>
      </c>
      <c r="I317">
        <v>1.3328487590728</v>
      </c>
      <c r="J317">
        <v>1.0511293048121999</v>
      </c>
      <c r="K317">
        <v>0.20479224276063099</v>
      </c>
      <c r="L317">
        <v>0.77226566236007199</v>
      </c>
      <c r="M317">
        <v>1.0348121282354801</v>
      </c>
      <c r="N317">
        <v>0.45549474933874401</v>
      </c>
    </row>
    <row r="318" spans="1:14" x14ac:dyDescent="0.25">
      <c r="A318">
        <v>317</v>
      </c>
      <c r="B318" t="s">
        <v>416</v>
      </c>
      <c r="C318">
        <v>-13.7067478381489</v>
      </c>
      <c r="D318">
        <v>898.40540443798204</v>
      </c>
      <c r="E318">
        <v>0.98782734591228005</v>
      </c>
      <c r="F318">
        <v>-12.828893502998</v>
      </c>
      <c r="G318">
        <v>1193.19969310192</v>
      </c>
      <c r="H318">
        <v>0.99142157099916295</v>
      </c>
      <c r="I318">
        <v>-13.5325526163737</v>
      </c>
      <c r="J318">
        <v>1008.80531611094</v>
      </c>
      <c r="K318">
        <v>0.98929715098640603</v>
      </c>
      <c r="L318">
        <v>-13.8591128016465</v>
      </c>
      <c r="M318">
        <v>899.66741175872596</v>
      </c>
      <c r="N318">
        <v>0.987709308295599</v>
      </c>
    </row>
    <row r="319" spans="1:14" x14ac:dyDescent="0.25">
      <c r="A319">
        <v>318</v>
      </c>
      <c r="B319" t="s">
        <v>417</v>
      </c>
      <c r="C319">
        <v>-13.7067478381484</v>
      </c>
      <c r="D319">
        <v>898.40540443795101</v>
      </c>
      <c r="E319">
        <v>0.98782734591228005</v>
      </c>
      <c r="F319">
        <v>-12.8288935029975</v>
      </c>
      <c r="G319">
        <v>1193.1996931011299</v>
      </c>
      <c r="H319">
        <v>0.99142157099915795</v>
      </c>
      <c r="I319">
        <v>-13.5325526163791</v>
      </c>
      <c r="J319">
        <v>1008.80531611097</v>
      </c>
      <c r="K319">
        <v>0.98929715098640203</v>
      </c>
      <c r="L319">
        <v>-13.8591128016472</v>
      </c>
      <c r="M319">
        <v>899.66741175888797</v>
      </c>
      <c r="N319">
        <v>0.987709308295601</v>
      </c>
    </row>
    <row r="320" spans="1:14" x14ac:dyDescent="0.25">
      <c r="A320">
        <v>319</v>
      </c>
      <c r="B320" t="s">
        <v>418</v>
      </c>
      <c r="C320">
        <v>-13.706747838155801</v>
      </c>
      <c r="D320">
        <v>898.40540444048395</v>
      </c>
      <c r="E320">
        <v>0.98782734591230803</v>
      </c>
      <c r="F320">
        <v>-12.828893502995699</v>
      </c>
      <c r="G320">
        <v>1193.19969310071</v>
      </c>
      <c r="H320">
        <v>0.99142157099915595</v>
      </c>
      <c r="I320">
        <v>-13.532552616378799</v>
      </c>
      <c r="J320">
        <v>1008.80531611113</v>
      </c>
      <c r="K320">
        <v>0.98929715098640403</v>
      </c>
      <c r="L320">
        <v>-13.859112801647001</v>
      </c>
      <c r="M320">
        <v>899.66741175887603</v>
      </c>
      <c r="N320">
        <v>0.987709308295601</v>
      </c>
    </row>
    <row r="321" spans="1:14" x14ac:dyDescent="0.25">
      <c r="A321">
        <v>320</v>
      </c>
      <c r="B321" t="s">
        <v>419</v>
      </c>
      <c r="C321">
        <v>-13.7067478381437</v>
      </c>
      <c r="D321">
        <v>898.405404436048</v>
      </c>
      <c r="E321">
        <v>0.98782734591225796</v>
      </c>
      <c r="F321">
        <v>-12.828893502998699</v>
      </c>
      <c r="G321">
        <v>1193.1996931039801</v>
      </c>
      <c r="H321">
        <v>0.99142157099917705</v>
      </c>
      <c r="I321">
        <v>-13.532552616375501</v>
      </c>
      <c r="J321">
        <v>1008.80531611122</v>
      </c>
      <c r="K321">
        <v>0.98929715098640802</v>
      </c>
      <c r="L321">
        <v>-13.8591128016495</v>
      </c>
      <c r="M321">
        <v>899.667411759581</v>
      </c>
      <c r="N321">
        <v>0.98770930829560799</v>
      </c>
    </row>
    <row r="322" spans="1:14" x14ac:dyDescent="0.25">
      <c r="A322">
        <v>321</v>
      </c>
      <c r="B322" t="s">
        <v>420</v>
      </c>
      <c r="C322">
        <v>0.95591973985633705</v>
      </c>
      <c r="D322">
        <v>1.0370836636704199</v>
      </c>
      <c r="E322">
        <v>0.35666509431277399</v>
      </c>
      <c r="F322">
        <v>-12.8288935029973</v>
      </c>
      <c r="G322">
        <v>1193.19969310231</v>
      </c>
      <c r="H322">
        <v>0.99142157099916595</v>
      </c>
      <c r="I322">
        <v>1.3829444853394099</v>
      </c>
      <c r="J322">
        <v>1.05386321676128</v>
      </c>
      <c r="K322">
        <v>0.18943180245111199</v>
      </c>
      <c r="L322">
        <v>0.80528207345184699</v>
      </c>
      <c r="M322">
        <v>1.03618845575897</v>
      </c>
      <c r="N322">
        <v>0.43706560059163602</v>
      </c>
    </row>
    <row r="323" spans="1:14" x14ac:dyDescent="0.25">
      <c r="A323">
        <v>322</v>
      </c>
      <c r="B323" t="s">
        <v>421</v>
      </c>
      <c r="C323">
        <v>1.81851142488781</v>
      </c>
      <c r="D323">
        <v>0.76300207687051702</v>
      </c>
      <c r="E323">
        <v>1.7155237703178301E-2</v>
      </c>
      <c r="F323">
        <v>-12.828893502994401</v>
      </c>
      <c r="G323">
        <v>1193.1996931020201</v>
      </c>
      <c r="H323">
        <v>0.99142157099916595</v>
      </c>
      <c r="I323">
        <v>2.3305071090545599</v>
      </c>
      <c r="J323">
        <v>0.78676646252916205</v>
      </c>
      <c r="K323">
        <v>3.0551552179384602E-3</v>
      </c>
      <c r="L323">
        <v>1.6562684050194401</v>
      </c>
      <c r="M323">
        <v>0.76206588555405697</v>
      </c>
      <c r="N323">
        <v>2.9750776513682901E-2</v>
      </c>
    </row>
    <row r="324" spans="1:14" x14ac:dyDescent="0.25">
      <c r="A324">
        <v>323</v>
      </c>
      <c r="B324" t="s">
        <v>422</v>
      </c>
      <c r="C324">
        <v>-13.6557135609775</v>
      </c>
      <c r="D324">
        <v>979.61155898500704</v>
      </c>
      <c r="E324">
        <v>0.98887790772810802</v>
      </c>
      <c r="F324">
        <v>-12.8288935029958</v>
      </c>
      <c r="G324">
        <v>1193.19969310192</v>
      </c>
      <c r="H324">
        <v>0.99142157099916395</v>
      </c>
      <c r="I324">
        <v>-13.454009080878899</v>
      </c>
      <c r="J324">
        <v>1132.58795642885</v>
      </c>
      <c r="K324">
        <v>0.99052215449883196</v>
      </c>
      <c r="L324">
        <v>-13.818044253963199</v>
      </c>
      <c r="M324">
        <v>980.22692532438202</v>
      </c>
      <c r="N324">
        <v>0.98875276862588701</v>
      </c>
    </row>
    <row r="325" spans="1:14" x14ac:dyDescent="0.25">
      <c r="A325">
        <v>324</v>
      </c>
      <c r="B325" t="s">
        <v>423</v>
      </c>
      <c r="C325">
        <v>1.19136675456277</v>
      </c>
      <c r="D325">
        <v>1.04293500512717</v>
      </c>
      <c r="E325">
        <v>0.25332053705309099</v>
      </c>
      <c r="F325">
        <v>-12.8288935029942</v>
      </c>
      <c r="G325">
        <v>1193.19969310072</v>
      </c>
      <c r="H325">
        <v>0.99142157099915695</v>
      </c>
      <c r="I325">
        <v>1.7072597071642399</v>
      </c>
      <c r="J325">
        <v>1.0619260198349001</v>
      </c>
      <c r="K325">
        <v>0.107900641674352</v>
      </c>
      <c r="L325">
        <v>1.0298850492484699</v>
      </c>
      <c r="M325">
        <v>1.04228444329389</v>
      </c>
      <c r="N325">
        <v>0.32310189471476097</v>
      </c>
    </row>
    <row r="326" spans="1:14" x14ac:dyDescent="0.25">
      <c r="A326">
        <v>325</v>
      </c>
      <c r="B326" t="s">
        <v>424</v>
      </c>
      <c r="C326">
        <v>1.2678883934190801</v>
      </c>
      <c r="D326">
        <v>1.0458739943236599</v>
      </c>
      <c r="E326">
        <v>0.225406582655273</v>
      </c>
      <c r="F326">
        <v>-12.8288935029972</v>
      </c>
      <c r="G326">
        <v>1193.1996931021699</v>
      </c>
      <c r="H326">
        <v>0.99142157099916495</v>
      </c>
      <c r="I326">
        <v>1.83997645960047</v>
      </c>
      <c r="J326">
        <v>1.0668986146942701</v>
      </c>
      <c r="K326">
        <v>8.4599057983366102E-2</v>
      </c>
      <c r="L326">
        <v>1.1269391243921301</v>
      </c>
      <c r="M326">
        <v>1.0450392811705</v>
      </c>
      <c r="N326">
        <v>0.28086862054473899</v>
      </c>
    </row>
    <row r="327" spans="1:14" x14ac:dyDescent="0.25">
      <c r="B327" t="s">
        <v>425</v>
      </c>
      <c r="C327">
        <v>-13.6303465197139</v>
      </c>
      <c r="D327">
        <v>1046.1125104380101</v>
      </c>
      <c r="E327">
        <v>0.98960423928790398</v>
      </c>
      <c r="F327">
        <v>-12.828893502994999</v>
      </c>
      <c r="G327">
        <v>1193.1996930999701</v>
      </c>
      <c r="H327">
        <v>0.99142157099915096</v>
      </c>
      <c r="I327">
        <v>-13.383859470706</v>
      </c>
      <c r="J327">
        <v>1240.5543678423201</v>
      </c>
      <c r="K327">
        <v>0.99139210021080204</v>
      </c>
      <c r="L327">
        <v>-13.7793775648954</v>
      </c>
      <c r="M327">
        <v>1047.4425406841401</v>
      </c>
      <c r="N327">
        <v>0.98950392495777895</v>
      </c>
    </row>
    <row r="328" spans="1:14" x14ac:dyDescent="0.25">
      <c r="B328" t="s">
        <v>426</v>
      </c>
      <c r="C328">
        <v>1.36029067833805</v>
      </c>
      <c r="D328">
        <v>1.04920839118262</v>
      </c>
      <c r="E328">
        <v>0.19480590553471</v>
      </c>
      <c r="F328">
        <v>-12.828893502995999</v>
      </c>
      <c r="G328">
        <v>1193.19969310228</v>
      </c>
      <c r="H328">
        <v>0.99142157099916695</v>
      </c>
      <c r="I328">
        <v>1.9808275583836801</v>
      </c>
      <c r="J328">
        <v>1.07325717601894</v>
      </c>
      <c r="K328">
        <v>6.4947041792867505E-2</v>
      </c>
      <c r="L328">
        <v>1.2128146167724401</v>
      </c>
      <c r="M328">
        <v>1.04829731723869</v>
      </c>
      <c r="N328">
        <v>0.24729784198994501</v>
      </c>
    </row>
    <row r="329" spans="1:14" x14ac:dyDescent="0.25">
      <c r="B329" t="s">
        <v>427</v>
      </c>
      <c r="C329">
        <v>-13.6017363526104</v>
      </c>
      <c r="D329">
        <v>1085.3908787026801</v>
      </c>
      <c r="E329">
        <v>0.99000145329909095</v>
      </c>
      <c r="F329">
        <v>-12.8288935029986</v>
      </c>
      <c r="G329">
        <v>1193.1996931024</v>
      </c>
      <c r="H329">
        <v>0.99142157099916595</v>
      </c>
      <c r="I329">
        <v>-13.2994238659719</v>
      </c>
      <c r="J329">
        <v>1311.2432918177201</v>
      </c>
      <c r="K329">
        <v>0.99190751014523604</v>
      </c>
      <c r="L329">
        <v>-13.7237005439728</v>
      </c>
      <c r="M329">
        <v>1088.85622827829</v>
      </c>
      <c r="N329">
        <v>0.98994390756572404</v>
      </c>
    </row>
    <row r="330" spans="1:14" x14ac:dyDescent="0.25">
      <c r="B330" t="s">
        <v>428</v>
      </c>
      <c r="C330">
        <v>-13.601736352611001</v>
      </c>
      <c r="D330">
        <v>1085.3908787025</v>
      </c>
      <c r="E330">
        <v>0.99000145329908795</v>
      </c>
      <c r="F330">
        <v>-12.8288935029993</v>
      </c>
      <c r="G330">
        <v>1193.19969310231</v>
      </c>
      <c r="H330">
        <v>0.99142157099916495</v>
      </c>
      <c r="I330">
        <v>-13.2994238659556</v>
      </c>
      <c r="J330">
        <v>1311.2432918157599</v>
      </c>
      <c r="K330">
        <v>0.99190751014523304</v>
      </c>
      <c r="L330">
        <v>-13.7237005439714</v>
      </c>
      <c r="M330">
        <v>1088.85622827829</v>
      </c>
      <c r="N330">
        <v>0.98994390756572503</v>
      </c>
    </row>
    <row r="331" spans="1:14" x14ac:dyDescent="0.25">
      <c r="B331" t="s">
        <v>429</v>
      </c>
      <c r="C331">
        <v>-13.6017363526138</v>
      </c>
      <c r="D331">
        <v>1085.3908787047601</v>
      </c>
      <c r="E331">
        <v>0.99000145329910705</v>
      </c>
      <c r="F331">
        <v>-12.8288935030003</v>
      </c>
      <c r="G331">
        <v>1193.1996931025001</v>
      </c>
      <c r="H331">
        <v>0.99142157099916495</v>
      </c>
      <c r="I331">
        <v>-13.299423865950599</v>
      </c>
      <c r="J331">
        <v>1311.2432917992101</v>
      </c>
      <c r="K331">
        <v>0.99190751014513401</v>
      </c>
      <c r="L331">
        <v>-13.723700543971001</v>
      </c>
      <c r="M331">
        <v>1088.8562282780899</v>
      </c>
      <c r="N331">
        <v>0.98994390756572304</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70C22-12D7-4CAB-B9EE-C6CBFF7C6DC7}">
  <sheetPr>
    <pageSetUpPr fitToPage="1"/>
  </sheetPr>
  <dimension ref="B1:H72"/>
  <sheetViews>
    <sheetView topLeftCell="A45" workbookViewId="0"/>
  </sheetViews>
  <sheetFormatPr defaultRowHeight="15" x14ac:dyDescent="0.25"/>
  <cols>
    <col min="1" max="1" width="3" bestFit="1" customWidth="1"/>
    <col min="2" max="2" width="23.140625" bestFit="1" customWidth="1"/>
    <col min="3" max="6" width="15.7109375" style="2" customWidth="1"/>
  </cols>
  <sheetData>
    <row r="1" spans="2:8" x14ac:dyDescent="0.25">
      <c r="B1" s="117" t="s">
        <v>501</v>
      </c>
      <c r="C1" s="117"/>
      <c r="D1" s="117"/>
      <c r="E1" s="117"/>
      <c r="F1" s="117"/>
    </row>
    <row r="2" spans="2:8" ht="15.75" thickBot="1" x14ac:dyDescent="0.3">
      <c r="B2" s="6"/>
      <c r="C2" s="9" t="s">
        <v>114</v>
      </c>
      <c r="D2" s="9" t="s">
        <v>115</v>
      </c>
      <c r="E2" s="9" t="s">
        <v>116</v>
      </c>
      <c r="F2" s="9" t="s">
        <v>117</v>
      </c>
    </row>
    <row r="3" spans="2:8" x14ac:dyDescent="0.25">
      <c r="B3" s="122" t="s">
        <v>123</v>
      </c>
      <c r="C3" s="4" t="str">
        <f>_xlfn.CONCAT(ROUND(VLOOKUP($H3,logit.main!$B:$N,11,0),4)," ",VLOOKUP($H3,logit.main!$B:$S,18,0))</f>
        <v xml:space="preserve">0.0002 </v>
      </c>
      <c r="D3" s="4" t="str">
        <f>_xlfn.CONCAT(ROUND(VLOOKUP($H3,logit.main!$B:$N,8,0),4)," ",VLOOKUP($H3,logit.main!$B:$S,17,0))</f>
        <v xml:space="preserve">-0.0549 </v>
      </c>
      <c r="E3" s="4" t="str">
        <f>_xlfn.CONCAT(ROUND(VLOOKUP($H3,logit.main!$B:$N,5,0),4)," ",VLOOKUP($H3,logit.main!$B:$S,16,0))</f>
        <v xml:space="preserve">-0.0548 </v>
      </c>
      <c r="F3" s="4" t="str">
        <f>_xlfn.CONCAT(ROUND(VLOOKUP($H3,logit.main!$B:$N,2,0),4)," ",VLOOKUP($H3,logit.main!$B:$S,15,0))</f>
        <v xml:space="preserve">-0.0539 </v>
      </c>
      <c r="H3" t="s">
        <v>120</v>
      </c>
    </row>
    <row r="4" spans="2:8" x14ac:dyDescent="0.25">
      <c r="B4" s="123" t="s">
        <v>1</v>
      </c>
      <c r="C4" s="5" t="str">
        <f>_xlfn.CONCAT("(",ROUND(VLOOKUP($H3,logit.main!$B:$S,12,0),4),")")</f>
        <v>(0.0553)</v>
      </c>
      <c r="D4" s="5" t="str">
        <f>_xlfn.CONCAT("(",ROUND(VLOOKUP($H3,logit.main!$B:$S,9,0),4),")")</f>
        <v>(0.0562)</v>
      </c>
      <c r="E4" s="5" t="str">
        <f>_xlfn.CONCAT("(",ROUND(VLOOKUP($H3,logit.main!$B:$S,6,0),4),")")</f>
        <v>(0.0562)</v>
      </c>
      <c r="F4" s="5" t="str">
        <f>_xlfn.CONCAT("(",ROUND(VLOOKUP($H3,logit.main!$B:$S,3,0),4),")")</f>
        <v>(0.0563)</v>
      </c>
    </row>
    <row r="5" spans="2:8" x14ac:dyDescent="0.25">
      <c r="B5" s="122" t="s">
        <v>0</v>
      </c>
      <c r="C5" s="4" t="str">
        <f>_xlfn.CONCAT(ROUND(VLOOKUP($H5,logit.main!$B:$N,11,0),4)," ",VLOOKUP($H5,logit.main!$B:$S,18,0))</f>
        <v>-0.1078 ***</v>
      </c>
      <c r="D5" s="4" t="str">
        <f>_xlfn.CONCAT(ROUND(VLOOKUP($H5,logit.main!$B:$N,8,0),4)," ",VLOOKUP($H5,logit.main!$B:$S,17,0))</f>
        <v xml:space="preserve">-0.03 </v>
      </c>
      <c r="E5" s="4" t="str">
        <f>_xlfn.CONCAT(ROUND(VLOOKUP($H5,logit.main!$B:$N,5,0),4)," ",VLOOKUP($H5,logit.main!$B:$S,16,0))</f>
        <v xml:space="preserve">-0.0269 </v>
      </c>
      <c r="F5" s="4" t="str">
        <f>_xlfn.CONCAT(ROUND(VLOOKUP($H5,logit.main!$B:$N,2,0),4)," ",VLOOKUP($H5,logit.main!$B:$S,15,0))</f>
        <v xml:space="preserve">-0.0278 </v>
      </c>
      <c r="H5" t="s">
        <v>10</v>
      </c>
    </row>
    <row r="6" spans="2:8" x14ac:dyDescent="0.25">
      <c r="B6" s="123" t="s">
        <v>1</v>
      </c>
      <c r="C6" s="5" t="str">
        <f>_xlfn.CONCAT("(",ROUND(VLOOKUP($H5,logit.main!$B:$S,12,0),4),")")</f>
        <v>(0.0208)</v>
      </c>
      <c r="D6" s="5" t="str">
        <f>_xlfn.CONCAT("(",ROUND(VLOOKUP($H5,logit.main!$B:$S,9,0),4),")")</f>
        <v>(0.0226)</v>
      </c>
      <c r="E6" s="5" t="str">
        <f>_xlfn.CONCAT("(",ROUND(VLOOKUP($H5,logit.main!$B:$S,6,0),4),")")</f>
        <v>(0.0227)</v>
      </c>
      <c r="F6" s="5" t="str">
        <f>_xlfn.CONCAT("(",ROUND(VLOOKUP($H5,logit.main!$B:$S,3,0),4),")")</f>
        <v>(0.0227)</v>
      </c>
    </row>
    <row r="7" spans="2:8" x14ac:dyDescent="0.25">
      <c r="B7" s="122" t="s">
        <v>2</v>
      </c>
      <c r="C7" s="4" t="str">
        <f>_xlfn.CONCAT(ROUND(VLOOKUP($H7,logit.main!$B:$N,11,0),4)," ",VLOOKUP($H7,logit.main!$B:$S,18,0))</f>
        <v>-0.2123 ***</v>
      </c>
      <c r="D7" s="4" t="str">
        <f>_xlfn.CONCAT(ROUND(VLOOKUP($H7,logit.main!$B:$N,8,0),4)," ",VLOOKUP($H7,logit.main!$B:$S,17,0))</f>
        <v>-0.0788 **</v>
      </c>
      <c r="E7" s="4" t="str">
        <f>_xlfn.CONCAT(ROUND(VLOOKUP($H7,logit.main!$B:$N,5,0),4)," ",VLOOKUP($H7,logit.main!$B:$S,16,0))</f>
        <v>-0.0722 **</v>
      </c>
      <c r="F7" s="4" t="str">
        <f>_xlfn.CONCAT(ROUND(VLOOKUP($H7,logit.main!$B:$N,2,0),4)," ",VLOOKUP($H7,logit.main!$B:$S,15,0))</f>
        <v>-0.0731 **</v>
      </c>
      <c r="H7" t="s">
        <v>12</v>
      </c>
    </row>
    <row r="8" spans="2:8" x14ac:dyDescent="0.25">
      <c r="B8" s="123" t="s">
        <v>1</v>
      </c>
      <c r="C8" s="5" t="str">
        <f>_xlfn.CONCAT("(",ROUND(VLOOKUP($H7,logit.main!$B:$S,12,0),4),")")</f>
        <v>(0.0215)</v>
      </c>
      <c r="D8" s="5" t="str">
        <f>_xlfn.CONCAT("(",ROUND(VLOOKUP($H7,logit.main!$B:$S,9,0),4),")")</f>
        <v>(0.0258)</v>
      </c>
      <c r="E8" s="5" t="str">
        <f>_xlfn.CONCAT("(",ROUND(VLOOKUP($H7,logit.main!$B:$S,6,0),4),")")</f>
        <v>(0.0258)</v>
      </c>
      <c r="F8" s="5" t="str">
        <f>_xlfn.CONCAT("(",ROUND(VLOOKUP($H7,logit.main!$B:$S,3,0),4),")")</f>
        <v>(0.0259)</v>
      </c>
    </row>
    <row r="9" spans="2:8" x14ac:dyDescent="0.25">
      <c r="B9" s="122" t="s">
        <v>89</v>
      </c>
      <c r="C9" s="4"/>
      <c r="D9" s="4" t="str">
        <f>_xlfn.CONCAT(ROUND(VLOOKUP($H9,logit.main!$B:$N,8,0),4)," ",VLOOKUP($H9,logit.main!$B:$S,17,0))</f>
        <v>0.0648 ***</v>
      </c>
      <c r="E9" s="4" t="str">
        <f>_xlfn.CONCAT(ROUND(VLOOKUP($H9,logit.main!$B:$N,5,0),4)," ",VLOOKUP($H9,logit.main!$B:$S,16,0))</f>
        <v>0.0538 **</v>
      </c>
      <c r="F9" s="4" t="str">
        <f>_xlfn.CONCAT(ROUND(VLOOKUP($H9,logit.main!$B:$N,2,0),4)," ",VLOOKUP($H9,logit.main!$B:$S,15,0))</f>
        <v>0.0584 **</v>
      </c>
      <c r="H9" t="s">
        <v>124</v>
      </c>
    </row>
    <row r="10" spans="2:8" x14ac:dyDescent="0.25">
      <c r="B10" s="123"/>
      <c r="C10" s="5"/>
      <c r="D10" s="5" t="str">
        <f>_xlfn.CONCAT("(",ROUND(VLOOKUP($H9,logit.main!$B:$S,9,0),4),")")</f>
        <v>(0.0194)</v>
      </c>
      <c r="E10" s="5" t="str">
        <f>_xlfn.CONCAT("(",ROUND(VLOOKUP($H9,logit.main!$B:$S,6,0),4),")")</f>
        <v>(0.0195)</v>
      </c>
      <c r="F10" s="5" t="str">
        <f>_xlfn.CONCAT("(",ROUND(VLOOKUP($H9,logit.main!$B:$S,3,0),4),")")</f>
        <v>(0.0202)</v>
      </c>
    </row>
    <row r="11" spans="2:8" x14ac:dyDescent="0.25">
      <c r="B11" s="122" t="s">
        <v>31</v>
      </c>
      <c r="C11" s="4"/>
      <c r="D11" s="4" t="str">
        <f>_xlfn.CONCAT(ROUND(VLOOKUP($H11,logit.main!$B:$N,8,0),4)," ",VLOOKUP($H11,logit.main!$B:$S,17,0))</f>
        <v>-0.0912 ***</v>
      </c>
      <c r="E11" s="4" t="str">
        <f>_xlfn.CONCAT(ROUND(VLOOKUP($H11,logit.main!$B:$N,5,0),4)," ",VLOOKUP($H11,logit.main!$B:$S,16,0))</f>
        <v>-0.057 ***</v>
      </c>
      <c r="F11" s="4" t="str">
        <f>_xlfn.CONCAT(ROUND(VLOOKUP($H11,logit.main!$B:$N,2,0),4)," ",VLOOKUP($H11,logit.main!$B:$S,15,0))</f>
        <v>-0.0569 ***</v>
      </c>
      <c r="H11" t="s">
        <v>31</v>
      </c>
    </row>
    <row r="12" spans="2:8" x14ac:dyDescent="0.25">
      <c r="B12" s="123"/>
      <c r="C12" s="5"/>
      <c r="D12" s="5" t="str">
        <f>_xlfn.CONCAT("(",ROUND(VLOOKUP($H11,logit.main!$B:$S,9,0),4),")")</f>
        <v>(0.0055)</v>
      </c>
      <c r="E12" s="5" t="str">
        <f>_xlfn.CONCAT("(",ROUND(VLOOKUP($H11,logit.main!$B:$S,6,0),4),")")</f>
        <v>(0.0064)</v>
      </c>
      <c r="F12" s="5" t="str">
        <f>_xlfn.CONCAT("(",ROUND(VLOOKUP($H11,logit.main!$B:$S,3,0),4),")")</f>
        <v>(0.0064)</v>
      </c>
    </row>
    <row r="13" spans="2:8" x14ac:dyDescent="0.25">
      <c r="B13" s="122" t="s">
        <v>90</v>
      </c>
      <c r="C13" s="4"/>
      <c r="D13" s="4" t="str">
        <f>_xlfn.CONCAT(ROUND(VLOOKUP($H13,logit.main!$B:$N,8,0),4)," ",VLOOKUP($H13,logit.main!$B:$S,17,0))</f>
        <v>-0.1543 ***</v>
      </c>
      <c r="E13" s="4" t="str">
        <f>_xlfn.CONCAT(ROUND(VLOOKUP($H13,logit.main!$B:$N,5,0),4)," ",VLOOKUP($H13,logit.main!$B:$S,16,0))</f>
        <v>-0.1614 ***</v>
      </c>
      <c r="F13" s="4" t="str">
        <f>_xlfn.CONCAT(ROUND(VLOOKUP($H13,logit.main!$B:$N,2,0),4)," ",VLOOKUP($H13,logit.main!$B:$S,15,0))</f>
        <v>-0.155 ***</v>
      </c>
      <c r="H13" t="s">
        <v>23</v>
      </c>
    </row>
    <row r="14" spans="2:8" x14ac:dyDescent="0.25">
      <c r="B14" s="123"/>
      <c r="C14" s="5"/>
      <c r="D14" s="5" t="str">
        <f>_xlfn.CONCAT("(",ROUND(VLOOKUP($H13,logit.main!$B:$S,9,0),4),")")</f>
        <v>(0.0231)</v>
      </c>
      <c r="E14" s="5" t="str">
        <f>_xlfn.CONCAT("(",ROUND(VLOOKUP($H13,logit.main!$B:$S,6,0),4),")")</f>
        <v>(0.0231)</v>
      </c>
      <c r="F14" s="5" t="str">
        <f>_xlfn.CONCAT("(",ROUND(VLOOKUP($H13,logit.main!$B:$S,3,0),4),")")</f>
        <v>(0.0233)</v>
      </c>
    </row>
    <row r="15" spans="2:8" x14ac:dyDescent="0.25">
      <c r="B15" s="122" t="s">
        <v>91</v>
      </c>
      <c r="C15" s="4"/>
      <c r="D15" s="4" t="str">
        <f>_xlfn.CONCAT(ROUND(VLOOKUP($H15,logit.main!$B:$N,8,0),4)," ",VLOOKUP($H15,logit.main!$B:$S,17,0))</f>
        <v xml:space="preserve">-0.0151 </v>
      </c>
      <c r="E15" s="4" t="str">
        <f>_xlfn.CONCAT(ROUND(VLOOKUP($H15,logit.main!$B:$N,5,0),4)," ",VLOOKUP($H15,logit.main!$B:$S,16,0))</f>
        <v xml:space="preserve">-0.0214 </v>
      </c>
      <c r="F15" s="4" t="str">
        <f>_xlfn.CONCAT(ROUND(VLOOKUP($H15,logit.main!$B:$N,2,0),4)," ",VLOOKUP($H15,logit.main!$B:$S,15,0))</f>
        <v xml:space="preserve">-0.0172 </v>
      </c>
      <c r="H15" t="s">
        <v>24</v>
      </c>
    </row>
    <row r="16" spans="2:8" x14ac:dyDescent="0.25">
      <c r="B16" s="123"/>
      <c r="C16" s="5"/>
      <c r="D16" s="5" t="str">
        <f>_xlfn.CONCAT("(",ROUND(VLOOKUP($H15,logit.main!$B:$S,9,0),4),")")</f>
        <v>(0.0257)</v>
      </c>
      <c r="E16" s="5" t="str">
        <f>_xlfn.CONCAT("(",ROUND(VLOOKUP($H15,logit.main!$B:$S,6,0),4),")")</f>
        <v>(0.0257)</v>
      </c>
      <c r="F16" s="5" t="str">
        <f>_xlfn.CONCAT("(",ROUND(VLOOKUP($H15,logit.main!$B:$S,3,0),4),")")</f>
        <v>(0.0258)</v>
      </c>
    </row>
    <row r="17" spans="2:8" x14ac:dyDescent="0.25">
      <c r="B17" s="122" t="s">
        <v>92</v>
      </c>
      <c r="C17" s="4"/>
      <c r="D17" s="4" t="str">
        <f>_xlfn.CONCAT(ROUND(VLOOKUP($H17,logit.main!$B:$N,8,0),4)," ",VLOOKUP($H17,logit.main!$B:$S,17,0))</f>
        <v xml:space="preserve">0.0345 </v>
      </c>
      <c r="E17" s="4" t="str">
        <f>_xlfn.CONCAT(ROUND(VLOOKUP($H17,logit.main!$B:$N,5,0),4)," ",VLOOKUP($H17,logit.main!$B:$S,16,0))</f>
        <v xml:space="preserve">0.0332 </v>
      </c>
      <c r="F17" s="4" t="str">
        <f>_xlfn.CONCAT(ROUND(VLOOKUP($H17,logit.main!$B:$N,2,0),4)," ",VLOOKUP($H17,logit.main!$B:$S,15,0))</f>
        <v xml:space="preserve">0.0296 </v>
      </c>
      <c r="H17" t="s">
        <v>25</v>
      </c>
    </row>
    <row r="18" spans="2:8" x14ac:dyDescent="0.25">
      <c r="B18" s="123"/>
      <c r="C18" s="5"/>
      <c r="D18" s="5" t="str">
        <f>_xlfn.CONCAT("(",ROUND(VLOOKUP($H17,logit.main!$B:$S,9,0),4),")")</f>
        <v>(0.0283)</v>
      </c>
      <c r="E18" s="5" t="str">
        <f>_xlfn.CONCAT("(",ROUND(VLOOKUP($H17,logit.main!$B:$S,6,0),4),")")</f>
        <v>(0.0284)</v>
      </c>
      <c r="F18" s="5" t="str">
        <f>_xlfn.CONCAT("(",ROUND(VLOOKUP($H17,logit.main!$B:$S,3,0),4),")")</f>
        <v>(0.0285)</v>
      </c>
    </row>
    <row r="19" spans="2:8" x14ac:dyDescent="0.25">
      <c r="B19" s="122" t="s">
        <v>93</v>
      </c>
      <c r="C19" s="4"/>
      <c r="D19" s="4" t="str">
        <f>_xlfn.CONCAT(ROUND(VLOOKUP($H19,logit.main!$B:$N,8,0),4)," ",VLOOKUP($H19,logit.main!$B:$S,17,0))</f>
        <v xml:space="preserve">-0.0778 </v>
      </c>
      <c r="E19" s="4" t="str">
        <f>_xlfn.CONCAT(ROUND(VLOOKUP($H19,logit.main!$B:$N,5,0),4)," ",VLOOKUP($H19,logit.main!$B:$S,16,0))</f>
        <v xml:space="preserve">-0.0745 </v>
      </c>
      <c r="F19" s="4" t="str">
        <f>_xlfn.CONCAT(ROUND(VLOOKUP($H19,logit.main!$B:$N,2,0),4)," ",VLOOKUP($H19,logit.main!$B:$S,15,0))</f>
        <v xml:space="preserve">-0.0677 </v>
      </c>
      <c r="H19" t="s">
        <v>26</v>
      </c>
    </row>
    <row r="20" spans="2:8" x14ac:dyDescent="0.25">
      <c r="B20" s="123"/>
      <c r="C20" s="5"/>
      <c r="D20" s="5" t="str">
        <f>_xlfn.CONCAT("(",ROUND(VLOOKUP($H19,logit.main!$B:$S,9,0),4),")")</f>
        <v>(0.0484)</v>
      </c>
      <c r="E20" s="5" t="str">
        <f>_xlfn.CONCAT("(",ROUND(VLOOKUP($H19,logit.main!$B:$S,6,0),4),")")</f>
        <v>(0.0485)</v>
      </c>
      <c r="F20" s="5" t="str">
        <f>_xlfn.CONCAT("(",ROUND(VLOOKUP($H19,logit.main!$B:$S,3,0),4),")")</f>
        <v>(0.0487)</v>
      </c>
    </row>
    <row r="21" spans="2:8" x14ac:dyDescent="0.25">
      <c r="B21" s="122" t="s">
        <v>32</v>
      </c>
      <c r="C21" s="4"/>
      <c r="D21" s="4" t="str">
        <f>_xlfn.CONCAT(ROUND(VLOOKUP($H21,logit.main!$B:$N,8,0),4)," ",VLOOKUP($H21,logit.main!$B:$S,17,0))</f>
        <v xml:space="preserve">0.0179 </v>
      </c>
      <c r="E21" s="4" t="str">
        <f>_xlfn.CONCAT(ROUND(VLOOKUP($H21,logit.main!$B:$N,5,0),4)," ",VLOOKUP($H21,logit.main!$B:$S,16,0))</f>
        <v xml:space="preserve">0.014 </v>
      </c>
      <c r="F21" s="4" t="str">
        <f>_xlfn.CONCAT(ROUND(VLOOKUP($H21,logit.main!$B:$N,2,0),4)," ",VLOOKUP($H21,logit.main!$B:$S,15,0))</f>
        <v xml:space="preserve">0.0115 </v>
      </c>
      <c r="H21" t="s">
        <v>32</v>
      </c>
    </row>
    <row r="22" spans="2:8" x14ac:dyDescent="0.25">
      <c r="B22" s="123"/>
      <c r="C22" s="5"/>
      <c r="D22" s="5" t="str">
        <f>_xlfn.CONCAT("(",ROUND(VLOOKUP($H21,logit.main!$B:$S,9,0),4),")")</f>
        <v>(0.0137)</v>
      </c>
      <c r="E22" s="5" t="str">
        <f>_xlfn.CONCAT("(",ROUND(VLOOKUP($H21,logit.main!$B:$S,6,0),4),")")</f>
        <v>(0.0137)</v>
      </c>
      <c r="F22" s="5" t="str">
        <f>_xlfn.CONCAT("(",ROUND(VLOOKUP($H21,logit.main!$B:$S,3,0),4),")")</f>
        <v>(0.0137)</v>
      </c>
    </row>
    <row r="23" spans="2:8" x14ac:dyDescent="0.25">
      <c r="B23" s="122" t="s">
        <v>94</v>
      </c>
      <c r="C23" s="4"/>
      <c r="D23" s="4" t="str">
        <f>_xlfn.CONCAT(ROUND(VLOOKUP($H23,logit.main!$B:$N,8,0),4)," ",VLOOKUP($H23,logit.main!$B:$S,17,0))</f>
        <v>0.0121 **</v>
      </c>
      <c r="E23" s="4" t="str">
        <f>_xlfn.CONCAT(ROUND(VLOOKUP($H23,logit.main!$B:$N,5,0),4)," ",VLOOKUP($H23,logit.main!$B:$S,16,0))</f>
        <v>0.0132 ***</v>
      </c>
      <c r="F23" s="4" t="str">
        <f>_xlfn.CONCAT(ROUND(VLOOKUP($H23,logit.main!$B:$N,2,0),4)," ",VLOOKUP($H23,logit.main!$B:$S,15,0))</f>
        <v>0.0136 ***</v>
      </c>
      <c r="H23" t="s">
        <v>33</v>
      </c>
    </row>
    <row r="24" spans="2:8" x14ac:dyDescent="0.25">
      <c r="B24" s="123"/>
      <c r="C24" s="5"/>
      <c r="D24" s="5" t="str">
        <f>_xlfn.CONCAT("(",ROUND(VLOOKUP($H23,logit.main!$B:$S,9,0),4),")")</f>
        <v>(0.0037)</v>
      </c>
      <c r="E24" s="5" t="str">
        <f>_xlfn.CONCAT("(",ROUND(VLOOKUP($H23,logit.main!$B:$S,6,0),4),")")</f>
        <v>(0.0037)</v>
      </c>
      <c r="F24" s="5" t="str">
        <f>_xlfn.CONCAT("(",ROUND(VLOOKUP($H23,logit.main!$B:$S,3,0),4),")")</f>
        <v>(0.0037)</v>
      </c>
    </row>
    <row r="25" spans="2:8" x14ac:dyDescent="0.25">
      <c r="B25" s="122" t="s">
        <v>125</v>
      </c>
      <c r="C25" s="4"/>
      <c r="D25" s="4" t="str">
        <f>_xlfn.CONCAT(ROUND(VLOOKUP($H25,logit.main!$B:$N,8,0),4)," ",VLOOKUP($H25,logit.main!$B:$S,17,0))</f>
        <v xml:space="preserve">-0.0085 </v>
      </c>
      <c r="E25" s="4" t="str">
        <f>_xlfn.CONCAT(ROUND(VLOOKUP($H25,logit.main!$B:$N,5,0),4)," ",VLOOKUP($H25,logit.main!$B:$S,16,0))</f>
        <v xml:space="preserve">-0.0079 </v>
      </c>
      <c r="F25" s="4" t="str">
        <f>_xlfn.CONCAT(ROUND(VLOOKUP($H25,logit.main!$B:$N,2,0),4)," ",VLOOKUP($H25,logit.main!$B:$S,15,0))</f>
        <v xml:space="preserve">-0.0077 </v>
      </c>
      <c r="H25" t="s">
        <v>118</v>
      </c>
    </row>
    <row r="26" spans="2:8" x14ac:dyDescent="0.25">
      <c r="B26" s="123"/>
      <c r="C26" s="5"/>
      <c r="D26" s="5" t="str">
        <f>_xlfn.CONCAT("(",ROUND(VLOOKUP($H25,logit.main!$B:$S,9,0),4),")")</f>
        <v>(0.0058)</v>
      </c>
      <c r="E26" s="5" t="str">
        <f>_xlfn.CONCAT("(",ROUND(VLOOKUP($H25,logit.main!$B:$S,6,0),4),")")</f>
        <v>(0.0058)</v>
      </c>
      <c r="F26" s="5" t="str">
        <f>_xlfn.CONCAT("(",ROUND(VLOOKUP($H25,logit.main!$B:$S,3,0),4),")")</f>
        <v>(0.0058)</v>
      </c>
    </row>
    <row r="27" spans="2:8" x14ac:dyDescent="0.25">
      <c r="B27" s="122" t="s">
        <v>95</v>
      </c>
      <c r="C27" s="4"/>
      <c r="D27" s="4" t="str">
        <f>_xlfn.CONCAT(ROUND(VLOOKUP($H27,logit.main!$B:$N,8,0),4)," ",VLOOKUP($H27,logit.main!$B:$S,17,0))</f>
        <v>0.0883 ***</v>
      </c>
      <c r="E27" s="4" t="str">
        <f>_xlfn.CONCAT(ROUND(VLOOKUP($H27,logit.main!$B:$N,5,0),4)," ",VLOOKUP($H27,logit.main!$B:$S,16,0))</f>
        <v>0.0873 ***</v>
      </c>
      <c r="F27" s="4" t="str">
        <f>_xlfn.CONCAT(ROUND(VLOOKUP($H27,logit.main!$B:$N,2,0),4)," ",VLOOKUP($H27,logit.main!$B:$S,15,0))</f>
        <v>0.091 ***</v>
      </c>
      <c r="H27" t="s">
        <v>29</v>
      </c>
    </row>
    <row r="28" spans="2:8" x14ac:dyDescent="0.25">
      <c r="B28" s="123"/>
      <c r="C28" s="5"/>
      <c r="D28" s="5" t="str">
        <f>_xlfn.CONCAT("(",ROUND(VLOOKUP($H27,logit.main!$B:$S,9,0),4),")")</f>
        <v>(0.0249)</v>
      </c>
      <c r="E28" s="5" t="str">
        <f>_xlfn.CONCAT("(",ROUND(VLOOKUP($H27,logit.main!$B:$S,6,0),4),")")</f>
        <v>(0.0249)</v>
      </c>
      <c r="F28" s="5" t="str">
        <f>_xlfn.CONCAT("(",ROUND(VLOOKUP($H27,logit.main!$B:$S,3,0),4),")")</f>
        <v>(0.025)</v>
      </c>
    </row>
    <row r="29" spans="2:8" x14ac:dyDescent="0.25">
      <c r="B29" s="122" t="s">
        <v>96</v>
      </c>
      <c r="C29" s="4"/>
      <c r="D29" s="4" t="str">
        <f>_xlfn.CONCAT(ROUND(VLOOKUP($H29,logit.main!$B:$N,8,0),4)," ",VLOOKUP($H29,logit.main!$B:$S,17,0))</f>
        <v>0.1771 ***</v>
      </c>
      <c r="E29" s="4" t="str">
        <f>_xlfn.CONCAT(ROUND(VLOOKUP($H29,logit.main!$B:$N,5,0),4)," ",VLOOKUP($H29,logit.main!$B:$S,16,0))</f>
        <v>0.1741 ***</v>
      </c>
      <c r="F29" s="4" t="str">
        <f>_xlfn.CONCAT(ROUND(VLOOKUP($H29,logit.main!$B:$N,2,0),4)," ",VLOOKUP($H29,logit.main!$B:$S,15,0))</f>
        <v>0.1819 ***</v>
      </c>
      <c r="H29" t="s">
        <v>30</v>
      </c>
    </row>
    <row r="30" spans="2:8" x14ac:dyDescent="0.25">
      <c r="B30" s="123"/>
      <c r="C30" s="5"/>
      <c r="D30" s="5" t="str">
        <f>_xlfn.CONCAT("(",ROUND(VLOOKUP($H29,logit.main!$B:$S,9,0),4),")")</f>
        <v>(0.0272)</v>
      </c>
      <c r="E30" s="5" t="str">
        <f>_xlfn.CONCAT("(",ROUND(VLOOKUP($H29,logit.main!$B:$S,6,0),4),")")</f>
        <v>(0.0273)</v>
      </c>
      <c r="F30" s="5" t="str">
        <f>_xlfn.CONCAT("(",ROUND(VLOOKUP($H29,logit.main!$B:$S,3,0),4),")")</f>
        <v>(0.0274)</v>
      </c>
    </row>
    <row r="31" spans="2:8" x14ac:dyDescent="0.25">
      <c r="B31" s="122" t="s">
        <v>97</v>
      </c>
      <c r="C31" s="4"/>
      <c r="D31" s="4" t="str">
        <f>_xlfn.CONCAT(ROUND(VLOOKUP($H31,logit.main!$B:$N,8,0),4)," ",VLOOKUP($H31,logit.main!$B:$S,17,0))</f>
        <v>0.1561 ***</v>
      </c>
      <c r="E31" s="4" t="str">
        <f>_xlfn.CONCAT(ROUND(VLOOKUP($H31,logit.main!$B:$N,5,0),4)," ",VLOOKUP($H31,logit.main!$B:$S,16,0))</f>
        <v>0.1496 ***</v>
      </c>
      <c r="F31" s="4" t="str">
        <f>_xlfn.CONCAT(ROUND(VLOOKUP($H31,logit.main!$B:$N,2,0),4)," ",VLOOKUP($H31,logit.main!$B:$S,15,0))</f>
        <v>0.1702 ***</v>
      </c>
      <c r="H31" t="s">
        <v>27</v>
      </c>
    </row>
    <row r="32" spans="2:8" x14ac:dyDescent="0.25">
      <c r="B32" s="123"/>
      <c r="C32" s="5"/>
      <c r="D32" s="5" t="str">
        <f>_xlfn.CONCAT("(",ROUND(VLOOKUP($H31,logit.main!$B:$S,9,0),4),")")</f>
        <v>(0.0425)</v>
      </c>
      <c r="E32" s="5" t="str">
        <f>_xlfn.CONCAT("(",ROUND(VLOOKUP($H31,logit.main!$B:$S,6,0),4),")")</f>
        <v>(0.0426)</v>
      </c>
      <c r="F32" s="5" t="str">
        <f>_xlfn.CONCAT("(",ROUND(VLOOKUP($H31,logit.main!$B:$S,3,0),4),")")</f>
        <v>(0.0437)</v>
      </c>
    </row>
    <row r="33" spans="2:8" x14ac:dyDescent="0.25">
      <c r="B33" s="122" t="s">
        <v>98</v>
      </c>
      <c r="C33" s="4"/>
      <c r="D33" s="4" t="str">
        <f>_xlfn.CONCAT(ROUND(VLOOKUP($H33,logit.main!$B:$N,8,0),4)," ",VLOOKUP($H33,logit.main!$B:$S,17,0))</f>
        <v xml:space="preserve">0.1083 </v>
      </c>
      <c r="E33" s="4" t="str">
        <f>_xlfn.CONCAT(ROUND(VLOOKUP($H33,logit.main!$B:$N,5,0),4)," ",VLOOKUP($H33,logit.main!$B:$S,16,0))</f>
        <v xml:space="preserve">0.1076 </v>
      </c>
      <c r="F33" s="4" t="str">
        <f>_xlfn.CONCAT(ROUND(VLOOKUP($H33,logit.main!$B:$N,2,0),4)," ",VLOOKUP($H33,logit.main!$B:$S,15,0))</f>
        <v>0.1208 ^</v>
      </c>
      <c r="H33" t="s">
        <v>28</v>
      </c>
    </row>
    <row r="34" spans="2:8" x14ac:dyDescent="0.25">
      <c r="B34" s="123"/>
      <c r="C34" s="5"/>
      <c r="D34" s="5" t="str">
        <f>_xlfn.CONCAT("(",ROUND(VLOOKUP($H33,logit.main!$B:$S,9,0),4),")")</f>
        <v>(0.0661)</v>
      </c>
      <c r="E34" s="5" t="str">
        <f>_xlfn.CONCAT("(",ROUND(VLOOKUP($H33,logit.main!$B:$S,6,0),4),")")</f>
        <v>(0.0664)</v>
      </c>
      <c r="F34" s="5" t="str">
        <f>_xlfn.CONCAT("(",ROUND(VLOOKUP($H33,logit.main!$B:$S,3,0),4),")")</f>
        <v>(0.0675)</v>
      </c>
    </row>
    <row r="35" spans="2:8" x14ac:dyDescent="0.25">
      <c r="B35" s="122" t="s">
        <v>34</v>
      </c>
      <c r="C35" s="4"/>
      <c r="D35" s="4" t="str">
        <f>_xlfn.CONCAT(ROUND(VLOOKUP($H35,logit.main!$B:$N,8,0),4)," ",VLOOKUP($H35,logit.main!$B:$S,17,0))</f>
        <v>0.0039 ***</v>
      </c>
      <c r="E35" s="4" t="str">
        <f>_xlfn.CONCAT(ROUND(VLOOKUP($H35,logit.main!$B:$N,5,0),4)," ",VLOOKUP($H35,logit.main!$B:$S,16,0))</f>
        <v>0.0038 ***</v>
      </c>
      <c r="F35" s="4" t="str">
        <f>_xlfn.CONCAT(ROUND(VLOOKUP($H35,logit.main!$B:$N,2,0),4)," ",VLOOKUP($H35,logit.main!$B:$S,15,0))</f>
        <v>0.0039 ***</v>
      </c>
      <c r="H35" t="s">
        <v>34</v>
      </c>
    </row>
    <row r="36" spans="2:8" x14ac:dyDescent="0.25">
      <c r="B36" s="123"/>
      <c r="C36" s="5"/>
      <c r="D36" s="5" t="str">
        <f>_xlfn.CONCAT("(",ROUND(VLOOKUP($H35,logit.main!$B:$S,9,0),4),")")</f>
        <v>(0.0004)</v>
      </c>
      <c r="E36" s="5" t="str">
        <f>_xlfn.CONCAT("(",ROUND(VLOOKUP($H35,logit.main!$B:$S,6,0),4),")")</f>
        <v>(0.0004)</v>
      </c>
      <c r="F36" s="5" t="str">
        <f>_xlfn.CONCAT("(",ROUND(VLOOKUP($H35,logit.main!$B:$S,3,0),4),")")</f>
        <v>(0.0004)</v>
      </c>
    </row>
    <row r="37" spans="2:8" x14ac:dyDescent="0.25">
      <c r="B37" s="122" t="s">
        <v>99</v>
      </c>
      <c r="C37" s="4"/>
      <c r="D37" s="4" t="str">
        <f>_xlfn.CONCAT(ROUND(VLOOKUP($H37,logit.main!$B:$N,8,0),4)," ",VLOOKUP($H37,logit.main!$B:$S,17,0))</f>
        <v>-0.0011 ***</v>
      </c>
      <c r="E37" s="4" t="str">
        <f>_xlfn.CONCAT(ROUND(VLOOKUP($H37,logit.main!$B:$N,5,0),4)," ",VLOOKUP($H37,logit.main!$B:$S,16,0))</f>
        <v>-0.0005 *</v>
      </c>
      <c r="F37" s="4" t="str">
        <f>_xlfn.CONCAT(ROUND(VLOOKUP($H37,logit.main!$B:$N,2,0),4)," ",VLOOKUP($H37,logit.main!$B:$S,15,0))</f>
        <v>-0.0005 *</v>
      </c>
      <c r="H37" t="s">
        <v>35</v>
      </c>
    </row>
    <row r="38" spans="2:8" x14ac:dyDescent="0.25">
      <c r="B38" s="123"/>
      <c r="C38" s="5"/>
      <c r="D38" s="5" t="str">
        <f>_xlfn.CONCAT("(",ROUND(VLOOKUP($H37,logit.main!$B:$S,9,0),4),")")</f>
        <v>(0.0002)</v>
      </c>
      <c r="E38" s="5" t="str">
        <f>_xlfn.CONCAT("(",ROUND(VLOOKUP($H37,logit.main!$B:$S,6,0),4),")")</f>
        <v>(0.0002)</v>
      </c>
      <c r="F38" s="5" t="str">
        <f>_xlfn.CONCAT("(",ROUND(VLOOKUP($H37,logit.main!$B:$S,3,0),4),")")</f>
        <v>(0.0002)</v>
      </c>
    </row>
    <row r="39" spans="2:8" x14ac:dyDescent="0.25">
      <c r="B39" s="122" t="s">
        <v>100</v>
      </c>
      <c r="C39" s="4"/>
      <c r="D39" s="4" t="str">
        <f>_xlfn.CONCAT(ROUND(VLOOKUP($H39,logit.main!$B:$N,8,0),4)," ",VLOOKUP($H39,logit.main!$B:$S,17,0))</f>
        <v>0.0004 ***</v>
      </c>
      <c r="E39" s="4" t="str">
        <f>_xlfn.CONCAT(ROUND(VLOOKUP($H39,logit.main!$B:$N,5,0),4)," ",VLOOKUP($H39,logit.main!$B:$S,16,0))</f>
        <v>0.0006 ***</v>
      </c>
      <c r="F39" s="4" t="str">
        <f>_xlfn.CONCAT(ROUND(VLOOKUP($H39,logit.main!$B:$N,2,0),4)," ",VLOOKUP($H39,logit.main!$B:$S,15,0))</f>
        <v>0.0006 ***</v>
      </c>
      <c r="H39" t="s">
        <v>36</v>
      </c>
    </row>
    <row r="40" spans="2:8" x14ac:dyDescent="0.25">
      <c r="B40" s="123"/>
      <c r="C40" s="5"/>
      <c r="D40" s="5" t="str">
        <f>_xlfn.CONCAT("(",ROUND(VLOOKUP($H39,logit.main!$B:$S,9,0),4),")")</f>
        <v>(0.0001)</v>
      </c>
      <c r="E40" s="5" t="str">
        <f>_xlfn.CONCAT("(",ROUND(VLOOKUP($H39,logit.main!$B:$S,6,0),4),")")</f>
        <v>(0.0001)</v>
      </c>
      <c r="F40" s="5" t="str">
        <f>_xlfn.CONCAT("(",ROUND(VLOOKUP($H39,logit.main!$B:$S,3,0),4),")")</f>
        <v>(0.0001)</v>
      </c>
    </row>
    <row r="41" spans="2:8" x14ac:dyDescent="0.25">
      <c r="B41" s="122" t="s">
        <v>101</v>
      </c>
      <c r="C41" s="4"/>
      <c r="D41" s="4" t="str">
        <f>_xlfn.CONCAT(ROUND(VLOOKUP($H41,logit.main!$B:$N,8,0),4)," ",VLOOKUP($H41,logit.main!$B:$S,17,0))</f>
        <v xml:space="preserve">-0.0114 </v>
      </c>
      <c r="E41" s="4" t="str">
        <f>_xlfn.CONCAT(ROUND(VLOOKUP($H41,logit.main!$B:$N,5,0),4)," ",VLOOKUP($H41,logit.main!$B:$S,16,0))</f>
        <v xml:space="preserve">-0.0051 </v>
      </c>
      <c r="F41" s="4" t="str">
        <f>_xlfn.CONCAT(ROUND(VLOOKUP($H41,logit.main!$B:$N,2,0),4)," ",VLOOKUP($H41,logit.main!$B:$S,15,0))</f>
        <v xml:space="preserve">-0.0081 </v>
      </c>
      <c r="H41" t="s">
        <v>37</v>
      </c>
    </row>
    <row r="42" spans="2:8" x14ac:dyDescent="0.25">
      <c r="B42" s="123"/>
      <c r="C42" s="5"/>
      <c r="D42" s="5" t="str">
        <f>_xlfn.CONCAT("(",ROUND(VLOOKUP($H41,logit.main!$B:$S,9,0),4),")")</f>
        <v>(0.0198)</v>
      </c>
      <c r="E42" s="5" t="str">
        <f>_xlfn.CONCAT("(",ROUND(VLOOKUP($H41,logit.main!$B:$S,6,0),4),")")</f>
        <v>(0.0199)</v>
      </c>
      <c r="F42" s="5" t="str">
        <f>_xlfn.CONCAT("(",ROUND(VLOOKUP($H41,logit.main!$B:$S,3,0),4),")")</f>
        <v>(0.0199)</v>
      </c>
    </row>
    <row r="43" spans="2:8" x14ac:dyDescent="0.25">
      <c r="B43" s="122" t="s">
        <v>102</v>
      </c>
      <c r="C43" s="4"/>
      <c r="D43" s="4" t="str">
        <f>_xlfn.CONCAT(ROUND(VLOOKUP($H43,logit.main!$B:$N,8,0),4)," ",VLOOKUP($H43,logit.main!$B:$S,17,0))</f>
        <v xml:space="preserve">-0.0364 </v>
      </c>
      <c r="E43" s="4" t="str">
        <f>_xlfn.CONCAT(ROUND(VLOOKUP($H43,logit.main!$B:$N,5,0),4)," ",VLOOKUP($H43,logit.main!$B:$S,16,0))</f>
        <v xml:space="preserve">-0.029 </v>
      </c>
      <c r="F43" s="4" t="str">
        <f>_xlfn.CONCAT(ROUND(VLOOKUP($H43,logit.main!$B:$N,2,0),4)," ",VLOOKUP($H43,logit.main!$B:$S,15,0))</f>
        <v xml:space="preserve">-0.0363 </v>
      </c>
      <c r="H43" t="s">
        <v>38</v>
      </c>
    </row>
    <row r="44" spans="2:8" x14ac:dyDescent="0.25">
      <c r="B44" s="123"/>
      <c r="C44" s="5"/>
      <c r="D44" s="5" t="str">
        <f>_xlfn.CONCAT("(",ROUND(VLOOKUP($H43,logit.main!$B:$S,9,0),4),")")</f>
        <v>(0.0289)</v>
      </c>
      <c r="E44" s="5" t="str">
        <f>_xlfn.CONCAT("(",ROUND(VLOOKUP($H43,logit.main!$B:$S,6,0),4),")")</f>
        <v>(0.029)</v>
      </c>
      <c r="F44" s="5" t="str">
        <f>_xlfn.CONCAT("(",ROUND(VLOOKUP($H43,logit.main!$B:$S,3,0),4),")")</f>
        <v>(0.029)</v>
      </c>
    </row>
    <row r="45" spans="2:8" x14ac:dyDescent="0.25">
      <c r="B45" s="122" t="s">
        <v>127</v>
      </c>
      <c r="C45" s="4"/>
      <c r="D45" s="4" t="str">
        <f>_xlfn.CONCAT(ROUND(VLOOKUP($H45,logit.main!$B:$N,8,0),4)," ",VLOOKUP($H45,logit.main!$B:$S,17,0))</f>
        <v>-0.0935 ***</v>
      </c>
      <c r="E45" s="4" t="str">
        <f>_xlfn.CONCAT(ROUND(VLOOKUP($H45,logit.main!$B:$N,5,0),4)," ",VLOOKUP($H45,logit.main!$B:$S,16,0))</f>
        <v>-0.129 ***</v>
      </c>
      <c r="F45" s="4" t="str">
        <f>_xlfn.CONCAT(ROUND(VLOOKUP($H45,logit.main!$B:$N,2,0),4)," ",VLOOKUP($H45,logit.main!$B:$S,15,0))</f>
        <v>-0.1357 ***</v>
      </c>
      <c r="H45" t="s">
        <v>39</v>
      </c>
    </row>
    <row r="46" spans="2:8" x14ac:dyDescent="0.25">
      <c r="B46" s="123"/>
      <c r="C46" s="5"/>
      <c r="D46" s="5" t="str">
        <f>_xlfn.CONCAT("(",ROUND(VLOOKUP($H45,logit.main!$B:$S,9,0),4),")")</f>
        <v>(0.028)</v>
      </c>
      <c r="E46" s="5" t="str">
        <f>_xlfn.CONCAT("(",ROUND(VLOOKUP($H45,logit.main!$B:$S,6,0),4),")")</f>
        <v>(0.0284)</v>
      </c>
      <c r="F46" s="5" t="str">
        <f>_xlfn.CONCAT("(",ROUND(VLOOKUP($H45,logit.main!$B:$S,3,0),4),")")</f>
        <v>(0.0285)</v>
      </c>
    </row>
    <row r="47" spans="2:8" x14ac:dyDescent="0.25">
      <c r="B47" s="122" t="s">
        <v>126</v>
      </c>
      <c r="C47" s="4"/>
      <c r="D47" s="4" t="str">
        <f>_xlfn.CONCAT(ROUND(VLOOKUP($H47,logit.main!$B:$N,8,0),4)," ",VLOOKUP($H47,logit.main!$B:$S,17,0))</f>
        <v>-0.1476 ***</v>
      </c>
      <c r="E47" s="4" t="str">
        <f>_xlfn.CONCAT(ROUND(VLOOKUP($H47,logit.main!$B:$N,5,0),4)," ",VLOOKUP($H47,logit.main!$B:$S,16,0))</f>
        <v>-0.2177 ***</v>
      </c>
      <c r="F47" s="4" t="str">
        <f>_xlfn.CONCAT(ROUND(VLOOKUP($H47,logit.main!$B:$N,2,0),4)," ",VLOOKUP($H47,logit.main!$B:$S,15,0))</f>
        <v>-0.2212 ***</v>
      </c>
      <c r="H47" t="s">
        <v>40</v>
      </c>
    </row>
    <row r="48" spans="2:8" x14ac:dyDescent="0.25">
      <c r="B48" s="123"/>
      <c r="C48" s="5"/>
      <c r="D48" s="5" t="str">
        <f>_xlfn.CONCAT("(",ROUND(VLOOKUP($H47,logit.main!$B:$S,9,0),4),")")</f>
        <v>(0.0303)</v>
      </c>
      <c r="E48" s="5" t="str">
        <f>_xlfn.CONCAT("(",ROUND(VLOOKUP($H47,logit.main!$B:$S,6,0),4),")")</f>
        <v>(0.031)</v>
      </c>
      <c r="F48" s="5" t="str">
        <f>_xlfn.CONCAT("(",ROUND(VLOOKUP($H47,logit.main!$B:$S,3,0),4),")")</f>
        <v>(0.0311)</v>
      </c>
    </row>
    <row r="49" spans="2:8" x14ac:dyDescent="0.25">
      <c r="B49" s="122" t="s">
        <v>103</v>
      </c>
      <c r="C49" s="4"/>
      <c r="D49" s="4" t="str">
        <f>_xlfn.CONCAT(ROUND(VLOOKUP($H49,logit.main!$B:$N,8,0),4)," ",VLOOKUP($H49,logit.main!$B:$S,17,0))</f>
        <v>-0.0478 ^</v>
      </c>
      <c r="E49" s="4" t="str">
        <f>_xlfn.CONCAT(ROUND(VLOOKUP($H49,logit.main!$B:$N,5,0),4)," ",VLOOKUP($H49,logit.main!$B:$S,16,0))</f>
        <v>-0.1012 ***</v>
      </c>
      <c r="F49" s="4" t="str">
        <f>_xlfn.CONCAT(ROUND(VLOOKUP($H49,logit.main!$B:$N,2,0),4)," ",VLOOKUP($H49,logit.main!$B:$S,15,0))</f>
        <v>-0.1078 ***</v>
      </c>
      <c r="H49" t="s">
        <v>41</v>
      </c>
    </row>
    <row r="50" spans="2:8" x14ac:dyDescent="0.25">
      <c r="B50" s="123"/>
      <c r="C50" s="5"/>
      <c r="D50" s="5" t="str">
        <f>_xlfn.CONCAT("(",ROUND(VLOOKUP($H49,logit.main!$B:$S,9,0),4),")")</f>
        <v>(0.025)</v>
      </c>
      <c r="E50" s="5" t="str">
        <f>_xlfn.CONCAT("(",ROUND(VLOOKUP($H49,logit.main!$B:$S,6,0),4),")")</f>
        <v>(0.0256)</v>
      </c>
      <c r="F50" s="5" t="str">
        <f>_xlfn.CONCAT("(",ROUND(VLOOKUP($H49,logit.main!$B:$S,3,0),4),")")</f>
        <v>(0.0257)</v>
      </c>
    </row>
    <row r="51" spans="2:8" x14ac:dyDescent="0.25">
      <c r="B51" s="122" t="s">
        <v>104</v>
      </c>
      <c r="C51" s="4"/>
      <c r="D51" s="4"/>
      <c r="E51" s="4" t="str">
        <f>_xlfn.CONCAT(ROUND(VLOOKUP($H51,logit.main!$B:$N,5,0),4)," ",VLOOKUP($H51,logit.main!$B:$S,16,0))</f>
        <v xml:space="preserve">-0.0772 </v>
      </c>
      <c r="F51" s="4" t="str">
        <f>_xlfn.CONCAT(ROUND(VLOOKUP($H51,logit.main!$B:$N,2,0),4)," ",VLOOKUP($H51,logit.main!$B:$S,15,0))</f>
        <v xml:space="preserve">-0.078 </v>
      </c>
      <c r="H51" t="s">
        <v>43</v>
      </c>
    </row>
    <row r="52" spans="2:8" x14ac:dyDescent="0.25">
      <c r="B52" s="123"/>
      <c r="C52" s="5"/>
      <c r="D52" s="5"/>
      <c r="E52" s="5" t="str">
        <f>_xlfn.CONCAT("(",ROUND(VLOOKUP($H51,logit.main!$B:$S,6,0),4),")")</f>
        <v>(0.0069)</v>
      </c>
      <c r="F52" s="5" t="str">
        <f>_xlfn.CONCAT("(",ROUND(VLOOKUP($H51,logit.main!$B:$S,3,0),4),")")</f>
        <v>(0.0069)</v>
      </c>
    </row>
    <row r="53" spans="2:8" x14ac:dyDescent="0.25">
      <c r="B53" s="122" t="s">
        <v>105</v>
      </c>
      <c r="C53" s="4"/>
      <c r="D53" s="4"/>
      <c r="E53" s="4" t="str">
        <f>_xlfn.CONCAT(ROUND(VLOOKUP($H53,logit.main!$B:$N,5,0),4)," ",VLOOKUP($H53,logit.main!$B:$S,16,0))</f>
        <v xml:space="preserve">0.0252 </v>
      </c>
      <c r="F53" s="4" t="str">
        <f>_xlfn.CONCAT(ROUND(VLOOKUP($H53,logit.main!$B:$N,2,0),4)," ",VLOOKUP($H53,logit.main!$B:$S,15,0))</f>
        <v xml:space="preserve">0.0277 </v>
      </c>
      <c r="H53" t="s">
        <v>44</v>
      </c>
    </row>
    <row r="54" spans="2:8" x14ac:dyDescent="0.25">
      <c r="B54" s="123"/>
      <c r="C54" s="5"/>
      <c r="D54" s="5"/>
      <c r="E54" s="5" t="str">
        <f>_xlfn.CONCAT("(",ROUND(VLOOKUP($H53,logit.main!$B:$S,6,0),4),")")</f>
        <v>(0.0172)</v>
      </c>
      <c r="F54" s="5" t="str">
        <f>_xlfn.CONCAT("(",ROUND(VLOOKUP($H53,logit.main!$B:$S,3,0),4),")")</f>
        <v>(0.0173)</v>
      </c>
    </row>
    <row r="55" spans="2:8" x14ac:dyDescent="0.25">
      <c r="B55" s="122" t="s">
        <v>132</v>
      </c>
      <c r="C55" s="4"/>
      <c r="D55" s="4"/>
      <c r="E55" s="4" t="str">
        <f>_xlfn.CONCAT(ROUND(VLOOKUP($H55,logit.main!$B:$N,5,0),4)," ",VLOOKUP($H55,logit.main!$B:$S,16,0))</f>
        <v xml:space="preserve">-0.2126 </v>
      </c>
      <c r="F55" s="4" t="str">
        <f>_xlfn.CONCAT(ROUND(VLOOKUP($H55,logit.main!$B:$N,2,0),4)," ",VLOOKUP($H55,logit.main!$B:$S,15,0))</f>
        <v xml:space="preserve">0.4273 </v>
      </c>
      <c r="H55" t="s">
        <v>45</v>
      </c>
    </row>
    <row r="56" spans="2:8" x14ac:dyDescent="0.25">
      <c r="B56" s="123"/>
      <c r="C56" s="5"/>
      <c r="D56" s="5"/>
      <c r="E56" s="5" t="str">
        <f>_xlfn.CONCAT("(",ROUND(VLOOKUP($H55,logit.main!$B:$S,6,0),4),")")</f>
        <v>(0.1887)</v>
      </c>
      <c r="F56" s="5" t="str">
        <f>_xlfn.CONCAT("(",ROUND(VLOOKUP($H55,logit.main!$B:$S,3,0),4),")")</f>
        <v>(0.2815)</v>
      </c>
    </row>
    <row r="57" spans="2:8" x14ac:dyDescent="0.25">
      <c r="B57" s="122" t="s">
        <v>133</v>
      </c>
      <c r="C57" s="4"/>
      <c r="E57" s="4" t="str">
        <f>_xlfn.CONCAT(ROUND(VLOOKUP($H57,logit.main!$B:$N,5,0),4)," ",VLOOKUP($H57,logit.main!$B:$S,16,0))</f>
        <v xml:space="preserve">-0.5104 </v>
      </c>
      <c r="F57" s="4" t="str">
        <f>_xlfn.CONCAT(ROUND(VLOOKUP($H57,logit.main!$B:$N,2,0),4)," ",VLOOKUP($H57,logit.main!$B:$S,15,0))</f>
        <v xml:space="preserve">0.1355 </v>
      </c>
      <c r="H57" t="s">
        <v>129</v>
      </c>
    </row>
    <row r="58" spans="2:8" x14ac:dyDescent="0.25">
      <c r="B58" s="123"/>
      <c r="C58" s="5"/>
      <c r="D58" s="3"/>
      <c r="E58" s="5" t="str">
        <f>_xlfn.CONCAT("(",ROUND(VLOOKUP($H57,logit.main!$B:$S,6,0),4),")")</f>
        <v>(0.0817)</v>
      </c>
      <c r="F58" s="5" t="str">
        <f>_xlfn.CONCAT("(",ROUND(VLOOKUP($H57,logit.main!$B:$S,3,0),4),")")</f>
        <v>(0.2224)</v>
      </c>
    </row>
    <row r="59" spans="2:8" x14ac:dyDescent="0.25">
      <c r="B59" s="122" t="s">
        <v>134</v>
      </c>
      <c r="C59" s="4"/>
      <c r="E59" s="4" t="str">
        <f>_xlfn.CONCAT(ROUND(VLOOKUP($H59,logit.main!$B:$N,5,0),4)," ",VLOOKUP($H59,logit.main!$B:$S,16,0))</f>
        <v xml:space="preserve">-0.3128 </v>
      </c>
      <c r="F59" s="4" t="str">
        <f>_xlfn.CONCAT(ROUND(VLOOKUP($H59,logit.main!$B:$N,2,0),4)," ",VLOOKUP($H59,logit.main!$B:$S,15,0))</f>
        <v xml:space="preserve">0.3121 </v>
      </c>
      <c r="H59" t="s">
        <v>130</v>
      </c>
    </row>
    <row r="60" spans="2:8" x14ac:dyDescent="0.25">
      <c r="B60" s="123"/>
      <c r="C60" s="5"/>
      <c r="D60" s="3"/>
      <c r="E60" s="5" t="str">
        <f>_xlfn.CONCAT("(",ROUND(VLOOKUP($H59,logit.main!$B:$S,6,0),4),")")</f>
        <v>(0.0734)</v>
      </c>
      <c r="F60" s="5" t="str">
        <f>_xlfn.CONCAT("(",ROUND(VLOOKUP($H59,logit.main!$B:$S,3,0),4),")")</f>
        <v>(0.2185)</v>
      </c>
    </row>
    <row r="61" spans="2:8" x14ac:dyDescent="0.25">
      <c r="B61" s="122" t="s">
        <v>136</v>
      </c>
      <c r="C61" s="4"/>
      <c r="E61" s="4" t="str">
        <f>_xlfn.CONCAT(ROUND(VLOOKUP($H61,logit.main!$B:$N,5,0),4)," ",VLOOKUP($H61,logit.main!$B:$S,16,0))</f>
        <v xml:space="preserve">-0.344 </v>
      </c>
      <c r="F61" s="4" t="str">
        <f>_xlfn.CONCAT(ROUND(VLOOKUP($H61,logit.main!$B:$N,2,0),4)," ",VLOOKUP($H61,logit.main!$B:$S,15,0))</f>
        <v xml:space="preserve">0.3009 </v>
      </c>
      <c r="H61" t="s">
        <v>46</v>
      </c>
    </row>
    <row r="62" spans="2:8" x14ac:dyDescent="0.25">
      <c r="B62" s="123"/>
      <c r="C62" s="5"/>
      <c r="D62" s="3"/>
      <c r="E62" s="5" t="str">
        <f>_xlfn.CONCAT("(",ROUND(VLOOKUP($H61,logit.main!$B:$S,6,0),4),")")</f>
        <v>(0.0652)</v>
      </c>
      <c r="F62" s="5" t="str">
        <f>_xlfn.CONCAT("(",ROUND(VLOOKUP($H61,logit.main!$B:$S,3,0),4),")")</f>
        <v>(0.2179)</v>
      </c>
    </row>
    <row r="63" spans="2:8" x14ac:dyDescent="0.25">
      <c r="B63" s="122" t="s">
        <v>135</v>
      </c>
      <c r="C63" s="4"/>
      <c r="E63" s="4" t="str">
        <f>_xlfn.CONCAT(ROUND(VLOOKUP($H63,logit.main!$B:$N,5,0),4)," ",VLOOKUP($H63,logit.main!$B:$S,16,0))</f>
        <v xml:space="preserve">-0.108 </v>
      </c>
      <c r="F63" s="4" t="str">
        <f>_xlfn.CONCAT(ROUND(VLOOKUP($H63,logit.main!$B:$N,2,0),4)," ",VLOOKUP($H63,logit.main!$B:$S,15,0))</f>
        <v xml:space="preserve">0.5383 </v>
      </c>
      <c r="H63" t="s">
        <v>131</v>
      </c>
    </row>
    <row r="64" spans="2:8" x14ac:dyDescent="0.25">
      <c r="B64" s="123"/>
      <c r="C64" s="5"/>
      <c r="D64" s="3"/>
      <c r="E64" s="5" t="str">
        <f>_xlfn.CONCAT("(",ROUND(VLOOKUP($H63,logit.main!$B:$S,6,0),4),")")</f>
        <v>(0.0237)</v>
      </c>
      <c r="F64" s="5" t="str">
        <f>_xlfn.CONCAT("(",ROUND(VLOOKUP($H63,logit.main!$B:$S,3,0),4),")")</f>
        <v>(0.2083)</v>
      </c>
    </row>
    <row r="65" spans="2:8" x14ac:dyDescent="0.25">
      <c r="B65" s="122" t="s">
        <v>106</v>
      </c>
      <c r="C65" s="4"/>
      <c r="E65" s="4"/>
      <c r="F65" s="4" t="str">
        <f>_xlfn.CONCAT(ROUND(VLOOKUP($H65,logit.main!$B:$N,2,0),4)," ",VLOOKUP($H65,logit.main!$B:$S,15,0))</f>
        <v xml:space="preserve">0.0332 </v>
      </c>
      <c r="H65" t="s">
        <v>106</v>
      </c>
    </row>
    <row r="66" spans="2:8" x14ac:dyDescent="0.25">
      <c r="B66" s="123"/>
      <c r="C66" s="5"/>
      <c r="D66" s="3"/>
      <c r="E66" s="5"/>
      <c r="F66" s="5" t="str">
        <f>_xlfn.CONCAT("(",ROUND(VLOOKUP($H65,logit.main!$B:$S,3,0),4),")")</f>
        <v>(0.0653)</v>
      </c>
    </row>
    <row r="67" spans="2:8" x14ac:dyDescent="0.25">
      <c r="B67" s="122" t="s">
        <v>20</v>
      </c>
      <c r="C67" s="4" t="str">
        <f>_xlfn.CONCAT(ROUND(VLOOKUP($H67,logit.main!$B:$N,11,0),4)," ",VLOOKUP($H67,logit.main!$B:$S,18,0))</f>
        <v>-3.2693 ***</v>
      </c>
      <c r="D67" s="4" t="str">
        <f>_xlfn.CONCAT(ROUND(VLOOKUP($H67,logit.main!$B:$N,8,0),4)," ",VLOOKUP($H67,logit.main!$B:$S,17,0))</f>
        <v>-1.6139 ***</v>
      </c>
      <c r="E67" s="4" t="str">
        <f>_xlfn.CONCAT(ROUND(VLOOKUP($H67,logit.main!$B:$N,5,0),4)," ",VLOOKUP($H67,logit.main!$B:$S,16,0))</f>
        <v>-1.8327 ***</v>
      </c>
      <c r="F67" s="4" t="str">
        <f>_xlfn.CONCAT(ROUND(VLOOKUP($H67,logit.main!$B:$N,2,0),4)," ",VLOOKUP($H67,logit.main!$B:$S,15,0))</f>
        <v>-1.8507 ***</v>
      </c>
      <c r="H67" t="s">
        <v>172</v>
      </c>
    </row>
    <row r="68" spans="2:8" x14ac:dyDescent="0.25">
      <c r="B68" s="123"/>
      <c r="C68" s="5" t="str">
        <f>_xlfn.CONCAT("(",ROUND(VLOOKUP($H67,logit.main!$B:$S,12,0),4),")")</f>
        <v>(0.0455)</v>
      </c>
      <c r="D68" s="5" t="str">
        <f>_xlfn.CONCAT("(",ROUND(VLOOKUP($H67,logit.main!$B:$S,9,0),4),")")</f>
        <v>(0.1239)</v>
      </c>
      <c r="E68" s="5" t="str">
        <f>_xlfn.CONCAT("(",ROUND(VLOOKUP($H67,logit.main!$B:$S,6,0),4),")")</f>
        <v>(0.1276)</v>
      </c>
      <c r="F68" s="5" t="str">
        <f>_xlfn.CONCAT("(",ROUND(VLOOKUP($H67,logit.main!$B:$S,3,0),4),")")</f>
        <v>(0.128)</v>
      </c>
    </row>
    <row r="69" spans="2:8" x14ac:dyDescent="0.25">
      <c r="B69" s="18" t="s">
        <v>107</v>
      </c>
      <c r="C69" s="4" t="s">
        <v>627</v>
      </c>
      <c r="D69" s="41" t="s">
        <v>627</v>
      </c>
      <c r="E69" s="4" t="s">
        <v>627</v>
      </c>
      <c r="F69" s="42" t="s">
        <v>112</v>
      </c>
    </row>
    <row r="70" spans="2:8" x14ac:dyDescent="0.25">
      <c r="B70" s="18" t="s">
        <v>108</v>
      </c>
      <c r="C70" s="4" t="s">
        <v>627</v>
      </c>
      <c r="D70" s="40" t="s">
        <v>627</v>
      </c>
      <c r="E70" s="4" t="s">
        <v>627</v>
      </c>
      <c r="F70" s="4" t="s">
        <v>112</v>
      </c>
    </row>
    <row r="71" spans="2:8" x14ac:dyDescent="0.25">
      <c r="B71" s="18" t="s">
        <v>171</v>
      </c>
      <c r="C71" s="52">
        <v>191985</v>
      </c>
      <c r="D71" s="52">
        <v>191985</v>
      </c>
      <c r="E71" s="52">
        <v>191985</v>
      </c>
      <c r="F71" s="33">
        <v>191985</v>
      </c>
    </row>
    <row r="72" spans="2:8" ht="15.75" thickBot="1" x14ac:dyDescent="0.3">
      <c r="B72" s="8" t="s">
        <v>629</v>
      </c>
      <c r="C72" s="7"/>
      <c r="D72" s="7"/>
      <c r="E72" s="7"/>
      <c r="F72" s="7"/>
    </row>
  </sheetData>
  <mergeCells count="34">
    <mergeCell ref="B27:B28"/>
    <mergeCell ref="B29:B30"/>
    <mergeCell ref="B31:B32"/>
    <mergeCell ref="B15:B16"/>
    <mergeCell ref="B17:B18"/>
    <mergeCell ref="B19:B20"/>
    <mergeCell ref="B21:B22"/>
    <mergeCell ref="B23:B24"/>
    <mergeCell ref="B5:B6"/>
    <mergeCell ref="B7:B8"/>
    <mergeCell ref="B9:B10"/>
    <mergeCell ref="B11:B12"/>
    <mergeCell ref="B13:B14"/>
    <mergeCell ref="B67:B68"/>
    <mergeCell ref="B63:B64"/>
    <mergeCell ref="B65:B66"/>
    <mergeCell ref="B59:B60"/>
    <mergeCell ref="B61:B62"/>
    <mergeCell ref="B1:F1"/>
    <mergeCell ref="B51:B52"/>
    <mergeCell ref="B53:B54"/>
    <mergeCell ref="B55:B56"/>
    <mergeCell ref="B57:B58"/>
    <mergeCell ref="B39:B40"/>
    <mergeCell ref="B41:B42"/>
    <mergeCell ref="B43:B44"/>
    <mergeCell ref="B45:B46"/>
    <mergeCell ref="B47:B48"/>
    <mergeCell ref="B49:B50"/>
    <mergeCell ref="B33:B34"/>
    <mergeCell ref="B35:B36"/>
    <mergeCell ref="B37:B38"/>
    <mergeCell ref="B25:B26"/>
    <mergeCell ref="B3:B4"/>
  </mergeCells>
  <pageMargins left="0.7" right="0.7" top="0.75" bottom="0.75" header="0.3" footer="0.3"/>
  <pageSetup scale="68"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27DD0-2D71-47A3-9FE6-8A607B48E5EA}">
  <sheetPr>
    <pageSetUpPr fitToPage="1"/>
  </sheetPr>
  <dimension ref="B1:L69"/>
  <sheetViews>
    <sheetView topLeftCell="A18" workbookViewId="0">
      <selection activeCell="B48" sqref="B1:K69"/>
    </sheetView>
  </sheetViews>
  <sheetFormatPr defaultRowHeight="15" x14ac:dyDescent="0.25"/>
  <cols>
    <col min="1" max="1" width="3" style="11" bestFit="1" customWidth="1"/>
    <col min="2" max="2" width="22.85546875" style="11" bestFit="1" customWidth="1"/>
    <col min="3" max="11" width="15.7109375" style="20" customWidth="1"/>
    <col min="12" max="12" width="2.28515625" style="11" customWidth="1"/>
    <col min="13" max="16384" width="9.140625" style="11"/>
  </cols>
  <sheetData>
    <row r="1" spans="2:12" ht="22.5" x14ac:dyDescent="0.3">
      <c r="B1" s="131" t="s">
        <v>767</v>
      </c>
      <c r="C1" s="131"/>
      <c r="D1" s="131"/>
      <c r="E1" s="131"/>
      <c r="F1" s="131"/>
      <c r="G1" s="131"/>
      <c r="H1" s="131"/>
      <c r="I1" s="131"/>
      <c r="J1" s="131"/>
      <c r="K1" s="131"/>
    </row>
    <row r="2" spans="2:12" ht="21" thickBot="1" x14ac:dyDescent="0.35">
      <c r="B2" s="132" t="s">
        <v>502</v>
      </c>
      <c r="C2" s="132"/>
      <c r="D2" s="132"/>
      <c r="E2" s="132"/>
      <c r="F2" s="132"/>
      <c r="G2" s="132"/>
      <c r="H2" s="132"/>
      <c r="I2" s="132"/>
      <c r="J2" s="132"/>
      <c r="K2" s="132"/>
    </row>
    <row r="3" spans="2:12" x14ac:dyDescent="0.25">
      <c r="B3" s="12"/>
      <c r="C3" s="13" t="s">
        <v>161</v>
      </c>
      <c r="D3" s="22" t="s">
        <v>162</v>
      </c>
      <c r="E3" s="14" t="s">
        <v>163</v>
      </c>
      <c r="F3" s="13" t="s">
        <v>164</v>
      </c>
      <c r="G3" s="22" t="s">
        <v>165</v>
      </c>
      <c r="H3" s="14" t="s">
        <v>166</v>
      </c>
      <c r="I3" s="13" t="s">
        <v>167</v>
      </c>
      <c r="J3" s="22" t="s">
        <v>168</v>
      </c>
      <c r="K3" s="14" t="s">
        <v>169</v>
      </c>
    </row>
    <row r="4" spans="2:12" x14ac:dyDescent="0.25">
      <c r="B4" s="109" t="s">
        <v>123</v>
      </c>
      <c r="C4" s="15" t="str">
        <f>_xlfn.CONCAT(FIXED(VLOOKUP($L4,logit.white!$B:$S,2,0),4)," ",VLOOKUP($L4,logit.white!$B:$S,15,0))</f>
        <v xml:space="preserve">-0.0100 </v>
      </c>
      <c r="D4" s="23" t="str">
        <f>_xlfn.CONCAT(FIXED(VLOOKUP($L4,logit.white!$B:$S,5,0),4)," ",VLOOKUP($L4,logit.white!$B:$S,16,0))</f>
        <v xml:space="preserve">0.1312 </v>
      </c>
      <c r="E4" s="20" t="str">
        <f>_xlfn.CONCAT(FIXED(VLOOKUP($L4,logit.white!$B:$S,8,0),4)," ",VLOOKUP($L4,logit.white!$B:$S,17,0))</f>
        <v xml:space="preserve">-0.1958 </v>
      </c>
      <c r="F4" s="15" t="str">
        <f>_xlfn.CONCAT(FIXED(VLOOKUP($L4,logit.black!$B:$S,2,0),4)," ",VLOOKUP($L4,logit.black!$B:$S,15,0))</f>
        <v xml:space="preserve">-0.0916 </v>
      </c>
      <c r="G4" s="19" t="str">
        <f>_xlfn.CONCAT(FIXED(VLOOKUP($L4,logit.black!$B:$S,5,0),4)," ",VLOOKUP($L4,logit.black!$B:$S,16,0))</f>
        <v xml:space="preserve">-0.0112 </v>
      </c>
      <c r="H4" s="20" t="str">
        <f>_xlfn.CONCAT(FIXED(VLOOKUP($L4,logit.black!$B:$S,8,0),4)," ",VLOOKUP($L4,logit.black!$B:$S,17,0))</f>
        <v xml:space="preserve">-0.1771 </v>
      </c>
      <c r="I4" s="15" t="str">
        <f>_xlfn.CONCAT(FIXED(VLOOKUP($L4,logit.hispan!$B:$S,2,0),4)," ",VLOOKUP($L4,logit.hispan!$B:$S,15,0))</f>
        <v xml:space="preserve">-0.2293 </v>
      </c>
      <c r="J4" s="19" t="str">
        <f>_xlfn.CONCAT(FIXED(VLOOKUP($L4,logit.hispan!$B:$S,5,0),4)," ",VLOOKUP($L4,logit.hispan!$B:$S,16,0))</f>
        <v xml:space="preserve">0.0675 </v>
      </c>
      <c r="K4" s="20" t="str">
        <f>_xlfn.CONCAT(FIXED(VLOOKUP($L4,logit.hispan!$B:$S,8,0),4)," ",VLOOKUP($L4,logit.hispan!$B:$S,17,0))</f>
        <v>-0.6047 *</v>
      </c>
      <c r="L4" s="11" t="s">
        <v>120</v>
      </c>
    </row>
    <row r="5" spans="2:12" x14ac:dyDescent="0.25">
      <c r="B5" s="110" t="s">
        <v>1</v>
      </c>
      <c r="C5" s="13" t="str">
        <f>_xlfn.CONCAT("(",FIXED(VLOOKUP($L4,logit.white!$B:$S,3,0),4),")")</f>
        <v>(0.0758)</v>
      </c>
      <c r="D5" s="24" t="str">
        <f>_xlfn.CONCAT("(",FIXED(VLOOKUP($L4,logit.white!$B:$S,6,0),4),")")</f>
        <v>(0.1010)</v>
      </c>
      <c r="E5" s="14" t="str">
        <f>_xlfn.CONCAT("(",FIXED(VLOOKUP($L4,logit.white!$B:$S,9,0),4),")")</f>
        <v>(0.1319)</v>
      </c>
      <c r="F5" s="13" t="str">
        <f>_xlfn.CONCAT("(",FIXED(VLOOKUP($L4,logit.black!$B:$S,3,0),4),")")</f>
        <v>(0.1056)</v>
      </c>
      <c r="G5" s="24" t="str">
        <f>_xlfn.CONCAT("(",FIXED(VLOOKUP($L4,logit.black!$B:$S,6,0),4),")")</f>
        <v>(0.1318)</v>
      </c>
      <c r="H5" s="14" t="str">
        <f>_xlfn.CONCAT("(",FIXED(VLOOKUP($L4,logit.black!$B:$S,9,0),4),")")</f>
        <v>(0.1850)</v>
      </c>
      <c r="I5" s="13" t="str">
        <f>_xlfn.CONCAT("(",FIXED(VLOOKUP($L4,logit.hispan!$B:$S,3,0),4),")")</f>
        <v>(0.1529)</v>
      </c>
      <c r="J5" s="24" t="str">
        <f>_xlfn.CONCAT("(",FIXED(VLOOKUP($L4,logit.hispan!$B:$S,6,0),4),")")</f>
        <v>(0.1962)</v>
      </c>
      <c r="K5" s="14" t="str">
        <f>_xlfn.CONCAT("(",FIXED(VLOOKUP($L4,logit.hispan!$B:$S,9,0),4),")")</f>
        <v>(0.2653)</v>
      </c>
    </row>
    <row r="6" spans="2:12" x14ac:dyDescent="0.25">
      <c r="B6" s="109" t="s">
        <v>0</v>
      </c>
      <c r="C6" s="15" t="str">
        <f>_xlfn.CONCAT(FIXED(VLOOKUP($L6,logit.white!$B:$S,2,0),4)," ",VLOOKUP($L6,logit.white!$B:$S,15,0))</f>
        <v xml:space="preserve">-0.0563 </v>
      </c>
      <c r="D6" s="23" t="str">
        <f>_xlfn.CONCAT(FIXED(VLOOKUP($L6,logit.white!$B:$S,5,0),4)," ",VLOOKUP($L6,logit.white!$B:$S,16,0))</f>
        <v xml:space="preserve">-0.0456 </v>
      </c>
      <c r="E6" s="20" t="str">
        <f>_xlfn.CONCAT(FIXED(VLOOKUP($L6,logit.white!$B:$S,8,0),4)," ",VLOOKUP($L6,logit.white!$B:$S,17,0))</f>
        <v xml:space="preserve">-0.0362 </v>
      </c>
      <c r="F6" s="15" t="str">
        <f>_xlfn.CONCAT(FIXED(VLOOKUP($L6,logit.black!$B:$S,2,0),4)," ",VLOOKUP($L6,logit.black!$B:$S,15,0))</f>
        <v xml:space="preserve">0.0222 </v>
      </c>
      <c r="G6" s="19" t="str">
        <f>_xlfn.CONCAT(FIXED(VLOOKUP($L6,logit.black!$B:$S,5,0),4)," ",VLOOKUP($L6,logit.black!$B:$S,16,0))</f>
        <v xml:space="preserve">0.0191 </v>
      </c>
      <c r="H6" s="20" t="str">
        <f>_xlfn.CONCAT(FIXED(VLOOKUP($L6,logit.black!$B:$S,8,0),4)," ",VLOOKUP($L6,logit.black!$B:$S,17,0))</f>
        <v xml:space="preserve">0.0043 </v>
      </c>
      <c r="I6" s="15" t="str">
        <f>_xlfn.CONCAT(FIXED(VLOOKUP($L6,logit.hispan!$B:$S,2,0),4)," ",VLOOKUP($L6,logit.hispan!$B:$S,15,0))</f>
        <v xml:space="preserve">-0.0028 </v>
      </c>
      <c r="J6" s="19" t="str">
        <f>_xlfn.CONCAT(FIXED(VLOOKUP($L6,logit.hispan!$B:$S,5,0),4)," ",VLOOKUP($L6,logit.hispan!$B:$S,16,0))</f>
        <v xml:space="preserve">-0.0245 </v>
      </c>
      <c r="K6" s="20" t="str">
        <f>_xlfn.CONCAT(FIXED(VLOOKUP($L6,logit.hispan!$B:$S,8,0),4)," ",VLOOKUP($L6,logit.hispan!$B:$S,17,0))</f>
        <v xml:space="preserve">-0.0097 </v>
      </c>
      <c r="L6" s="11" t="s">
        <v>10</v>
      </c>
    </row>
    <row r="7" spans="2:12" x14ac:dyDescent="0.25">
      <c r="B7" s="110" t="s">
        <v>1</v>
      </c>
      <c r="C7" s="13" t="str">
        <f>_xlfn.CONCAT("(",FIXED(VLOOKUP($L6,logit.white!$B:$S,3,0),4),")")</f>
        <v>(0.0343)</v>
      </c>
      <c r="D7" s="24" t="str">
        <f>_xlfn.CONCAT("(",FIXED(VLOOKUP($L6,logit.white!$B:$S,6,0),4),")")</f>
        <v>(0.0541)</v>
      </c>
      <c r="E7" s="14" t="str">
        <f>_xlfn.CONCAT("(",FIXED(VLOOKUP($L6,logit.white!$B:$S,9,0),4),")")</f>
        <v>(0.0463)</v>
      </c>
      <c r="F7" s="13" t="str">
        <f>_xlfn.CONCAT("(",FIXED(VLOOKUP($L6,logit.black!$B:$S,3,0),4),")")</f>
        <v>(0.0384)</v>
      </c>
      <c r="G7" s="24" t="str">
        <f>_xlfn.CONCAT("(",FIXED(VLOOKUP($L6,logit.black!$B:$S,6,0),4),")")</f>
        <v>(0.0562)</v>
      </c>
      <c r="H7" s="14" t="str">
        <f>_xlfn.CONCAT("(",FIXED(VLOOKUP($L6,logit.black!$B:$S,9,0),4),")")</f>
        <v>(0.0537)</v>
      </c>
      <c r="I7" s="13" t="str">
        <f>_xlfn.CONCAT("(",FIXED(VLOOKUP($L6,logit.hispan!$B:$S,3,0),4),")")</f>
        <v>(0.0538)</v>
      </c>
      <c r="J7" s="24" t="str">
        <f>_xlfn.CONCAT("(",FIXED(VLOOKUP($L6,logit.hispan!$B:$S,6,0),4),")")</f>
        <v>(0.0808)</v>
      </c>
      <c r="K7" s="14" t="str">
        <f>_xlfn.CONCAT("(",FIXED(VLOOKUP($L6,logit.hispan!$B:$S,9,0),4),")")</f>
        <v>(0.0770)</v>
      </c>
    </row>
    <row r="8" spans="2:12" x14ac:dyDescent="0.25">
      <c r="B8" s="109" t="s">
        <v>2</v>
      </c>
      <c r="C8" s="15" t="str">
        <f>_xlfn.CONCAT(FIXED(VLOOKUP($L8,logit.white!$B:$S,2,0),4)," ",VLOOKUP($L8,logit.white!$B:$S,15,0))</f>
        <v xml:space="preserve">-0.0290 </v>
      </c>
      <c r="D8" s="23" t="str">
        <f>_xlfn.CONCAT(FIXED(VLOOKUP($L8,logit.white!$B:$S,5,0),4)," ",VLOOKUP($L8,logit.white!$B:$S,16,0))</f>
        <v>-0.0991 ^</v>
      </c>
      <c r="E8" s="20" t="str">
        <f>_xlfn.CONCAT(FIXED(VLOOKUP($L8,logit.white!$B:$S,8,0),4)," ",VLOOKUP($L8,logit.white!$B:$S,17,0))</f>
        <v xml:space="preserve">0.0653 </v>
      </c>
      <c r="F8" s="15" t="str">
        <f>_xlfn.CONCAT(FIXED(VLOOKUP($L8,logit.black!$B:$S,2,0),4)," ",VLOOKUP($L8,logit.black!$B:$S,15,0))</f>
        <v>-0.0793 ^</v>
      </c>
      <c r="G8" s="19" t="str">
        <f>_xlfn.CONCAT(FIXED(VLOOKUP($L8,logit.black!$B:$S,5,0),4)," ",VLOOKUP($L8,logit.black!$B:$S,16,0))</f>
        <v>-0.1200 *</v>
      </c>
      <c r="H8" s="20" t="str">
        <f>_xlfn.CONCAT(FIXED(VLOOKUP($L8,logit.black!$B:$S,8,0),4)," ",VLOOKUP($L8,logit.black!$B:$S,17,0))</f>
        <v xml:space="preserve">-0.0193 </v>
      </c>
      <c r="I8" s="15" t="str">
        <f>_xlfn.CONCAT(FIXED(VLOOKUP($L8,logit.hispan!$B:$S,2,0),4)," ",VLOOKUP($L8,logit.hispan!$B:$S,15,0))</f>
        <v>-0.1472 *</v>
      </c>
      <c r="J8" s="19" t="str">
        <f>_xlfn.CONCAT(FIXED(VLOOKUP($L8,logit.hispan!$B:$S,5,0),4)," ",VLOOKUP($L8,logit.hispan!$B:$S,16,0))</f>
        <v xml:space="preserve">-0.1318 </v>
      </c>
      <c r="K8" s="20" t="str">
        <f>_xlfn.CONCAT(FIXED(VLOOKUP($L8,logit.hispan!$B:$S,8,0),4)," ",VLOOKUP($L8,logit.hispan!$B:$S,17,0))</f>
        <v>-0.1575 ^</v>
      </c>
      <c r="L8" s="11" t="s">
        <v>12</v>
      </c>
    </row>
    <row r="9" spans="2:12" x14ac:dyDescent="0.25">
      <c r="B9" s="110" t="s">
        <v>1</v>
      </c>
      <c r="C9" s="13" t="str">
        <f>_xlfn.CONCAT("(",FIXED(VLOOKUP($L8,logit.white!$B:$S,3,0),4),")")</f>
        <v>(0.0393)</v>
      </c>
      <c r="D9" s="24" t="str">
        <f>_xlfn.CONCAT("(",FIXED(VLOOKUP($L8,logit.white!$B:$S,6,0),4),")")</f>
        <v>(0.0540)</v>
      </c>
      <c r="E9" s="14" t="str">
        <f>_xlfn.CONCAT("(",FIXED(VLOOKUP($L8,logit.white!$B:$S,9,0),4),")")</f>
        <v>(0.0595)</v>
      </c>
      <c r="F9" s="13" t="str">
        <f>_xlfn.CONCAT("(",FIXED(VLOOKUP($L8,logit.black!$B:$S,3,0),4),")")</f>
        <v>(0.0444)</v>
      </c>
      <c r="G9" s="24" t="str">
        <f>_xlfn.CONCAT("(",FIXED(VLOOKUP($L8,logit.black!$B:$S,6,0),4),")")</f>
        <v>(0.0595)</v>
      </c>
      <c r="H9" s="14" t="str">
        <f>_xlfn.CONCAT("(",FIXED(VLOOKUP($L8,logit.black!$B:$S,9,0),4),")")</f>
        <v>(0.0705)</v>
      </c>
      <c r="I9" s="13" t="str">
        <f>_xlfn.CONCAT("(",FIXED(VLOOKUP($L8,logit.hispan!$B:$S,3,0),4),")")</f>
        <v>(0.0602)</v>
      </c>
      <c r="J9" s="24" t="str">
        <f>_xlfn.CONCAT("(",FIXED(VLOOKUP($L8,logit.hispan!$B:$S,6,0),4),")")</f>
        <v>(0.0834)</v>
      </c>
      <c r="K9" s="14" t="str">
        <f>_xlfn.CONCAT("(",FIXED(VLOOKUP($L8,logit.hispan!$B:$S,9,0),4),")")</f>
        <v>(0.0945)</v>
      </c>
    </row>
    <row r="10" spans="2:12" x14ac:dyDescent="0.25">
      <c r="B10" s="109" t="s">
        <v>92</v>
      </c>
      <c r="C10" s="15" t="str">
        <f>_xlfn.CONCAT(FIXED(VLOOKUP($L10,logit.white!$B:$S,2,0),4)," ",VLOOKUP($L10,logit.white!$B:$S,15,0))</f>
        <v>0.0762 ^</v>
      </c>
      <c r="D10" s="23" t="str">
        <f>_xlfn.CONCAT(FIXED(VLOOKUP($L10,logit.white!$B:$S,5,0),4)," ",VLOOKUP($L10,logit.white!$B:$S,16,0))</f>
        <v xml:space="preserve">0.0762 </v>
      </c>
      <c r="E10" s="20" t="str">
        <f>_xlfn.CONCAT(FIXED(VLOOKUP($L10,logit.white!$B:$S,8,0),4)," ",VLOOKUP($L10,logit.white!$B:$S,17,0))</f>
        <v xml:space="preserve">0.0712 </v>
      </c>
      <c r="F10" s="15" t="str">
        <f>_xlfn.CONCAT(FIXED(VLOOKUP($L10,logit.black!$B:$S,2,0),4)," ",VLOOKUP($L10,logit.black!$B:$S,15,0))</f>
        <v xml:space="preserve">-0.0384 </v>
      </c>
      <c r="G10" s="19" t="str">
        <f>_xlfn.CONCAT(FIXED(VLOOKUP($L10,logit.black!$B:$S,5,0),4)," ",VLOOKUP($L10,logit.black!$B:$S,16,0))</f>
        <v xml:space="preserve">-0.0645 </v>
      </c>
      <c r="H10" s="20" t="str">
        <f>_xlfn.CONCAT(FIXED(VLOOKUP($L10,logit.black!$B:$S,8,0),4)," ",VLOOKUP($L10,logit.black!$B:$S,17,0))</f>
        <v xml:space="preserve">-0.0424 </v>
      </c>
      <c r="I10" s="15" t="str">
        <f>_xlfn.CONCAT(FIXED(VLOOKUP($L10,logit.hispan!$B:$S,2,0),4)," ",VLOOKUP($L10,logit.hispan!$B:$S,15,0))</f>
        <v xml:space="preserve">0.0567 </v>
      </c>
      <c r="J10" s="19" t="str">
        <f>_xlfn.CONCAT(FIXED(VLOOKUP($L10,logit.hispan!$B:$S,5,0),4)," ",VLOOKUP($L10,logit.hispan!$B:$S,16,0))</f>
        <v xml:space="preserve">0.0170 </v>
      </c>
      <c r="K10" s="20" t="str">
        <f>_xlfn.CONCAT(FIXED(VLOOKUP($L10,logit.hispan!$B:$S,8,0),4)," ",VLOOKUP($L10,logit.hispan!$B:$S,17,0))</f>
        <v xml:space="preserve">0.0816 </v>
      </c>
      <c r="L10" s="11" t="s">
        <v>25</v>
      </c>
    </row>
    <row r="11" spans="2:12" x14ac:dyDescent="0.25">
      <c r="B11" s="110"/>
      <c r="C11" s="13" t="str">
        <f>_xlfn.CONCAT("(",FIXED(VLOOKUP($L10,logit.white!$B:$S,3,0),4),")")</f>
        <v>(0.0424)</v>
      </c>
      <c r="D11" s="24" t="str">
        <f>_xlfn.CONCAT("(",FIXED(VLOOKUP($L10,logit.white!$B:$S,6,0),4),")")</f>
        <v>(0.0561)</v>
      </c>
      <c r="E11" s="14" t="str">
        <f>_xlfn.CONCAT("(",FIXED(VLOOKUP($L10,logit.white!$B:$S,9,0),4),")")</f>
        <v>(0.0691)</v>
      </c>
      <c r="F11" s="13" t="str">
        <f>_xlfn.CONCAT("(",FIXED(VLOOKUP($L10,logit.black!$B:$S,3,0),4),")")</f>
        <v>(0.0561)</v>
      </c>
      <c r="G11" s="24" t="str">
        <f>_xlfn.CONCAT("(",FIXED(VLOOKUP($L10,logit.black!$B:$S,6,0),4),")")</f>
        <v>(0.0753)</v>
      </c>
      <c r="H11" s="14" t="str">
        <f>_xlfn.CONCAT("(",FIXED(VLOOKUP($L10,logit.black!$B:$S,9,0),4),")")</f>
        <v>(0.0889)</v>
      </c>
      <c r="I11" s="13" t="str">
        <f>_xlfn.CONCAT("(",FIXED(VLOOKUP($L10,logit.hispan!$B:$S,3,0),4),")")</f>
        <v>(0.0586)</v>
      </c>
      <c r="J11" s="24" t="str">
        <f>_xlfn.CONCAT("(",FIXED(VLOOKUP($L10,logit.hispan!$B:$S,6,0),4),")")</f>
        <v>(0.0795)</v>
      </c>
      <c r="K11" s="14" t="str">
        <f>_xlfn.CONCAT("(",FIXED(VLOOKUP($L10,logit.hispan!$B:$S,9,0),4),")")</f>
        <v>(0.0962)</v>
      </c>
    </row>
    <row r="12" spans="2:12" x14ac:dyDescent="0.25">
      <c r="B12" s="109" t="s">
        <v>93</v>
      </c>
      <c r="C12" s="15" t="str">
        <f>_xlfn.CONCAT(FIXED(VLOOKUP($L12,logit.white!$B:$S,2,0),4)," ",VLOOKUP($L12,logit.white!$B:$S,15,0))</f>
        <v xml:space="preserve">-0.0833 </v>
      </c>
      <c r="D12" s="23" t="str">
        <f>_xlfn.CONCAT(FIXED(VLOOKUP($L12,logit.white!$B:$S,5,0),4)," ",VLOOKUP($L12,logit.white!$B:$S,16,0))</f>
        <v>-0.1611 ^</v>
      </c>
      <c r="E12" s="20" t="str">
        <f>_xlfn.CONCAT(FIXED(VLOOKUP($L12,logit.white!$B:$S,8,0),4)," ",VLOOKUP($L12,logit.white!$B:$S,17,0))</f>
        <v xml:space="preserve">0.0472 </v>
      </c>
      <c r="F12" s="15" t="str">
        <f>_xlfn.CONCAT(FIXED(VLOOKUP($L12,logit.black!$B:$S,2,0),4)," ",VLOOKUP($L12,logit.black!$B:$S,15,0))</f>
        <v xml:space="preserve">0.0351 </v>
      </c>
      <c r="G12" s="19" t="str">
        <f>_xlfn.CONCAT(FIXED(VLOOKUP($L12,logit.black!$B:$S,5,0),4)," ",VLOOKUP($L12,logit.black!$B:$S,16,0))</f>
        <v xml:space="preserve">0.0980 </v>
      </c>
      <c r="H12" s="20" t="str">
        <f>_xlfn.CONCAT(FIXED(VLOOKUP($L12,logit.black!$B:$S,8,0),4)," ",VLOOKUP($L12,logit.black!$B:$S,17,0))</f>
        <v xml:space="preserve">-0.1381 </v>
      </c>
      <c r="I12" s="15" t="str">
        <f>_xlfn.CONCAT(FIXED(VLOOKUP($L12,logit.hispan!$B:$S,2,0),4)," ",VLOOKUP($L12,logit.hispan!$B:$S,15,0))</f>
        <v xml:space="preserve">0.1455 </v>
      </c>
      <c r="J12" s="19" t="str">
        <f>_xlfn.CONCAT(FIXED(VLOOKUP($L12,logit.hispan!$B:$S,5,0),4)," ",VLOOKUP($L12,logit.hispan!$B:$S,16,0))</f>
        <v xml:space="preserve">0.1384 </v>
      </c>
      <c r="K12" s="20" t="str">
        <f>_xlfn.CONCAT(FIXED(VLOOKUP($L12,logit.hispan!$B:$S,8,0),4)," ",VLOOKUP($L12,logit.hispan!$B:$S,17,0))</f>
        <v xml:space="preserve">0.1287 </v>
      </c>
      <c r="L12" s="11" t="s">
        <v>26</v>
      </c>
    </row>
    <row r="13" spans="2:12" x14ac:dyDescent="0.25">
      <c r="B13" s="110"/>
      <c r="C13" s="13" t="str">
        <f>_xlfn.CONCAT("(",FIXED(VLOOKUP($L12,logit.white!$B:$S,3,0),4),")")</f>
        <v>(0.0635)</v>
      </c>
      <c r="D13" s="24" t="str">
        <f>_xlfn.CONCAT("(",FIXED(VLOOKUP($L12,logit.white!$B:$S,6,0),4),")")</f>
        <v>(0.0826)</v>
      </c>
      <c r="E13" s="14" t="str">
        <f>_xlfn.CONCAT("(",FIXED(VLOOKUP($L12,logit.white!$B:$S,9,0),4),")")</f>
        <v>(0.1045)</v>
      </c>
      <c r="F13" s="13" t="str">
        <f>_xlfn.CONCAT("(",FIXED(VLOOKUP($L12,logit.black!$B:$S,3,0),4),")")</f>
        <v>(0.1174)</v>
      </c>
      <c r="G13" s="24" t="str">
        <f>_xlfn.CONCAT("(",FIXED(VLOOKUP($L12,logit.black!$B:$S,6,0),4),")")</f>
        <v>(0.1383)</v>
      </c>
      <c r="H13" s="14" t="str">
        <f>_xlfn.CONCAT("(",FIXED(VLOOKUP($L12,logit.black!$B:$S,9,0),4),")")</f>
        <v>(0.2392)</v>
      </c>
      <c r="I13" s="13" t="str">
        <f>_xlfn.CONCAT("(",FIXED(VLOOKUP($L12,logit.hispan!$B:$S,3,0),4),")")</f>
        <v>(0.1125)</v>
      </c>
      <c r="J13" s="24" t="str">
        <f>_xlfn.CONCAT("(",FIXED(VLOOKUP($L12,logit.hispan!$B:$S,6,0),4),")")</f>
        <v>(0.1464)</v>
      </c>
      <c r="K13" s="14" t="str">
        <f>_xlfn.CONCAT("(",FIXED(VLOOKUP($L12,logit.hispan!$B:$S,9,0),4),")")</f>
        <v>(0.1922)</v>
      </c>
    </row>
    <row r="14" spans="2:12" x14ac:dyDescent="0.25">
      <c r="B14" s="109" t="s">
        <v>32</v>
      </c>
      <c r="C14" s="15" t="str">
        <f>_xlfn.CONCAT(FIXED(VLOOKUP($L14,logit.white!$B:$S,2,0),4)," ",VLOOKUP($L14,logit.white!$B:$S,15,0))</f>
        <v xml:space="preserve">-0.0065 </v>
      </c>
      <c r="D14" s="23" t="str">
        <f>_xlfn.CONCAT(FIXED(VLOOKUP($L14,logit.white!$B:$S,5,0),4)," ",VLOOKUP($L14,logit.white!$B:$S,16,0))</f>
        <v xml:space="preserve">-0.0125 </v>
      </c>
      <c r="E14" s="20" t="str">
        <f>_xlfn.CONCAT(FIXED(VLOOKUP($L14,logit.white!$B:$S,8,0),4)," ",VLOOKUP($L14,logit.white!$B:$S,17,0))</f>
        <v xml:space="preserve">-0.0188 </v>
      </c>
      <c r="F14" s="15" t="str">
        <f>_xlfn.CONCAT(FIXED(VLOOKUP($L14,logit.black!$B:$S,2,0),4)," ",VLOOKUP($L14,logit.black!$B:$S,15,0))</f>
        <v xml:space="preserve">0.0283 </v>
      </c>
      <c r="G14" s="19" t="str">
        <f>_xlfn.CONCAT(FIXED(VLOOKUP($L14,logit.black!$B:$S,5,0),4)," ",VLOOKUP($L14,logit.black!$B:$S,16,0))</f>
        <v xml:space="preserve">0.0206 </v>
      </c>
      <c r="H14" s="20" t="str">
        <f>_xlfn.CONCAT(FIXED(VLOOKUP($L14,logit.black!$B:$S,8,0),4)," ",VLOOKUP($L14,logit.black!$B:$S,17,0))</f>
        <v xml:space="preserve">0.0552 </v>
      </c>
      <c r="I14" s="15" t="str">
        <f>_xlfn.CONCAT(FIXED(VLOOKUP($L14,logit.hispan!$B:$S,2,0),4)," ",VLOOKUP($L14,logit.hispan!$B:$S,15,0))</f>
        <v xml:space="preserve">0.0194 </v>
      </c>
      <c r="J14" s="19" t="str">
        <f>_xlfn.CONCAT(FIXED(VLOOKUP($L14,logit.hispan!$B:$S,5,0),4)," ",VLOOKUP($L14,logit.hispan!$B:$S,16,0))</f>
        <v xml:space="preserve">0.0134 </v>
      </c>
      <c r="K14" s="20" t="str">
        <f>_xlfn.CONCAT(FIXED(VLOOKUP($L14,logit.hispan!$B:$S,8,0),4)," ",VLOOKUP($L14,logit.hispan!$B:$S,17,0))</f>
        <v xml:space="preserve">0.0197 </v>
      </c>
      <c r="L14" s="11" t="s">
        <v>32</v>
      </c>
    </row>
    <row r="15" spans="2:12" x14ac:dyDescent="0.25">
      <c r="B15" s="110"/>
      <c r="C15" s="13" t="str">
        <f>_xlfn.CONCAT("(",FIXED(VLOOKUP($L14,logit.white!$B:$S,3,0),4),")")</f>
        <v>(0.0250)</v>
      </c>
      <c r="D15" s="24" t="str">
        <f>_xlfn.CONCAT("(",FIXED(VLOOKUP($L14,logit.white!$B:$S,6,0),4),")")</f>
        <v>(0.0334)</v>
      </c>
      <c r="E15" s="14" t="str">
        <f>_xlfn.CONCAT("(",FIXED(VLOOKUP($L14,logit.white!$B:$S,9,0),4),")")</f>
        <v>(0.0400)</v>
      </c>
      <c r="F15" s="13" t="str">
        <f>_xlfn.CONCAT("(",FIXED(VLOOKUP($L14,logit.black!$B:$S,3,0),4),")")</f>
        <v>(0.0205)</v>
      </c>
      <c r="G15" s="24" t="str">
        <f>_xlfn.CONCAT("(",FIXED(VLOOKUP($L14,logit.black!$B:$S,6,0),4),")")</f>
        <v>(0.0257)</v>
      </c>
      <c r="H15" s="14" t="str">
        <f>_xlfn.CONCAT("(",FIXED(VLOOKUP($L14,logit.black!$B:$S,9,0),4),")")</f>
        <v>(0.0361)</v>
      </c>
      <c r="I15" s="13" t="str">
        <f>_xlfn.CONCAT("(",FIXED(VLOOKUP($L14,logit.hispan!$B:$S,3,0),4),")")</f>
        <v>(0.0297)</v>
      </c>
      <c r="J15" s="24" t="str">
        <f>_xlfn.CONCAT("(",FIXED(VLOOKUP($L14,logit.hispan!$B:$S,6,0),4),")")</f>
        <v>(0.0406)</v>
      </c>
      <c r="K15" s="14" t="str">
        <f>_xlfn.CONCAT("(",FIXED(VLOOKUP($L14,logit.hispan!$B:$S,9,0),4),")")</f>
        <v>(0.0493)</v>
      </c>
    </row>
    <row r="16" spans="2:12" x14ac:dyDescent="0.25">
      <c r="B16" s="109" t="s">
        <v>94</v>
      </c>
      <c r="C16" s="15" t="str">
        <f>_xlfn.CONCAT(FIXED(VLOOKUP($L16,logit.white!$B:$S,2,0),4)," ",VLOOKUP($L16,logit.white!$B:$S,15,0))</f>
        <v>0.0229 ***</v>
      </c>
      <c r="D16" s="23" t="str">
        <f>_xlfn.CONCAT(FIXED(VLOOKUP($L16,logit.white!$B:$S,5,0),4)," ",VLOOKUP($L16,logit.white!$B:$S,16,0))</f>
        <v>0.0380 ***</v>
      </c>
      <c r="E16" s="20" t="str">
        <f>_xlfn.CONCAT(FIXED(VLOOKUP($L16,logit.white!$B:$S,8,0),4)," ",VLOOKUP($L16,logit.white!$B:$S,17,0))</f>
        <v xml:space="preserve">0.0069 </v>
      </c>
      <c r="F16" s="15" t="str">
        <f>_xlfn.CONCAT(FIXED(VLOOKUP($L16,logit.black!$B:$S,2,0),4)," ",VLOOKUP($L16,logit.black!$B:$S,15,0))</f>
        <v>0.0103 ^</v>
      </c>
      <c r="G16" s="19" t="str">
        <f>_xlfn.CONCAT(FIXED(VLOOKUP($L16,logit.black!$B:$S,5,0),4)," ",VLOOKUP($L16,logit.black!$B:$S,16,0))</f>
        <v>0.0182 *</v>
      </c>
      <c r="H16" s="20" t="str">
        <f>_xlfn.CONCAT(FIXED(VLOOKUP($L16,logit.black!$B:$S,8,0),4)," ",VLOOKUP($L16,logit.black!$B:$S,17,0))</f>
        <v xml:space="preserve">0.0050 </v>
      </c>
      <c r="I16" s="15" t="str">
        <f>_xlfn.CONCAT(FIXED(VLOOKUP($L16,logit.hispan!$B:$S,2,0),4)," ",VLOOKUP($L16,logit.hispan!$B:$S,15,0))</f>
        <v>0.0136 ^</v>
      </c>
      <c r="J16" s="19" t="str">
        <f>_xlfn.CONCAT(FIXED(VLOOKUP($L16,logit.hispan!$B:$S,5,0),4)," ",VLOOKUP($L16,logit.hispan!$B:$S,16,0))</f>
        <v xml:space="preserve">0.0134 </v>
      </c>
      <c r="K16" s="20" t="str">
        <f>_xlfn.CONCAT(FIXED(VLOOKUP($L16,logit.hispan!$B:$S,8,0),4)," ",VLOOKUP($L16,logit.hispan!$B:$S,17,0))</f>
        <v xml:space="preserve">0.0124 </v>
      </c>
      <c r="L16" s="11" t="s">
        <v>33</v>
      </c>
    </row>
    <row r="17" spans="2:12" x14ac:dyDescent="0.25">
      <c r="B17" s="110"/>
      <c r="C17" s="13" t="str">
        <f>_xlfn.CONCAT("(",FIXED(VLOOKUP($L16,logit.white!$B:$S,3,0),4),")")</f>
        <v>(0.0068)</v>
      </c>
      <c r="D17" s="24" t="str">
        <f>_xlfn.CONCAT("(",FIXED(VLOOKUP($L16,logit.white!$B:$S,6,0),4),")")</f>
        <v>(0.0104)</v>
      </c>
      <c r="E17" s="14" t="str">
        <f>_xlfn.CONCAT("(",FIXED(VLOOKUP($L16,logit.white!$B:$S,9,0),4),")")</f>
        <v>(0.0093)</v>
      </c>
      <c r="F17" s="13" t="str">
        <f>_xlfn.CONCAT("(",FIXED(VLOOKUP($L16,logit.black!$B:$S,3,0),4),")")</f>
        <v>(0.0054)</v>
      </c>
      <c r="G17" s="24" t="str">
        <f>_xlfn.CONCAT("(",FIXED(VLOOKUP($L16,logit.black!$B:$S,6,0),4),")")</f>
        <v>(0.0083)</v>
      </c>
      <c r="H17" s="14" t="str">
        <f>_xlfn.CONCAT("(",FIXED(VLOOKUP($L16,logit.black!$B:$S,9,0),4),")")</f>
        <v>(0.0074)</v>
      </c>
      <c r="I17" s="13" t="str">
        <f>_xlfn.CONCAT("(",FIXED(VLOOKUP($L16,logit.hispan!$B:$S,3,0),4),")")</f>
        <v>(0.0081)</v>
      </c>
      <c r="J17" s="24" t="str">
        <f>_xlfn.CONCAT("(",FIXED(VLOOKUP($L16,logit.hispan!$B:$S,6,0),4),")")</f>
        <v>(0.0145)</v>
      </c>
      <c r="K17" s="14" t="str">
        <f>_xlfn.CONCAT("(",FIXED(VLOOKUP($L16,logit.hispan!$B:$S,9,0),4),")")</f>
        <v>(0.0101)</v>
      </c>
    </row>
    <row r="18" spans="2:12" x14ac:dyDescent="0.25">
      <c r="B18" s="109" t="s">
        <v>125</v>
      </c>
      <c r="C18" s="15" t="str">
        <f>_xlfn.CONCAT(FIXED(VLOOKUP($L18,logit.white!$B:$S,2,0),4)," ",VLOOKUP($L18,logit.white!$B:$S,15,0))</f>
        <v xml:space="preserve">0.0045 </v>
      </c>
      <c r="D18" s="23" t="str">
        <f>_xlfn.CONCAT(FIXED(VLOOKUP($L18,logit.white!$B:$S,5,0),4)," ",VLOOKUP($L18,logit.white!$B:$S,16,0))</f>
        <v>0.0328 *</v>
      </c>
      <c r="E18" s="20" t="str">
        <f>_xlfn.CONCAT(FIXED(VLOOKUP($L18,logit.white!$B:$S,8,0),4)," ",VLOOKUP($L18,logit.white!$B:$S,17,0))</f>
        <v xml:space="preserve">-0.0167 </v>
      </c>
      <c r="F18" s="15" t="str">
        <f>_xlfn.CONCAT(FIXED(VLOOKUP($L18,logit.black!$B:$S,2,0),4)," ",VLOOKUP($L18,logit.black!$B:$S,15,0))</f>
        <v>-0.0177 ^</v>
      </c>
      <c r="G18" s="19" t="str">
        <f>_xlfn.CONCAT(FIXED(VLOOKUP($L18,logit.black!$B:$S,5,0),4)," ",VLOOKUP($L18,logit.black!$B:$S,16,0))</f>
        <v>-0.0355 **</v>
      </c>
      <c r="H18" s="20" t="str">
        <f>_xlfn.CONCAT(FIXED(VLOOKUP($L18,logit.black!$B:$S,8,0),4)," ",VLOOKUP($L18,logit.black!$B:$S,17,0))</f>
        <v xml:space="preserve">0.0047 </v>
      </c>
      <c r="I18" s="15" t="str">
        <f>_xlfn.CONCAT(FIXED(VLOOKUP($L18,logit.hispan!$B:$S,2,0),4)," ",VLOOKUP($L18,logit.hispan!$B:$S,15,0))</f>
        <v xml:space="preserve">-0.0078 </v>
      </c>
      <c r="J18" s="19" t="str">
        <f>_xlfn.CONCAT(FIXED(VLOOKUP($L18,logit.hispan!$B:$S,5,0),4)," ",VLOOKUP($L18,logit.hispan!$B:$S,16,0))</f>
        <v xml:space="preserve">-0.0019 </v>
      </c>
      <c r="K18" s="20" t="str">
        <f>_xlfn.CONCAT(FIXED(VLOOKUP($L18,logit.hispan!$B:$S,8,0),4)," ",VLOOKUP($L18,logit.hispan!$B:$S,17,0))</f>
        <v xml:space="preserve">-0.0141 </v>
      </c>
      <c r="L18" s="11" t="s">
        <v>118</v>
      </c>
    </row>
    <row r="19" spans="2:12" x14ac:dyDescent="0.25">
      <c r="B19" s="110"/>
      <c r="C19" s="13" t="str">
        <f>_xlfn.CONCAT("(",FIXED(VLOOKUP($L18,logit.white!$B:$S,3,0),4),")")</f>
        <v>(0.0103)</v>
      </c>
      <c r="D19" s="24" t="str">
        <f>_xlfn.CONCAT("(",FIXED(VLOOKUP($L18,logit.white!$B:$S,6,0),4),")")</f>
        <v>(0.0154)</v>
      </c>
      <c r="E19" s="14" t="str">
        <f>_xlfn.CONCAT("(",FIXED(VLOOKUP($L18,logit.white!$B:$S,9,0),4),")")</f>
        <v>(0.0144)</v>
      </c>
      <c r="F19" s="13" t="str">
        <f>_xlfn.CONCAT("(",FIXED(VLOOKUP($L18,logit.black!$B:$S,3,0),4),")")</f>
        <v>(0.0091)</v>
      </c>
      <c r="G19" s="24" t="str">
        <f>_xlfn.CONCAT("(",FIXED(VLOOKUP($L18,logit.black!$B:$S,6,0),4),")")</f>
        <v>(0.0125)</v>
      </c>
      <c r="H19" s="14" t="str">
        <f>_xlfn.CONCAT("(",FIXED(VLOOKUP($L18,logit.black!$B:$S,9,0),4),")")</f>
        <v>(0.0137)</v>
      </c>
      <c r="I19" s="13" t="str">
        <f>_xlfn.CONCAT("(",FIXED(VLOOKUP($L18,logit.hispan!$B:$S,3,0),4),")")</f>
        <v>(0.0120)</v>
      </c>
      <c r="J19" s="24" t="str">
        <f>_xlfn.CONCAT("(",FIXED(VLOOKUP($L18,logit.hispan!$B:$S,6,0),4),")")</f>
        <v>(0.0176)</v>
      </c>
      <c r="K19" s="14" t="str">
        <f>_xlfn.CONCAT("(",FIXED(VLOOKUP($L18,logit.hispan!$B:$S,9,0),4),")")</f>
        <v>(0.0173)</v>
      </c>
    </row>
    <row r="20" spans="2:12" x14ac:dyDescent="0.25">
      <c r="B20" s="109" t="s">
        <v>95</v>
      </c>
      <c r="C20" s="15" t="str">
        <f>_xlfn.CONCAT(FIXED(VLOOKUP($L20,logit.white!$B:$S,2,0),4)," ",VLOOKUP($L20,logit.white!$B:$S,15,0))</f>
        <v>0.1296 **</v>
      </c>
      <c r="D20" s="23" t="str">
        <f>_xlfn.CONCAT(FIXED(VLOOKUP($L20,logit.white!$B:$S,5,0),4)," ",VLOOKUP($L20,logit.white!$B:$S,16,0))</f>
        <v>0.1124 ^</v>
      </c>
      <c r="E20" s="20" t="str">
        <f>_xlfn.CONCAT(FIXED(VLOOKUP($L20,logit.white!$B:$S,8,0),4)," ",VLOOKUP($L20,logit.white!$B:$S,17,0))</f>
        <v>0.1376 *</v>
      </c>
      <c r="F20" s="15" t="str">
        <f>_xlfn.CONCAT(FIXED(VLOOKUP($L20,logit.black!$B:$S,2,0),4)," ",VLOOKUP($L20,logit.black!$B:$S,15,0))</f>
        <v>0.1520 ***</v>
      </c>
      <c r="G20" s="19" t="str">
        <f>_xlfn.CONCAT(FIXED(VLOOKUP($L20,logit.black!$B:$S,5,0),4)," ",VLOOKUP($L20,logit.black!$B:$S,16,0))</f>
        <v xml:space="preserve">0.0377 </v>
      </c>
      <c r="H20" s="20" t="str">
        <f>_xlfn.CONCAT(FIXED(VLOOKUP($L20,logit.black!$B:$S,8,0),4)," ",VLOOKUP($L20,logit.black!$B:$S,17,0))</f>
        <v>0.2348 ***</v>
      </c>
      <c r="I20" s="15" t="str">
        <f>_xlfn.CONCAT(FIXED(VLOOKUP($L20,logit.hispan!$B:$S,2,0),4)," ",VLOOKUP($L20,logit.hispan!$B:$S,15,0))</f>
        <v xml:space="preserve">-0.0785 </v>
      </c>
      <c r="J20" s="19" t="str">
        <f>_xlfn.CONCAT(FIXED(VLOOKUP($L20,logit.hispan!$B:$S,5,0),4)," ",VLOOKUP($L20,logit.hispan!$B:$S,16,0))</f>
        <v xml:space="preserve">-0.0798 </v>
      </c>
      <c r="K20" s="20" t="str">
        <f>_xlfn.CONCAT(FIXED(VLOOKUP($L20,logit.hispan!$B:$S,8,0),4)," ",VLOOKUP($L20,logit.hispan!$B:$S,17,0))</f>
        <v xml:space="preserve">-0.0766 </v>
      </c>
      <c r="L20" s="11" t="s">
        <v>29</v>
      </c>
    </row>
    <row r="21" spans="2:12" x14ac:dyDescent="0.25">
      <c r="B21" s="110"/>
      <c r="C21" s="13" t="str">
        <f>_xlfn.CONCAT("(",FIXED(VLOOKUP($L20,logit.white!$B:$S,3,0),4),")")</f>
        <v>(0.0417)</v>
      </c>
      <c r="D21" s="24" t="str">
        <f>_xlfn.CONCAT("(",FIXED(VLOOKUP($L20,logit.white!$B:$S,6,0),4),")")</f>
        <v>(0.0627)</v>
      </c>
      <c r="E21" s="14" t="str">
        <f>_xlfn.CONCAT("(",FIXED(VLOOKUP($L20,logit.white!$B:$S,9,0),4),")")</f>
        <v>(0.0571)</v>
      </c>
      <c r="F21" s="13" t="str">
        <f>_xlfn.CONCAT("(",FIXED(VLOOKUP($L20,logit.black!$B:$S,3,0),4),")")</f>
        <v>(0.0394)</v>
      </c>
      <c r="G21" s="24" t="str">
        <f>_xlfn.CONCAT("(",FIXED(VLOOKUP($L20,logit.black!$B:$S,6,0),4),")")</f>
        <v>(0.0592)</v>
      </c>
      <c r="H21" s="14" t="str">
        <f>_xlfn.CONCAT("(",FIXED(VLOOKUP($L20,logit.black!$B:$S,9,0),4),")")</f>
        <v>(0.0544)</v>
      </c>
      <c r="I21" s="13" t="str">
        <f>_xlfn.CONCAT("(",FIXED(VLOOKUP($L20,logit.hispan!$B:$S,3,0),4),")")</f>
        <v>(0.0557)</v>
      </c>
      <c r="J21" s="24" t="str">
        <f>_xlfn.CONCAT("(",FIXED(VLOOKUP($L20,logit.hispan!$B:$S,6,0),4),")")</f>
        <v>(0.0824)</v>
      </c>
      <c r="K21" s="14" t="str">
        <f>_xlfn.CONCAT("(",FIXED(VLOOKUP($L20,logit.hispan!$B:$S,9,0),4),")")</f>
        <v>(0.0785)</v>
      </c>
    </row>
    <row r="22" spans="2:12" x14ac:dyDescent="0.25">
      <c r="B22" s="109" t="s">
        <v>96</v>
      </c>
      <c r="C22" s="15" t="str">
        <f>_xlfn.CONCAT(FIXED(VLOOKUP($L22,logit.white!$B:$S,2,0),4)," ",VLOOKUP($L22,logit.white!$B:$S,15,0))</f>
        <v>0.2916 ***</v>
      </c>
      <c r="D22" s="23" t="str">
        <f>_xlfn.CONCAT(FIXED(VLOOKUP($L22,logit.white!$B:$S,5,0),4)," ",VLOOKUP($L22,logit.white!$B:$S,16,0))</f>
        <v>0.3112 ***</v>
      </c>
      <c r="E22" s="20" t="str">
        <f>_xlfn.CONCAT(FIXED(VLOOKUP($L22,logit.white!$B:$S,8,0),4)," ",VLOOKUP($L22,logit.white!$B:$S,17,0))</f>
        <v>0.2749 ***</v>
      </c>
      <c r="F22" s="15" t="str">
        <f>_xlfn.CONCAT(FIXED(VLOOKUP($L22,logit.black!$B:$S,2,0),4)," ",VLOOKUP($L22,logit.black!$B:$S,15,0))</f>
        <v>0.1842 ***</v>
      </c>
      <c r="G22" s="19" t="str">
        <f>_xlfn.CONCAT(FIXED(VLOOKUP($L22,logit.black!$B:$S,5,0),4)," ",VLOOKUP($L22,logit.black!$B:$S,16,0))</f>
        <v xml:space="preserve">0.0488 </v>
      </c>
      <c r="H22" s="20" t="str">
        <f>_xlfn.CONCAT(FIXED(VLOOKUP($L22,logit.black!$B:$S,8,0),4)," ",VLOOKUP($L22,logit.black!$B:$S,17,0))</f>
        <v>0.3174 ***</v>
      </c>
      <c r="I22" s="15" t="str">
        <f>_xlfn.CONCAT(FIXED(VLOOKUP($L22,logit.hispan!$B:$S,2,0),4)," ",VLOOKUP($L22,logit.hispan!$B:$S,15,0))</f>
        <v xml:space="preserve">0.0195 </v>
      </c>
      <c r="J22" s="19" t="str">
        <f>_xlfn.CONCAT(FIXED(VLOOKUP($L22,logit.hispan!$B:$S,5,0),4)," ",VLOOKUP($L22,logit.hispan!$B:$S,16,0))</f>
        <v xml:space="preserve">0.0801 </v>
      </c>
      <c r="K22" s="20" t="str">
        <f>_xlfn.CONCAT(FIXED(VLOOKUP($L22,logit.hispan!$B:$S,8,0),4)," ",VLOOKUP($L22,logit.hispan!$B:$S,17,0))</f>
        <v xml:space="preserve">-0.0489 </v>
      </c>
      <c r="L22" s="11" t="s">
        <v>30</v>
      </c>
    </row>
    <row r="23" spans="2:12" x14ac:dyDescent="0.25">
      <c r="B23" s="110"/>
      <c r="C23" s="13" t="str">
        <f>_xlfn.CONCAT("(",FIXED(VLOOKUP($L22,logit.white!$B:$S,3,0),4),")")</f>
        <v>(0.0445)</v>
      </c>
      <c r="D23" s="24" t="str">
        <f>_xlfn.CONCAT("(",FIXED(VLOOKUP($L22,logit.white!$B:$S,6,0),4),")")</f>
        <v>(0.0651)</v>
      </c>
      <c r="E23" s="14" t="str">
        <f>_xlfn.CONCAT("(",FIXED(VLOOKUP($L22,logit.white!$B:$S,9,0),4),")")</f>
        <v>(0.0631)</v>
      </c>
      <c r="F23" s="13" t="str">
        <f>_xlfn.CONCAT("(",FIXED(VLOOKUP($L22,logit.black!$B:$S,3,0),4),")")</f>
        <v>(0.0452)</v>
      </c>
      <c r="G23" s="24" t="str">
        <f>_xlfn.CONCAT("(",FIXED(VLOOKUP($L22,logit.black!$B:$S,6,0),4),")")</f>
        <v>(0.0627)</v>
      </c>
      <c r="H23" s="14" t="str">
        <f>_xlfn.CONCAT("(",FIXED(VLOOKUP($L22,logit.black!$B:$S,9,0),4),")")</f>
        <v>(0.0672)</v>
      </c>
      <c r="I23" s="13" t="str">
        <f>_xlfn.CONCAT("(",FIXED(VLOOKUP($L22,logit.hispan!$B:$S,3,0),4),")")</f>
        <v>(0.0612)</v>
      </c>
      <c r="J23" s="24" t="str">
        <f>_xlfn.CONCAT("(",FIXED(VLOOKUP($L22,logit.hispan!$B:$S,6,0),4),")")</f>
        <v>(0.0900)</v>
      </c>
      <c r="K23" s="14" t="str">
        <f>_xlfn.CONCAT("(",FIXED(VLOOKUP($L22,logit.hispan!$B:$S,9,0),4),")")</f>
        <v>(0.0869)</v>
      </c>
    </row>
    <row r="24" spans="2:12" x14ac:dyDescent="0.25">
      <c r="B24" s="109" t="s">
        <v>97</v>
      </c>
      <c r="C24" s="15" t="str">
        <f>_xlfn.CONCAT(FIXED(VLOOKUP($L24,logit.white!$B:$S,2,0),4)," ",VLOOKUP($L24,logit.white!$B:$S,15,0))</f>
        <v>0.2925 ***</v>
      </c>
      <c r="D24" s="23" t="str">
        <f>_xlfn.CONCAT(FIXED(VLOOKUP($L24,logit.white!$B:$S,5,0),4)," ",VLOOKUP($L24,logit.white!$B:$S,16,0))</f>
        <v>0.3247 ***</v>
      </c>
      <c r="E24" s="20" t="str">
        <f>_xlfn.CONCAT(FIXED(VLOOKUP($L24,logit.white!$B:$S,8,0),4)," ",VLOOKUP($L24,logit.white!$B:$S,17,0))</f>
        <v>0.2421 **</v>
      </c>
      <c r="F24" s="15" t="str">
        <f>_xlfn.CONCAT(FIXED(VLOOKUP($L24,logit.black!$B:$S,2,0),4)," ",VLOOKUP($L24,logit.black!$B:$S,15,0))</f>
        <v>0.1827 *</v>
      </c>
      <c r="G24" s="19" t="str">
        <f>_xlfn.CONCAT(FIXED(VLOOKUP($L24,logit.black!$B:$S,5,0),4)," ",VLOOKUP($L24,logit.black!$B:$S,16,0))</f>
        <v xml:space="preserve">0.0678 </v>
      </c>
      <c r="H24" s="20" t="str">
        <f>_xlfn.CONCAT(FIXED(VLOOKUP($L24,logit.black!$B:$S,8,0),4)," ",VLOOKUP($L24,logit.black!$B:$S,17,0))</f>
        <v>0.2793 *</v>
      </c>
      <c r="I24" s="15" t="str">
        <f>_xlfn.CONCAT(FIXED(VLOOKUP($L24,logit.hispan!$B:$S,2,0),4)," ",VLOOKUP($L24,logit.hispan!$B:$S,15,0))</f>
        <v xml:space="preserve">-0.0594 </v>
      </c>
      <c r="J24" s="19" t="str">
        <f>_xlfn.CONCAT(FIXED(VLOOKUP($L24,logit.hispan!$B:$S,5,0),4)," ",VLOOKUP($L24,logit.hispan!$B:$S,16,0))</f>
        <v xml:space="preserve">-0.0963 </v>
      </c>
      <c r="K24" s="20" t="str">
        <f>_xlfn.CONCAT(FIXED(VLOOKUP($L24,logit.hispan!$B:$S,8,0),4)," ",VLOOKUP($L24,logit.hispan!$B:$S,17,0))</f>
        <v xml:space="preserve">-0.0431 </v>
      </c>
      <c r="L24" s="11" t="s">
        <v>27</v>
      </c>
    </row>
    <row r="25" spans="2:12" x14ac:dyDescent="0.25">
      <c r="B25" s="110"/>
      <c r="C25" s="13" t="str">
        <f>_xlfn.CONCAT("(",FIXED(VLOOKUP($L24,logit.white!$B:$S,3,0),4),")")</f>
        <v>(0.0623)</v>
      </c>
      <c r="D25" s="24" t="str">
        <f>_xlfn.CONCAT("(",FIXED(VLOOKUP($L24,logit.white!$B:$S,6,0),4),")")</f>
        <v>(0.0901)</v>
      </c>
      <c r="E25" s="14" t="str">
        <f>_xlfn.CONCAT("(",FIXED(VLOOKUP($L24,logit.white!$B:$S,9,0),4),")")</f>
        <v>(0.0891)</v>
      </c>
      <c r="F25" s="13" t="str">
        <f>_xlfn.CONCAT("(",FIXED(VLOOKUP($L24,logit.black!$B:$S,3,0),4),")")</f>
        <v>(0.0868)</v>
      </c>
      <c r="G25" s="24" t="str">
        <f>_xlfn.CONCAT("(",FIXED(VLOOKUP($L24,logit.black!$B:$S,6,0),4),")")</f>
        <v>(0.1176)</v>
      </c>
      <c r="H25" s="14" t="str">
        <f>_xlfn.CONCAT("(",FIXED(VLOOKUP($L24,logit.black!$B:$S,9,0),4),")")</f>
        <v>(0.1362)</v>
      </c>
      <c r="I25" s="13" t="str">
        <f>_xlfn.CONCAT("(",FIXED(VLOOKUP($L24,logit.hispan!$B:$S,3,0),4),")")</f>
        <v>(0.1117)</v>
      </c>
      <c r="J25" s="24" t="str">
        <f>_xlfn.CONCAT("(",FIXED(VLOOKUP($L24,logit.hispan!$B:$S,6,0),4),")")</f>
        <v>(0.1489)</v>
      </c>
      <c r="K25" s="14" t="str">
        <f>_xlfn.CONCAT("(",FIXED(VLOOKUP($L24,logit.hispan!$B:$S,9,0),4),")")</f>
        <v>(0.1865)</v>
      </c>
    </row>
    <row r="26" spans="2:12" x14ac:dyDescent="0.25">
      <c r="B26" s="109" t="s">
        <v>98</v>
      </c>
      <c r="C26" s="15" t="str">
        <f>_xlfn.CONCAT(FIXED(VLOOKUP($L26,logit.white!$B:$S,2,0),4)," ",VLOOKUP($L26,logit.white!$B:$S,15,0))</f>
        <v>0.2139 *</v>
      </c>
      <c r="D26" s="23" t="str">
        <f>_xlfn.CONCAT(FIXED(VLOOKUP($L26,logit.white!$B:$S,5,0),4)," ",VLOOKUP($L26,logit.white!$B:$S,16,0))</f>
        <v xml:space="preserve">0.1875 </v>
      </c>
      <c r="E26" s="20" t="str">
        <f>_xlfn.CONCAT(FIXED(VLOOKUP($L26,logit.white!$B:$S,8,0),4)," ",VLOOKUP($L26,logit.white!$B:$S,17,0))</f>
        <v>0.2335 ^</v>
      </c>
      <c r="F26" s="15" t="str">
        <f>_xlfn.CONCAT(FIXED(VLOOKUP($L26,logit.black!$B:$S,2,0),4)," ",VLOOKUP($L26,logit.black!$B:$S,15,0))</f>
        <v>0.2444 ^</v>
      </c>
      <c r="G26" s="19" t="str">
        <f>_xlfn.CONCAT(FIXED(VLOOKUP($L26,logit.black!$B:$S,5,0),4)," ",VLOOKUP($L26,logit.black!$B:$S,16,0))</f>
        <v xml:space="preserve">0.0150 </v>
      </c>
      <c r="H26" s="20" t="str">
        <f>_xlfn.CONCAT(FIXED(VLOOKUP($L26,logit.black!$B:$S,8,0),4)," ",VLOOKUP($L26,logit.black!$B:$S,17,0))</f>
        <v>0.9084 **</v>
      </c>
      <c r="I26" s="15" t="str">
        <f>_xlfn.CONCAT(FIXED(VLOOKUP($L26,logit.hispan!$B:$S,2,0),4)," ",VLOOKUP($L26,logit.hispan!$B:$S,15,0))</f>
        <v xml:space="preserve">0.0794 </v>
      </c>
      <c r="J26" s="19" t="str">
        <f>_xlfn.CONCAT(FIXED(VLOOKUP($L26,logit.hispan!$B:$S,5,0),4)," ",VLOOKUP($L26,logit.hispan!$B:$S,16,0))</f>
        <v xml:space="preserve">0.0829 </v>
      </c>
      <c r="K26" s="20" t="str">
        <f>_xlfn.CONCAT(FIXED(VLOOKUP($L26,logit.hispan!$B:$S,8,0),4)," ",VLOOKUP($L26,logit.hispan!$B:$S,17,0))</f>
        <v xml:space="preserve">0.0785 </v>
      </c>
      <c r="L26" s="11" t="s">
        <v>28</v>
      </c>
    </row>
    <row r="27" spans="2:12" x14ac:dyDescent="0.25">
      <c r="B27" s="110"/>
      <c r="C27" s="13" t="str">
        <f>_xlfn.CONCAT("(",FIXED(VLOOKUP($L26,logit.white!$B:$S,3,0),4),")")</f>
        <v>(0.0903)</v>
      </c>
      <c r="D27" s="24" t="str">
        <f>_xlfn.CONCAT("(",FIXED(VLOOKUP($L26,logit.white!$B:$S,6,0),4),")")</f>
        <v>(0.1302)</v>
      </c>
      <c r="E27" s="14" t="str">
        <f>_xlfn.CONCAT("(",FIXED(VLOOKUP($L26,logit.white!$B:$S,9,0),4),")")</f>
        <v>(0.1289)</v>
      </c>
      <c r="F27" s="13" t="str">
        <f>_xlfn.CONCAT("(",FIXED(VLOOKUP($L26,logit.black!$B:$S,3,0),4),")")</f>
        <v>(0.1385)</v>
      </c>
      <c r="G27" s="24" t="str">
        <f>_xlfn.CONCAT("(",FIXED(VLOOKUP($L26,logit.black!$B:$S,6,0),4),")")</f>
        <v>(0.1601)</v>
      </c>
      <c r="H27" s="14" t="str">
        <f>_xlfn.CONCAT("(",FIXED(VLOOKUP($L26,logit.black!$B:$S,9,0),4),")")</f>
        <v>(0.3402)</v>
      </c>
      <c r="I27" s="13" t="str">
        <f>_xlfn.CONCAT("(",FIXED(VLOOKUP($L26,logit.hispan!$B:$S,3,0),4),")")</f>
        <v>(0.1915)</v>
      </c>
      <c r="J27" s="24" t="str">
        <f>_xlfn.CONCAT("(",FIXED(VLOOKUP($L26,logit.hispan!$B:$S,6,0),4),")")</f>
        <v>(0.2749)</v>
      </c>
      <c r="K27" s="14" t="str">
        <f>_xlfn.CONCAT("(",FIXED(VLOOKUP($L26,logit.hispan!$B:$S,9,0),4),")")</f>
        <v>(0.2753)</v>
      </c>
    </row>
    <row r="28" spans="2:12" x14ac:dyDescent="0.25">
      <c r="B28" s="109" t="s">
        <v>31</v>
      </c>
      <c r="C28" s="15" t="str">
        <f>_xlfn.CONCAT(FIXED(VLOOKUP($L28,logit.white!$B:$S,2,0),4)," ",VLOOKUP($L28,logit.white!$B:$S,15,0))</f>
        <v>-0.0640 ***</v>
      </c>
      <c r="D28" s="23" t="str">
        <f>_xlfn.CONCAT(FIXED(VLOOKUP($L28,logit.white!$B:$S,5,0),4)," ",VLOOKUP($L28,logit.white!$B:$S,16,0))</f>
        <v>-0.0459 **</v>
      </c>
      <c r="E28" s="20" t="str">
        <f>_xlfn.CONCAT(FIXED(VLOOKUP($L28,logit.white!$B:$S,8,0),4)," ",VLOOKUP($L28,logit.white!$B:$S,17,0))</f>
        <v>-0.0789 ***</v>
      </c>
      <c r="F28" s="15" t="str">
        <f>_xlfn.CONCAT(FIXED(VLOOKUP($L28,logit.black!$B:$S,2,0),4)," ",VLOOKUP($L28,logit.black!$B:$S,15,0))</f>
        <v>-0.0640 ***</v>
      </c>
      <c r="G28" s="19" t="str">
        <f>_xlfn.CONCAT(FIXED(VLOOKUP($L28,logit.black!$B:$S,5,0),4)," ",VLOOKUP($L28,logit.black!$B:$S,16,0))</f>
        <v>-0.0648 ***</v>
      </c>
      <c r="H28" s="20" t="str">
        <f>_xlfn.CONCAT(FIXED(VLOOKUP($L28,logit.black!$B:$S,8,0),4)," ",VLOOKUP($L28,logit.black!$B:$S,17,0))</f>
        <v>-0.0571 ***</v>
      </c>
      <c r="I28" s="15" t="str">
        <f>_xlfn.CONCAT(FIXED(VLOOKUP($L28,logit.hispan!$B:$S,2,0),4)," ",VLOOKUP($L28,logit.hispan!$B:$S,15,0))</f>
        <v>-0.0417 **</v>
      </c>
      <c r="J28" s="19" t="str">
        <f>_xlfn.CONCAT(FIXED(VLOOKUP($L28,logit.hispan!$B:$S,5,0),4)," ",VLOOKUP($L28,logit.hispan!$B:$S,16,0))</f>
        <v xml:space="preserve">-0.0104 </v>
      </c>
      <c r="K28" s="20" t="str">
        <f>_xlfn.CONCAT(FIXED(VLOOKUP($L28,logit.hispan!$B:$S,8,0),4)," ",VLOOKUP($L28,logit.hispan!$B:$S,17,0))</f>
        <v>-0.0770 ***</v>
      </c>
      <c r="L28" s="11" t="s">
        <v>31</v>
      </c>
    </row>
    <row r="29" spans="2:12" x14ac:dyDescent="0.25">
      <c r="B29" s="110"/>
      <c r="C29" s="13" t="str">
        <f>_xlfn.CONCAT("(",FIXED(VLOOKUP($L28,logit.white!$B:$S,3,0),4),")")</f>
        <v>(0.0105)</v>
      </c>
      <c r="D29" s="24" t="str">
        <f>_xlfn.CONCAT("(",FIXED(VLOOKUP($L28,logit.white!$B:$S,6,0),4),")")</f>
        <v>(0.0156)</v>
      </c>
      <c r="E29" s="14" t="str">
        <f>_xlfn.CONCAT("(",FIXED(VLOOKUP($L28,logit.white!$B:$S,9,0),4),")")</f>
        <v>(0.0145)</v>
      </c>
      <c r="F29" s="13" t="str">
        <f>_xlfn.CONCAT("(",FIXED(VLOOKUP($L28,logit.black!$B:$S,3,0),4),")")</f>
        <v>(0.0100)</v>
      </c>
      <c r="G29" s="24" t="str">
        <f>_xlfn.CONCAT("(",FIXED(VLOOKUP($L28,logit.black!$B:$S,6,0),4),")")</f>
        <v>(0.0139)</v>
      </c>
      <c r="H29" s="14" t="str">
        <f>_xlfn.CONCAT("(",FIXED(VLOOKUP($L28,logit.black!$B:$S,9,0),4),")")</f>
        <v>(0.0149)</v>
      </c>
      <c r="I29" s="13" t="str">
        <f>_xlfn.CONCAT("(",FIXED(VLOOKUP($L28,logit.hispan!$B:$S,3,0),4),")")</f>
        <v>(0.0156)</v>
      </c>
      <c r="J29" s="24" t="str">
        <f>_xlfn.CONCAT("(",FIXED(VLOOKUP($L28,logit.hispan!$B:$S,6,0),4),")")</f>
        <v>(0.0228)</v>
      </c>
      <c r="K29" s="14" t="str">
        <f>_xlfn.CONCAT("(",FIXED(VLOOKUP($L28,logit.hispan!$B:$S,9,0),4),")")</f>
        <v>(0.0228)</v>
      </c>
    </row>
    <row r="30" spans="2:12" x14ac:dyDescent="0.25">
      <c r="B30" s="109" t="s">
        <v>34</v>
      </c>
      <c r="C30" s="15" t="str">
        <f>_xlfn.CONCAT(FIXED(VLOOKUP($L30,logit.white!$B:$S,2,0),4)," ",VLOOKUP($L30,logit.white!$B:$S,15,0))</f>
        <v>0.0034 ***</v>
      </c>
      <c r="D30" s="23" t="str">
        <f>_xlfn.CONCAT(FIXED(VLOOKUP($L30,logit.white!$B:$S,5,0),4)," ",VLOOKUP($L30,logit.white!$B:$S,16,0))</f>
        <v>0.0040 ***</v>
      </c>
      <c r="E30" s="20" t="str">
        <f>_xlfn.CONCAT(FIXED(VLOOKUP($L30,logit.white!$B:$S,8,0),4)," ",VLOOKUP($L30,logit.white!$B:$S,17,0))</f>
        <v>0.0032 ***</v>
      </c>
      <c r="F30" s="15" t="str">
        <f>_xlfn.CONCAT(FIXED(VLOOKUP($L30,logit.black!$B:$S,2,0),4)," ",VLOOKUP($L30,logit.black!$B:$S,15,0))</f>
        <v>0.0035 ***</v>
      </c>
      <c r="G30" s="19" t="str">
        <f>_xlfn.CONCAT(FIXED(VLOOKUP($L30,logit.black!$B:$S,5,0),4)," ",VLOOKUP($L30,logit.black!$B:$S,16,0))</f>
        <v>0.0042 ***</v>
      </c>
      <c r="H30" s="20" t="str">
        <f>_xlfn.CONCAT(FIXED(VLOOKUP($L30,logit.black!$B:$S,8,0),4)," ",VLOOKUP($L30,logit.black!$B:$S,17,0))</f>
        <v>0.0022 ^</v>
      </c>
      <c r="I30" s="15" t="str">
        <f>_xlfn.CONCAT(FIXED(VLOOKUP($L30,logit.hispan!$B:$S,2,0),4)," ",VLOOKUP($L30,logit.hispan!$B:$S,15,0))</f>
        <v>0.0040 ***</v>
      </c>
      <c r="J30" s="19" t="str">
        <f>_xlfn.CONCAT(FIXED(VLOOKUP($L30,logit.hispan!$B:$S,5,0),4)," ",VLOOKUP($L30,logit.hispan!$B:$S,16,0))</f>
        <v>0.0043 **</v>
      </c>
      <c r="K30" s="20" t="str">
        <f>_xlfn.CONCAT(FIXED(VLOOKUP($L30,logit.hispan!$B:$S,8,0),4)," ",VLOOKUP($L30,logit.hispan!$B:$S,17,0))</f>
        <v>0.0037 **</v>
      </c>
      <c r="L30" s="11" t="s">
        <v>34</v>
      </c>
    </row>
    <row r="31" spans="2:12" x14ac:dyDescent="0.25">
      <c r="B31" s="110"/>
      <c r="C31" s="13" t="str">
        <f>_xlfn.CONCAT("(",FIXED(VLOOKUP($L30,logit.white!$B:$S,3,0),4),")")</f>
        <v>(0.0006)</v>
      </c>
      <c r="D31" s="24" t="str">
        <f>_xlfn.CONCAT("(",FIXED(VLOOKUP($L30,logit.white!$B:$S,6,0),4),")")</f>
        <v>(0.0009)</v>
      </c>
      <c r="E31" s="14" t="str">
        <f>_xlfn.CONCAT("(",FIXED(VLOOKUP($L30,logit.white!$B:$S,9,0),4),")")</f>
        <v>(0.0008)</v>
      </c>
      <c r="F31" s="13" t="str">
        <f>_xlfn.CONCAT("(",FIXED(VLOOKUP($L30,logit.black!$B:$S,3,0),4),")")</f>
        <v>(0.0008)</v>
      </c>
      <c r="G31" s="24" t="str">
        <f>_xlfn.CONCAT("(",FIXED(VLOOKUP($L30,logit.black!$B:$S,6,0),4),")")</f>
        <v>(0.0011)</v>
      </c>
      <c r="H31" s="14" t="str">
        <f>_xlfn.CONCAT("(",FIXED(VLOOKUP($L30,logit.black!$B:$S,9,0),4),")")</f>
        <v>(0.0012)</v>
      </c>
      <c r="I31" s="13" t="str">
        <f>_xlfn.CONCAT("(",FIXED(VLOOKUP($L30,logit.hispan!$B:$S,3,0),4),")")</f>
        <v>(0.0009)</v>
      </c>
      <c r="J31" s="24" t="str">
        <f>_xlfn.CONCAT("(",FIXED(VLOOKUP($L30,logit.hispan!$B:$S,6,0),4),")")</f>
        <v>(0.0014)</v>
      </c>
      <c r="K31" s="14" t="str">
        <f>_xlfn.CONCAT("(",FIXED(VLOOKUP($L30,logit.hispan!$B:$S,9,0),4),")")</f>
        <v>(0.0013)</v>
      </c>
    </row>
    <row r="32" spans="2:12" x14ac:dyDescent="0.25">
      <c r="B32" s="109" t="s">
        <v>99</v>
      </c>
      <c r="C32" s="15" t="str">
        <f>_xlfn.CONCAT(FIXED(VLOOKUP($L32,logit.white!$B:$S,2,0),4)," ",VLOOKUP($L32,logit.white!$B:$S,15,0))</f>
        <v xml:space="preserve">0.0000 </v>
      </c>
      <c r="D32" s="23" t="str">
        <f>_xlfn.CONCAT(FIXED(VLOOKUP($L32,logit.white!$B:$S,5,0),4)," ",VLOOKUP($L32,logit.white!$B:$S,16,0))</f>
        <v xml:space="preserve">0.0001 </v>
      </c>
      <c r="E32" s="20" t="str">
        <f>_xlfn.CONCAT(FIXED(VLOOKUP($L32,logit.white!$B:$S,8,0),4)," ",VLOOKUP($L32,logit.white!$B:$S,17,0))</f>
        <v xml:space="preserve">0.0000 </v>
      </c>
      <c r="F32" s="15" t="str">
        <f>_xlfn.CONCAT(FIXED(VLOOKUP($L32,logit.black!$B:$S,2,0),4)," ",VLOOKUP($L32,logit.black!$B:$S,15,0))</f>
        <v>-0.0008 ^</v>
      </c>
      <c r="G32" s="19" t="str">
        <f>_xlfn.CONCAT(FIXED(VLOOKUP($L32,logit.black!$B:$S,5,0),4)," ",VLOOKUP($L32,logit.black!$B:$S,16,0))</f>
        <v>-0.0011 ^</v>
      </c>
      <c r="H32" s="20" t="str">
        <f>_xlfn.CONCAT(FIXED(VLOOKUP($L32,logit.black!$B:$S,8,0),4)," ",VLOOKUP($L32,logit.black!$B:$S,17,0))</f>
        <v xml:space="preserve">-0.0003 </v>
      </c>
      <c r="I32" s="15" t="str">
        <f>_xlfn.CONCAT(FIXED(VLOOKUP($L32,logit.hispan!$B:$S,2,0),4)," ",VLOOKUP($L32,logit.hispan!$B:$S,15,0))</f>
        <v>-0.0015 **</v>
      </c>
      <c r="J32" s="19" t="str">
        <f>_xlfn.CONCAT(FIXED(VLOOKUP($L32,logit.hispan!$B:$S,5,0),4)," ",VLOOKUP($L32,logit.hispan!$B:$S,16,0))</f>
        <v>-0.0022 *</v>
      </c>
      <c r="K32" s="20" t="str">
        <f>_xlfn.CONCAT(FIXED(VLOOKUP($L32,logit.hispan!$B:$S,8,0),4)," ",VLOOKUP($L32,logit.hispan!$B:$S,17,0))</f>
        <v xml:space="preserve">-0.0009 </v>
      </c>
      <c r="L32" s="11" t="s">
        <v>35</v>
      </c>
    </row>
    <row r="33" spans="2:12" x14ac:dyDescent="0.25">
      <c r="B33" s="110"/>
      <c r="C33" s="13" t="str">
        <f>_xlfn.CONCAT("(",FIXED(VLOOKUP($L32,logit.white!$B:$S,3,0),4),")")</f>
        <v>(0.0003)</v>
      </c>
      <c r="D33" s="24" t="str">
        <f>_xlfn.CONCAT("(",FIXED(VLOOKUP($L32,logit.white!$B:$S,6,0),4),")")</f>
        <v>(0.0005)</v>
      </c>
      <c r="E33" s="14" t="str">
        <f>_xlfn.CONCAT("(",FIXED(VLOOKUP($L32,logit.white!$B:$S,9,0),4),")")</f>
        <v>(0.0004)</v>
      </c>
      <c r="F33" s="13" t="str">
        <f>_xlfn.CONCAT("(",FIXED(VLOOKUP($L32,logit.black!$B:$S,3,0),4),")")</f>
        <v>(0.0004)</v>
      </c>
      <c r="G33" s="24" t="str">
        <f>_xlfn.CONCAT("(",FIXED(VLOOKUP($L32,logit.black!$B:$S,6,0),4),")")</f>
        <v>(0.0006)</v>
      </c>
      <c r="H33" s="14" t="str">
        <f>_xlfn.CONCAT("(",FIXED(VLOOKUP($L32,logit.black!$B:$S,9,0),4),")")</f>
        <v>(0.0006)</v>
      </c>
      <c r="I33" s="13" t="str">
        <f>_xlfn.CONCAT("(",FIXED(VLOOKUP($L32,logit.hispan!$B:$S,3,0),4),")")</f>
        <v>(0.0005)</v>
      </c>
      <c r="J33" s="24" t="str">
        <f>_xlfn.CONCAT("(",FIXED(VLOOKUP($L32,logit.hispan!$B:$S,6,0),4),")")</f>
        <v>(0.0009)</v>
      </c>
      <c r="K33" s="14" t="str">
        <f>_xlfn.CONCAT("(",FIXED(VLOOKUP($L32,logit.hispan!$B:$S,9,0),4),")")</f>
        <v>(0.0007)</v>
      </c>
    </row>
    <row r="34" spans="2:12" x14ac:dyDescent="0.25">
      <c r="B34" s="109" t="s">
        <v>100</v>
      </c>
      <c r="C34" s="15" t="str">
        <f>_xlfn.CONCAT(FIXED(VLOOKUP($L34,logit.white!$B:$S,2,0),4)," ",VLOOKUP($L34,logit.white!$B:$S,15,0))</f>
        <v>0.0006 ***</v>
      </c>
      <c r="D34" s="23" t="str">
        <f>_xlfn.CONCAT(FIXED(VLOOKUP($L34,logit.white!$B:$S,5,0),4)," ",VLOOKUP($L34,logit.white!$B:$S,16,0))</f>
        <v xml:space="preserve">0.0004 </v>
      </c>
      <c r="E34" s="20" t="str">
        <f>_xlfn.CONCAT(FIXED(VLOOKUP($L34,logit.white!$B:$S,8,0),4)," ",VLOOKUP($L34,logit.white!$B:$S,17,0))</f>
        <v>0.0008 ***</v>
      </c>
      <c r="F34" s="15" t="str">
        <f>_xlfn.CONCAT(FIXED(VLOOKUP($L34,logit.black!$B:$S,2,0),4)," ",VLOOKUP($L34,logit.black!$B:$S,15,0))</f>
        <v>0.0007 ***</v>
      </c>
      <c r="G34" s="19" t="str">
        <f>_xlfn.CONCAT(FIXED(VLOOKUP($L34,logit.black!$B:$S,5,0),4)," ",VLOOKUP($L34,logit.black!$B:$S,16,0))</f>
        <v>0.0006 *</v>
      </c>
      <c r="H34" s="20" t="str">
        <f>_xlfn.CONCAT(FIXED(VLOOKUP($L34,logit.black!$B:$S,8,0),4)," ",VLOOKUP($L34,logit.black!$B:$S,17,0))</f>
        <v>0.0009 ***</v>
      </c>
      <c r="I34" s="15" t="str">
        <f>_xlfn.CONCAT(FIXED(VLOOKUP($L34,logit.hispan!$B:$S,2,0),4)," ",VLOOKUP($L34,logit.hispan!$B:$S,15,0))</f>
        <v>0.0009 ***</v>
      </c>
      <c r="J34" s="19" t="str">
        <f>_xlfn.CONCAT(FIXED(VLOOKUP($L34,logit.hispan!$B:$S,5,0),4)," ",VLOOKUP($L34,logit.hispan!$B:$S,16,0))</f>
        <v>0.0006 ^</v>
      </c>
      <c r="K34" s="20" t="str">
        <f>_xlfn.CONCAT(FIXED(VLOOKUP($L34,logit.hispan!$B:$S,8,0),4)," ",VLOOKUP($L34,logit.hispan!$B:$S,17,0))</f>
        <v>0.0012 ***</v>
      </c>
      <c r="L34" s="11" t="s">
        <v>36</v>
      </c>
    </row>
    <row r="35" spans="2:12" x14ac:dyDescent="0.25">
      <c r="B35" s="110"/>
      <c r="C35" s="13" t="str">
        <f>_xlfn.CONCAT("(",FIXED(VLOOKUP($L34,logit.white!$B:$S,3,0),4),")")</f>
        <v>(0.0002)</v>
      </c>
      <c r="D35" s="24" t="str">
        <f>_xlfn.CONCAT("(",FIXED(VLOOKUP($L34,logit.white!$B:$S,6,0),4),")")</f>
        <v>(0.0002)</v>
      </c>
      <c r="E35" s="14" t="str">
        <f>_xlfn.CONCAT("(",FIXED(VLOOKUP($L34,logit.white!$B:$S,9,0),4),")")</f>
        <v>(0.0002)</v>
      </c>
      <c r="F35" s="13" t="str">
        <f>_xlfn.CONCAT("(",FIXED(VLOOKUP($L34,logit.black!$B:$S,3,0),4),")")</f>
        <v>(0.0002)</v>
      </c>
      <c r="G35" s="24" t="str">
        <f>_xlfn.CONCAT("(",FIXED(VLOOKUP($L34,logit.black!$B:$S,6,0),4),")")</f>
        <v>(0.0002)</v>
      </c>
      <c r="H35" s="14" t="str">
        <f>_xlfn.CONCAT("(",FIXED(VLOOKUP($L34,logit.black!$B:$S,9,0),4),")")</f>
        <v>(0.0002)</v>
      </c>
      <c r="I35" s="13" t="str">
        <f>_xlfn.CONCAT("(",FIXED(VLOOKUP($L34,logit.hispan!$B:$S,3,0),4),")")</f>
        <v>(0.0003)</v>
      </c>
      <c r="J35" s="24" t="str">
        <f>_xlfn.CONCAT("(",FIXED(VLOOKUP($L34,logit.hispan!$B:$S,6,0),4),")")</f>
        <v>(0.0004)</v>
      </c>
      <c r="K35" s="14" t="str">
        <f>_xlfn.CONCAT("(",FIXED(VLOOKUP($L34,logit.hispan!$B:$S,9,0),4),")")</f>
        <v>(0.0004)</v>
      </c>
    </row>
    <row r="36" spans="2:12" x14ac:dyDescent="0.25">
      <c r="B36" s="109" t="s">
        <v>101</v>
      </c>
      <c r="C36" s="15" t="str">
        <f>_xlfn.CONCAT(FIXED(VLOOKUP($L36,logit.white!$B:$S,2,0),4)," ",VLOOKUP($L36,logit.white!$B:$S,15,0))</f>
        <v xml:space="preserve">0.0100 </v>
      </c>
      <c r="D36" s="23" t="str">
        <f>_xlfn.CONCAT(FIXED(VLOOKUP($L36,logit.white!$B:$S,5,0),4)," ",VLOOKUP($L36,logit.white!$B:$S,16,0))</f>
        <v xml:space="preserve">-0.0242 </v>
      </c>
      <c r="E36" s="20" t="str">
        <f>_xlfn.CONCAT(FIXED(VLOOKUP($L36,logit.white!$B:$S,8,0),4)," ",VLOOKUP($L36,logit.white!$B:$S,17,0))</f>
        <v xml:space="preserve">0.0468 </v>
      </c>
      <c r="F36" s="15" t="str">
        <f>_xlfn.CONCAT(FIXED(VLOOKUP($L36,logit.black!$B:$S,2,0),4)," ",VLOOKUP($L36,logit.black!$B:$S,15,0))</f>
        <v xml:space="preserve">-0.0089 </v>
      </c>
      <c r="G36" s="19" t="str">
        <f>_xlfn.CONCAT(FIXED(VLOOKUP($L36,logit.black!$B:$S,5,0),4)," ",VLOOKUP($L36,logit.black!$B:$S,16,0))</f>
        <v xml:space="preserve">0.0328 </v>
      </c>
      <c r="H36" s="20" t="str">
        <f>_xlfn.CONCAT(FIXED(VLOOKUP($L36,logit.black!$B:$S,8,0),4)," ",VLOOKUP($L36,logit.black!$B:$S,17,0))</f>
        <v xml:space="preserve">-0.0577 </v>
      </c>
      <c r="I36" s="15" t="str">
        <f>_xlfn.CONCAT(FIXED(VLOOKUP($L36,logit.hispan!$B:$S,2,0),4)," ",VLOOKUP($L36,logit.hispan!$B:$S,15,0))</f>
        <v xml:space="preserve">-0.0261 </v>
      </c>
      <c r="J36" s="19" t="str">
        <f>_xlfn.CONCAT(FIXED(VLOOKUP($L36,logit.hispan!$B:$S,5,0),4)," ",VLOOKUP($L36,logit.hispan!$B:$S,16,0))</f>
        <v xml:space="preserve">0.0279 </v>
      </c>
      <c r="K36" s="20" t="str">
        <f>_xlfn.CONCAT(FIXED(VLOOKUP($L36,logit.hispan!$B:$S,8,0),4)," ",VLOOKUP($L36,logit.hispan!$B:$S,17,0))</f>
        <v xml:space="preserve">-0.1000 </v>
      </c>
      <c r="L36" s="11" t="s">
        <v>37</v>
      </c>
    </row>
    <row r="37" spans="2:12" x14ac:dyDescent="0.25">
      <c r="B37" s="110"/>
      <c r="C37" s="13" t="str">
        <f>_xlfn.CONCAT("(",FIXED(VLOOKUP($L36,logit.white!$B:$S,3,0),4),")")</f>
        <v>(0.0304)</v>
      </c>
      <c r="D37" s="24" t="str">
        <f>_xlfn.CONCAT("(",FIXED(VLOOKUP($L36,logit.white!$B:$S,6,0),4),")")</f>
        <v>(0.0444)</v>
      </c>
      <c r="E37" s="14" t="str">
        <f>_xlfn.CONCAT("(",FIXED(VLOOKUP($L36,logit.white!$B:$S,9,0),4),")")</f>
        <v>(0.0425)</v>
      </c>
      <c r="F37" s="13" t="str">
        <f>_xlfn.CONCAT("(",FIXED(VLOOKUP($L36,logit.black!$B:$S,3,0),4),")")</f>
        <v>(0.0333)</v>
      </c>
      <c r="G37" s="24" t="str">
        <f>_xlfn.CONCAT("(",FIXED(VLOOKUP($L36,logit.black!$B:$S,6,0),4),")")</f>
        <v>(0.0452)</v>
      </c>
      <c r="H37" s="14" t="str">
        <f>_xlfn.CONCAT("(",FIXED(VLOOKUP($L36,logit.black!$B:$S,9,0),4),")")</f>
        <v>(0.0509)</v>
      </c>
      <c r="I37" s="13" t="str">
        <f>_xlfn.CONCAT("(",FIXED(VLOOKUP($L36,logit.hispan!$B:$S,3,0),4),")")</f>
        <v>(0.0459)</v>
      </c>
      <c r="J37" s="24" t="str">
        <f>_xlfn.CONCAT("(",FIXED(VLOOKUP($L36,logit.hispan!$B:$S,6,0),4),")")</f>
        <v>(0.0650)</v>
      </c>
      <c r="K37" s="14" t="str">
        <f>_xlfn.CONCAT("(",FIXED(VLOOKUP($L36,logit.hispan!$B:$S,9,0),4),")")</f>
        <v>(0.0685)</v>
      </c>
    </row>
    <row r="38" spans="2:12" x14ac:dyDescent="0.25">
      <c r="B38" s="109" t="s">
        <v>102</v>
      </c>
      <c r="C38" s="15" t="str">
        <f>_xlfn.CONCAT(FIXED(VLOOKUP($L38,logit.white!$B:$S,2,0),4)," ",VLOOKUP($L38,logit.white!$B:$S,15,0))</f>
        <v xml:space="preserve">-0.0407 </v>
      </c>
      <c r="D38" s="23" t="str">
        <f>_xlfn.CONCAT(FIXED(VLOOKUP($L38,logit.white!$B:$S,5,0),4)," ",VLOOKUP($L38,logit.white!$B:$S,16,0))</f>
        <v xml:space="preserve">-0.0362 </v>
      </c>
      <c r="E38" s="20" t="str">
        <f>_xlfn.CONCAT(FIXED(VLOOKUP($L38,logit.white!$B:$S,8,0),4)," ",VLOOKUP($L38,logit.white!$B:$S,17,0))</f>
        <v xml:space="preserve">-0.0303 </v>
      </c>
      <c r="F38" s="15" t="str">
        <f>_xlfn.CONCAT(FIXED(VLOOKUP($L38,logit.black!$B:$S,2,0),4)," ",VLOOKUP($L38,logit.black!$B:$S,15,0))</f>
        <v xml:space="preserve">0.0290 </v>
      </c>
      <c r="G38" s="19" t="str">
        <f>_xlfn.CONCAT(FIXED(VLOOKUP($L38,logit.black!$B:$S,5,0),4)," ",VLOOKUP($L38,logit.black!$B:$S,16,0))</f>
        <v>0.1113 ^</v>
      </c>
      <c r="H38" s="20" t="str">
        <f>_xlfn.CONCAT(FIXED(VLOOKUP($L38,logit.black!$B:$S,8,0),4)," ",VLOOKUP($L38,logit.black!$B:$S,17,0))</f>
        <v xml:space="preserve">-0.0881 </v>
      </c>
      <c r="I38" s="15" t="str">
        <f>_xlfn.CONCAT(FIXED(VLOOKUP($L38,logit.hispan!$B:$S,2,0),4)," ",VLOOKUP($L38,logit.hispan!$B:$S,15,0))</f>
        <v xml:space="preserve">-0.0720 </v>
      </c>
      <c r="J38" s="19" t="str">
        <f>_xlfn.CONCAT(FIXED(VLOOKUP($L38,logit.hispan!$B:$S,5,0),4)," ",VLOOKUP($L38,logit.hispan!$B:$S,16,0))</f>
        <v xml:space="preserve">0.0385 </v>
      </c>
      <c r="K38" s="20" t="str">
        <f>_xlfn.CONCAT(FIXED(VLOOKUP($L38,logit.hispan!$B:$S,8,0),4)," ",VLOOKUP($L38,logit.hispan!$B:$S,17,0))</f>
        <v>-0.2043 *</v>
      </c>
      <c r="L38" s="11" t="s">
        <v>38</v>
      </c>
    </row>
    <row r="39" spans="2:12" x14ac:dyDescent="0.25">
      <c r="B39" s="110"/>
      <c r="C39" s="13" t="str">
        <f>_xlfn.CONCAT("(",FIXED(VLOOKUP($L38,logit.white!$B:$S,3,0),4),")")</f>
        <v>(0.0461)</v>
      </c>
      <c r="D39" s="24" t="str">
        <f>_xlfn.CONCAT("(",FIXED(VLOOKUP($L38,logit.white!$B:$S,6,0),4),")")</f>
        <v>(0.0678)</v>
      </c>
      <c r="E39" s="14" t="str">
        <f>_xlfn.CONCAT("(",FIXED(VLOOKUP($L38,logit.white!$B:$S,9,0),4),")")</f>
        <v>(0.0651)</v>
      </c>
      <c r="F39" s="13" t="str">
        <f>_xlfn.CONCAT("(",FIXED(VLOOKUP($L38,logit.black!$B:$S,3,0),4),")")</f>
        <v>(0.0462)</v>
      </c>
      <c r="G39" s="24" t="str">
        <f>_xlfn.CONCAT("(",FIXED(VLOOKUP($L38,logit.black!$B:$S,6,0),4),")")</f>
        <v>(0.0613)</v>
      </c>
      <c r="H39" s="14" t="str">
        <f>_xlfn.CONCAT("(",FIXED(VLOOKUP($L38,logit.black!$B:$S,9,0),4),")")</f>
        <v>(0.0742)</v>
      </c>
      <c r="I39" s="13" t="str">
        <f>_xlfn.CONCAT("(",FIXED(VLOOKUP($L38,logit.hispan!$B:$S,3,0),4),")")</f>
        <v>(0.0675)</v>
      </c>
      <c r="J39" s="24" t="str">
        <f>_xlfn.CONCAT("(",FIXED(VLOOKUP($L38,logit.hispan!$B:$S,6,0),4),")")</f>
        <v>(0.0942)</v>
      </c>
      <c r="K39" s="14" t="str">
        <f>_xlfn.CONCAT("(",FIXED(VLOOKUP($L38,logit.hispan!$B:$S,9,0),4),")")</f>
        <v>(0.1015)</v>
      </c>
    </row>
    <row r="40" spans="2:12" x14ac:dyDescent="0.25">
      <c r="B40" s="109" t="s">
        <v>127</v>
      </c>
      <c r="C40" s="15" t="str">
        <f>_xlfn.CONCAT(FIXED(VLOOKUP($L40,logit.white!$B:$S,2,0),4)," ",VLOOKUP($L40,logit.white!$B:$S,15,0))</f>
        <v>-0.1488 ***</v>
      </c>
      <c r="D40" s="23" t="str">
        <f>_xlfn.CONCAT(FIXED(VLOOKUP($L40,logit.white!$B:$S,5,0),4)," ",VLOOKUP($L40,logit.white!$B:$S,16,0))</f>
        <v xml:space="preserve">-0.0864 </v>
      </c>
      <c r="E40" s="20" t="str">
        <f>_xlfn.CONCAT(FIXED(VLOOKUP($L40,logit.white!$B:$S,8,0),4)," ",VLOOKUP($L40,logit.white!$B:$S,17,0))</f>
        <v>-0.2280 ***</v>
      </c>
      <c r="F40" s="15" t="str">
        <f>_xlfn.CONCAT(FIXED(VLOOKUP($L40,logit.black!$B:$S,2,0),4)," ",VLOOKUP($L40,logit.black!$B:$S,15,0))</f>
        <v xml:space="preserve">-0.1000 </v>
      </c>
      <c r="G40" s="19" t="str">
        <f>_xlfn.CONCAT(FIXED(VLOOKUP($L40,logit.black!$B:$S,5,0),4)," ",VLOOKUP($L40,logit.black!$B:$S,16,0))</f>
        <v xml:space="preserve">-0.0807 </v>
      </c>
      <c r="H40" s="20" t="str">
        <f>_xlfn.CONCAT(FIXED(VLOOKUP($L40,logit.black!$B:$S,8,0),4)," ",VLOOKUP($L40,logit.black!$B:$S,17,0))</f>
        <v xml:space="preserve">-0.1220 </v>
      </c>
      <c r="I40" s="15" t="str">
        <f>_xlfn.CONCAT(FIXED(VLOOKUP($L40,logit.hispan!$B:$S,2,0),4)," ",VLOOKUP($L40,logit.hispan!$B:$S,15,0))</f>
        <v>-0.1342 ^</v>
      </c>
      <c r="J40" s="19" t="str">
        <f>_xlfn.CONCAT(FIXED(VLOOKUP($L40,logit.hispan!$B:$S,5,0),4)," ",VLOOKUP($L40,logit.hispan!$B:$S,16,0))</f>
        <v xml:space="preserve">0.0372 </v>
      </c>
      <c r="K40" s="20" t="str">
        <f>_xlfn.CONCAT(FIXED(VLOOKUP($L40,logit.hispan!$B:$S,8,0),4)," ",VLOOKUP($L40,logit.hispan!$B:$S,17,0))</f>
        <v>-0.2418 *</v>
      </c>
      <c r="L40" s="11" t="s">
        <v>39</v>
      </c>
    </row>
    <row r="41" spans="2:12" x14ac:dyDescent="0.25">
      <c r="B41" s="110"/>
      <c r="C41" s="13" t="str">
        <f>_xlfn.CONCAT("(",FIXED(VLOOKUP($L40,logit.white!$B:$S,3,0),4),")")</f>
        <v>(0.0380)</v>
      </c>
      <c r="D41" s="24" t="str">
        <f>_xlfn.CONCAT("(",FIXED(VLOOKUP($L40,logit.white!$B:$S,6,0),4),")")</f>
        <v>(0.0576)</v>
      </c>
      <c r="E41" s="14" t="str">
        <f>_xlfn.CONCAT("(",FIXED(VLOOKUP($L40,logit.white!$B:$S,9,0),4),")")</f>
        <v>(0.0520)</v>
      </c>
      <c r="F41" s="13" t="str">
        <f>_xlfn.CONCAT("(",FIXED(VLOOKUP($L40,logit.black!$B:$S,3,0),4),")")</f>
        <v>(0.0717)</v>
      </c>
      <c r="G41" s="24" t="str">
        <f>_xlfn.CONCAT("(",FIXED(VLOOKUP($L40,logit.black!$B:$S,6,0),4),")")</f>
        <v>(0.1067)</v>
      </c>
      <c r="H41" s="14" t="str">
        <f>_xlfn.CONCAT("(",FIXED(VLOOKUP($L40,logit.black!$B:$S,9,0),4),")")</f>
        <v>(0.1000)</v>
      </c>
      <c r="I41" s="13" t="str">
        <f>_xlfn.CONCAT("(",FIXED(VLOOKUP($L40,logit.hispan!$B:$S,3,0),4),")")</f>
        <v>(0.0742)</v>
      </c>
      <c r="J41" s="24" t="str">
        <f>_xlfn.CONCAT("(",FIXED(VLOOKUP($L40,logit.hispan!$B:$S,6,0),4),")")</f>
        <v>(0.1143)</v>
      </c>
      <c r="K41" s="14" t="str">
        <f>_xlfn.CONCAT("(",FIXED(VLOOKUP($L40,logit.hispan!$B:$S,9,0),4),")")</f>
        <v>(0.1045)</v>
      </c>
    </row>
    <row r="42" spans="2:12" x14ac:dyDescent="0.25">
      <c r="B42" s="109" t="s">
        <v>126</v>
      </c>
      <c r="C42" s="15" t="str">
        <f>_xlfn.CONCAT(FIXED(VLOOKUP($L42,logit.white!$B:$S,2,0),4)," ",VLOOKUP($L42,logit.white!$B:$S,15,0))</f>
        <v>-0.1526 ***</v>
      </c>
      <c r="D42" s="23" t="str">
        <f>_xlfn.CONCAT(FIXED(VLOOKUP($L42,logit.white!$B:$S,5,0),4)," ",VLOOKUP($L42,logit.white!$B:$S,16,0))</f>
        <v xml:space="preserve">-0.0929 </v>
      </c>
      <c r="E42" s="20" t="str">
        <f>_xlfn.CONCAT(FIXED(VLOOKUP($L42,logit.white!$B:$S,8,0),4)," ",VLOOKUP($L42,logit.white!$B:$S,17,0))</f>
        <v>-0.2149 ***</v>
      </c>
      <c r="F42" s="15" t="str">
        <f>_xlfn.CONCAT(FIXED(VLOOKUP($L42,logit.black!$B:$S,2,0),4)," ",VLOOKUP($L42,logit.black!$B:$S,15,0))</f>
        <v>-0.2560 ***</v>
      </c>
      <c r="G42" s="19" t="str">
        <f>_xlfn.CONCAT(FIXED(VLOOKUP($L42,logit.black!$B:$S,5,0),4)," ",VLOOKUP($L42,logit.black!$B:$S,16,0))</f>
        <v xml:space="preserve">-0.1281 </v>
      </c>
      <c r="H42" s="20" t="str">
        <f>_xlfn.CONCAT(FIXED(VLOOKUP($L42,logit.black!$B:$S,8,0),4)," ",VLOOKUP($L42,logit.black!$B:$S,17,0))</f>
        <v>-0.4075 ***</v>
      </c>
      <c r="I42" s="15" t="str">
        <f>_xlfn.CONCAT(FIXED(VLOOKUP($L42,logit.hispan!$B:$S,2,0),4)," ",VLOOKUP($L42,logit.hispan!$B:$S,15,0))</f>
        <v>-0.3572 ***</v>
      </c>
      <c r="J42" s="19" t="str">
        <f>_xlfn.CONCAT(FIXED(VLOOKUP($L42,logit.hispan!$B:$S,5,0),4)," ",VLOOKUP($L42,logit.hispan!$B:$S,16,0))</f>
        <v>-0.3507 ***</v>
      </c>
      <c r="K42" s="20" t="str">
        <f>_xlfn.CONCAT(FIXED(VLOOKUP($L42,logit.hispan!$B:$S,8,0),4)," ",VLOOKUP($L42,logit.hispan!$B:$S,17,0))</f>
        <v>-0.3411 ***</v>
      </c>
      <c r="L42" s="11" t="s">
        <v>40</v>
      </c>
    </row>
    <row r="43" spans="2:12" x14ac:dyDescent="0.25">
      <c r="B43" s="110"/>
      <c r="C43" s="13" t="str">
        <f>_xlfn.CONCAT("(",FIXED(VLOOKUP($L42,logit.white!$B:$S,3,0),4),")")</f>
        <v>(0.0445)</v>
      </c>
      <c r="D43" s="24" t="str">
        <f>_xlfn.CONCAT("(",FIXED(VLOOKUP($L42,logit.white!$B:$S,6,0),4),")")</f>
        <v>(0.0684)</v>
      </c>
      <c r="E43" s="14" t="str">
        <f>_xlfn.CONCAT("(",FIXED(VLOOKUP($L42,logit.white!$B:$S,9,0),4),")")</f>
        <v>(0.0600)</v>
      </c>
      <c r="F43" s="13" t="str">
        <f>_xlfn.CONCAT("(",FIXED(VLOOKUP($L42,logit.black!$B:$S,3,0),4),")")</f>
        <v>(0.0753)</v>
      </c>
      <c r="G43" s="24" t="str">
        <f>_xlfn.CONCAT("(",FIXED(VLOOKUP($L42,logit.black!$B:$S,6,0),4),")")</f>
        <v>(0.1100)</v>
      </c>
      <c r="H43" s="14" t="str">
        <f>_xlfn.CONCAT("(",FIXED(VLOOKUP($L42,logit.black!$B:$S,9,0),4),")")</f>
        <v>(0.1085)</v>
      </c>
      <c r="I43" s="13" t="str">
        <f>_xlfn.CONCAT("(",FIXED(VLOOKUP($L42,logit.hispan!$B:$S,3,0),4),")")</f>
        <v>(0.0648)</v>
      </c>
      <c r="J43" s="24" t="str">
        <f>_xlfn.CONCAT("(",FIXED(VLOOKUP($L42,logit.hispan!$B:$S,6,0),4),")")</f>
        <v>(0.0942)</v>
      </c>
      <c r="K43" s="14" t="str">
        <f>_xlfn.CONCAT("(",FIXED(VLOOKUP($L42,logit.hispan!$B:$S,9,0),4),")")</f>
        <v>(0.0937)</v>
      </c>
    </row>
    <row r="44" spans="2:12" x14ac:dyDescent="0.25">
      <c r="B44" s="109" t="s">
        <v>103</v>
      </c>
      <c r="C44" s="15" t="str">
        <f>_xlfn.CONCAT(FIXED(VLOOKUP($L44,logit.white!$B:$S,2,0),4)," ",VLOOKUP($L44,logit.white!$B:$S,15,0))</f>
        <v>-0.1584 ***</v>
      </c>
      <c r="D44" s="23" t="str">
        <f>_xlfn.CONCAT(FIXED(VLOOKUP($L44,logit.white!$B:$S,5,0),4)," ",VLOOKUP($L44,logit.white!$B:$S,16,0))</f>
        <v>-0.1348 *</v>
      </c>
      <c r="E44" s="20" t="str">
        <f>_xlfn.CONCAT(FIXED(VLOOKUP($L44,logit.white!$B:$S,8,0),4)," ",VLOOKUP($L44,logit.white!$B:$S,17,0))</f>
        <v>-0.2040 ***</v>
      </c>
      <c r="F44" s="15" t="str">
        <f>_xlfn.CONCAT(FIXED(VLOOKUP($L44,logit.black!$B:$S,2,0),4)," ",VLOOKUP($L44,logit.black!$B:$S,15,0))</f>
        <v xml:space="preserve">-0.0744 </v>
      </c>
      <c r="G44" s="19" t="str">
        <f>_xlfn.CONCAT(FIXED(VLOOKUP($L44,logit.black!$B:$S,5,0),4)," ",VLOOKUP($L44,logit.black!$B:$S,16,0))</f>
        <v xml:space="preserve">0.0164 </v>
      </c>
      <c r="H44" s="20" t="str">
        <f>_xlfn.CONCAT(FIXED(VLOOKUP($L44,logit.black!$B:$S,8,0),4)," ",VLOOKUP($L44,logit.black!$B:$S,17,0))</f>
        <v>-0.1727 ^</v>
      </c>
      <c r="I44" s="15" t="str">
        <f>_xlfn.CONCAT(FIXED(VLOOKUP($L44,logit.hispan!$B:$S,2,0),4)," ",VLOOKUP($L44,logit.hispan!$B:$S,15,0))</f>
        <v xml:space="preserve">-0.0009 </v>
      </c>
      <c r="J44" s="19" t="str">
        <f>_xlfn.CONCAT(FIXED(VLOOKUP($L44,logit.hispan!$B:$S,5,0),4)," ",VLOOKUP($L44,logit.hispan!$B:$S,16,0))</f>
        <v xml:space="preserve">0.0640 </v>
      </c>
      <c r="K44" s="20" t="str">
        <f>_xlfn.CONCAT(FIXED(VLOOKUP($L44,logit.hispan!$B:$S,8,0),4)," ",VLOOKUP($L44,logit.hispan!$B:$S,17,0))</f>
        <v xml:space="preserve">-0.0407 </v>
      </c>
      <c r="L44" s="11" t="s">
        <v>41</v>
      </c>
    </row>
    <row r="45" spans="2:12" x14ac:dyDescent="0.25">
      <c r="B45" s="110"/>
      <c r="C45" s="13" t="str">
        <f>_xlfn.CONCAT("(",FIXED(VLOOKUP($L44,logit.white!$B:$S,3,0),4),")")</f>
        <v>(0.0375)</v>
      </c>
      <c r="D45" s="24" t="str">
        <f>_xlfn.CONCAT("(",FIXED(VLOOKUP($L44,logit.white!$B:$S,6,0),4),")")</f>
        <v>(0.0541)</v>
      </c>
      <c r="E45" s="14" t="str">
        <f>_xlfn.CONCAT("(",FIXED(VLOOKUP($L44,logit.white!$B:$S,9,0),4),")")</f>
        <v>(0.0534)</v>
      </c>
      <c r="F45" s="13" t="str">
        <f>_xlfn.CONCAT("(",FIXED(VLOOKUP($L44,logit.black!$B:$S,3,0),4),")")</f>
        <v>(0.0658)</v>
      </c>
      <c r="G45" s="24" t="str">
        <f>_xlfn.CONCAT("(",FIXED(VLOOKUP($L44,logit.black!$B:$S,6,0),4),")")</f>
        <v>(0.0975)</v>
      </c>
      <c r="H45" s="14" t="str">
        <f>_xlfn.CONCAT("(",FIXED(VLOOKUP($L44,logit.black!$B:$S,9,0),4),")")</f>
        <v>(0.0926)</v>
      </c>
      <c r="I45" s="13" t="str">
        <f>_xlfn.CONCAT("(",FIXED(VLOOKUP($L44,logit.hispan!$B:$S,3,0),4),")")</f>
        <v>(0.0494)</v>
      </c>
      <c r="J45" s="24" t="str">
        <f>_xlfn.CONCAT("(",FIXED(VLOOKUP($L44,logit.hispan!$B:$S,6,0),4),")")</f>
        <v>(0.0719)</v>
      </c>
      <c r="K45" s="14" t="str">
        <f>_xlfn.CONCAT("(",FIXED(VLOOKUP($L44,logit.hispan!$B:$S,9,0),4),")")</f>
        <v>(0.0719)</v>
      </c>
    </row>
    <row r="46" spans="2:12" x14ac:dyDescent="0.25">
      <c r="B46" s="109" t="s">
        <v>104</v>
      </c>
      <c r="C46" s="15" t="str">
        <f>_xlfn.CONCAT(FIXED(VLOOKUP($L46,logit.white!$B:$S,2,0),4)," ",VLOOKUP($L46,logit.white!$B:$S,15,0))</f>
        <v>-0.0791 ***</v>
      </c>
      <c r="D46" s="23" t="str">
        <f>_xlfn.CONCAT(FIXED(VLOOKUP($L46,logit.white!$B:$S,5,0),4)," ",VLOOKUP($L46,logit.white!$B:$S,16,0))</f>
        <v>-0.0874 ***</v>
      </c>
      <c r="E46" s="20" t="str">
        <f>_xlfn.CONCAT(FIXED(VLOOKUP($L46,logit.white!$B:$S,8,0),4)," ",VLOOKUP($L46,logit.white!$B:$S,17,0))</f>
        <v>-0.0790 ***</v>
      </c>
      <c r="F46" s="15" t="str">
        <f>_xlfn.CONCAT(FIXED(VLOOKUP($L46,logit.black!$B:$S,2,0),4)," ",VLOOKUP($L46,logit.black!$B:$S,15,0))</f>
        <v>-0.0839 ***</v>
      </c>
      <c r="G46" s="19" t="str">
        <f>_xlfn.CONCAT(FIXED(VLOOKUP($L46,logit.black!$B:$S,5,0),4)," ",VLOOKUP($L46,logit.black!$B:$S,16,0))</f>
        <v>-0.0850 ***</v>
      </c>
      <c r="H46" s="20" t="str">
        <f>_xlfn.CONCAT(FIXED(VLOOKUP($L46,logit.black!$B:$S,8,0),4)," ",VLOOKUP($L46,logit.black!$B:$S,17,0))</f>
        <v>-0.0947 ***</v>
      </c>
      <c r="I46" s="15" t="str">
        <f>_xlfn.CONCAT(FIXED(VLOOKUP($L46,logit.hispan!$B:$S,2,0),4)," ",VLOOKUP($L46,logit.hispan!$B:$S,15,0))</f>
        <v>-0.0742 ***</v>
      </c>
      <c r="J46" s="19" t="str">
        <f>_xlfn.CONCAT(FIXED(VLOOKUP($L46,logit.hispan!$B:$S,5,0),4)," ",VLOOKUP($L46,logit.hispan!$B:$S,16,0))</f>
        <v>-0.0807 ***</v>
      </c>
      <c r="K46" s="20" t="str">
        <f>_xlfn.CONCAT(FIXED(VLOOKUP($L46,logit.hispan!$B:$S,8,0),4)," ",VLOOKUP($L46,logit.hispan!$B:$S,17,0))</f>
        <v>-0.0684 **</v>
      </c>
      <c r="L46" s="11" t="s">
        <v>43</v>
      </c>
    </row>
    <row r="47" spans="2:12" x14ac:dyDescent="0.25">
      <c r="B47" s="110"/>
      <c r="C47" s="13" t="str">
        <f>_xlfn.CONCAT("(",FIXED(VLOOKUP($L46,logit.white!$B:$S,3,0),4),")")</f>
        <v>(0.0107)</v>
      </c>
      <c r="D47" s="24" t="str">
        <f>_xlfn.CONCAT("(",FIXED(VLOOKUP($L46,logit.white!$B:$S,6,0),4),")")</f>
        <v>(0.0162)</v>
      </c>
      <c r="E47" s="14" t="str">
        <f>_xlfn.CONCAT("(",FIXED(VLOOKUP($L46,logit.white!$B:$S,9,0),4),")")</f>
        <v>(0.0145)</v>
      </c>
      <c r="F47" s="13" t="str">
        <f>_xlfn.CONCAT("(",FIXED(VLOOKUP($L46,logit.black!$B:$S,3,0),4),")")</f>
        <v>(0.0116)</v>
      </c>
      <c r="G47" s="24" t="str">
        <f>_xlfn.CONCAT("(",FIXED(VLOOKUP($L46,logit.black!$B:$S,6,0),4),")")</f>
        <v>(0.0164)</v>
      </c>
      <c r="H47" s="14" t="str">
        <f>_xlfn.CONCAT("(",FIXED(VLOOKUP($L46,logit.black!$B:$S,9,0),4),")")</f>
        <v>(0.0170)</v>
      </c>
      <c r="I47" s="13" t="str">
        <f>_xlfn.CONCAT("(",FIXED(VLOOKUP($L46,logit.hispan!$B:$S,3,0),4),")")</f>
        <v>(0.0153)</v>
      </c>
      <c r="J47" s="24" t="str">
        <f>_xlfn.CONCAT("(",FIXED(VLOOKUP($L46,logit.hispan!$B:$S,6,0),4),")")</f>
        <v>(0.0232)</v>
      </c>
      <c r="K47" s="14" t="str">
        <f>_xlfn.CONCAT("(",FIXED(VLOOKUP($L46,logit.hispan!$B:$S,9,0),4),")")</f>
        <v>(0.0215)</v>
      </c>
    </row>
    <row r="48" spans="2:12" x14ac:dyDescent="0.25">
      <c r="B48" s="109" t="s">
        <v>105</v>
      </c>
      <c r="C48" s="15" t="str">
        <f>_xlfn.CONCAT(FIXED(VLOOKUP($L48,logit.white!$B:$S,2,0),4)," ",VLOOKUP($L48,logit.white!$B:$S,15,0))</f>
        <v xml:space="preserve">0.0367 </v>
      </c>
      <c r="D48" s="23" t="str">
        <f>_xlfn.CONCAT(FIXED(VLOOKUP($L48,logit.white!$B:$S,5,0),4)," ",VLOOKUP($L48,logit.white!$B:$S,16,0))</f>
        <v xml:space="preserve">0.0358 </v>
      </c>
      <c r="E48" s="20" t="str">
        <f>_xlfn.CONCAT(FIXED(VLOOKUP($L48,logit.white!$B:$S,8,0),4)," ",VLOOKUP($L48,logit.white!$B:$S,17,0))</f>
        <v xml:space="preserve">0.0401 </v>
      </c>
      <c r="F48" s="15" t="str">
        <f>_xlfn.CONCAT(FIXED(VLOOKUP($L48,logit.black!$B:$S,2,0),4)," ",VLOOKUP($L48,logit.black!$B:$S,15,0))</f>
        <v xml:space="preserve">-0.0094 </v>
      </c>
      <c r="G48" s="19" t="str">
        <f>_xlfn.CONCAT(FIXED(VLOOKUP($L48,logit.black!$B:$S,5,0),4)," ",VLOOKUP($L48,logit.black!$B:$S,16,0))</f>
        <v xml:space="preserve">0.0429 </v>
      </c>
      <c r="H48" s="20" t="str">
        <f>_xlfn.CONCAT(FIXED(VLOOKUP($L48,logit.black!$B:$S,8,0),4)," ",VLOOKUP($L48,logit.black!$B:$S,17,0))</f>
        <v>-0.0856 ^</v>
      </c>
      <c r="I48" s="15" t="str">
        <f>_xlfn.CONCAT(FIXED(VLOOKUP($L48,logit.hispan!$B:$S,2,0),4)," ",VLOOKUP($L48,logit.hispan!$B:$S,15,0))</f>
        <v xml:space="preserve">0.0573 </v>
      </c>
      <c r="J48" s="19" t="str">
        <f>_xlfn.CONCAT(FIXED(VLOOKUP($L48,logit.hispan!$B:$S,5,0),4)," ",VLOOKUP($L48,logit.hispan!$B:$S,16,0))</f>
        <v xml:space="preserve">0.1051 </v>
      </c>
      <c r="K48" s="20" t="str">
        <f>_xlfn.CONCAT(FIXED(VLOOKUP($L48,logit.hispan!$B:$S,8,0),4)," ",VLOOKUP($L48,logit.hispan!$B:$S,17,0))</f>
        <v xml:space="preserve">0.0165 </v>
      </c>
      <c r="L48" s="11" t="s">
        <v>44</v>
      </c>
    </row>
    <row r="49" spans="2:12" x14ac:dyDescent="0.25">
      <c r="B49" s="110"/>
      <c r="C49" s="13" t="str">
        <f>_xlfn.CONCAT("(",FIXED(VLOOKUP($L48,logit.white!$B:$S,3,0),4),")")</f>
        <v>(0.0235)</v>
      </c>
      <c r="D49" s="24" t="str">
        <f>_xlfn.CONCAT("(",FIXED(VLOOKUP($L48,logit.white!$B:$S,6,0),4),")")</f>
        <v>(0.0342)</v>
      </c>
      <c r="E49" s="14" t="str">
        <f>_xlfn.CONCAT("(",FIXED(VLOOKUP($L48,logit.white!$B:$S,9,0),4),")")</f>
        <v>(0.0332)</v>
      </c>
      <c r="F49" s="13" t="str">
        <f>_xlfn.CONCAT("(",FIXED(VLOOKUP($L48,logit.black!$B:$S,3,0),4),")")</f>
        <v>(0.0317)</v>
      </c>
      <c r="G49" s="24" t="str">
        <f>_xlfn.CONCAT("(",FIXED(VLOOKUP($L48,logit.black!$B:$S,6,0),4),")")</f>
        <v>(0.0435)</v>
      </c>
      <c r="H49" s="14" t="str">
        <f>_xlfn.CONCAT("(",FIXED(VLOOKUP($L48,logit.black!$B:$S,9,0),4),")")</f>
        <v>(0.0502)</v>
      </c>
      <c r="I49" s="13" t="str">
        <f>_xlfn.CONCAT("(",FIXED(VLOOKUP($L48,logit.hispan!$B:$S,3,0),4),")")</f>
        <v>(0.0508)</v>
      </c>
      <c r="J49" s="24" t="str">
        <f>_xlfn.CONCAT("(",FIXED(VLOOKUP($L48,logit.hispan!$B:$S,6,0),4),")")</f>
        <v>(0.0884)</v>
      </c>
      <c r="K49" s="14" t="str">
        <f>_xlfn.CONCAT("(",FIXED(VLOOKUP($L48,logit.hispan!$B:$S,9,0),4),")")</f>
        <v>(0.0663)</v>
      </c>
    </row>
    <row r="50" spans="2:12" x14ac:dyDescent="0.25">
      <c r="B50" s="109" t="s">
        <v>146</v>
      </c>
      <c r="C50" s="15" t="str">
        <f>_xlfn.CONCAT(FIXED(VLOOKUP($L50,logit.white!$B:$S,2,0),4)," ",VLOOKUP($L50,logit.white!$B:$S,15,0))</f>
        <v xml:space="preserve">-0.0738 </v>
      </c>
      <c r="D50" s="23" t="str">
        <f>_xlfn.CONCAT(FIXED(VLOOKUP($L50,logit.white!$B:$S,5,0),4)," ",VLOOKUP($L50,logit.white!$B:$S,16,0))</f>
        <v xml:space="preserve">-0.4623 </v>
      </c>
      <c r="E50" s="20" t="str">
        <f>_xlfn.CONCAT(FIXED(VLOOKUP($L50,logit.white!$B:$S,8,0),4)," ",VLOOKUP($L50,logit.white!$B:$S,17,0))</f>
        <v xml:space="preserve">-0.0179 </v>
      </c>
      <c r="F50" s="15" t="str">
        <f>_xlfn.CONCAT(FIXED(VLOOKUP($L50,logit.black!$B:$S,2,0),4)," ",VLOOKUP($L50,logit.black!$B:$S,15,0))</f>
        <v xml:space="preserve">-0.0167 </v>
      </c>
      <c r="G50" s="19" t="str">
        <f>_xlfn.CONCAT(FIXED(VLOOKUP($L50,logit.black!$B:$S,5,0),4)," ",VLOOKUP($L50,logit.black!$B:$S,16,0))</f>
        <v xml:space="preserve">0.3180 </v>
      </c>
      <c r="H50" s="20" t="str">
        <f>_xlfn.CONCAT(FIXED(VLOOKUP($L50,logit.black!$B:$S,8,0),4)," ",VLOOKUP($L50,logit.black!$B:$S,17,0))</f>
        <v xml:space="preserve">0.0980 </v>
      </c>
      <c r="I50" s="15" t="str">
        <f>_xlfn.CONCAT(FIXED(VLOOKUP($L50,logit.hispan!$B:$S,2,0),4)," ",VLOOKUP($L50,logit.hispan!$B:$S,15,0))</f>
        <v xml:space="preserve">1.3431 </v>
      </c>
      <c r="J50" s="19" t="str">
        <f>_xlfn.CONCAT(FIXED(VLOOKUP($L50,logit.hispan!$B:$S,5,0),4)," ",VLOOKUP($L50,logit.hispan!$B:$S,16,0))</f>
        <v xml:space="preserve">20.1062 </v>
      </c>
      <c r="K50" s="20" t="str">
        <f>_xlfn.CONCAT(FIXED(VLOOKUP($L50,logit.hispan!$B:$S,8,0),4)," ",VLOOKUP($L50,logit.hispan!$B:$S,17,0))</f>
        <v xml:space="preserve">0.6915 </v>
      </c>
      <c r="L50" s="11" t="s">
        <v>145</v>
      </c>
    </row>
    <row r="51" spans="2:12" x14ac:dyDescent="0.25">
      <c r="B51" s="110"/>
      <c r="C51" s="13" t="str">
        <f>_xlfn.CONCAT("(",FIXED(VLOOKUP($L50,logit.white!$B:$S,3,0),4),")")</f>
        <v>(0.3302)</v>
      </c>
      <c r="D51" s="24" t="str">
        <f>_xlfn.CONCAT("(",FIXED(VLOOKUP($L50,logit.white!$B:$S,6,0),4),")")</f>
        <v>(0.6745)</v>
      </c>
      <c r="E51" s="14" t="str">
        <f>_xlfn.CONCAT("(",FIXED(VLOOKUP($L50,logit.white!$B:$S,9,0),4),")")</f>
        <v>(0.3935)</v>
      </c>
      <c r="F51" s="13" t="str">
        <f>_xlfn.CONCAT("(",FIXED(VLOOKUP($L50,logit.black!$B:$S,3,0),4),")")</f>
        <v>(0.4530)</v>
      </c>
      <c r="G51" s="24" t="str">
        <f>_xlfn.CONCAT("(",FIXED(VLOOKUP($L50,logit.black!$B:$S,6,0),4),")")</f>
        <v>(0.8538)</v>
      </c>
      <c r="H51" s="14" t="str">
        <f>_xlfn.CONCAT("(",FIXED(VLOOKUP($L50,logit.black!$B:$S,9,0),4),")")</f>
        <v>(0.5640)</v>
      </c>
      <c r="I51" s="13" t="str">
        <f>_xlfn.CONCAT("(",FIXED(VLOOKUP($L50,logit.hispan!$B:$S,3,0),4),")")</f>
        <v>(0.5792)</v>
      </c>
      <c r="J51" s="24" t="str">
        <f>_xlfn.CONCAT("(",FIXED(VLOOKUP($L50,logit.hispan!$B:$S,6,0),4),")")</f>
        <v>(2,399.5452)</v>
      </c>
      <c r="K51" s="14" t="str">
        <f>_xlfn.CONCAT("(",FIXED(VLOOKUP($L50,logit.hispan!$B:$S,9,0),4),")")</f>
        <v>(0.6715)</v>
      </c>
    </row>
    <row r="52" spans="2:12" x14ac:dyDescent="0.25">
      <c r="B52" s="109" t="s">
        <v>132</v>
      </c>
      <c r="C52" s="15" t="str">
        <f>_xlfn.CONCAT(FIXED(VLOOKUP($L52,logit.white!$B:$S,2,0),4)," ",VLOOKUP($L52,logit.white!$B:$S,15,0))</f>
        <v xml:space="preserve">0.4914 </v>
      </c>
      <c r="D52" s="23" t="str">
        <f>_xlfn.CONCAT(FIXED(VLOOKUP($L52,logit.white!$B:$S,5,0),4)," ",VLOOKUP($L52,logit.white!$B:$S,16,0))</f>
        <v xml:space="preserve">-0.2259 </v>
      </c>
      <c r="E52" s="20" t="str">
        <f>_xlfn.CONCAT(FIXED(VLOOKUP($L52,logit.white!$B:$S,8,0),4)," ",VLOOKUP($L52,logit.white!$B:$S,17,0))</f>
        <v xml:space="preserve">0.5782 </v>
      </c>
      <c r="F52" s="15" t="str">
        <f>_xlfn.CONCAT(FIXED(VLOOKUP($L52,logit.black!$B:$S,2,0),4)," ",VLOOKUP($L52,logit.black!$B:$S,15,0))</f>
        <v xml:space="preserve">-0.1233 </v>
      </c>
      <c r="G52" s="19" t="str">
        <f>_xlfn.CONCAT(FIXED(VLOOKUP($L52,logit.black!$B:$S,5,0),4)," ",VLOOKUP($L52,logit.black!$B:$S,16,0))</f>
        <v xml:space="preserve">0.3223 </v>
      </c>
      <c r="H52" s="20" t="str">
        <f>_xlfn.CONCAT(FIXED(VLOOKUP($L52,logit.black!$B:$S,8,0),4)," ",VLOOKUP($L52,logit.black!$B:$S,17,0))</f>
        <v xml:space="preserve">-0.2108 </v>
      </c>
      <c r="I52" s="15" t="str">
        <f>_xlfn.CONCAT(FIXED(VLOOKUP($L52,logit.hispan!$B:$S,2,0),4)," ",VLOOKUP($L52,logit.hispan!$B:$S,15,0))</f>
        <v xml:space="preserve">2.0973 </v>
      </c>
      <c r="J52" s="19" t="str">
        <f>_xlfn.CONCAT(FIXED(VLOOKUP($L52,logit.hispan!$B:$S,5,0),4)," ",VLOOKUP($L52,logit.hispan!$B:$S,16,0))</f>
        <v xml:space="preserve">20.0730 </v>
      </c>
      <c r="K52" s="20" t="str">
        <f>_xlfn.CONCAT(FIXED(VLOOKUP($L52,logit.hispan!$B:$S,8,0),4)," ",VLOOKUP($L52,logit.hispan!$B:$S,17,0))</f>
        <v xml:space="preserve">1.8362 </v>
      </c>
      <c r="L52" s="11" t="s">
        <v>45</v>
      </c>
    </row>
    <row r="53" spans="2:12" x14ac:dyDescent="0.25">
      <c r="B53" s="110"/>
      <c r="C53" s="13" t="str">
        <f>_xlfn.CONCAT("(",FIXED(VLOOKUP($L52,logit.white!$B:$S,3,0),4),")")</f>
        <v>(0.4316)</v>
      </c>
      <c r="D53" s="24" t="str">
        <f>_xlfn.CONCAT("(",FIXED(VLOOKUP($L52,logit.white!$B:$S,6,0),4),")")</f>
        <v>(0.7623)</v>
      </c>
      <c r="E53" s="14" t="str">
        <f>_xlfn.CONCAT("(",FIXED(VLOOKUP($L52,logit.white!$B:$S,9,0),4),")")</f>
        <v>(0.5970)</v>
      </c>
      <c r="F53" s="13" t="str">
        <f>_xlfn.CONCAT("(",FIXED(VLOOKUP($L52,logit.black!$B:$S,3,0),4),")")</f>
        <v>(0.5074)</v>
      </c>
      <c r="G53" s="24" t="str">
        <f>_xlfn.CONCAT("(",FIXED(VLOOKUP($L52,logit.black!$B:$S,6,0),4),")")</f>
        <v>(0.9653)</v>
      </c>
      <c r="H53" s="14" t="str">
        <f>_xlfn.CONCAT("(",FIXED(VLOOKUP($L52,logit.black!$B:$S,9,0),4),")")</f>
        <v>(0.6099)</v>
      </c>
      <c r="I53" s="13" t="str">
        <f>_xlfn.CONCAT("(",FIXED(VLOOKUP($L52,logit.hispan!$B:$S,3,0),4),")")</f>
        <v>(0.6592)</v>
      </c>
      <c r="J53" s="24" t="str">
        <f>_xlfn.CONCAT("(",FIXED(VLOOKUP($L52,logit.hispan!$B:$S,6,0),4),")")</f>
        <v>(2,399.5453)</v>
      </c>
      <c r="K53" s="14" t="str">
        <f>_xlfn.CONCAT("(",FIXED(VLOOKUP($L52,logit.hispan!$B:$S,9,0),4),")")</f>
        <v>(0.7665)</v>
      </c>
    </row>
    <row r="54" spans="2:12" x14ac:dyDescent="0.25">
      <c r="B54" s="109" t="s">
        <v>133</v>
      </c>
      <c r="C54" s="15" t="str">
        <f>_xlfn.CONCAT(FIXED(VLOOKUP($L54,logit.white!$B:$S,2,0),4)," ",VLOOKUP($L54,logit.white!$B:$S,15,0))</f>
        <v xml:space="preserve">0.0614 </v>
      </c>
      <c r="D54" s="23" t="str">
        <f>_xlfn.CONCAT(FIXED(VLOOKUP($L54,logit.white!$B:$S,5,0),4)," ",VLOOKUP($L54,logit.white!$B:$S,16,0))</f>
        <v xml:space="preserve">-0.7770 </v>
      </c>
      <c r="E54" s="20" t="str">
        <f>_xlfn.CONCAT(FIXED(VLOOKUP($L54,logit.white!$B:$S,8,0),4)," ",VLOOKUP($L54,logit.white!$B:$S,17,0))</f>
        <v xml:space="preserve">0.3882 </v>
      </c>
      <c r="F54" s="15" t="str">
        <f>_xlfn.CONCAT(FIXED(VLOOKUP($L54,logit.black!$B:$S,2,0),4)," ",VLOOKUP($L54,logit.black!$B:$S,15,0))</f>
        <v xml:space="preserve">-0.1517 </v>
      </c>
      <c r="G54" s="19" t="str">
        <f>_xlfn.CONCAT(FIXED(VLOOKUP($L54,logit.black!$B:$S,5,0),4)," ",VLOOKUP($L54,logit.black!$B:$S,16,0))</f>
        <v xml:space="preserve">0.3869 </v>
      </c>
      <c r="H54" s="20" t="str">
        <f>_xlfn.CONCAT(FIXED(VLOOKUP($L54,logit.black!$B:$S,8,0),4)," ",VLOOKUP($L54,logit.black!$B:$S,17,0))</f>
        <v xml:space="preserve">-0.3374 </v>
      </c>
      <c r="I54" s="15" t="str">
        <f>_xlfn.CONCAT(FIXED(VLOOKUP($L54,logit.hispan!$B:$S,2,0),4)," ",VLOOKUP($L54,logit.hispan!$B:$S,15,0))</f>
        <v xml:space="preserve">1.3221 </v>
      </c>
      <c r="J54" s="19" t="str">
        <f>_xlfn.CONCAT(FIXED(VLOOKUP($L54,logit.hispan!$B:$S,5,0),4)," ",VLOOKUP($L54,logit.hispan!$B:$S,16,0))</f>
        <v xml:space="preserve">19.2723 </v>
      </c>
      <c r="K54" s="20" t="str">
        <f>_xlfn.CONCAT(FIXED(VLOOKUP($L54,logit.hispan!$B:$S,8,0),4)," ",VLOOKUP($L54,logit.hispan!$B:$S,17,0))</f>
        <v xml:space="preserve">1.0377 </v>
      </c>
      <c r="L54" s="11" t="s">
        <v>129</v>
      </c>
    </row>
    <row r="55" spans="2:12" x14ac:dyDescent="0.25">
      <c r="B55" s="110"/>
      <c r="C55" s="13" t="str">
        <f>_xlfn.CONCAT("(",FIXED(VLOOKUP($L54,logit.white!$B:$S,3,0),4),")")</f>
        <v>(0.3238)</v>
      </c>
      <c r="D55" s="24" t="str">
        <f>_xlfn.CONCAT("(",FIXED(VLOOKUP($L54,logit.white!$B:$S,6,0),4),")")</f>
        <v>(0.6876)</v>
      </c>
      <c r="E55" s="14" t="str">
        <f>_xlfn.CONCAT("(",FIXED(VLOOKUP($L54,logit.white!$B:$S,9,0),4),")")</f>
        <v>(0.3664)</v>
      </c>
      <c r="F55" s="13" t="str">
        <f>_xlfn.CONCAT("(",FIXED(VLOOKUP($L54,logit.black!$B:$S,3,0),4),")")</f>
        <v>(0.4271)</v>
      </c>
      <c r="G55" s="24" t="str">
        <f>_xlfn.CONCAT("(",FIXED(VLOOKUP($L54,logit.black!$B:$S,6,0),4),")")</f>
        <v>(0.8287)</v>
      </c>
      <c r="H55" s="14" t="str">
        <f>_xlfn.CONCAT("(",FIXED(VLOOKUP($L54,logit.black!$B:$S,9,0),4),")")</f>
        <v>(0.5124)</v>
      </c>
      <c r="I55" s="13" t="str">
        <f>_xlfn.CONCAT("(",FIXED(VLOOKUP($L54,logit.hispan!$B:$S,3,0),4),")")</f>
        <v>(0.5507)</v>
      </c>
      <c r="J55" s="24" t="str">
        <f>_xlfn.CONCAT("(",FIXED(VLOOKUP($L54,logit.hispan!$B:$S,6,0),4),")")</f>
        <v>(2,399.5452)</v>
      </c>
      <c r="K55" s="14" t="str">
        <f>_xlfn.CONCAT("(",FIXED(VLOOKUP($L54,logit.hispan!$B:$S,9,0),4),")")</f>
        <v>(0.6371)</v>
      </c>
    </row>
    <row r="56" spans="2:12" x14ac:dyDescent="0.25">
      <c r="B56" s="109" t="s">
        <v>134</v>
      </c>
      <c r="C56" s="15" t="str">
        <f>_xlfn.CONCAT(FIXED(VLOOKUP($L56,logit.white!$B:$S,2,0),4)," ",VLOOKUP($L56,logit.white!$B:$S,15,0))</f>
        <v xml:space="preserve">0.1402 </v>
      </c>
      <c r="D56" s="23" t="str">
        <f>_xlfn.CONCAT(FIXED(VLOOKUP($L56,logit.white!$B:$S,5,0),4)," ",VLOOKUP($L56,logit.white!$B:$S,16,0))</f>
        <v xml:space="preserve">-0.4276 </v>
      </c>
      <c r="E56" s="20" t="str">
        <f>_xlfn.CONCAT(FIXED(VLOOKUP($L56,logit.white!$B:$S,8,0),4)," ",VLOOKUP($L56,logit.white!$B:$S,17,0))</f>
        <v xml:space="preserve">0.3323 </v>
      </c>
      <c r="F56" s="15" t="str">
        <f>_xlfn.CONCAT(FIXED(VLOOKUP($L56,logit.black!$B:$S,2,0),4)," ",VLOOKUP($L56,logit.black!$B:$S,15,0))</f>
        <v xml:space="preserve">0.1873 </v>
      </c>
      <c r="G56" s="19" t="str">
        <f>_xlfn.CONCAT(FIXED(VLOOKUP($L56,logit.black!$B:$S,5,0),4)," ",VLOOKUP($L56,logit.black!$B:$S,16,0))</f>
        <v xml:space="preserve">0.7381 </v>
      </c>
      <c r="H56" s="20" t="str">
        <f>_xlfn.CONCAT(FIXED(VLOOKUP($L56,logit.black!$B:$S,8,0),4)," ",VLOOKUP($L56,logit.black!$B:$S,17,0))</f>
        <v xml:space="preserve">-0.0398 </v>
      </c>
      <c r="I56" s="15" t="str">
        <f>_xlfn.CONCAT(FIXED(VLOOKUP($L56,logit.hispan!$B:$S,2,0),4)," ",VLOOKUP($L56,logit.hispan!$B:$S,15,0))</f>
        <v xml:space="preserve">1.1871 </v>
      </c>
      <c r="J56" s="19" t="str">
        <f>_xlfn.CONCAT(FIXED(VLOOKUP($L56,logit.hispan!$B:$S,5,0),4)," ",VLOOKUP($L56,logit.hispan!$B:$S,16,0))</f>
        <v xml:space="preserve">19.6607 </v>
      </c>
      <c r="K56" s="20" t="str">
        <f>_xlfn.CONCAT(FIXED(VLOOKUP($L56,logit.hispan!$B:$S,8,0),4)," ",VLOOKUP($L56,logit.hispan!$B:$S,17,0))</f>
        <v xml:space="preserve">0.5695 </v>
      </c>
      <c r="L56" s="11" t="s">
        <v>130</v>
      </c>
    </row>
    <row r="57" spans="2:12" x14ac:dyDescent="0.25">
      <c r="B57" s="110"/>
      <c r="C57" s="13" t="str">
        <f>_xlfn.CONCAT("(",FIXED(VLOOKUP($L56,logit.white!$B:$S,3,0),4),")")</f>
        <v>(0.3204)</v>
      </c>
      <c r="D57" s="24" t="str">
        <f>_xlfn.CONCAT("(",FIXED(VLOOKUP($L56,logit.white!$B:$S,6,0),4),")")</f>
        <v>(0.6743)</v>
      </c>
      <c r="E57" s="14" t="str">
        <f>_xlfn.CONCAT("(",FIXED(VLOOKUP($L56,logit.white!$B:$S,9,0),4),")")</f>
        <v>(0.3659)</v>
      </c>
      <c r="F57" s="13" t="str">
        <f>_xlfn.CONCAT("(",FIXED(VLOOKUP($L56,logit.black!$B:$S,3,0),4),")")</f>
        <v>(0.4125)</v>
      </c>
      <c r="G57" s="24" t="str">
        <f>_xlfn.CONCAT("(",FIXED(VLOOKUP($L56,logit.black!$B:$S,6,0),4),")")</f>
        <v>(0.8253)</v>
      </c>
      <c r="H57" s="14" t="str">
        <f>_xlfn.CONCAT("(",FIXED(VLOOKUP($L56,logit.black!$B:$S,9,0),4),")")</f>
        <v>(0.4844)</v>
      </c>
      <c r="I57" s="13" t="str">
        <f>_xlfn.CONCAT("(",FIXED(VLOOKUP($L56,logit.hispan!$B:$S,3,0),4),")")</f>
        <v>(0.5532)</v>
      </c>
      <c r="J57" s="24" t="str">
        <f>_xlfn.CONCAT("(",FIXED(VLOOKUP($L56,logit.hispan!$B:$S,6,0),4),")")</f>
        <v>(2,399.5452)</v>
      </c>
      <c r="K57" s="14" t="str">
        <f>_xlfn.CONCAT("(",FIXED(VLOOKUP($L56,logit.hispan!$B:$S,9,0),4),")")</f>
        <v>(0.6298)</v>
      </c>
    </row>
    <row r="58" spans="2:12" x14ac:dyDescent="0.25">
      <c r="B58" s="109" t="s">
        <v>136</v>
      </c>
      <c r="C58" s="15" t="str">
        <f>_xlfn.CONCAT(FIXED(VLOOKUP($L58,logit.white!$B:$S,2,0),4)," ",VLOOKUP($L58,logit.white!$B:$S,15,0))</f>
        <v xml:space="preserve">-0.0106 </v>
      </c>
      <c r="D58" s="23" t="str">
        <f>_xlfn.CONCAT(FIXED(VLOOKUP($L58,logit.white!$B:$S,5,0),4)," ",VLOOKUP($L58,logit.white!$B:$S,16,0))</f>
        <v xml:space="preserve">-0.6315 </v>
      </c>
      <c r="E58" s="20" t="str">
        <f>_xlfn.CONCAT(FIXED(VLOOKUP($L58,logit.white!$B:$S,8,0),4)," ",VLOOKUP($L58,logit.white!$B:$S,17,0))</f>
        <v xml:space="preserve">0.3010 </v>
      </c>
      <c r="F58" s="15" t="str">
        <f>_xlfn.CONCAT(FIXED(VLOOKUP($L58,logit.black!$B:$S,2,0),4)," ",VLOOKUP($L58,logit.black!$B:$S,15,0))</f>
        <v xml:space="preserve">0.2227 </v>
      </c>
      <c r="G58" s="19" t="str">
        <f>_xlfn.CONCAT(FIXED(VLOOKUP($L58,logit.black!$B:$S,5,0),4)," ",VLOOKUP($L58,logit.black!$B:$S,16,0))</f>
        <v xml:space="preserve">0.9961 </v>
      </c>
      <c r="H58" s="20" t="str">
        <f>_xlfn.CONCAT(FIXED(VLOOKUP($L58,logit.black!$B:$S,8,0),4)," ",VLOOKUP($L58,logit.black!$B:$S,17,0))</f>
        <v xml:space="preserve">-0.1054 </v>
      </c>
      <c r="I58" s="15" t="str">
        <f>_xlfn.CONCAT(FIXED(VLOOKUP($L58,logit.hispan!$B:$S,2,0),4)," ",VLOOKUP($L58,logit.hispan!$B:$S,15,0))</f>
        <v xml:space="preserve">1.7076 </v>
      </c>
      <c r="J58" s="19" t="str">
        <f>_xlfn.CONCAT(FIXED(VLOOKUP($L58,logit.hispan!$B:$S,5,0),4)," ",VLOOKUP($L58,logit.hispan!$B:$S,16,0))</f>
        <v xml:space="preserve">19.9129 </v>
      </c>
      <c r="K58" s="20" t="str">
        <f>_xlfn.CONCAT(FIXED(VLOOKUP($L58,logit.hispan!$B:$S,8,0),4)," ",VLOOKUP($L58,logit.hispan!$B:$S,17,0))</f>
        <v xml:space="preserve">1.3643 </v>
      </c>
      <c r="L58" s="11" t="s">
        <v>46</v>
      </c>
    </row>
    <row r="59" spans="2:12" x14ac:dyDescent="0.25">
      <c r="B59" s="110"/>
      <c r="C59" s="13" t="str">
        <f>_xlfn.CONCAT("(",FIXED(VLOOKUP($L58,logit.white!$B:$S,3,0),4),")")</f>
        <v>(0.3147)</v>
      </c>
      <c r="D59" s="24" t="str">
        <f>_xlfn.CONCAT("(",FIXED(VLOOKUP($L58,logit.white!$B:$S,6,0),4),")")</f>
        <v>(0.6617)</v>
      </c>
      <c r="E59" s="14" t="str">
        <f>_xlfn.CONCAT("(",FIXED(VLOOKUP($L58,logit.white!$B:$S,9,0),4),")")</f>
        <v>(0.3625)</v>
      </c>
      <c r="F59" s="13" t="str">
        <f>_xlfn.CONCAT("(",FIXED(VLOOKUP($L58,logit.black!$B:$S,3,0),4),")")</f>
        <v>(0.4234)</v>
      </c>
      <c r="G59" s="24" t="str">
        <f>_xlfn.CONCAT("(",FIXED(VLOOKUP($L58,logit.black!$B:$S,6,0),4),")")</f>
        <v>(0.8247)</v>
      </c>
      <c r="H59" s="14" t="str">
        <f>_xlfn.CONCAT("(",FIXED(VLOOKUP($L58,logit.black!$B:$S,9,0),4),")")</f>
        <v>(0.5066)</v>
      </c>
      <c r="I59" s="13" t="str">
        <f>_xlfn.CONCAT("(",FIXED(VLOOKUP($L58,logit.hispan!$B:$S,3,0),4),")")</f>
        <v>(0.5309)</v>
      </c>
      <c r="J59" s="24" t="str">
        <f>_xlfn.CONCAT("(",FIXED(VLOOKUP($L58,logit.hispan!$B:$S,6,0),4),")")</f>
        <v>(2,399.5451)</v>
      </c>
      <c r="K59" s="14" t="str">
        <f>_xlfn.CONCAT("(",FIXED(VLOOKUP($L58,logit.hispan!$B:$S,9,0),4),")")</f>
        <v>(0.6087)</v>
      </c>
    </row>
    <row r="60" spans="2:12" x14ac:dyDescent="0.25">
      <c r="B60" s="109" t="s">
        <v>135</v>
      </c>
      <c r="C60" s="15" t="str">
        <f>_xlfn.CONCAT(FIXED(VLOOKUP($L60,logit.white!$B:$S,2,0),4)," ",VLOOKUP($L60,logit.white!$B:$S,15,0))</f>
        <v xml:space="preserve">0.3740 </v>
      </c>
      <c r="D60" s="23" t="str">
        <f>_xlfn.CONCAT(FIXED(VLOOKUP($L60,logit.white!$B:$S,5,0),4)," ",VLOOKUP($L60,logit.white!$B:$S,16,0))</f>
        <v xml:space="preserve">-0.2148 </v>
      </c>
      <c r="E60" s="20" t="str">
        <f>_xlfn.CONCAT(FIXED(VLOOKUP($L60,logit.white!$B:$S,8,0),4)," ",VLOOKUP($L60,logit.white!$B:$S,17,0))</f>
        <v xml:space="preserve">0.6072 </v>
      </c>
      <c r="F60" s="15" t="str">
        <f>_xlfn.CONCAT(FIXED(VLOOKUP($L60,logit.black!$B:$S,2,0),4)," ",VLOOKUP($L60,logit.black!$B:$S,15,0))</f>
        <v xml:space="preserve">0.3209 </v>
      </c>
      <c r="G60" s="19" t="str">
        <f>_xlfn.CONCAT(FIXED(VLOOKUP($L60,logit.black!$B:$S,5,0),4)," ",VLOOKUP($L60,logit.black!$B:$S,16,0))</f>
        <v xml:space="preserve">0.8198 </v>
      </c>
      <c r="H60" s="20" t="str">
        <f>_xlfn.CONCAT(FIXED(VLOOKUP($L60,logit.black!$B:$S,8,0),4)," ",VLOOKUP($L60,logit.black!$B:$S,17,0))</f>
        <v xml:space="preserve">0.1875 </v>
      </c>
      <c r="I60" s="15" t="str">
        <f>_xlfn.CONCAT(FIXED(VLOOKUP($L60,logit.hispan!$B:$S,2,0),4)," ",VLOOKUP($L60,logit.hispan!$B:$S,15,0))</f>
        <v xml:space="preserve">1.6437 </v>
      </c>
      <c r="J60" s="19" t="str">
        <f>_xlfn.CONCAT(FIXED(VLOOKUP($L60,logit.hispan!$B:$S,5,0),4)," ",VLOOKUP($L60,logit.hispan!$B:$S,16,0))</f>
        <v xml:space="preserve">19.8014 </v>
      </c>
      <c r="K60" s="20" t="str">
        <f>_xlfn.CONCAT(FIXED(VLOOKUP($L60,logit.hispan!$B:$S,8,0),4)," ",VLOOKUP($L60,logit.hispan!$B:$S,17,0))</f>
        <v xml:space="preserve">1.3087 </v>
      </c>
      <c r="L60" s="11" t="s">
        <v>131</v>
      </c>
    </row>
    <row r="61" spans="2:12" x14ac:dyDescent="0.25">
      <c r="B61" s="110"/>
      <c r="C61" s="13" t="str">
        <f>_xlfn.CONCAT("(",FIXED(VLOOKUP($L60,logit.white!$B:$S,3,0),4),")")</f>
        <v>(0.3005)</v>
      </c>
      <c r="D61" s="24" t="str">
        <f>_xlfn.CONCAT("(",FIXED(VLOOKUP($L60,logit.white!$B:$S,6,0),4),")")</f>
        <v>(0.6465)</v>
      </c>
      <c r="E61" s="14" t="str">
        <f>_xlfn.CONCAT("(",FIXED(VLOOKUP($L60,logit.white!$B:$S,9,0),4),")")</f>
        <v>(0.3390)</v>
      </c>
      <c r="F61" s="13" t="str">
        <f>_xlfn.CONCAT("(",FIXED(VLOOKUP($L60,logit.black!$B:$S,3,0),4),")")</f>
        <v>(0.4084)</v>
      </c>
      <c r="G61" s="24" t="str">
        <f>_xlfn.CONCAT("(",FIXED(VLOOKUP($L60,logit.black!$B:$S,6,0),4),")")</f>
        <v>(0.8081)</v>
      </c>
      <c r="H61" s="14" t="str">
        <f>_xlfn.CONCAT("(",FIXED(VLOOKUP($L60,logit.black!$B:$S,9,0),4),")")</f>
        <v>(0.4819)</v>
      </c>
      <c r="I61" s="13" t="str">
        <f>_xlfn.CONCAT("(",FIXED(VLOOKUP($L60,logit.hispan!$B:$S,3,0),4),")")</f>
        <v>(0.5075)</v>
      </c>
      <c r="J61" s="24" t="str">
        <f>_xlfn.CONCAT("(",FIXED(VLOOKUP($L60,logit.hispan!$B:$S,6,0),4),")")</f>
        <v>(2,399.5451)</v>
      </c>
      <c r="K61" s="14" t="str">
        <f>_xlfn.CONCAT("(",FIXED(VLOOKUP($L60,logit.hispan!$B:$S,9,0),4),")")</f>
        <v>(0.5686)</v>
      </c>
    </row>
    <row r="62" spans="2:12" x14ac:dyDescent="0.25">
      <c r="B62" s="130" t="s">
        <v>106</v>
      </c>
      <c r="C62" s="15" t="str">
        <f>_xlfn.CONCAT(FIXED(VLOOKUP($L62,logit.white!$B:$S,2,0),4)," ",VLOOKUP($L62,logit.white!$B:$S,15,0))</f>
        <v xml:space="preserve">-0.0871 </v>
      </c>
      <c r="D62" s="23" t="str">
        <f>_xlfn.CONCAT(FIXED(VLOOKUP($L62,logit.white!$B:$S,5,0),4)," ",VLOOKUP($L62,logit.white!$B:$S,16,0))</f>
        <v xml:space="preserve">-0.2785 </v>
      </c>
      <c r="E62" s="20" t="str">
        <f>_xlfn.CONCAT(FIXED(VLOOKUP($L62,logit.white!$B:$S,8,0),4)," ",VLOOKUP($L62,logit.white!$B:$S,17,0))</f>
        <v xml:space="preserve">-0.0329 </v>
      </c>
      <c r="F62" s="15" t="str">
        <f>_xlfn.CONCAT(FIXED(VLOOKUP($L62,logit.black!$B:$S,2,0),4)," ",VLOOKUP($L62,logit.black!$B:$S,15,0))</f>
        <v xml:space="preserve">0.0886 </v>
      </c>
      <c r="G62" s="19" t="str">
        <f>_xlfn.CONCAT(FIXED(VLOOKUP($L62,logit.black!$B:$S,5,0),4)," ",VLOOKUP($L62,logit.black!$B:$S,16,0))</f>
        <v xml:space="preserve">0.2561 </v>
      </c>
      <c r="H62" s="20" t="str">
        <f>_xlfn.CONCAT(FIXED(VLOOKUP($L62,logit.black!$B:$S,8,0),4)," ",VLOOKUP($L62,logit.black!$B:$S,17,0))</f>
        <v xml:space="preserve">-0.1068 </v>
      </c>
      <c r="I62" s="15" t="str">
        <f>_xlfn.CONCAT(FIXED(VLOOKUP($L62,logit.hispan!$B:$S,2,0),4)," ",VLOOKUP($L62,logit.hispan!$B:$S,15,0))</f>
        <v xml:space="preserve">0.1348 </v>
      </c>
      <c r="J62" s="19" t="str">
        <f>_xlfn.CONCAT(FIXED(VLOOKUP($L62,logit.hispan!$B:$S,5,0),4)," ",VLOOKUP($L62,logit.hispan!$B:$S,16,0))</f>
        <v xml:space="preserve">0.0424 </v>
      </c>
      <c r="K62" s="20" t="str">
        <f>_xlfn.CONCAT(FIXED(VLOOKUP($L62,logit.hispan!$B:$S,8,0),4)," ",VLOOKUP($L62,logit.hispan!$B:$S,17,0))</f>
        <v xml:space="preserve">0.0596 </v>
      </c>
      <c r="L62" s="11" t="s">
        <v>106</v>
      </c>
    </row>
    <row r="63" spans="2:12" x14ac:dyDescent="0.25">
      <c r="B63" s="130"/>
      <c r="C63" s="13" t="str">
        <f>_xlfn.CONCAT("(",FIXED(VLOOKUP($L62,logit.white!$B:$S,3,0),4),")")</f>
        <v>(0.1025)</v>
      </c>
      <c r="D63" s="24" t="str">
        <f>_xlfn.CONCAT("(",FIXED(VLOOKUP($L62,logit.white!$B:$S,6,0),4),")")</f>
        <v>(0.1931)</v>
      </c>
      <c r="E63" s="14" t="str">
        <f>_xlfn.CONCAT("(",FIXED(VLOOKUP($L62,logit.white!$B:$S,9,0),4),")")</f>
        <v>(0.1231)</v>
      </c>
      <c r="F63" s="13" t="str">
        <f>_xlfn.CONCAT("(",FIXED(VLOOKUP($L62,logit.black!$B:$S,3,0),4),")")</f>
        <v>(0.1065)</v>
      </c>
      <c r="G63" s="24" t="str">
        <f>_xlfn.CONCAT("(",FIXED(VLOOKUP($L62,logit.black!$B:$S,6,0),4),")")</f>
        <v>(0.1614)</v>
      </c>
      <c r="H63" s="14" t="str">
        <f>_xlfn.CONCAT("(",FIXED(VLOOKUP($L62,logit.black!$B:$S,9,0),4),")")</f>
        <v>(0.1466)</v>
      </c>
      <c r="I63" s="13" t="str">
        <f>_xlfn.CONCAT("(",FIXED(VLOOKUP($L62,logit.hispan!$B:$S,3,0),4),")")</f>
        <v>(0.1547)</v>
      </c>
      <c r="J63" s="24" t="str">
        <f>_xlfn.CONCAT("(",FIXED(VLOOKUP($L62,logit.hispan!$B:$S,6,0),4),")")</f>
        <v>(0.2793)</v>
      </c>
      <c r="K63" s="14" t="str">
        <f>_xlfn.CONCAT("(",FIXED(VLOOKUP($L62,logit.hispan!$B:$S,9,0),4),")")</f>
        <v>(0.2009)</v>
      </c>
    </row>
    <row r="64" spans="2:12" x14ac:dyDescent="0.25">
      <c r="B64" s="130" t="s">
        <v>20</v>
      </c>
      <c r="C64" s="15" t="str">
        <f>_xlfn.CONCAT(FIXED(VLOOKUP($L64,logit.white!$B:$S,2,0),4)," ",VLOOKUP($L64,logit.white!$B:$S,15,0))</f>
        <v>-1.7331 ***</v>
      </c>
      <c r="D64" s="23" t="str">
        <f>_xlfn.CONCAT(FIXED(VLOOKUP($L64,logit.white!$B:$S,5,0),4)," ",VLOOKUP($L64,logit.white!$B:$S,16,0))</f>
        <v>-2.3511 ***</v>
      </c>
      <c r="E64" s="20" t="str">
        <f>_xlfn.CONCAT(FIXED(VLOOKUP($L64,logit.white!$B:$S,8,0),4)," ",VLOOKUP($L64,logit.white!$B:$S,17,0))</f>
        <v>-1.0986 ***</v>
      </c>
      <c r="F64" s="15" t="str">
        <f>_xlfn.CONCAT(FIXED(VLOOKUP($L64,logit.black!$B:$S,2,0),4)," ",VLOOKUP($L64,logit.black!$B:$S,15,0))</f>
        <v>-2.0935 ***</v>
      </c>
      <c r="G64" s="19" t="str">
        <f>_xlfn.CONCAT(FIXED(VLOOKUP($L64,logit.black!$B:$S,5,0),4)," ",VLOOKUP($L64,logit.black!$B:$S,16,0))</f>
        <v>-1.9679 ***</v>
      </c>
      <c r="H64" s="20" t="str">
        <f>_xlfn.CONCAT(FIXED(VLOOKUP($L64,logit.black!$B:$S,8,0),4)," ",VLOOKUP($L64,logit.black!$B:$S,17,0))</f>
        <v>-2.3068 ***</v>
      </c>
      <c r="I64" s="15" t="str">
        <f>_xlfn.CONCAT(FIXED(VLOOKUP($L64,logit.hispan!$B:$S,2,0),4)," ",VLOOKUP($L64,logit.hispan!$B:$S,15,0))</f>
        <v>-2.2005 ***</v>
      </c>
      <c r="J64" s="19" t="str">
        <f>_xlfn.CONCAT(FIXED(VLOOKUP($L64,logit.hispan!$B:$S,5,0),4)," ",VLOOKUP($L64,logit.hispan!$B:$S,16,0))</f>
        <v>-2.8661 ***</v>
      </c>
      <c r="K64" s="20" t="str">
        <f>_xlfn.CONCAT(FIXED(VLOOKUP($L64,logit.hispan!$B:$S,8,0),4)," ",VLOOKUP($L64,logit.hispan!$B:$S,17,0))</f>
        <v>-1.3851 **</v>
      </c>
      <c r="L64" t="s">
        <v>172</v>
      </c>
    </row>
    <row r="65" spans="2:11" x14ac:dyDescent="0.25">
      <c r="B65" s="130"/>
      <c r="C65" s="13" t="str">
        <f>_xlfn.CONCAT("(",FIXED(VLOOKUP($L64,logit.white!$B:$S,3,0),4),")")</f>
        <v>(0.2061)</v>
      </c>
      <c r="D65" s="24" t="str">
        <f>_xlfn.CONCAT("(",FIXED(VLOOKUP($L64,logit.white!$B:$S,6,0),4),")")</f>
        <v>(0.3002)</v>
      </c>
      <c r="E65" s="14" t="str">
        <f>_xlfn.CONCAT("(",FIXED(VLOOKUP($L64,logit.white!$B:$S,9,0),4),")")</f>
        <v>(0.2853)</v>
      </c>
      <c r="F65" s="13" t="str">
        <f>_xlfn.CONCAT("(",FIXED(VLOOKUP($L64,logit.black!$B:$S,3,0),4),")")</f>
        <v>(0.2110)</v>
      </c>
      <c r="G65" s="24" t="str">
        <f>_xlfn.CONCAT("(",FIXED(VLOOKUP($L64,logit.black!$B:$S,6,0),4),")")</f>
        <v>(0.2921)</v>
      </c>
      <c r="H65" s="14" t="str">
        <f>_xlfn.CONCAT("(",FIXED(VLOOKUP($L64,logit.black!$B:$S,9,0),4),")")</f>
        <v>(0.3162)</v>
      </c>
      <c r="I65" s="13" t="str">
        <f>_xlfn.CONCAT("(",FIXED(VLOOKUP($L64,logit.hispan!$B:$S,3,0),4),")")</f>
        <v>(0.3043)</v>
      </c>
      <c r="J65" s="24" t="str">
        <f>_xlfn.CONCAT("(",FIXED(VLOOKUP($L64,logit.hispan!$B:$S,6,0),4),")")</f>
        <v>(0.4491)</v>
      </c>
      <c r="K65" s="14" t="str">
        <f>_xlfn.CONCAT("(",FIXED(VLOOKUP($L64,logit.hispan!$B:$S,9,0),4),")")</f>
        <v>(0.4357)</v>
      </c>
    </row>
    <row r="66" spans="2:11" x14ac:dyDescent="0.25">
      <c r="B66" s="18" t="s">
        <v>107</v>
      </c>
      <c r="C66" s="15" t="s">
        <v>112</v>
      </c>
      <c r="D66" s="19" t="s">
        <v>112</v>
      </c>
      <c r="E66" s="20" t="s">
        <v>112</v>
      </c>
      <c r="F66" s="15" t="s">
        <v>112</v>
      </c>
      <c r="G66" s="19" t="s">
        <v>112</v>
      </c>
      <c r="H66" s="20" t="s">
        <v>112</v>
      </c>
      <c r="I66" s="15" t="s">
        <v>112</v>
      </c>
      <c r="J66" s="19" t="s">
        <v>112</v>
      </c>
      <c r="K66" s="20" t="s">
        <v>112</v>
      </c>
    </row>
    <row r="67" spans="2:11" x14ac:dyDescent="0.25">
      <c r="B67" s="18" t="s">
        <v>108</v>
      </c>
      <c r="C67" s="15" t="s">
        <v>112</v>
      </c>
      <c r="D67" s="19" t="s">
        <v>112</v>
      </c>
      <c r="E67" s="20" t="s">
        <v>112</v>
      </c>
      <c r="F67" s="15" t="s">
        <v>112</v>
      </c>
      <c r="G67" s="19" t="s">
        <v>112</v>
      </c>
      <c r="H67" s="20" t="s">
        <v>112</v>
      </c>
      <c r="I67" s="15" t="s">
        <v>112</v>
      </c>
      <c r="J67" s="19" t="s">
        <v>112</v>
      </c>
      <c r="K67" s="20" t="s">
        <v>112</v>
      </c>
    </row>
    <row r="68" spans="2:11" x14ac:dyDescent="0.25">
      <c r="B68" s="18" t="s">
        <v>171</v>
      </c>
      <c r="C68" s="48">
        <v>75298</v>
      </c>
      <c r="D68" s="33">
        <v>33508</v>
      </c>
      <c r="E68" s="49">
        <v>41790</v>
      </c>
      <c r="F68" s="48">
        <v>84108</v>
      </c>
      <c r="G68" s="33">
        <v>43657</v>
      </c>
      <c r="H68" s="49">
        <v>40451</v>
      </c>
      <c r="I68" s="48">
        <v>35318</v>
      </c>
      <c r="J68" s="33">
        <v>16300</v>
      </c>
      <c r="K68" s="33">
        <v>19018</v>
      </c>
    </row>
    <row r="69" spans="2:11" ht="15.75" thickBot="1" x14ac:dyDescent="0.3">
      <c r="B69" s="8" t="s">
        <v>629</v>
      </c>
      <c r="C69" s="21">
        <v>0.18459999999999999</v>
      </c>
      <c r="D69" s="51">
        <v>0.1963</v>
      </c>
      <c r="E69" s="50">
        <v>0.1741</v>
      </c>
      <c r="F69" s="21">
        <v>0.1963</v>
      </c>
      <c r="G69" s="51">
        <v>0.18740000000000001</v>
      </c>
      <c r="H69" s="50">
        <v>0.19839999999999999</v>
      </c>
      <c r="I69" s="21">
        <v>0.17560000000000001</v>
      </c>
      <c r="J69" s="51">
        <v>0.19120000000000001</v>
      </c>
      <c r="K69" s="51">
        <v>0.17460000000000001</v>
      </c>
    </row>
  </sheetData>
  <mergeCells count="33">
    <mergeCell ref="B1:K1"/>
    <mergeCell ref="B24:B25"/>
    <mergeCell ref="B2:K2"/>
    <mergeCell ref="B4:B5"/>
    <mergeCell ref="B6:B7"/>
    <mergeCell ref="B8:B9"/>
    <mergeCell ref="B10:B11"/>
    <mergeCell ref="B12:B13"/>
    <mergeCell ref="B14:B15"/>
    <mergeCell ref="B16:B17"/>
    <mergeCell ref="B18:B19"/>
    <mergeCell ref="B20:B21"/>
    <mergeCell ref="B22:B23"/>
    <mergeCell ref="B48:B49"/>
    <mergeCell ref="B26:B27"/>
    <mergeCell ref="B28:B29"/>
    <mergeCell ref="B30:B31"/>
    <mergeCell ref="B32:B33"/>
    <mergeCell ref="B34:B35"/>
    <mergeCell ref="B36:B37"/>
    <mergeCell ref="B38:B39"/>
    <mergeCell ref="B40:B41"/>
    <mergeCell ref="B42:B43"/>
    <mergeCell ref="B44:B45"/>
    <mergeCell ref="B46:B47"/>
    <mergeCell ref="B64:B65"/>
    <mergeCell ref="B62:B63"/>
    <mergeCell ref="B50:B51"/>
    <mergeCell ref="B52:B53"/>
    <mergeCell ref="B54:B55"/>
    <mergeCell ref="B56:B57"/>
    <mergeCell ref="B58:B59"/>
    <mergeCell ref="B60:B61"/>
  </mergeCells>
  <pageMargins left="0.7" right="0.7" top="0.75" bottom="0.75" header="0.3" footer="0.3"/>
  <pageSetup scale="52" orientation="landscape" horizontalDpi="1200" verticalDpi="12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F4A44-0468-4C61-9905-7690D86CC755}">
  <dimension ref="A1:W404"/>
  <sheetViews>
    <sheetView workbookViewId="0">
      <selection activeCell="T5" sqref="T5"/>
    </sheetView>
  </sheetViews>
  <sheetFormatPr defaultRowHeight="15" x14ac:dyDescent="0.25"/>
  <cols>
    <col min="1" max="1" width="4" bestFit="1" customWidth="1"/>
    <col min="20" max="23" width="4" bestFit="1" customWidth="1"/>
  </cols>
  <sheetData>
    <row r="1" spans="1:23" x14ac:dyDescent="0.25">
      <c r="B1" t="s">
        <v>614</v>
      </c>
      <c r="C1" t="s">
        <v>610</v>
      </c>
      <c r="D1" t="s">
        <v>611</v>
      </c>
      <c r="E1" t="s">
        <v>612</v>
      </c>
      <c r="F1" t="s">
        <v>613</v>
      </c>
      <c r="G1" t="s">
        <v>615</v>
      </c>
      <c r="H1" t="s">
        <v>616</v>
      </c>
      <c r="I1" t="s">
        <v>617</v>
      </c>
      <c r="J1" t="s">
        <v>618</v>
      </c>
      <c r="K1" t="s">
        <v>619</v>
      </c>
      <c r="L1" t="s">
        <v>620</v>
      </c>
      <c r="M1" t="s">
        <v>621</v>
      </c>
      <c r="N1" t="s">
        <v>622</v>
      </c>
      <c r="O1" t="s">
        <v>623</v>
      </c>
      <c r="P1" t="s">
        <v>624</v>
      </c>
      <c r="Q1" t="s">
        <v>625</v>
      </c>
      <c r="R1" t="s">
        <v>626</v>
      </c>
    </row>
    <row r="2" spans="1:23" x14ac:dyDescent="0.25">
      <c r="A2">
        <v>1</v>
      </c>
      <c r="B2" t="s">
        <v>172</v>
      </c>
      <c r="C2">
        <v>-1.8709294755349499</v>
      </c>
      <c r="D2">
        <v>0.139433951607177</v>
      </c>
      <c r="E2">
        <v>-13.418033800016399</v>
      </c>
      <c r="F2" s="1">
        <v>4.7412613282958698E-41</v>
      </c>
      <c r="G2">
        <v>-1.85997019308929</v>
      </c>
      <c r="H2">
        <v>0.13916112802362399</v>
      </c>
      <c r="I2">
        <v>-13.365587211778999</v>
      </c>
      <c r="J2" s="1">
        <v>9.6073823008348606E-41</v>
      </c>
      <c r="K2">
        <v>-1.5993497606658</v>
      </c>
      <c r="L2">
        <v>0.13506005774671501</v>
      </c>
      <c r="M2">
        <v>-11.841767191193901</v>
      </c>
      <c r="N2" s="1">
        <v>2.37397377958182E-32</v>
      </c>
      <c r="O2">
        <v>-3.2036852773753801</v>
      </c>
      <c r="P2">
        <v>4.3997047024023503E-2</v>
      </c>
      <c r="Q2">
        <v>-72.815915932405403</v>
      </c>
      <c r="R2">
        <v>0</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-6.8914203892105896E-2</v>
      </c>
      <c r="D3">
        <v>6.4342619127754297E-2</v>
      </c>
      <c r="E3">
        <v>-1.0710506477094901</v>
      </c>
      <c r="F3">
        <v>0.28414665711345</v>
      </c>
      <c r="G3">
        <v>-6.87885665154684E-2</v>
      </c>
      <c r="H3">
        <v>6.4268123440432104E-2</v>
      </c>
      <c r="I3">
        <v>-1.0703372501490001</v>
      </c>
      <c r="J3">
        <v>0.28446753310768103</v>
      </c>
      <c r="K3">
        <v>-7.1080629359140196E-2</v>
      </c>
      <c r="L3">
        <v>6.4479987638291103E-2</v>
      </c>
      <c r="M3">
        <v>-1.1023672919709</v>
      </c>
      <c r="N3">
        <v>0.27030202521530999</v>
      </c>
      <c r="O3">
        <v>2.27421671846674E-2</v>
      </c>
      <c r="P3">
        <v>6.5764995291957604E-2</v>
      </c>
      <c r="Q3">
        <v>0.34580960712770797</v>
      </c>
      <c r="R3">
        <v>0.72948580466061996</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10</v>
      </c>
      <c r="C4">
        <v>-1.7201179829891101E-2</v>
      </c>
      <c r="D4">
        <v>2.58305153692911E-2</v>
      </c>
      <c r="E4">
        <v>-0.66592476317143001</v>
      </c>
      <c r="F4">
        <v>0.50545919147391205</v>
      </c>
      <c r="G4">
        <v>-1.65440413641713E-2</v>
      </c>
      <c r="H4">
        <v>2.5811467114626601E-2</v>
      </c>
      <c r="I4">
        <v>-0.64095703241898705</v>
      </c>
      <c r="J4">
        <v>0.52155059973792195</v>
      </c>
      <c r="K4">
        <v>-1.7862209175572699E-2</v>
      </c>
      <c r="L4">
        <v>2.58954188164131E-2</v>
      </c>
      <c r="M4">
        <v>-0.68978259445069401</v>
      </c>
      <c r="N4">
        <v>0.49033091597683498</v>
      </c>
      <c r="O4">
        <v>-0.15024470134718801</v>
      </c>
      <c r="P4">
        <v>2.4669370389052502E-2</v>
      </c>
      <c r="Q4">
        <v>-6.0903338422394997</v>
      </c>
      <c r="R4" s="1">
        <v>1.1267547470661901E-9</v>
      </c>
      <c r="T4" t="str">
        <f>IF(F4&lt;0.001,"***",IF(F4&lt;0.01,"**",IF(F4&lt;0.05,"*",IF(F4&lt;0.1,"^",""))))</f>
        <v/>
      </c>
      <c r="U4" t="str">
        <f t="shared" si="1"/>
        <v/>
      </c>
      <c r="V4" t="str">
        <f t="shared" si="2"/>
        <v/>
      </c>
      <c r="W4" t="str">
        <f t="shared" si="3"/>
        <v>***</v>
      </c>
    </row>
    <row r="5" spans="1:23" x14ac:dyDescent="0.25">
      <c r="A5">
        <v>4</v>
      </c>
      <c r="B5" t="s">
        <v>12</v>
      </c>
      <c r="C5">
        <v>-8.4054873315423495E-2</v>
      </c>
      <c r="D5">
        <v>3.0672324574539601E-2</v>
      </c>
      <c r="E5">
        <v>-2.7404141838403602</v>
      </c>
      <c r="F5">
        <v>6.13618037602823E-3</v>
      </c>
      <c r="G5">
        <v>-8.3266543714992799E-2</v>
      </c>
      <c r="H5">
        <v>3.0631774043413201E-2</v>
      </c>
      <c r="I5">
        <v>-2.7183062788652901</v>
      </c>
      <c r="J5">
        <v>6.56170672080499E-3</v>
      </c>
      <c r="K5">
        <v>-9.0805702166938201E-2</v>
      </c>
      <c r="L5">
        <v>3.0773034406123102E-2</v>
      </c>
      <c r="M5">
        <v>-2.9508205453040999</v>
      </c>
      <c r="N5">
        <v>3.1693099621295799E-3</v>
      </c>
      <c r="O5">
        <v>-0.31473185029238598</v>
      </c>
      <c r="P5">
        <v>2.7749320009001099E-2</v>
      </c>
      <c r="Q5">
        <v>-11.3419662244082</v>
      </c>
      <c r="R5" s="1">
        <v>8.1297063861438001E-30</v>
      </c>
      <c r="T5" t="str">
        <f t="shared" si="0"/>
        <v>**</v>
      </c>
      <c r="U5" t="str">
        <f t="shared" si="1"/>
        <v>**</v>
      </c>
      <c r="V5" t="str">
        <f t="shared" si="2"/>
        <v>**</v>
      </c>
      <c r="W5" t="str">
        <f t="shared" si="3"/>
        <v>***</v>
      </c>
    </row>
    <row r="6" spans="1:23" x14ac:dyDescent="0.25">
      <c r="A6">
        <v>5</v>
      </c>
      <c r="B6" t="s">
        <v>124</v>
      </c>
      <c r="C6">
        <v>8.3052893703932096E-2</v>
      </c>
      <c r="D6">
        <v>2.5308104389356399E-2</v>
      </c>
      <c r="E6">
        <v>3.2816718481239202</v>
      </c>
      <c r="F6">
        <v>1.0319362192856699E-3</v>
      </c>
      <c r="G6">
        <v>7.5492769115391101E-2</v>
      </c>
      <c r="H6">
        <v>2.4627540058306401E-2</v>
      </c>
      <c r="I6">
        <v>3.0653800150831101</v>
      </c>
      <c r="J6">
        <v>2.17393584458284E-3</v>
      </c>
      <c r="K6">
        <v>8.9237992876392003E-2</v>
      </c>
      <c r="L6">
        <v>2.47576842035197E-2</v>
      </c>
      <c r="M6">
        <v>3.6044563838368</v>
      </c>
      <c r="N6">
        <v>3.1280697252264E-4</v>
      </c>
      <c r="O6" t="s">
        <v>170</v>
      </c>
      <c r="P6" t="s">
        <v>170</v>
      </c>
      <c r="Q6" t="s">
        <v>170</v>
      </c>
      <c r="R6" t="s">
        <v>170</v>
      </c>
      <c r="T6" t="str">
        <f t="shared" si="0"/>
        <v>**</v>
      </c>
      <c r="U6" t="str">
        <f t="shared" si="1"/>
        <v>**</v>
      </c>
      <c r="V6" t="str">
        <f t="shared" si="2"/>
        <v>***</v>
      </c>
      <c r="W6" t="str">
        <f t="shared" si="3"/>
        <v/>
      </c>
    </row>
    <row r="7" spans="1:23" x14ac:dyDescent="0.25">
      <c r="A7">
        <v>6</v>
      </c>
      <c r="B7" t="s">
        <v>24</v>
      </c>
      <c r="C7">
        <v>-1.62318379492076E-2</v>
      </c>
      <c r="D7">
        <v>3.29362426884292E-2</v>
      </c>
      <c r="E7">
        <v>-0.492826036738852</v>
      </c>
      <c r="F7">
        <v>0.62213551194079797</v>
      </c>
      <c r="G7">
        <v>-2.0245784315963501E-2</v>
      </c>
      <c r="H7">
        <v>3.2877002410599702E-2</v>
      </c>
      <c r="I7">
        <v>-0.61580383950807305</v>
      </c>
      <c r="J7">
        <v>0.53802399303461701</v>
      </c>
      <c r="K7">
        <v>-1.2120387195526E-2</v>
      </c>
      <c r="L7">
        <v>3.3102946382503502E-2</v>
      </c>
      <c r="M7">
        <v>-0.36614224774663001</v>
      </c>
      <c r="N7">
        <v>0.71425893388750605</v>
      </c>
      <c r="O7" t="s">
        <v>170</v>
      </c>
      <c r="P7" t="s">
        <v>170</v>
      </c>
      <c r="Q7" t="s">
        <v>170</v>
      </c>
      <c r="R7" t="s">
        <v>170</v>
      </c>
      <c r="T7" t="str">
        <f t="shared" si="0"/>
        <v/>
      </c>
      <c r="U7" t="str">
        <f t="shared" si="1"/>
        <v/>
      </c>
      <c r="V7" t="str">
        <f t="shared" si="2"/>
        <v/>
      </c>
      <c r="W7" t="str">
        <f t="shared" si="3"/>
        <v/>
      </c>
    </row>
    <row r="8" spans="1:23" x14ac:dyDescent="0.25">
      <c r="A8">
        <v>7</v>
      </c>
      <c r="B8" t="s">
        <v>23</v>
      </c>
      <c r="C8">
        <v>-0.20924715589201701</v>
      </c>
      <c r="D8">
        <v>3.0448378702196899E-2</v>
      </c>
      <c r="E8">
        <v>-6.8721936868487496</v>
      </c>
      <c r="F8" s="1">
        <v>6.3222032365765802E-12</v>
      </c>
      <c r="G8">
        <v>-0.217317445968774</v>
      </c>
      <c r="H8">
        <v>3.03350442584303E-2</v>
      </c>
      <c r="I8">
        <v>-7.1639073316459596</v>
      </c>
      <c r="J8" s="1">
        <v>7.8409417436213604E-13</v>
      </c>
      <c r="K8">
        <v>-0.21107995522040801</v>
      </c>
      <c r="L8">
        <v>3.0550780855709201E-2</v>
      </c>
      <c r="M8">
        <v>-6.90915090574393</v>
      </c>
      <c r="N8" s="1">
        <v>4.8756309742816502E-12</v>
      </c>
      <c r="O8" t="s">
        <v>170</v>
      </c>
      <c r="P8" t="s">
        <v>170</v>
      </c>
      <c r="Q8" t="s">
        <v>170</v>
      </c>
      <c r="R8" t="s">
        <v>170</v>
      </c>
      <c r="T8" t="str">
        <f t="shared" si="0"/>
        <v>***</v>
      </c>
      <c r="U8" t="str">
        <f t="shared" si="1"/>
        <v>***</v>
      </c>
      <c r="V8" t="str">
        <f t="shared" si="2"/>
        <v>***</v>
      </c>
      <c r="W8" t="str">
        <f t="shared" si="3"/>
        <v/>
      </c>
    </row>
    <row r="9" spans="1:23" x14ac:dyDescent="0.25">
      <c r="A9">
        <v>8</v>
      </c>
      <c r="B9" t="s">
        <v>25</v>
      </c>
      <c r="C9">
        <v>4.10698092790623E-2</v>
      </c>
      <c r="D9">
        <v>3.2987107769952902E-2</v>
      </c>
      <c r="E9">
        <v>1.2450260739885699</v>
      </c>
      <c r="F9">
        <v>0.21312216601397099</v>
      </c>
      <c r="G9">
        <v>3.9811072380638801E-2</v>
      </c>
      <c r="H9">
        <v>3.2900227899485303E-2</v>
      </c>
      <c r="I9">
        <v>1.2100546082011101</v>
      </c>
      <c r="J9">
        <v>0.22625793930441099</v>
      </c>
      <c r="K9">
        <v>4.2151205624438498E-2</v>
      </c>
      <c r="L9">
        <v>3.30103480922945E-2</v>
      </c>
      <c r="M9">
        <v>1.2769088501153301</v>
      </c>
      <c r="N9">
        <v>0.201634429270728</v>
      </c>
      <c r="O9" t="s">
        <v>170</v>
      </c>
      <c r="P9" t="s">
        <v>170</v>
      </c>
      <c r="Q9" t="s">
        <v>170</v>
      </c>
      <c r="R9" t="s">
        <v>170</v>
      </c>
      <c r="T9" t="str">
        <f t="shared" si="0"/>
        <v/>
      </c>
      <c r="U9" t="str">
        <f t="shared" si="1"/>
        <v/>
      </c>
      <c r="V9" t="str">
        <f t="shared" si="2"/>
        <v/>
      </c>
      <c r="W9" t="str">
        <f t="shared" si="3"/>
        <v/>
      </c>
    </row>
    <row r="10" spans="1:23" x14ac:dyDescent="0.25">
      <c r="A10">
        <v>9</v>
      </c>
      <c r="B10" t="s">
        <v>26</v>
      </c>
      <c r="C10">
        <v>-0.107138259323424</v>
      </c>
      <c r="D10">
        <v>5.7646507107425297E-2</v>
      </c>
      <c r="E10">
        <v>-1.8585386123008201</v>
      </c>
      <c r="F10">
        <v>6.3092565427435299E-2</v>
      </c>
      <c r="G10">
        <v>-0.11565560457365801</v>
      </c>
      <c r="H10">
        <v>5.7484562146526003E-2</v>
      </c>
      <c r="I10">
        <v>-2.0119419937279099</v>
      </c>
      <c r="J10">
        <v>4.4226051998130303E-2</v>
      </c>
      <c r="K10">
        <v>-0.122686865685095</v>
      </c>
      <c r="L10">
        <v>5.7621032904903703E-2</v>
      </c>
      <c r="M10">
        <v>-2.1292028188313599</v>
      </c>
      <c r="N10">
        <v>3.3237483796881601E-2</v>
      </c>
      <c r="O10" t="s">
        <v>170</v>
      </c>
      <c r="P10" t="s">
        <v>170</v>
      </c>
      <c r="Q10" t="s">
        <v>170</v>
      </c>
      <c r="R10" t="s">
        <v>170</v>
      </c>
      <c r="T10" t="str">
        <f t="shared" si="0"/>
        <v>^</v>
      </c>
      <c r="U10" t="str">
        <f t="shared" si="1"/>
        <v>*</v>
      </c>
      <c r="V10" t="str">
        <f t="shared" si="2"/>
        <v>*</v>
      </c>
      <c r="W10" t="str">
        <f t="shared" si="3"/>
        <v/>
      </c>
    </row>
    <row r="11" spans="1:23" x14ac:dyDescent="0.25">
      <c r="A11">
        <v>10</v>
      </c>
      <c r="B11" t="s">
        <v>30</v>
      </c>
      <c r="C11">
        <v>0.22000978089298201</v>
      </c>
      <c r="D11">
        <v>3.3670208001028198E-2</v>
      </c>
      <c r="E11">
        <v>6.5342566605547399</v>
      </c>
      <c r="F11" s="1">
        <v>6.3926238021695402E-11</v>
      </c>
      <c r="G11">
        <v>0.21332468273128399</v>
      </c>
      <c r="H11">
        <v>3.3587837639420998E-2</v>
      </c>
      <c r="I11">
        <v>6.3512478838742297</v>
      </c>
      <c r="J11" s="1">
        <v>2.1357522536807201E-10</v>
      </c>
      <c r="K11">
        <v>0.225140976552337</v>
      </c>
      <c r="L11">
        <v>3.3688624909236797E-2</v>
      </c>
      <c r="M11">
        <v>6.6829969213319798</v>
      </c>
      <c r="N11" s="1">
        <v>2.3410449558286401E-11</v>
      </c>
      <c r="O11" t="s">
        <v>170</v>
      </c>
      <c r="P11" t="s">
        <v>170</v>
      </c>
      <c r="Q11" t="s">
        <v>170</v>
      </c>
      <c r="R11" t="s">
        <v>170</v>
      </c>
      <c r="T11" t="str">
        <f t="shared" si="0"/>
        <v>***</v>
      </c>
      <c r="U11" t="str">
        <f t="shared" si="1"/>
        <v>***</v>
      </c>
      <c r="V11" t="str">
        <f t="shared" si="2"/>
        <v>***</v>
      </c>
      <c r="W11" t="str">
        <f t="shared" si="3"/>
        <v/>
      </c>
    </row>
    <row r="12" spans="1:23" x14ac:dyDescent="0.25">
      <c r="A12">
        <v>11</v>
      </c>
      <c r="B12" t="s">
        <v>27</v>
      </c>
      <c r="C12">
        <v>0.16929993972894999</v>
      </c>
      <c r="D12">
        <v>5.0843521774550503E-2</v>
      </c>
      <c r="E12">
        <v>3.32982322663754</v>
      </c>
      <c r="F12">
        <v>8.6901136001018501E-4</v>
      </c>
      <c r="G12">
        <v>0.14604109045105401</v>
      </c>
      <c r="H12">
        <v>5.0029137463645797E-2</v>
      </c>
      <c r="I12">
        <v>2.9191206935593601</v>
      </c>
      <c r="J12">
        <v>3.5102028871507899E-3</v>
      </c>
      <c r="K12">
        <v>0.15654316775949001</v>
      </c>
      <c r="L12">
        <v>5.0122542401910899E-2</v>
      </c>
      <c r="M12">
        <v>3.1232088449192701</v>
      </c>
      <c r="N12">
        <v>1.7889076150573301E-3</v>
      </c>
      <c r="O12" t="s">
        <v>170</v>
      </c>
      <c r="P12" t="s">
        <v>170</v>
      </c>
      <c r="Q12" t="s">
        <v>170</v>
      </c>
      <c r="R12" t="s">
        <v>170</v>
      </c>
      <c r="T12" t="str">
        <f t="shared" si="0"/>
        <v>***</v>
      </c>
      <c r="U12" t="str">
        <f t="shared" si="1"/>
        <v>**</v>
      </c>
      <c r="V12" t="str">
        <f t="shared" si="2"/>
        <v>**</v>
      </c>
      <c r="W12" t="str">
        <f t="shared" si="3"/>
        <v/>
      </c>
    </row>
    <row r="13" spans="1:23" x14ac:dyDescent="0.25">
      <c r="A13">
        <v>12</v>
      </c>
      <c r="B13" t="s">
        <v>29</v>
      </c>
      <c r="C13">
        <v>0.11009092380924</v>
      </c>
      <c r="D13">
        <v>3.05264240412744E-2</v>
      </c>
      <c r="E13">
        <v>3.6064140254484802</v>
      </c>
      <c r="F13">
        <v>3.1045765510744701E-4</v>
      </c>
      <c r="G13">
        <v>0.10722172142214199</v>
      </c>
      <c r="H13">
        <v>3.04861920900984E-2</v>
      </c>
      <c r="I13">
        <v>3.5170585130888199</v>
      </c>
      <c r="J13">
        <v>4.3635757828584999E-4</v>
      </c>
      <c r="K13">
        <v>0.117770584512605</v>
      </c>
      <c r="L13">
        <v>3.0547517092295199E-2</v>
      </c>
      <c r="M13">
        <v>3.8553242856621202</v>
      </c>
      <c r="N13">
        <v>1.1557632082100401E-4</v>
      </c>
      <c r="O13" t="s">
        <v>170</v>
      </c>
      <c r="P13" t="s">
        <v>170</v>
      </c>
      <c r="Q13" t="s">
        <v>170</v>
      </c>
      <c r="R13" t="s">
        <v>170</v>
      </c>
      <c r="T13" t="str">
        <f t="shared" si="0"/>
        <v>***</v>
      </c>
      <c r="U13" t="str">
        <f t="shared" si="1"/>
        <v>***</v>
      </c>
      <c r="V13" t="str">
        <f t="shared" si="2"/>
        <v>***</v>
      </c>
      <c r="W13" t="str">
        <f t="shared" si="3"/>
        <v/>
      </c>
    </row>
    <row r="14" spans="1:23" x14ac:dyDescent="0.25">
      <c r="A14">
        <v>13</v>
      </c>
      <c r="B14" t="s">
        <v>28</v>
      </c>
      <c r="C14">
        <v>7.9172739885877599E-2</v>
      </c>
      <c r="D14">
        <v>7.8138338667910701E-2</v>
      </c>
      <c r="E14">
        <v>1.01323807538785</v>
      </c>
      <c r="F14">
        <v>0.31094645779844399</v>
      </c>
      <c r="G14">
        <v>7.0887504437381205E-2</v>
      </c>
      <c r="H14">
        <v>7.7194623525544098E-2</v>
      </c>
      <c r="I14">
        <v>0.91829587605831298</v>
      </c>
      <c r="J14">
        <v>0.35846398572798099</v>
      </c>
      <c r="K14">
        <v>7.9099457739683604E-2</v>
      </c>
      <c r="L14">
        <v>7.7322242204511102E-2</v>
      </c>
      <c r="M14">
        <v>1.02298453180486</v>
      </c>
      <c r="N14">
        <v>0.30631515943295601</v>
      </c>
      <c r="O14" t="s">
        <v>170</v>
      </c>
      <c r="P14" t="s">
        <v>170</v>
      </c>
      <c r="Q14" t="s">
        <v>170</v>
      </c>
      <c r="R14" t="s">
        <v>170</v>
      </c>
      <c r="T14" t="str">
        <f t="shared" si="0"/>
        <v/>
      </c>
      <c r="U14" t="str">
        <f t="shared" si="1"/>
        <v/>
      </c>
      <c r="V14" t="str">
        <f t="shared" si="2"/>
        <v/>
      </c>
      <c r="W14" t="str">
        <f t="shared" si="3"/>
        <v/>
      </c>
    </row>
    <row r="15" spans="1:23" x14ac:dyDescent="0.25">
      <c r="A15">
        <v>14</v>
      </c>
      <c r="B15" t="s">
        <v>503</v>
      </c>
      <c r="C15">
        <v>-4.4337861014835299E-2</v>
      </c>
      <c r="D15">
        <v>2.8252857469653399E-2</v>
      </c>
      <c r="E15">
        <v>-1.56932306979777</v>
      </c>
      <c r="F15">
        <v>0.11657267944508699</v>
      </c>
      <c r="G15">
        <v>-5.2429676182433597E-2</v>
      </c>
      <c r="H15">
        <v>2.81878271888726E-2</v>
      </c>
      <c r="I15">
        <v>-1.8600112676698499</v>
      </c>
      <c r="J15">
        <v>6.2883931819413499E-2</v>
      </c>
      <c r="K15">
        <v>-5.5402744994231097E-2</v>
      </c>
      <c r="L15">
        <v>2.8278937924985099E-2</v>
      </c>
      <c r="M15">
        <v>-1.9591522546283999</v>
      </c>
      <c r="N15">
        <v>5.0094958730082302E-2</v>
      </c>
      <c r="O15" t="s">
        <v>170</v>
      </c>
      <c r="P15" t="s">
        <v>170</v>
      </c>
      <c r="Q15" t="s">
        <v>170</v>
      </c>
      <c r="R15" t="s">
        <v>170</v>
      </c>
      <c r="T15" t="str">
        <f t="shared" si="0"/>
        <v/>
      </c>
      <c r="U15" t="str">
        <f t="shared" si="1"/>
        <v>^</v>
      </c>
      <c r="V15" t="str">
        <f t="shared" si="2"/>
        <v>^</v>
      </c>
      <c r="W15" t="str">
        <f t="shared" si="3"/>
        <v/>
      </c>
    </row>
    <row r="16" spans="1:23" x14ac:dyDescent="0.25">
      <c r="A16">
        <v>15</v>
      </c>
      <c r="B16" t="s">
        <v>504</v>
      </c>
      <c r="C16">
        <v>-3.7576161742511903E-2</v>
      </c>
      <c r="D16">
        <v>3.54339637885333E-2</v>
      </c>
      <c r="E16">
        <v>-1.06045606319302</v>
      </c>
      <c r="F16">
        <v>0.28893716842411299</v>
      </c>
      <c r="G16">
        <v>-3.9376947967134701E-2</v>
      </c>
      <c r="H16">
        <v>3.5391931814540298E-2</v>
      </c>
      <c r="I16">
        <v>-1.1125967402253301</v>
      </c>
      <c r="J16">
        <v>0.26588166110139499</v>
      </c>
      <c r="K16">
        <v>-4.1306105798750298E-2</v>
      </c>
      <c r="L16">
        <v>3.5524548695609802E-2</v>
      </c>
      <c r="M16">
        <v>-1.16274822103102</v>
      </c>
      <c r="N16">
        <v>0.24493167079308201</v>
      </c>
      <c r="O16" t="s">
        <v>170</v>
      </c>
      <c r="P16" t="s">
        <v>170</v>
      </c>
      <c r="Q16" t="s">
        <v>170</v>
      </c>
      <c r="R16" t="s">
        <v>170</v>
      </c>
      <c r="T16" t="str">
        <f t="shared" si="0"/>
        <v/>
      </c>
      <c r="U16" t="str">
        <f t="shared" si="1"/>
        <v/>
      </c>
      <c r="V16" t="str">
        <f t="shared" si="2"/>
        <v/>
      </c>
      <c r="W16" t="str">
        <f t="shared" si="3"/>
        <v/>
      </c>
    </row>
    <row r="17" spans="1:23" x14ac:dyDescent="0.25">
      <c r="A17">
        <v>16</v>
      </c>
      <c r="B17" t="s">
        <v>505</v>
      </c>
      <c r="C17">
        <v>-2.43100173231066E-2</v>
      </c>
      <c r="D17">
        <v>3.0264723105309199E-2</v>
      </c>
      <c r="E17">
        <v>-0.80324598505386502</v>
      </c>
      <c r="F17">
        <v>0.42183257129893298</v>
      </c>
      <c r="G17">
        <v>-2.98972761046849E-2</v>
      </c>
      <c r="H17">
        <v>3.02234413648691E-2</v>
      </c>
      <c r="I17">
        <v>-0.98920820245958496</v>
      </c>
      <c r="J17">
        <v>0.32256128606505502</v>
      </c>
      <c r="K17">
        <v>-3.4052909318520702E-2</v>
      </c>
      <c r="L17">
        <v>3.0312380846970799E-2</v>
      </c>
      <c r="M17">
        <v>-1.12339936247283</v>
      </c>
      <c r="N17">
        <v>0.26126792046215702</v>
      </c>
      <c r="O17" t="s">
        <v>170</v>
      </c>
      <c r="P17" t="s">
        <v>170</v>
      </c>
      <c r="Q17" t="s">
        <v>170</v>
      </c>
      <c r="R17" t="s">
        <v>170</v>
      </c>
      <c r="T17" t="str">
        <f t="shared" si="0"/>
        <v/>
      </c>
      <c r="U17" t="str">
        <f t="shared" si="1"/>
        <v/>
      </c>
      <c r="V17" t="str">
        <f t="shared" si="2"/>
        <v/>
      </c>
      <c r="W17" t="str">
        <f t="shared" si="3"/>
        <v/>
      </c>
    </row>
    <row r="18" spans="1:23" x14ac:dyDescent="0.25">
      <c r="A18">
        <v>17</v>
      </c>
      <c r="B18" t="s">
        <v>173</v>
      </c>
      <c r="C18">
        <v>-7.2561125126507295E-2</v>
      </c>
      <c r="D18">
        <v>3.5027725389979399E-2</v>
      </c>
      <c r="E18">
        <v>-2.07153402964799</v>
      </c>
      <c r="F18">
        <v>3.8308917732000597E-2</v>
      </c>
      <c r="G18">
        <v>-7.2032386542853502E-2</v>
      </c>
      <c r="H18">
        <v>3.4975447589618097E-2</v>
      </c>
      <c r="I18">
        <v>-2.0595129299856398</v>
      </c>
      <c r="J18">
        <v>3.9445127664039799E-2</v>
      </c>
      <c r="K18">
        <v>3.8534834107557703E-2</v>
      </c>
      <c r="L18">
        <v>3.3359229494446703E-2</v>
      </c>
      <c r="M18">
        <v>1.1551476065708499</v>
      </c>
      <c r="N18">
        <v>0.24802998585078101</v>
      </c>
      <c r="O18" t="s">
        <v>170</v>
      </c>
      <c r="P18" t="s">
        <v>170</v>
      </c>
      <c r="Q18" t="s">
        <v>170</v>
      </c>
      <c r="R18" t="s">
        <v>170</v>
      </c>
      <c r="T18" t="str">
        <f t="shared" si="0"/>
        <v>*</v>
      </c>
      <c r="U18" t="str">
        <f t="shared" si="1"/>
        <v>*</v>
      </c>
      <c r="V18" t="str">
        <f t="shared" si="2"/>
        <v/>
      </c>
      <c r="W18" t="str">
        <f t="shared" si="3"/>
        <v/>
      </c>
    </row>
    <row r="19" spans="1:23" x14ac:dyDescent="0.25">
      <c r="A19">
        <v>18</v>
      </c>
      <c r="B19" t="s">
        <v>31</v>
      </c>
      <c r="C19">
        <v>-5.1671794714978299E-2</v>
      </c>
      <c r="D19">
        <v>7.1202955576252303E-3</v>
      </c>
      <c r="E19">
        <v>-7.2569732951102299</v>
      </c>
      <c r="F19" s="1">
        <v>3.9584781784031698E-13</v>
      </c>
      <c r="G19">
        <v>-5.1262191023775099E-2</v>
      </c>
      <c r="H19">
        <v>7.1115906729011698E-3</v>
      </c>
      <c r="I19">
        <v>-7.2082594993987099</v>
      </c>
      <c r="J19" s="1">
        <v>5.6671554566490998E-13</v>
      </c>
      <c r="K19">
        <v>-9.1440764396006E-2</v>
      </c>
      <c r="L19">
        <v>6.026509111048E-3</v>
      </c>
      <c r="M19">
        <v>-15.173089878578899</v>
      </c>
      <c r="N19" s="1">
        <v>5.3307095927005197E-52</v>
      </c>
      <c r="O19" t="s">
        <v>170</v>
      </c>
      <c r="P19" t="s">
        <v>170</v>
      </c>
      <c r="Q19" t="s">
        <v>170</v>
      </c>
      <c r="R19" t="s">
        <v>170</v>
      </c>
      <c r="T19" t="str">
        <f t="shared" si="0"/>
        <v>***</v>
      </c>
      <c r="U19" t="str">
        <f t="shared" si="1"/>
        <v>***</v>
      </c>
      <c r="V19" t="str">
        <f t="shared" si="2"/>
        <v>***</v>
      </c>
      <c r="W19" t="str">
        <f t="shared" si="3"/>
        <v/>
      </c>
    </row>
    <row r="20" spans="1:23" x14ac:dyDescent="0.25">
      <c r="A20">
        <v>19</v>
      </c>
      <c r="B20" t="s">
        <v>32</v>
      </c>
      <c r="C20">
        <v>1.8574513029911699E-2</v>
      </c>
      <c r="D20">
        <v>1.57527179751356E-2</v>
      </c>
      <c r="E20">
        <v>1.17913067822518</v>
      </c>
      <c r="F20">
        <v>0.238346144343445</v>
      </c>
      <c r="G20">
        <v>2.1728228193945199E-2</v>
      </c>
      <c r="H20">
        <v>1.57157384492334E-2</v>
      </c>
      <c r="I20">
        <v>1.38257761568978</v>
      </c>
      <c r="J20">
        <v>0.16679441652614899</v>
      </c>
      <c r="K20">
        <v>2.58155251039534E-2</v>
      </c>
      <c r="L20">
        <v>1.5737516308703198E-2</v>
      </c>
      <c r="M20">
        <v>1.6403811502121799</v>
      </c>
      <c r="N20">
        <v>0.10092594212679799</v>
      </c>
      <c r="O20" t="s">
        <v>170</v>
      </c>
      <c r="P20" t="s">
        <v>170</v>
      </c>
      <c r="Q20" t="s">
        <v>170</v>
      </c>
      <c r="R20" t="s">
        <v>170</v>
      </c>
      <c r="T20" t="str">
        <f t="shared" si="0"/>
        <v/>
      </c>
      <c r="U20" t="str">
        <f t="shared" si="1"/>
        <v/>
      </c>
      <c r="V20" t="str">
        <f t="shared" si="2"/>
        <v/>
      </c>
      <c r="W20" t="str">
        <f t="shared" si="3"/>
        <v/>
      </c>
    </row>
    <row r="21" spans="1:23" x14ac:dyDescent="0.25">
      <c r="A21">
        <v>20</v>
      </c>
      <c r="B21" t="s">
        <v>33</v>
      </c>
      <c r="C21">
        <v>1.5546060189451301E-2</v>
      </c>
      <c r="D21">
        <v>4.1591023257469004E-3</v>
      </c>
      <c r="E21">
        <v>3.73784027702649</v>
      </c>
      <c r="F21">
        <v>1.8560779313836199E-4</v>
      </c>
      <c r="G21">
        <v>1.5217981162494801E-2</v>
      </c>
      <c r="H21">
        <v>4.1524109915350004E-3</v>
      </c>
      <c r="I21">
        <v>3.6648542722572102</v>
      </c>
      <c r="J21">
        <v>2.4747945595640799E-4</v>
      </c>
      <c r="K21">
        <v>1.47011759643608E-2</v>
      </c>
      <c r="L21">
        <v>4.1663759090461404E-3</v>
      </c>
      <c r="M21">
        <v>3.5285284586158498</v>
      </c>
      <c r="N21">
        <v>4.17877012512971E-4</v>
      </c>
      <c r="O21" t="s">
        <v>170</v>
      </c>
      <c r="P21" t="s">
        <v>170</v>
      </c>
      <c r="Q21" t="s">
        <v>170</v>
      </c>
      <c r="R21" t="s">
        <v>170</v>
      </c>
      <c r="T21" t="str">
        <f t="shared" si="0"/>
        <v>***</v>
      </c>
      <c r="U21" t="str">
        <f t="shared" si="1"/>
        <v>***</v>
      </c>
      <c r="V21" t="str">
        <f t="shared" si="2"/>
        <v>***</v>
      </c>
      <c r="W21" t="str">
        <f t="shared" si="3"/>
        <v/>
      </c>
    </row>
    <row r="22" spans="1:23" x14ac:dyDescent="0.25">
      <c r="A22">
        <v>21</v>
      </c>
      <c r="B22" t="s">
        <v>118</v>
      </c>
      <c r="C22">
        <v>-1.34195490139703E-2</v>
      </c>
      <c r="D22">
        <v>6.6470523291527299E-3</v>
      </c>
      <c r="E22">
        <v>-2.0188721781404801</v>
      </c>
      <c r="F22">
        <v>4.35005066211748E-2</v>
      </c>
      <c r="G22">
        <v>-1.34409534559927E-2</v>
      </c>
      <c r="H22">
        <v>6.6403393926181501E-3</v>
      </c>
      <c r="I22">
        <v>-2.0241365179217499</v>
      </c>
      <c r="J22">
        <v>4.2956107141038299E-2</v>
      </c>
      <c r="K22">
        <v>-1.42078762571754E-2</v>
      </c>
      <c r="L22">
        <v>6.6478036276495104E-3</v>
      </c>
      <c r="M22">
        <v>-2.13722863263922</v>
      </c>
      <c r="N22">
        <v>3.2579400270888001E-2</v>
      </c>
      <c r="O22" t="s">
        <v>170</v>
      </c>
      <c r="P22" t="s">
        <v>170</v>
      </c>
      <c r="Q22" t="s">
        <v>170</v>
      </c>
      <c r="R22" t="s">
        <v>170</v>
      </c>
      <c r="T22" t="str">
        <f t="shared" si="0"/>
        <v>*</v>
      </c>
      <c r="U22" t="str">
        <f t="shared" si="1"/>
        <v>*</v>
      </c>
      <c r="V22" t="str">
        <f t="shared" si="2"/>
        <v>*</v>
      </c>
      <c r="W22" t="str">
        <f t="shared" si="3"/>
        <v/>
      </c>
    </row>
    <row r="23" spans="1:23" x14ac:dyDescent="0.25">
      <c r="A23">
        <v>22</v>
      </c>
      <c r="B23" t="s">
        <v>34</v>
      </c>
      <c r="C23">
        <v>4.5405873995598804E-3</v>
      </c>
      <c r="D23">
        <v>5.1587793396019801E-4</v>
      </c>
      <c r="E23">
        <v>8.8016701251467104</v>
      </c>
      <c r="F23" s="1">
        <v>1.34794908479816E-18</v>
      </c>
      <c r="G23">
        <v>4.4773373028799404E-3</v>
      </c>
      <c r="H23">
        <v>5.1488363830446999E-4</v>
      </c>
      <c r="I23">
        <v>8.6958236187577604</v>
      </c>
      <c r="J23" s="1">
        <v>3.4432296256445801E-18</v>
      </c>
      <c r="K23">
        <v>4.6024860654783201E-3</v>
      </c>
      <c r="L23">
        <v>5.1799086607490696E-4</v>
      </c>
      <c r="M23">
        <v>8.8852649089236202</v>
      </c>
      <c r="N23" s="1">
        <v>6.3768636774260398E-19</v>
      </c>
      <c r="O23" t="s">
        <v>170</v>
      </c>
      <c r="P23" t="s">
        <v>170</v>
      </c>
      <c r="Q23" t="s">
        <v>170</v>
      </c>
      <c r="R23" t="s">
        <v>170</v>
      </c>
      <c r="T23" t="str">
        <f t="shared" si="0"/>
        <v>***</v>
      </c>
      <c r="U23" t="str">
        <f t="shared" si="1"/>
        <v>***</v>
      </c>
      <c r="V23" t="str">
        <f t="shared" si="2"/>
        <v>***</v>
      </c>
      <c r="W23" t="str">
        <f t="shared" si="3"/>
        <v/>
      </c>
    </row>
    <row r="24" spans="1:23" x14ac:dyDescent="0.25">
      <c r="A24">
        <v>23</v>
      </c>
      <c r="B24" t="s">
        <v>35</v>
      </c>
      <c r="C24">
        <v>-1.4562567694132399E-4</v>
      </c>
      <c r="D24">
        <v>1.9866214853989E-4</v>
      </c>
      <c r="E24">
        <v>-0.73303182318136995</v>
      </c>
      <c r="F24">
        <v>0.46353902018895399</v>
      </c>
      <c r="G24">
        <v>-1.43753389543063E-4</v>
      </c>
      <c r="H24">
        <v>1.9676266206849501E-4</v>
      </c>
      <c r="I24">
        <v>-0.73059282707316098</v>
      </c>
      <c r="J24">
        <v>0.46502789461572902</v>
      </c>
      <c r="K24">
        <v>-6.5083515633427105E-4</v>
      </c>
      <c r="L24">
        <v>1.7424443918619701E-4</v>
      </c>
      <c r="M24">
        <v>-3.7351846599752299</v>
      </c>
      <c r="N24">
        <v>1.87577494740152E-4</v>
      </c>
      <c r="O24" t="s">
        <v>170</v>
      </c>
      <c r="P24" t="s">
        <v>170</v>
      </c>
      <c r="Q24" t="s">
        <v>170</v>
      </c>
      <c r="R24" t="s">
        <v>170</v>
      </c>
      <c r="T24" t="str">
        <f t="shared" si="0"/>
        <v/>
      </c>
      <c r="U24" t="str">
        <f t="shared" si="1"/>
        <v/>
      </c>
      <c r="V24" t="str">
        <f t="shared" si="2"/>
        <v>***</v>
      </c>
      <c r="W24" t="str">
        <f t="shared" si="3"/>
        <v/>
      </c>
    </row>
    <row r="25" spans="1:23" x14ac:dyDescent="0.25">
      <c r="A25">
        <v>24</v>
      </c>
      <c r="B25" t="s">
        <v>36</v>
      </c>
      <c r="C25">
        <v>3.1816715237363102E-4</v>
      </c>
      <c r="D25">
        <v>1.16172586811072E-4</v>
      </c>
      <c r="E25">
        <v>2.73874552600827</v>
      </c>
      <c r="F25">
        <v>6.1674090090882896E-3</v>
      </c>
      <c r="G25">
        <v>2.9069566208221202E-4</v>
      </c>
      <c r="H25">
        <v>1.15843475620445E-4</v>
      </c>
      <c r="I25">
        <v>2.5093831182574302</v>
      </c>
      <c r="J25">
        <v>1.20942232763167E-2</v>
      </c>
      <c r="K25">
        <v>1.18005490740368E-4</v>
      </c>
      <c r="L25">
        <v>1.15129268928818E-4</v>
      </c>
      <c r="M25">
        <v>1.02498254213122</v>
      </c>
      <c r="N25">
        <v>0.30537142515530402</v>
      </c>
      <c r="O25" t="s">
        <v>170</v>
      </c>
      <c r="P25" t="s">
        <v>170</v>
      </c>
      <c r="Q25" t="s">
        <v>170</v>
      </c>
      <c r="R25" t="s">
        <v>170</v>
      </c>
      <c r="T25" t="str">
        <f t="shared" si="0"/>
        <v>**</v>
      </c>
      <c r="U25" t="str">
        <f t="shared" si="1"/>
        <v>*</v>
      </c>
      <c r="V25" t="str">
        <f t="shared" si="2"/>
        <v/>
      </c>
      <c r="W25" t="str">
        <f t="shared" si="3"/>
        <v/>
      </c>
    </row>
    <row r="26" spans="1:23" x14ac:dyDescent="0.25">
      <c r="A26">
        <v>25</v>
      </c>
      <c r="B26" t="s">
        <v>37</v>
      </c>
      <c r="C26">
        <v>-2.5572185371874798E-3</v>
      </c>
      <c r="D26">
        <v>2.2312991801667601E-2</v>
      </c>
      <c r="E26">
        <v>-0.114606708052318</v>
      </c>
      <c r="F26">
        <v>0.90875686249153498</v>
      </c>
      <c r="G26" s="1">
        <v>-5.16827025536509E-5</v>
      </c>
      <c r="H26">
        <v>2.2270434929655698E-2</v>
      </c>
      <c r="I26">
        <v>-2.3206867183734E-3</v>
      </c>
      <c r="J26">
        <v>0.99814836155897602</v>
      </c>
      <c r="K26">
        <v>-8.0755661733357392E-3</v>
      </c>
      <c r="L26">
        <v>2.2311009148384901E-2</v>
      </c>
      <c r="M26">
        <v>-0.36195432127821697</v>
      </c>
      <c r="N26">
        <v>0.717386165586123</v>
      </c>
      <c r="O26" t="s">
        <v>170</v>
      </c>
      <c r="P26" t="s">
        <v>170</v>
      </c>
      <c r="Q26" t="s">
        <v>170</v>
      </c>
      <c r="R26" t="s">
        <v>170</v>
      </c>
      <c r="T26" t="str">
        <f t="shared" si="0"/>
        <v/>
      </c>
      <c r="U26" t="str">
        <f t="shared" si="1"/>
        <v/>
      </c>
      <c r="V26" t="str">
        <f t="shared" si="2"/>
        <v/>
      </c>
      <c r="W26" t="str">
        <f t="shared" si="3"/>
        <v/>
      </c>
    </row>
    <row r="27" spans="1:23" x14ac:dyDescent="0.25">
      <c r="A27">
        <v>26</v>
      </c>
      <c r="B27" t="s">
        <v>38</v>
      </c>
      <c r="C27">
        <v>-1.3971554880107699E-2</v>
      </c>
      <c r="D27">
        <v>3.3406876973357397E-2</v>
      </c>
      <c r="E27">
        <v>-0.41822391513131302</v>
      </c>
      <c r="F27">
        <v>0.67578341207561299</v>
      </c>
      <c r="G27">
        <v>-8.1919818007599506E-3</v>
      </c>
      <c r="H27">
        <v>3.3380836224446597E-2</v>
      </c>
      <c r="I27">
        <v>-0.24540972388104901</v>
      </c>
      <c r="J27">
        <v>0.80613920061734801</v>
      </c>
      <c r="K27">
        <v>-1.6849999198038201E-2</v>
      </c>
      <c r="L27">
        <v>3.3467506270940098E-2</v>
      </c>
      <c r="M27">
        <v>-0.50347340078544001</v>
      </c>
      <c r="N27">
        <v>0.614631476917752</v>
      </c>
      <c r="O27" t="s">
        <v>170</v>
      </c>
      <c r="P27" t="s">
        <v>170</v>
      </c>
      <c r="Q27" t="s">
        <v>170</v>
      </c>
      <c r="R27" t="s">
        <v>170</v>
      </c>
      <c r="T27" t="str">
        <f t="shared" si="0"/>
        <v/>
      </c>
      <c r="U27" t="str">
        <f t="shared" si="1"/>
        <v/>
      </c>
      <c r="V27" t="str">
        <f t="shared" si="2"/>
        <v/>
      </c>
      <c r="W27" t="str">
        <f t="shared" si="3"/>
        <v/>
      </c>
    </row>
    <row r="28" spans="1:23" x14ac:dyDescent="0.25">
      <c r="A28">
        <v>27</v>
      </c>
      <c r="B28" t="s">
        <v>40</v>
      </c>
      <c r="C28">
        <v>-0.26580235148249898</v>
      </c>
      <c r="D28">
        <v>3.8855530361013399E-2</v>
      </c>
      <c r="E28">
        <v>-6.8407855719091604</v>
      </c>
      <c r="F28" s="1">
        <v>7.8760072984547492E-12</v>
      </c>
      <c r="G28">
        <v>-0.26192275500448498</v>
      </c>
      <c r="H28">
        <v>3.8841177824105899E-2</v>
      </c>
      <c r="I28">
        <v>-6.7434297742106102</v>
      </c>
      <c r="J28" s="1">
        <v>1.5469076140301599E-11</v>
      </c>
      <c r="K28">
        <v>-0.180928035936776</v>
      </c>
      <c r="L28">
        <v>3.8392494156622298E-2</v>
      </c>
      <c r="M28">
        <v>-4.7125887471306198</v>
      </c>
      <c r="N28" s="1">
        <v>2.4458950176963498E-6</v>
      </c>
      <c r="O28" t="s">
        <v>170</v>
      </c>
      <c r="P28" t="s">
        <v>170</v>
      </c>
      <c r="Q28" t="s">
        <v>170</v>
      </c>
      <c r="R28" t="s">
        <v>170</v>
      </c>
      <c r="T28" t="str">
        <f t="shared" si="0"/>
        <v>***</v>
      </c>
      <c r="U28" t="str">
        <f t="shared" si="1"/>
        <v>***</v>
      </c>
      <c r="V28" t="str">
        <f t="shared" si="2"/>
        <v>***</v>
      </c>
      <c r="W28" t="str">
        <f t="shared" si="3"/>
        <v/>
      </c>
    </row>
    <row r="29" spans="1:23" x14ac:dyDescent="0.25">
      <c r="A29">
        <v>28</v>
      </c>
      <c r="B29" t="s">
        <v>41</v>
      </c>
      <c r="C29">
        <v>-0.12715704498998801</v>
      </c>
      <c r="D29">
        <v>3.2253095960649E-2</v>
      </c>
      <c r="E29">
        <v>-3.94247563536626</v>
      </c>
      <c r="F29" s="1">
        <v>8.0644844988048996E-5</v>
      </c>
      <c r="G29">
        <v>-0.118765759946639</v>
      </c>
      <c r="H29">
        <v>3.21835226468727E-2</v>
      </c>
      <c r="I29">
        <v>-3.6902660174826898</v>
      </c>
      <c r="J29">
        <v>2.24019662248391E-4</v>
      </c>
      <c r="K29">
        <v>-5.6159867574284102E-2</v>
      </c>
      <c r="L29">
        <v>3.1826772460006703E-2</v>
      </c>
      <c r="M29">
        <v>-1.7645479963403199</v>
      </c>
      <c r="N29">
        <v>7.7639762062859996E-2</v>
      </c>
      <c r="O29" t="s">
        <v>170</v>
      </c>
      <c r="P29" t="s">
        <v>170</v>
      </c>
      <c r="Q29" t="s">
        <v>170</v>
      </c>
      <c r="R29" t="s">
        <v>170</v>
      </c>
      <c r="T29" t="str">
        <f t="shared" si="0"/>
        <v>***</v>
      </c>
      <c r="U29" t="str">
        <f t="shared" si="1"/>
        <v>***</v>
      </c>
      <c r="V29" t="str">
        <f t="shared" si="2"/>
        <v>^</v>
      </c>
      <c r="W29" t="str">
        <f t="shared" si="3"/>
        <v/>
      </c>
    </row>
    <row r="30" spans="1:23" x14ac:dyDescent="0.25">
      <c r="A30">
        <v>29</v>
      </c>
      <c r="B30" t="s">
        <v>39</v>
      </c>
      <c r="C30">
        <v>-0.131269306381537</v>
      </c>
      <c r="D30">
        <v>3.5492553198888097E-2</v>
      </c>
      <c r="E30">
        <v>-3.6985027717208299</v>
      </c>
      <c r="F30">
        <v>2.1687498229853099E-4</v>
      </c>
      <c r="G30">
        <v>-0.122882139843264</v>
      </c>
      <c r="H30">
        <v>3.54695092605063E-2</v>
      </c>
      <c r="I30">
        <v>-3.4644443186612501</v>
      </c>
      <c r="J30">
        <v>5.3132812264602405E-4</v>
      </c>
      <c r="K30">
        <v>-7.5941652595741094E-2</v>
      </c>
      <c r="L30">
        <v>3.5382977229282998E-2</v>
      </c>
      <c r="M30">
        <v>-2.1462765019358399</v>
      </c>
      <c r="N30">
        <v>3.1850925185430298E-2</v>
      </c>
      <c r="O30" t="s">
        <v>170</v>
      </c>
      <c r="P30" t="s">
        <v>170</v>
      </c>
      <c r="Q30" t="s">
        <v>170</v>
      </c>
      <c r="R30" t="s">
        <v>170</v>
      </c>
      <c r="T30" t="str">
        <f t="shared" si="0"/>
        <v>***</v>
      </c>
      <c r="U30" t="str">
        <f t="shared" si="1"/>
        <v>***</v>
      </c>
      <c r="V30" t="str">
        <f t="shared" si="2"/>
        <v>*</v>
      </c>
      <c r="W30" t="str">
        <f t="shared" si="3"/>
        <v/>
      </c>
    </row>
    <row r="31" spans="1:23" x14ac:dyDescent="0.25">
      <c r="A31">
        <v>30</v>
      </c>
      <c r="B31" t="s">
        <v>43</v>
      </c>
      <c r="C31">
        <v>-8.7694097974641796E-2</v>
      </c>
      <c r="D31">
        <v>7.5264692854170303E-3</v>
      </c>
      <c r="E31">
        <v>-11.65142574149</v>
      </c>
      <c r="F31" s="1">
        <v>2.25651562523746E-31</v>
      </c>
      <c r="G31">
        <v>-8.7430556776911098E-2</v>
      </c>
      <c r="H31">
        <v>7.5119390578171899E-3</v>
      </c>
      <c r="I31">
        <v>-11.6388799355245</v>
      </c>
      <c r="J31" s="1">
        <v>2.6142616383688199E-31</v>
      </c>
      <c r="K31" t="s">
        <v>170</v>
      </c>
      <c r="L31" t="s">
        <v>170</v>
      </c>
      <c r="M31" t="s">
        <v>170</v>
      </c>
      <c r="N31" t="s">
        <v>170</v>
      </c>
      <c r="O31" t="s">
        <v>170</v>
      </c>
      <c r="P31" t="s">
        <v>170</v>
      </c>
      <c r="Q31" t="s">
        <v>170</v>
      </c>
      <c r="R31" t="s">
        <v>170</v>
      </c>
      <c r="T31" t="str">
        <f t="shared" si="0"/>
        <v>***</v>
      </c>
      <c r="U31" t="str">
        <f t="shared" si="1"/>
        <v>***</v>
      </c>
      <c r="V31" t="str">
        <f t="shared" si="2"/>
        <v/>
      </c>
      <c r="W31" t="str">
        <f t="shared" si="3"/>
        <v/>
      </c>
    </row>
    <row r="32" spans="1:23" x14ac:dyDescent="0.25">
      <c r="A32">
        <v>31</v>
      </c>
      <c r="B32" t="s">
        <v>44</v>
      </c>
      <c r="C32">
        <v>1.7483774896128901E-2</v>
      </c>
      <c r="D32">
        <v>1.7655781882782801E-2</v>
      </c>
      <c r="E32">
        <v>0.99025775308078101</v>
      </c>
      <c r="F32">
        <v>0.32204815036408202</v>
      </c>
      <c r="G32">
        <v>1.6699009745423699E-2</v>
      </c>
      <c r="H32">
        <v>1.7552611571432501E-2</v>
      </c>
      <c r="I32">
        <v>0.95136895597928794</v>
      </c>
      <c r="J32">
        <v>0.34141711362021399</v>
      </c>
      <c r="K32" t="s">
        <v>170</v>
      </c>
      <c r="L32" t="s">
        <v>170</v>
      </c>
      <c r="M32" t="s">
        <v>170</v>
      </c>
      <c r="N32" t="s">
        <v>170</v>
      </c>
      <c r="O32" t="s">
        <v>170</v>
      </c>
      <c r="P32" t="s">
        <v>170</v>
      </c>
      <c r="Q32" t="s">
        <v>170</v>
      </c>
      <c r="R32" t="s">
        <v>170</v>
      </c>
      <c r="T32" t="str">
        <f t="shared" si="0"/>
        <v/>
      </c>
      <c r="U32" t="str">
        <f t="shared" si="1"/>
        <v/>
      </c>
      <c r="V32" t="str">
        <f t="shared" si="2"/>
        <v/>
      </c>
      <c r="W32" t="str">
        <f t="shared" si="3"/>
        <v/>
      </c>
    </row>
    <row r="33" spans="1:23" x14ac:dyDescent="0.25">
      <c r="A33">
        <v>32</v>
      </c>
      <c r="B33" t="s">
        <v>131</v>
      </c>
      <c r="C33">
        <v>0.29650166474724599</v>
      </c>
      <c r="D33">
        <v>0.210500127896148</v>
      </c>
      <c r="E33">
        <v>1.40855812160612</v>
      </c>
      <c r="F33">
        <v>0.15896586937950699</v>
      </c>
      <c r="G33">
        <v>-0.122550341954419</v>
      </c>
      <c r="H33">
        <v>2.4882961030040299E-2</v>
      </c>
      <c r="I33">
        <v>-4.9250706861803302</v>
      </c>
      <c r="J33" s="1">
        <v>8.4329864273145402E-7</v>
      </c>
      <c r="K33" t="s">
        <v>170</v>
      </c>
      <c r="L33" t="s">
        <v>170</v>
      </c>
      <c r="M33" t="s">
        <v>170</v>
      </c>
      <c r="N33" t="s">
        <v>170</v>
      </c>
      <c r="O33" t="s">
        <v>170</v>
      </c>
      <c r="P33" t="s">
        <v>170</v>
      </c>
      <c r="Q33" t="s">
        <v>170</v>
      </c>
      <c r="R33" t="s">
        <v>170</v>
      </c>
      <c r="T33" t="str">
        <f t="shared" si="0"/>
        <v/>
      </c>
      <c r="U33" t="str">
        <f t="shared" si="1"/>
        <v>***</v>
      </c>
      <c r="V33" t="str">
        <f t="shared" si="2"/>
        <v/>
      </c>
      <c r="W33" t="str">
        <f t="shared" si="3"/>
        <v/>
      </c>
    </row>
    <row r="34" spans="1:23" x14ac:dyDescent="0.25">
      <c r="A34">
        <v>33</v>
      </c>
      <c r="B34" t="s">
        <v>145</v>
      </c>
      <c r="C34">
        <v>-0.116825237140676</v>
      </c>
      <c r="D34">
        <v>0.236944011318345</v>
      </c>
      <c r="E34">
        <v>-0.49304996775679799</v>
      </c>
      <c r="F34">
        <v>0.62197728145236697</v>
      </c>
      <c r="G34">
        <v>-0.53334292346836898</v>
      </c>
      <c r="H34">
        <v>0.108394111391831</v>
      </c>
      <c r="I34">
        <v>-4.9204049613027596</v>
      </c>
      <c r="J34" s="1">
        <v>8.6365329801918496E-7</v>
      </c>
      <c r="K34" t="s">
        <v>170</v>
      </c>
      <c r="L34" t="s">
        <v>170</v>
      </c>
      <c r="M34" t="s">
        <v>170</v>
      </c>
      <c r="N34" t="s">
        <v>170</v>
      </c>
      <c r="O34" t="s">
        <v>170</v>
      </c>
      <c r="P34" t="s">
        <v>170</v>
      </c>
      <c r="Q34" t="s">
        <v>170</v>
      </c>
      <c r="R34" t="s">
        <v>170</v>
      </c>
      <c r="T34" t="str">
        <f t="shared" si="0"/>
        <v/>
      </c>
      <c r="U34" t="str">
        <f t="shared" si="1"/>
        <v>***</v>
      </c>
      <c r="V34" t="str">
        <f t="shared" si="2"/>
        <v/>
      </c>
      <c r="W34" t="str">
        <f t="shared" si="3"/>
        <v/>
      </c>
    </row>
    <row r="35" spans="1:23" x14ac:dyDescent="0.25">
      <c r="A35">
        <v>34</v>
      </c>
      <c r="B35" t="s">
        <v>46</v>
      </c>
      <c r="C35">
        <v>6.3357472612346505E-2</v>
      </c>
      <c r="D35">
        <v>0.22130006229676299</v>
      </c>
      <c r="E35">
        <v>0.28629667770894801</v>
      </c>
      <c r="F35">
        <v>0.77465090248778201</v>
      </c>
      <c r="G35">
        <v>-0.356060665318577</v>
      </c>
      <c r="H35">
        <v>6.9157376435626E-2</v>
      </c>
      <c r="I35">
        <v>-5.1485565773306901</v>
      </c>
      <c r="J35" s="1">
        <v>2.6249861171869599E-7</v>
      </c>
      <c r="K35" t="s">
        <v>170</v>
      </c>
      <c r="L35" t="s">
        <v>170</v>
      </c>
      <c r="M35" t="s">
        <v>170</v>
      </c>
      <c r="N35" t="s">
        <v>170</v>
      </c>
      <c r="O35" t="s">
        <v>170</v>
      </c>
      <c r="P35" t="s">
        <v>170</v>
      </c>
      <c r="Q35" t="s">
        <v>170</v>
      </c>
      <c r="R35" t="s">
        <v>170</v>
      </c>
      <c r="T35" t="str">
        <f t="shared" si="0"/>
        <v/>
      </c>
      <c r="U35" t="str">
        <f t="shared" si="1"/>
        <v>***</v>
      </c>
      <c r="V35" t="str">
        <f t="shared" si="2"/>
        <v/>
      </c>
      <c r="W35" t="str">
        <f t="shared" si="3"/>
        <v/>
      </c>
    </row>
    <row r="36" spans="1:23" x14ac:dyDescent="0.25">
      <c r="A36">
        <v>35</v>
      </c>
      <c r="B36" t="s">
        <v>129</v>
      </c>
      <c r="C36">
        <v>-0.102686923035632</v>
      </c>
      <c r="D36">
        <v>0.22571298419444399</v>
      </c>
      <c r="E36">
        <v>-0.45494468739632199</v>
      </c>
      <c r="F36">
        <v>0.64914903257247403</v>
      </c>
      <c r="G36">
        <v>-0.52027492840727996</v>
      </c>
      <c r="H36">
        <v>8.4918736285318097E-2</v>
      </c>
      <c r="I36">
        <v>-6.12673894085294</v>
      </c>
      <c r="J36" s="1">
        <v>8.9698463235900101E-10</v>
      </c>
      <c r="K36" t="s">
        <v>170</v>
      </c>
      <c r="L36" t="s">
        <v>170</v>
      </c>
      <c r="M36" t="s">
        <v>170</v>
      </c>
      <c r="N36" t="s">
        <v>170</v>
      </c>
      <c r="O36" t="s">
        <v>170</v>
      </c>
      <c r="P36" t="s">
        <v>170</v>
      </c>
      <c r="Q36" t="s">
        <v>170</v>
      </c>
      <c r="R36" t="s">
        <v>170</v>
      </c>
      <c r="T36" t="str">
        <f t="shared" si="0"/>
        <v/>
      </c>
      <c r="U36" t="str">
        <f t="shared" si="1"/>
        <v>***</v>
      </c>
      <c r="V36" t="str">
        <f t="shared" si="2"/>
        <v/>
      </c>
      <c r="W36" t="str">
        <f t="shared" si="3"/>
        <v/>
      </c>
    </row>
    <row r="37" spans="1:23" x14ac:dyDescent="0.25">
      <c r="A37">
        <v>36</v>
      </c>
      <c r="B37" t="s">
        <v>130</v>
      </c>
      <c r="C37">
        <v>3.86802687134312E-2</v>
      </c>
      <c r="D37">
        <v>0.222629262294189</v>
      </c>
      <c r="E37">
        <v>0.17374296763521599</v>
      </c>
      <c r="F37">
        <v>0.86206746774744403</v>
      </c>
      <c r="G37">
        <v>-0.35733614112246098</v>
      </c>
      <c r="H37">
        <v>7.6586247166624002E-2</v>
      </c>
      <c r="I37">
        <v>-4.6658003798649004</v>
      </c>
      <c r="J37" s="1">
        <v>3.07418040604086E-6</v>
      </c>
      <c r="K37" t="s">
        <v>170</v>
      </c>
      <c r="L37" t="s">
        <v>170</v>
      </c>
      <c r="M37" t="s">
        <v>170</v>
      </c>
      <c r="N37" t="s">
        <v>170</v>
      </c>
      <c r="O37" t="s">
        <v>170</v>
      </c>
      <c r="P37" t="s">
        <v>170</v>
      </c>
      <c r="Q37" t="s">
        <v>170</v>
      </c>
      <c r="R37" t="s">
        <v>170</v>
      </c>
      <c r="T37" t="str">
        <f t="shared" si="0"/>
        <v/>
      </c>
      <c r="U37" t="str">
        <f t="shared" si="1"/>
        <v>***</v>
      </c>
      <c r="V37" t="str">
        <f t="shared" si="2"/>
        <v/>
      </c>
      <c r="W37" t="str">
        <f t="shared" si="3"/>
        <v/>
      </c>
    </row>
    <row r="38" spans="1:23" x14ac:dyDescent="0.25">
      <c r="A38">
        <v>37</v>
      </c>
      <c r="B38" t="s">
        <v>45</v>
      </c>
      <c r="C38">
        <v>9.3238648666269103E-2</v>
      </c>
      <c r="D38">
        <v>0.28154843053100798</v>
      </c>
      <c r="E38">
        <v>0.33116380187386701</v>
      </c>
      <c r="F38">
        <v>0.74052076088804597</v>
      </c>
      <c r="G38">
        <v>-0.32107531919531901</v>
      </c>
      <c r="H38">
        <v>0.18582339446315699</v>
      </c>
      <c r="I38">
        <v>-1.72785197538181</v>
      </c>
      <c r="J38">
        <v>8.4014766238422495E-2</v>
      </c>
      <c r="K38" t="s">
        <v>170</v>
      </c>
      <c r="L38" t="s">
        <v>170</v>
      </c>
      <c r="M38" t="s">
        <v>170</v>
      </c>
      <c r="N38" t="s">
        <v>170</v>
      </c>
      <c r="O38" t="s">
        <v>170</v>
      </c>
      <c r="P38" t="s">
        <v>170</v>
      </c>
      <c r="Q38" t="s">
        <v>170</v>
      </c>
      <c r="R38" t="s">
        <v>170</v>
      </c>
      <c r="T38" t="str">
        <f t="shared" si="0"/>
        <v/>
      </c>
      <c r="U38" t="str">
        <f t="shared" si="1"/>
        <v>^</v>
      </c>
      <c r="V38" t="str">
        <f t="shared" si="2"/>
        <v/>
      </c>
      <c r="W38" t="str">
        <f t="shared" si="3"/>
        <v/>
      </c>
    </row>
    <row r="39" spans="1:23" x14ac:dyDescent="0.25">
      <c r="A39">
        <v>38</v>
      </c>
      <c r="B39" t="s">
        <v>106</v>
      </c>
      <c r="C39">
        <v>1.33661470977775E-2</v>
      </c>
      <c r="D39">
        <v>6.5568941720103704E-2</v>
      </c>
      <c r="E39">
        <v>0.203848754412326</v>
      </c>
      <c r="F39">
        <v>0.83847169215996897</v>
      </c>
      <c r="G39" t="s">
        <v>170</v>
      </c>
      <c r="H39" t="s">
        <v>170</v>
      </c>
      <c r="I39" t="s">
        <v>170</v>
      </c>
      <c r="J39" t="s">
        <v>170</v>
      </c>
      <c r="K39" t="s">
        <v>170</v>
      </c>
      <c r="L39" t="s">
        <v>170</v>
      </c>
      <c r="M39" t="s">
        <v>170</v>
      </c>
      <c r="N39" t="s">
        <v>170</v>
      </c>
      <c r="O39" t="s">
        <v>170</v>
      </c>
      <c r="P39" t="s">
        <v>170</v>
      </c>
      <c r="Q39" t="s">
        <v>170</v>
      </c>
      <c r="R39" t="s">
        <v>170</v>
      </c>
      <c r="T39" t="str">
        <f t="shared" si="0"/>
        <v/>
      </c>
      <c r="U39" t="str">
        <f t="shared" si="1"/>
        <v/>
      </c>
      <c r="V39" t="str">
        <f t="shared" si="2"/>
        <v/>
      </c>
      <c r="W39" t="str">
        <f t="shared" si="3"/>
        <v/>
      </c>
    </row>
    <row r="40" spans="1:23" x14ac:dyDescent="0.25">
      <c r="A40">
        <v>39</v>
      </c>
      <c r="B40" t="s">
        <v>62</v>
      </c>
      <c r="C40">
        <v>1.0842029136995401E-2</v>
      </c>
      <c r="D40">
        <v>0.17143064465476701</v>
      </c>
      <c r="E40">
        <v>6.3244405099388501E-2</v>
      </c>
      <c r="F40">
        <v>0.94957188537529902</v>
      </c>
      <c r="G40" t="s">
        <v>170</v>
      </c>
      <c r="H40" t="s">
        <v>170</v>
      </c>
      <c r="I40" t="s">
        <v>170</v>
      </c>
      <c r="J40" t="s">
        <v>170</v>
      </c>
      <c r="K40" t="s">
        <v>170</v>
      </c>
      <c r="L40" t="s">
        <v>170</v>
      </c>
      <c r="M40" t="s">
        <v>170</v>
      </c>
      <c r="N40" t="s">
        <v>170</v>
      </c>
      <c r="O40" t="s">
        <v>170</v>
      </c>
      <c r="P40" t="s">
        <v>170</v>
      </c>
      <c r="Q40" t="s">
        <v>170</v>
      </c>
      <c r="R40" t="s">
        <v>170</v>
      </c>
      <c r="T40" t="str">
        <f t="shared" si="0"/>
        <v/>
      </c>
      <c r="U40" t="str">
        <f t="shared" si="1"/>
        <v/>
      </c>
      <c r="V40" t="str">
        <f t="shared" si="2"/>
        <v/>
      </c>
      <c r="W40" t="str">
        <f t="shared" si="3"/>
        <v/>
      </c>
    </row>
    <row r="41" spans="1:23" x14ac:dyDescent="0.25">
      <c r="A41">
        <v>40</v>
      </c>
      <c r="B41" t="s">
        <v>65</v>
      </c>
      <c r="C41">
        <v>0.14916487477861001</v>
      </c>
      <c r="D41">
        <v>0.19483344287455201</v>
      </c>
      <c r="E41">
        <v>0.76560200640017095</v>
      </c>
      <c r="F41">
        <v>0.44391315027871597</v>
      </c>
      <c r="G41" t="s">
        <v>170</v>
      </c>
      <c r="H41" t="s">
        <v>170</v>
      </c>
      <c r="I41" t="s">
        <v>170</v>
      </c>
      <c r="J41" t="s">
        <v>170</v>
      </c>
      <c r="K41" t="s">
        <v>170</v>
      </c>
      <c r="L41" t="s">
        <v>170</v>
      </c>
      <c r="M41" t="s">
        <v>170</v>
      </c>
      <c r="N41" t="s">
        <v>170</v>
      </c>
      <c r="O41" t="s">
        <v>170</v>
      </c>
      <c r="P41" t="s">
        <v>170</v>
      </c>
      <c r="Q41" t="s">
        <v>170</v>
      </c>
      <c r="R41" t="s">
        <v>170</v>
      </c>
      <c r="T41" t="str">
        <f t="shared" si="0"/>
        <v/>
      </c>
      <c r="U41" t="str">
        <f t="shared" si="1"/>
        <v/>
      </c>
      <c r="V41" t="str">
        <f t="shared" si="2"/>
        <v/>
      </c>
      <c r="W41" t="str">
        <f t="shared" si="3"/>
        <v/>
      </c>
    </row>
    <row r="42" spans="1:23" x14ac:dyDescent="0.25">
      <c r="A42">
        <v>41</v>
      </c>
      <c r="B42" t="s">
        <v>47</v>
      </c>
      <c r="C42">
        <v>5.3416653167936999E-2</v>
      </c>
      <c r="D42">
        <v>0.20652612573408599</v>
      </c>
      <c r="E42">
        <v>0.25864356375286801</v>
      </c>
      <c r="F42">
        <v>0.79591026760383798</v>
      </c>
      <c r="G42" t="s">
        <v>170</v>
      </c>
      <c r="H42" t="s">
        <v>170</v>
      </c>
      <c r="I42" t="s">
        <v>170</v>
      </c>
      <c r="J42" t="s">
        <v>170</v>
      </c>
      <c r="K42" t="s">
        <v>170</v>
      </c>
      <c r="L42" t="s">
        <v>170</v>
      </c>
      <c r="M42" t="s">
        <v>170</v>
      </c>
      <c r="N42" t="s">
        <v>170</v>
      </c>
      <c r="O42" t="s">
        <v>170</v>
      </c>
      <c r="P42" t="s">
        <v>170</v>
      </c>
      <c r="Q42" t="s">
        <v>170</v>
      </c>
      <c r="R42" t="s">
        <v>170</v>
      </c>
      <c r="T42" t="str">
        <f t="shared" si="0"/>
        <v/>
      </c>
      <c r="U42" t="str">
        <f t="shared" si="1"/>
        <v/>
      </c>
      <c r="V42" t="str">
        <f t="shared" si="2"/>
        <v/>
      </c>
      <c r="W42" t="str">
        <f t="shared" si="3"/>
        <v/>
      </c>
    </row>
    <row r="43" spans="1:23" x14ac:dyDescent="0.25">
      <c r="A43">
        <v>42</v>
      </c>
      <c r="B43" t="s">
        <v>61</v>
      </c>
      <c r="C43">
        <v>9.4243319565678801E-2</v>
      </c>
      <c r="D43">
        <v>0.17416459186932301</v>
      </c>
      <c r="E43">
        <v>0.54111641496217799</v>
      </c>
      <c r="F43">
        <v>0.58842734467110003</v>
      </c>
      <c r="G43" t="s">
        <v>170</v>
      </c>
      <c r="H43" t="s">
        <v>170</v>
      </c>
      <c r="I43" t="s">
        <v>170</v>
      </c>
      <c r="J43" t="s">
        <v>170</v>
      </c>
      <c r="K43" t="s">
        <v>170</v>
      </c>
      <c r="L43" t="s">
        <v>170</v>
      </c>
      <c r="M43" t="s">
        <v>170</v>
      </c>
      <c r="N43" t="s">
        <v>170</v>
      </c>
      <c r="O43" t="s">
        <v>170</v>
      </c>
      <c r="P43" t="s">
        <v>170</v>
      </c>
      <c r="Q43" t="s">
        <v>170</v>
      </c>
      <c r="R43" t="s">
        <v>170</v>
      </c>
      <c r="T43" t="str">
        <f t="shared" si="0"/>
        <v/>
      </c>
      <c r="U43" t="str">
        <f t="shared" si="1"/>
        <v/>
      </c>
      <c r="V43" t="str">
        <f t="shared" si="2"/>
        <v/>
      </c>
      <c r="W43" t="str">
        <f t="shared" si="3"/>
        <v/>
      </c>
    </row>
    <row r="44" spans="1:23" x14ac:dyDescent="0.25">
      <c r="A44">
        <v>43</v>
      </c>
      <c r="B44" t="s">
        <v>67</v>
      </c>
      <c r="C44">
        <v>0.13860901508398699</v>
      </c>
      <c r="D44">
        <v>0.17618072043279401</v>
      </c>
      <c r="E44">
        <v>0.786743377728781</v>
      </c>
      <c r="F44">
        <v>0.43143210561068102</v>
      </c>
      <c r="G44" t="s">
        <v>170</v>
      </c>
      <c r="H44" t="s">
        <v>170</v>
      </c>
      <c r="I44" t="s">
        <v>170</v>
      </c>
      <c r="J44" t="s">
        <v>170</v>
      </c>
      <c r="K44" t="s">
        <v>170</v>
      </c>
      <c r="L44" t="s">
        <v>170</v>
      </c>
      <c r="M44" t="s">
        <v>170</v>
      </c>
      <c r="N44" t="s">
        <v>170</v>
      </c>
      <c r="O44" t="s">
        <v>170</v>
      </c>
      <c r="P44" t="s">
        <v>170</v>
      </c>
      <c r="Q44" t="s">
        <v>170</v>
      </c>
      <c r="R44" t="s">
        <v>170</v>
      </c>
      <c r="T44" t="str">
        <f t="shared" si="0"/>
        <v/>
      </c>
      <c r="U44" t="str">
        <f t="shared" si="1"/>
        <v/>
      </c>
      <c r="V44" t="str">
        <f t="shared" si="2"/>
        <v/>
      </c>
      <c r="W44" t="str">
        <f t="shared" si="3"/>
        <v/>
      </c>
    </row>
    <row r="45" spans="1:23" x14ac:dyDescent="0.25">
      <c r="A45">
        <v>44</v>
      </c>
      <c r="B45" t="s">
        <v>53</v>
      </c>
      <c r="C45">
        <v>-0.17959297013639899</v>
      </c>
      <c r="D45">
        <v>0.317344131504815</v>
      </c>
      <c r="E45">
        <v>-0.565924976412156</v>
      </c>
      <c r="F45">
        <v>0.57144478198642101</v>
      </c>
      <c r="G45" t="s">
        <v>170</v>
      </c>
      <c r="H45" t="s">
        <v>170</v>
      </c>
      <c r="I45" t="s">
        <v>170</v>
      </c>
      <c r="J45" t="s">
        <v>170</v>
      </c>
      <c r="K45" t="s">
        <v>170</v>
      </c>
      <c r="L45" t="s">
        <v>170</v>
      </c>
      <c r="M45" t="s">
        <v>170</v>
      </c>
      <c r="N45" t="s">
        <v>170</v>
      </c>
      <c r="O45" t="s">
        <v>170</v>
      </c>
      <c r="P45" t="s">
        <v>170</v>
      </c>
      <c r="Q45" t="s">
        <v>170</v>
      </c>
      <c r="R45" t="s">
        <v>170</v>
      </c>
      <c r="T45" t="str">
        <f t="shared" si="0"/>
        <v/>
      </c>
      <c r="U45" t="str">
        <f t="shared" si="1"/>
        <v/>
      </c>
      <c r="V45" t="str">
        <f t="shared" si="2"/>
        <v/>
      </c>
      <c r="W45" t="str">
        <f t="shared" si="3"/>
        <v/>
      </c>
    </row>
    <row r="46" spans="1:23" x14ac:dyDescent="0.25">
      <c r="A46">
        <v>45</v>
      </c>
      <c r="B46" t="s">
        <v>57</v>
      </c>
      <c r="C46">
        <v>-4.1864657914677299E-2</v>
      </c>
      <c r="D46">
        <v>0.20499305744684801</v>
      </c>
      <c r="E46">
        <v>-0.20422475978501001</v>
      </c>
      <c r="F46">
        <v>0.83817786356855095</v>
      </c>
      <c r="G46" t="s">
        <v>170</v>
      </c>
      <c r="H46" t="s">
        <v>170</v>
      </c>
      <c r="I46" t="s">
        <v>170</v>
      </c>
      <c r="J46" t="s">
        <v>170</v>
      </c>
      <c r="K46" t="s">
        <v>170</v>
      </c>
      <c r="L46" t="s">
        <v>170</v>
      </c>
      <c r="M46" t="s">
        <v>170</v>
      </c>
      <c r="N46" t="s">
        <v>170</v>
      </c>
      <c r="O46" t="s">
        <v>170</v>
      </c>
      <c r="P46" t="s">
        <v>170</v>
      </c>
      <c r="Q46" t="s">
        <v>170</v>
      </c>
      <c r="R46" t="s">
        <v>170</v>
      </c>
      <c r="T46" t="str">
        <f t="shared" si="0"/>
        <v/>
      </c>
      <c r="U46" t="str">
        <f t="shared" si="1"/>
        <v/>
      </c>
      <c r="V46" t="str">
        <f t="shared" si="2"/>
        <v/>
      </c>
      <c r="W46" t="str">
        <f t="shared" si="3"/>
        <v/>
      </c>
    </row>
    <row r="47" spans="1:23" x14ac:dyDescent="0.25">
      <c r="A47">
        <v>46</v>
      </c>
      <c r="B47" t="s">
        <v>64</v>
      </c>
      <c r="C47">
        <v>0.22362557422533499</v>
      </c>
      <c r="D47">
        <v>0.19851073368733699</v>
      </c>
      <c r="E47">
        <v>1.1265162848954799</v>
      </c>
      <c r="F47">
        <v>0.25994705151368303</v>
      </c>
      <c r="G47" t="s">
        <v>170</v>
      </c>
      <c r="H47" t="s">
        <v>170</v>
      </c>
      <c r="I47" t="s">
        <v>170</v>
      </c>
      <c r="J47" t="s">
        <v>170</v>
      </c>
      <c r="K47" t="s">
        <v>170</v>
      </c>
      <c r="L47" t="s">
        <v>170</v>
      </c>
      <c r="M47" t="s">
        <v>170</v>
      </c>
      <c r="N47" t="s">
        <v>170</v>
      </c>
      <c r="O47" t="s">
        <v>170</v>
      </c>
      <c r="P47" t="s">
        <v>170</v>
      </c>
      <c r="Q47" t="s">
        <v>170</v>
      </c>
      <c r="R47" t="s">
        <v>170</v>
      </c>
      <c r="T47" t="str">
        <f t="shared" si="0"/>
        <v/>
      </c>
      <c r="U47" t="str">
        <f t="shared" si="1"/>
        <v/>
      </c>
      <c r="V47" t="str">
        <f t="shared" si="2"/>
        <v/>
      </c>
      <c r="W47" t="str">
        <f t="shared" si="3"/>
        <v/>
      </c>
    </row>
    <row r="48" spans="1:23" x14ac:dyDescent="0.25">
      <c r="A48">
        <v>47</v>
      </c>
      <c r="B48" t="s">
        <v>58</v>
      </c>
      <c r="C48">
        <v>0.15235505702461799</v>
      </c>
      <c r="D48">
        <v>0.17823791287677601</v>
      </c>
      <c r="E48">
        <v>0.85478479053975298</v>
      </c>
      <c r="F48">
        <v>0.39267029974214201</v>
      </c>
      <c r="G48" t="s">
        <v>170</v>
      </c>
      <c r="H48" t="s">
        <v>170</v>
      </c>
      <c r="I48" t="s">
        <v>170</v>
      </c>
      <c r="J48" t="s">
        <v>170</v>
      </c>
      <c r="K48" t="s">
        <v>170</v>
      </c>
      <c r="L48" t="s">
        <v>170</v>
      </c>
      <c r="M48" t="s">
        <v>170</v>
      </c>
      <c r="N48" t="s">
        <v>170</v>
      </c>
      <c r="O48" t="s">
        <v>170</v>
      </c>
      <c r="P48" t="s">
        <v>170</v>
      </c>
      <c r="Q48" t="s">
        <v>170</v>
      </c>
      <c r="R48" t="s">
        <v>170</v>
      </c>
      <c r="T48" t="str">
        <f t="shared" si="0"/>
        <v/>
      </c>
      <c r="U48" t="str">
        <f t="shared" si="1"/>
        <v/>
      </c>
      <c r="V48" t="str">
        <f t="shared" si="2"/>
        <v/>
      </c>
      <c r="W48" t="str">
        <f t="shared" si="3"/>
        <v/>
      </c>
    </row>
    <row r="49" spans="1:23" x14ac:dyDescent="0.25">
      <c r="A49">
        <v>48</v>
      </c>
      <c r="B49" t="s">
        <v>52</v>
      </c>
      <c r="C49">
        <v>-2.5542809824194199E-2</v>
      </c>
      <c r="D49">
        <v>0.239677779363934</v>
      </c>
      <c r="E49">
        <v>-0.10657145561003099</v>
      </c>
      <c r="F49">
        <v>0.91512896471204397</v>
      </c>
      <c r="G49" t="s">
        <v>170</v>
      </c>
      <c r="H49" t="s">
        <v>170</v>
      </c>
      <c r="I49" t="s">
        <v>170</v>
      </c>
      <c r="J49" t="s">
        <v>170</v>
      </c>
      <c r="K49" t="s">
        <v>170</v>
      </c>
      <c r="L49" t="s">
        <v>170</v>
      </c>
      <c r="M49" t="s">
        <v>170</v>
      </c>
      <c r="N49" t="s">
        <v>170</v>
      </c>
      <c r="O49" t="s">
        <v>170</v>
      </c>
      <c r="P49" t="s">
        <v>170</v>
      </c>
      <c r="Q49" t="s">
        <v>170</v>
      </c>
      <c r="R49" t="s">
        <v>170</v>
      </c>
      <c r="T49" t="str">
        <f t="shared" si="0"/>
        <v/>
      </c>
      <c r="U49" t="str">
        <f t="shared" si="1"/>
        <v/>
      </c>
      <c r="V49" t="str">
        <f t="shared" si="2"/>
        <v/>
      </c>
      <c r="W49" t="str">
        <f t="shared" si="3"/>
        <v/>
      </c>
    </row>
    <row r="50" spans="1:23" x14ac:dyDescent="0.25">
      <c r="A50">
        <v>49</v>
      </c>
      <c r="B50" t="s">
        <v>60</v>
      </c>
      <c r="C50">
        <v>7.50456747773319E-2</v>
      </c>
      <c r="D50">
        <v>0.18544453311756301</v>
      </c>
      <c r="E50">
        <v>0.40467989816532601</v>
      </c>
      <c r="F50">
        <v>0.68571282008325696</v>
      </c>
      <c r="G50" t="s">
        <v>170</v>
      </c>
      <c r="H50" t="s">
        <v>170</v>
      </c>
      <c r="I50" t="s">
        <v>170</v>
      </c>
      <c r="J50" t="s">
        <v>170</v>
      </c>
      <c r="K50" t="s">
        <v>170</v>
      </c>
      <c r="L50" t="s">
        <v>170</v>
      </c>
      <c r="M50" t="s">
        <v>170</v>
      </c>
      <c r="N50" t="s">
        <v>170</v>
      </c>
      <c r="O50" t="s">
        <v>170</v>
      </c>
      <c r="P50" t="s">
        <v>170</v>
      </c>
      <c r="Q50" t="s">
        <v>170</v>
      </c>
      <c r="R50" t="s">
        <v>170</v>
      </c>
      <c r="T50" t="str">
        <f t="shared" si="0"/>
        <v/>
      </c>
      <c r="U50" t="str">
        <f t="shared" si="1"/>
        <v/>
      </c>
      <c r="V50" t="str">
        <f t="shared" si="2"/>
        <v/>
      </c>
      <c r="W50" t="str">
        <f t="shared" si="3"/>
        <v/>
      </c>
    </row>
    <row r="51" spans="1:23" x14ac:dyDescent="0.25">
      <c r="A51">
        <v>50</v>
      </c>
      <c r="B51" t="s">
        <v>54</v>
      </c>
      <c r="C51">
        <v>4.8678003695053797E-2</v>
      </c>
      <c r="D51">
        <v>0.200342158031968</v>
      </c>
      <c r="E51">
        <v>0.24297434036467899</v>
      </c>
      <c r="F51">
        <v>0.80802527530857005</v>
      </c>
      <c r="G51" t="s">
        <v>170</v>
      </c>
      <c r="H51" t="s">
        <v>170</v>
      </c>
      <c r="I51" t="s">
        <v>170</v>
      </c>
      <c r="J51" t="s">
        <v>170</v>
      </c>
      <c r="K51" t="s">
        <v>170</v>
      </c>
      <c r="L51" t="s">
        <v>170</v>
      </c>
      <c r="M51" t="s">
        <v>170</v>
      </c>
      <c r="N51" t="s">
        <v>170</v>
      </c>
      <c r="O51" t="s">
        <v>170</v>
      </c>
      <c r="P51" t="s">
        <v>170</v>
      </c>
      <c r="Q51" t="s">
        <v>170</v>
      </c>
      <c r="R51" t="s">
        <v>170</v>
      </c>
      <c r="T51" t="str">
        <f t="shared" si="0"/>
        <v/>
      </c>
      <c r="U51" t="str">
        <f t="shared" si="1"/>
        <v/>
      </c>
      <c r="V51" t="str">
        <f t="shared" si="2"/>
        <v/>
      </c>
      <c r="W51" t="str">
        <f t="shared" si="3"/>
        <v/>
      </c>
    </row>
    <row r="52" spans="1:23" x14ac:dyDescent="0.25">
      <c r="A52">
        <v>51</v>
      </c>
      <c r="B52" t="s">
        <v>56</v>
      </c>
      <c r="C52">
        <v>0.11853746114088801</v>
      </c>
      <c r="D52">
        <v>0.199956557362231</v>
      </c>
      <c r="E52">
        <v>0.59281607317409202</v>
      </c>
      <c r="F52">
        <v>0.55330424974856895</v>
      </c>
      <c r="G52" t="s">
        <v>170</v>
      </c>
      <c r="H52" t="s">
        <v>170</v>
      </c>
      <c r="I52" t="s">
        <v>170</v>
      </c>
      <c r="J52" t="s">
        <v>170</v>
      </c>
      <c r="K52" t="s">
        <v>170</v>
      </c>
      <c r="L52" t="s">
        <v>170</v>
      </c>
      <c r="M52" t="s">
        <v>170</v>
      </c>
      <c r="N52" t="s">
        <v>170</v>
      </c>
      <c r="O52" t="s">
        <v>170</v>
      </c>
      <c r="P52" t="s">
        <v>170</v>
      </c>
      <c r="Q52" t="s">
        <v>170</v>
      </c>
      <c r="R52" t="s">
        <v>170</v>
      </c>
      <c r="T52" t="str">
        <f t="shared" si="0"/>
        <v/>
      </c>
      <c r="U52" t="str">
        <f t="shared" si="1"/>
        <v/>
      </c>
      <c r="V52" t="str">
        <f t="shared" si="2"/>
        <v/>
      </c>
      <c r="W52" t="str">
        <f t="shared" si="3"/>
        <v/>
      </c>
    </row>
    <row r="53" spans="1:23" x14ac:dyDescent="0.25">
      <c r="A53">
        <v>52</v>
      </c>
      <c r="B53" t="s">
        <v>48</v>
      </c>
      <c r="C53">
        <v>0.15274349904076401</v>
      </c>
      <c r="D53">
        <v>0.23119766616543</v>
      </c>
      <c r="E53">
        <v>0.66066194168011705</v>
      </c>
      <c r="F53">
        <v>0.50882913590008705</v>
      </c>
      <c r="G53" t="s">
        <v>170</v>
      </c>
      <c r="H53" t="s">
        <v>170</v>
      </c>
      <c r="I53" t="s">
        <v>170</v>
      </c>
      <c r="J53" t="s">
        <v>170</v>
      </c>
      <c r="K53" t="s">
        <v>170</v>
      </c>
      <c r="L53" t="s">
        <v>170</v>
      </c>
      <c r="M53" t="s">
        <v>170</v>
      </c>
      <c r="N53" t="s">
        <v>170</v>
      </c>
      <c r="O53" t="s">
        <v>170</v>
      </c>
      <c r="P53" t="s">
        <v>170</v>
      </c>
      <c r="Q53" t="s">
        <v>170</v>
      </c>
      <c r="R53" t="s">
        <v>170</v>
      </c>
      <c r="T53" t="str">
        <f t="shared" si="0"/>
        <v/>
      </c>
      <c r="U53" t="str">
        <f t="shared" si="1"/>
        <v/>
      </c>
      <c r="V53" t="str">
        <f t="shared" si="2"/>
        <v/>
      </c>
      <c r="W53" t="str">
        <f t="shared" si="3"/>
        <v/>
      </c>
    </row>
    <row r="54" spans="1:23" x14ac:dyDescent="0.25">
      <c r="A54">
        <v>53</v>
      </c>
      <c r="B54" t="s">
        <v>55</v>
      </c>
      <c r="C54">
        <v>-0.104057107026561</v>
      </c>
      <c r="D54">
        <v>0.21025395939688701</v>
      </c>
      <c r="E54">
        <v>-0.49491152188072401</v>
      </c>
      <c r="F54">
        <v>0.62066257719707396</v>
      </c>
      <c r="G54" t="s">
        <v>170</v>
      </c>
      <c r="H54" t="s">
        <v>170</v>
      </c>
      <c r="I54" t="s">
        <v>170</v>
      </c>
      <c r="J54" t="s">
        <v>170</v>
      </c>
      <c r="K54" t="s">
        <v>170</v>
      </c>
      <c r="L54" t="s">
        <v>170</v>
      </c>
      <c r="M54" t="s">
        <v>170</v>
      </c>
      <c r="N54" t="s">
        <v>170</v>
      </c>
      <c r="O54" t="s">
        <v>170</v>
      </c>
      <c r="P54" t="s">
        <v>170</v>
      </c>
      <c r="Q54" t="s">
        <v>170</v>
      </c>
      <c r="R54" t="s">
        <v>170</v>
      </c>
      <c r="T54" t="str">
        <f t="shared" si="0"/>
        <v/>
      </c>
      <c r="U54" t="str">
        <f t="shared" si="1"/>
        <v/>
      </c>
      <c r="V54" t="str">
        <f t="shared" si="2"/>
        <v/>
      </c>
      <c r="W54" t="str">
        <f t="shared" si="3"/>
        <v/>
      </c>
    </row>
    <row r="55" spans="1:23" x14ac:dyDescent="0.25">
      <c r="A55">
        <v>54</v>
      </c>
      <c r="B55" t="s">
        <v>51</v>
      </c>
      <c r="C55">
        <v>-0.386385704679158</v>
      </c>
      <c r="D55">
        <v>0.31707315803783298</v>
      </c>
      <c r="E55">
        <v>-1.2186011173896201</v>
      </c>
      <c r="F55">
        <v>0.22299562474797299</v>
      </c>
      <c r="G55" t="s">
        <v>170</v>
      </c>
      <c r="H55" t="s">
        <v>170</v>
      </c>
      <c r="I55" t="s">
        <v>170</v>
      </c>
      <c r="J55" t="s">
        <v>170</v>
      </c>
      <c r="K55" t="s">
        <v>170</v>
      </c>
      <c r="L55" t="s">
        <v>170</v>
      </c>
      <c r="M55" t="s">
        <v>170</v>
      </c>
      <c r="N55" t="s">
        <v>170</v>
      </c>
      <c r="O55" t="s">
        <v>170</v>
      </c>
      <c r="P55" t="s">
        <v>170</v>
      </c>
      <c r="Q55" t="s">
        <v>170</v>
      </c>
      <c r="R55" t="s">
        <v>170</v>
      </c>
      <c r="T55" t="str">
        <f t="shared" si="0"/>
        <v/>
      </c>
      <c r="U55" t="str">
        <f t="shared" si="1"/>
        <v/>
      </c>
      <c r="V55" t="str">
        <f t="shared" si="2"/>
        <v/>
      </c>
      <c r="W55" t="str">
        <f t="shared" si="3"/>
        <v/>
      </c>
    </row>
    <row r="56" spans="1:23" x14ac:dyDescent="0.25">
      <c r="A56">
        <v>55</v>
      </c>
      <c r="B56" t="s">
        <v>66</v>
      </c>
      <c r="C56">
        <v>0.11434618586036401</v>
      </c>
      <c r="D56">
        <v>0.18111671190606901</v>
      </c>
      <c r="E56">
        <v>0.63133978447922501</v>
      </c>
      <c r="F56">
        <v>0.52781837896182704</v>
      </c>
      <c r="G56" t="s">
        <v>170</v>
      </c>
      <c r="H56" t="s">
        <v>170</v>
      </c>
      <c r="I56" t="s">
        <v>170</v>
      </c>
      <c r="J56" t="s">
        <v>170</v>
      </c>
      <c r="K56" t="s">
        <v>170</v>
      </c>
      <c r="L56" t="s">
        <v>170</v>
      </c>
      <c r="M56" t="s">
        <v>170</v>
      </c>
      <c r="N56" t="s">
        <v>170</v>
      </c>
      <c r="O56" t="s">
        <v>170</v>
      </c>
      <c r="P56" t="s">
        <v>170</v>
      </c>
      <c r="Q56" t="s">
        <v>170</v>
      </c>
      <c r="R56" t="s">
        <v>170</v>
      </c>
      <c r="T56" t="str">
        <f t="shared" si="0"/>
        <v/>
      </c>
      <c r="U56" t="str">
        <f t="shared" si="1"/>
        <v/>
      </c>
      <c r="V56" t="str">
        <f t="shared" si="2"/>
        <v/>
      </c>
      <c r="W56" t="str">
        <f t="shared" si="3"/>
        <v/>
      </c>
    </row>
    <row r="57" spans="1:23" x14ac:dyDescent="0.25">
      <c r="A57">
        <v>56</v>
      </c>
      <c r="B57" t="s">
        <v>59</v>
      </c>
      <c r="C57">
        <v>7.7344633782925096E-2</v>
      </c>
      <c r="D57">
        <v>0.18011741354754901</v>
      </c>
      <c r="E57">
        <v>0.42941230533774599</v>
      </c>
      <c r="F57">
        <v>0.66762320027103805</v>
      </c>
      <c r="G57" t="s">
        <v>170</v>
      </c>
      <c r="H57" t="s">
        <v>170</v>
      </c>
      <c r="I57" t="s">
        <v>170</v>
      </c>
      <c r="J57" t="s">
        <v>170</v>
      </c>
      <c r="K57" t="s">
        <v>170</v>
      </c>
      <c r="L57" t="s">
        <v>170</v>
      </c>
      <c r="M57" t="s">
        <v>170</v>
      </c>
      <c r="N57" t="s">
        <v>170</v>
      </c>
      <c r="O57" t="s">
        <v>170</v>
      </c>
      <c r="P57" t="s">
        <v>170</v>
      </c>
      <c r="Q57" t="s">
        <v>170</v>
      </c>
      <c r="R57" t="s">
        <v>170</v>
      </c>
      <c r="T57" t="str">
        <f t="shared" si="0"/>
        <v/>
      </c>
      <c r="U57" t="str">
        <f t="shared" si="1"/>
        <v/>
      </c>
      <c r="V57" t="str">
        <f t="shared" si="2"/>
        <v/>
      </c>
      <c r="W57" t="str">
        <f t="shared" si="3"/>
        <v/>
      </c>
    </row>
    <row r="58" spans="1:23" x14ac:dyDescent="0.25">
      <c r="A58">
        <v>57</v>
      </c>
      <c r="B58" t="s">
        <v>49</v>
      </c>
      <c r="C58">
        <v>-3.8939921096385097E-2</v>
      </c>
      <c r="D58">
        <v>0.24862433369320699</v>
      </c>
      <c r="E58">
        <v>-0.15662152017845299</v>
      </c>
      <c r="F58">
        <v>0.87554314121178201</v>
      </c>
      <c r="G58" t="s">
        <v>170</v>
      </c>
      <c r="H58" t="s">
        <v>170</v>
      </c>
      <c r="I58" t="s">
        <v>170</v>
      </c>
      <c r="J58" t="s">
        <v>170</v>
      </c>
      <c r="K58" t="s">
        <v>170</v>
      </c>
      <c r="L58" t="s">
        <v>170</v>
      </c>
      <c r="M58" t="s">
        <v>170</v>
      </c>
      <c r="N58" t="s">
        <v>170</v>
      </c>
      <c r="O58" t="s">
        <v>170</v>
      </c>
      <c r="P58" t="s">
        <v>170</v>
      </c>
      <c r="Q58" t="s">
        <v>170</v>
      </c>
      <c r="R58" t="s">
        <v>170</v>
      </c>
      <c r="T58" t="str">
        <f t="shared" si="0"/>
        <v/>
      </c>
      <c r="U58" t="str">
        <f t="shared" si="1"/>
        <v/>
      </c>
      <c r="V58" t="str">
        <f t="shared" si="2"/>
        <v/>
      </c>
      <c r="W58" t="str">
        <f t="shared" si="3"/>
        <v/>
      </c>
    </row>
    <row r="59" spans="1:23" x14ac:dyDescent="0.25">
      <c r="A59">
        <v>58</v>
      </c>
      <c r="B59" t="s">
        <v>63</v>
      </c>
      <c r="C59">
        <v>0.17723061706550999</v>
      </c>
      <c r="D59">
        <v>0.295279358553664</v>
      </c>
      <c r="E59">
        <v>0.60021336382475299</v>
      </c>
      <c r="F59">
        <v>0.54836404845114295</v>
      </c>
      <c r="G59" t="s">
        <v>170</v>
      </c>
      <c r="H59" t="s">
        <v>170</v>
      </c>
      <c r="I59" t="s">
        <v>170</v>
      </c>
      <c r="J59" t="s">
        <v>170</v>
      </c>
      <c r="K59" t="s">
        <v>170</v>
      </c>
      <c r="L59" t="s">
        <v>170</v>
      </c>
      <c r="M59" t="s">
        <v>170</v>
      </c>
      <c r="N59" t="s">
        <v>170</v>
      </c>
      <c r="O59" t="s">
        <v>170</v>
      </c>
      <c r="P59" t="s">
        <v>170</v>
      </c>
      <c r="Q59" t="s">
        <v>170</v>
      </c>
      <c r="R59" t="s">
        <v>170</v>
      </c>
      <c r="T59" t="str">
        <f t="shared" si="0"/>
        <v/>
      </c>
      <c r="U59" t="str">
        <f t="shared" si="1"/>
        <v/>
      </c>
      <c r="V59" t="str">
        <f t="shared" si="2"/>
        <v/>
      </c>
      <c r="W59" t="str">
        <f t="shared" si="3"/>
        <v/>
      </c>
    </row>
    <row r="60" spans="1:23" x14ac:dyDescent="0.25">
      <c r="A60">
        <v>59</v>
      </c>
      <c r="B60" t="s">
        <v>50</v>
      </c>
      <c r="C60">
        <v>-0.34869006876557601</v>
      </c>
      <c r="D60">
        <v>0.242998152955687</v>
      </c>
      <c r="E60">
        <v>-1.43494946164946</v>
      </c>
      <c r="F60">
        <v>0.15130149956589201</v>
      </c>
      <c r="G60" t="s">
        <v>170</v>
      </c>
      <c r="H60" t="s">
        <v>170</v>
      </c>
      <c r="I60" t="s">
        <v>170</v>
      </c>
      <c r="J60" t="s">
        <v>170</v>
      </c>
      <c r="K60" t="s">
        <v>170</v>
      </c>
      <c r="L60" t="s">
        <v>170</v>
      </c>
      <c r="M60" t="s">
        <v>170</v>
      </c>
      <c r="N60" t="s">
        <v>170</v>
      </c>
      <c r="O60" t="s">
        <v>170</v>
      </c>
      <c r="P60" t="s">
        <v>170</v>
      </c>
      <c r="Q60" t="s">
        <v>170</v>
      </c>
      <c r="R60" t="s">
        <v>170</v>
      </c>
      <c r="T60" t="str">
        <f t="shared" si="0"/>
        <v/>
      </c>
      <c r="U60" t="str">
        <f t="shared" si="1"/>
        <v/>
      </c>
      <c r="V60" t="str">
        <f t="shared" si="2"/>
        <v/>
      </c>
      <c r="W60" t="str">
        <f t="shared" si="3"/>
        <v/>
      </c>
    </row>
    <row r="61" spans="1:23" x14ac:dyDescent="0.25">
      <c r="A61">
        <v>60</v>
      </c>
      <c r="B61" t="s">
        <v>75</v>
      </c>
      <c r="C61">
        <v>-0.60761606931432099</v>
      </c>
      <c r="D61">
        <v>0.27247847016398602</v>
      </c>
      <c r="E61">
        <v>-2.2299599265536099</v>
      </c>
      <c r="F61">
        <v>2.5750103385676501E-2</v>
      </c>
      <c r="G61" t="s">
        <v>170</v>
      </c>
      <c r="H61" t="s">
        <v>170</v>
      </c>
      <c r="I61" t="s">
        <v>170</v>
      </c>
      <c r="J61" t="s">
        <v>170</v>
      </c>
      <c r="K61" t="s">
        <v>170</v>
      </c>
      <c r="L61" t="s">
        <v>170</v>
      </c>
      <c r="M61" t="s">
        <v>170</v>
      </c>
      <c r="N61" t="s">
        <v>170</v>
      </c>
      <c r="O61" t="s">
        <v>170</v>
      </c>
      <c r="P61" t="s">
        <v>170</v>
      </c>
      <c r="Q61" t="s">
        <v>170</v>
      </c>
      <c r="R61" t="s">
        <v>170</v>
      </c>
      <c r="T61" t="str">
        <f t="shared" si="0"/>
        <v>*</v>
      </c>
      <c r="U61" t="str">
        <f t="shared" si="1"/>
        <v/>
      </c>
      <c r="V61" t="str">
        <f t="shared" si="2"/>
        <v/>
      </c>
      <c r="W61" t="str">
        <f t="shared" si="3"/>
        <v/>
      </c>
    </row>
    <row r="62" spans="1:23" x14ac:dyDescent="0.25">
      <c r="A62">
        <v>61</v>
      </c>
      <c r="B62" t="s">
        <v>77</v>
      </c>
      <c r="C62">
        <v>-0.51306603976397402</v>
      </c>
      <c r="D62">
        <v>0.25954800619349799</v>
      </c>
      <c r="E62">
        <v>-1.9767674091916301</v>
      </c>
      <c r="F62">
        <v>4.8067927193345503E-2</v>
      </c>
      <c r="G62" t="s">
        <v>170</v>
      </c>
      <c r="H62" t="s">
        <v>170</v>
      </c>
      <c r="I62" t="s">
        <v>170</v>
      </c>
      <c r="J62" t="s">
        <v>170</v>
      </c>
      <c r="K62" t="s">
        <v>170</v>
      </c>
      <c r="L62" t="s">
        <v>170</v>
      </c>
      <c r="M62" t="s">
        <v>170</v>
      </c>
      <c r="N62" t="s">
        <v>170</v>
      </c>
      <c r="O62" t="s">
        <v>170</v>
      </c>
      <c r="P62" t="s">
        <v>170</v>
      </c>
      <c r="Q62" t="s">
        <v>170</v>
      </c>
      <c r="R62" t="s">
        <v>170</v>
      </c>
      <c r="T62" t="str">
        <f t="shared" si="0"/>
        <v>*</v>
      </c>
      <c r="U62" t="str">
        <f t="shared" si="1"/>
        <v/>
      </c>
      <c r="V62" t="str">
        <f t="shared" si="2"/>
        <v/>
      </c>
      <c r="W62" t="str">
        <f t="shared" si="3"/>
        <v/>
      </c>
    </row>
    <row r="63" spans="1:23" x14ac:dyDescent="0.25">
      <c r="A63">
        <v>62</v>
      </c>
      <c r="B63" t="s">
        <v>74</v>
      </c>
      <c r="C63">
        <v>-0.63577202631916296</v>
      </c>
      <c r="D63">
        <v>0.25915740942593901</v>
      </c>
      <c r="E63">
        <v>-2.4532272788474998</v>
      </c>
      <c r="F63">
        <v>1.4158085212331599E-2</v>
      </c>
      <c r="G63" t="s">
        <v>170</v>
      </c>
      <c r="H63" t="s">
        <v>170</v>
      </c>
      <c r="I63" t="s">
        <v>170</v>
      </c>
      <c r="J63" t="s">
        <v>170</v>
      </c>
      <c r="K63" t="s">
        <v>170</v>
      </c>
      <c r="L63" t="s">
        <v>170</v>
      </c>
      <c r="M63" t="s">
        <v>170</v>
      </c>
      <c r="N63" t="s">
        <v>170</v>
      </c>
      <c r="O63" t="s">
        <v>170</v>
      </c>
      <c r="P63" t="s">
        <v>170</v>
      </c>
      <c r="Q63" t="s">
        <v>170</v>
      </c>
      <c r="R63" t="s">
        <v>170</v>
      </c>
      <c r="T63" t="str">
        <f t="shared" si="0"/>
        <v>*</v>
      </c>
      <c r="U63" t="str">
        <f t="shared" si="1"/>
        <v/>
      </c>
      <c r="V63" t="str">
        <f t="shared" si="2"/>
        <v/>
      </c>
      <c r="W63" t="str">
        <f t="shared" si="3"/>
        <v/>
      </c>
    </row>
    <row r="64" spans="1:23" x14ac:dyDescent="0.25">
      <c r="A64">
        <v>63</v>
      </c>
      <c r="B64" t="s">
        <v>79</v>
      </c>
      <c r="C64">
        <v>-0.55168184372219697</v>
      </c>
      <c r="D64">
        <v>0.25574676869730001</v>
      </c>
      <c r="E64">
        <v>-2.1571410130900399</v>
      </c>
      <c r="F64">
        <v>3.09946788497991E-2</v>
      </c>
      <c r="G64" t="s">
        <v>170</v>
      </c>
      <c r="H64" t="s">
        <v>170</v>
      </c>
      <c r="I64" t="s">
        <v>170</v>
      </c>
      <c r="J64" t="s">
        <v>170</v>
      </c>
      <c r="K64" t="s">
        <v>170</v>
      </c>
      <c r="L64" t="s">
        <v>170</v>
      </c>
      <c r="M64" t="s">
        <v>170</v>
      </c>
      <c r="N64" t="s">
        <v>170</v>
      </c>
      <c r="O64" t="s">
        <v>170</v>
      </c>
      <c r="P64" t="s">
        <v>170</v>
      </c>
      <c r="Q64" t="s">
        <v>170</v>
      </c>
      <c r="R64" t="s">
        <v>170</v>
      </c>
      <c r="T64" t="str">
        <f t="shared" si="0"/>
        <v>*</v>
      </c>
      <c r="U64" t="str">
        <f t="shared" si="1"/>
        <v/>
      </c>
      <c r="V64" t="str">
        <f t="shared" si="2"/>
        <v/>
      </c>
      <c r="W64" t="str">
        <f t="shared" si="3"/>
        <v/>
      </c>
    </row>
    <row r="65" spans="1:23" x14ac:dyDescent="0.25">
      <c r="A65">
        <v>64</v>
      </c>
      <c r="B65" t="s">
        <v>78</v>
      </c>
      <c r="C65">
        <v>-0.467481839552917</v>
      </c>
      <c r="D65">
        <v>0.253781539095147</v>
      </c>
      <c r="E65">
        <v>-1.8420640099343499</v>
      </c>
      <c r="F65">
        <v>6.5465787434764902E-2</v>
      </c>
      <c r="G65" t="s">
        <v>170</v>
      </c>
      <c r="H65" t="s">
        <v>170</v>
      </c>
      <c r="I65" t="s">
        <v>170</v>
      </c>
      <c r="J65" t="s">
        <v>170</v>
      </c>
      <c r="K65" t="s">
        <v>170</v>
      </c>
      <c r="L65" t="s">
        <v>170</v>
      </c>
      <c r="M65" t="s">
        <v>170</v>
      </c>
      <c r="N65" t="s">
        <v>170</v>
      </c>
      <c r="O65" t="s">
        <v>170</v>
      </c>
      <c r="P65" t="s">
        <v>170</v>
      </c>
      <c r="Q65" t="s">
        <v>170</v>
      </c>
      <c r="R65" t="s">
        <v>170</v>
      </c>
      <c r="T65" t="str">
        <f t="shared" si="0"/>
        <v>^</v>
      </c>
      <c r="U65" t="str">
        <f t="shared" si="1"/>
        <v/>
      </c>
      <c r="V65" t="str">
        <f t="shared" si="2"/>
        <v/>
      </c>
      <c r="W65" t="str">
        <f t="shared" si="3"/>
        <v/>
      </c>
    </row>
    <row r="66" spans="1:23" x14ac:dyDescent="0.25">
      <c r="A66">
        <v>65</v>
      </c>
      <c r="B66" t="s">
        <v>76</v>
      </c>
      <c r="C66">
        <v>-0.47232539013383401</v>
      </c>
      <c r="D66">
        <v>0.26579307549800502</v>
      </c>
      <c r="E66">
        <v>-1.7770417429004</v>
      </c>
      <c r="F66">
        <v>7.5561372081700898E-2</v>
      </c>
      <c r="G66" t="s">
        <v>170</v>
      </c>
      <c r="H66" t="s">
        <v>170</v>
      </c>
      <c r="I66" t="s">
        <v>170</v>
      </c>
      <c r="J66" t="s">
        <v>170</v>
      </c>
      <c r="K66" t="s">
        <v>170</v>
      </c>
      <c r="L66" t="s">
        <v>170</v>
      </c>
      <c r="M66" t="s">
        <v>170</v>
      </c>
      <c r="N66" t="s">
        <v>170</v>
      </c>
      <c r="O66" t="s">
        <v>170</v>
      </c>
      <c r="P66" t="s">
        <v>170</v>
      </c>
      <c r="Q66" t="s">
        <v>170</v>
      </c>
      <c r="R66" t="s">
        <v>170</v>
      </c>
      <c r="T66" t="str">
        <f t="shared" si="0"/>
        <v>^</v>
      </c>
      <c r="U66" t="str">
        <f t="shared" si="1"/>
        <v/>
      </c>
      <c r="V66" t="str">
        <f t="shared" si="2"/>
        <v/>
      </c>
      <c r="W66" t="str">
        <f t="shared" si="3"/>
        <v/>
      </c>
    </row>
    <row r="67" spans="1:23" x14ac:dyDescent="0.25">
      <c r="A67">
        <v>66</v>
      </c>
      <c r="B67" t="s">
        <v>70</v>
      </c>
      <c r="C67">
        <v>-0.52079155491344997</v>
      </c>
      <c r="D67">
        <v>0.27142177882755603</v>
      </c>
      <c r="E67">
        <v>-1.9187537461550801</v>
      </c>
      <c r="F67">
        <v>5.5015506067932499E-2</v>
      </c>
      <c r="G67" t="s">
        <v>170</v>
      </c>
      <c r="H67" t="s">
        <v>170</v>
      </c>
      <c r="I67" t="s">
        <v>170</v>
      </c>
      <c r="J67" t="s">
        <v>170</v>
      </c>
      <c r="K67" t="s">
        <v>170</v>
      </c>
      <c r="L67" t="s">
        <v>170</v>
      </c>
      <c r="M67" t="s">
        <v>170</v>
      </c>
      <c r="N67" t="s">
        <v>170</v>
      </c>
      <c r="O67" t="s">
        <v>170</v>
      </c>
      <c r="P67" t="s">
        <v>170</v>
      </c>
      <c r="Q67" t="s">
        <v>170</v>
      </c>
      <c r="R67" t="s">
        <v>170</v>
      </c>
      <c r="T67" t="str">
        <f t="shared" ref="T67:T130" si="4">IF(F67&lt;0.001,"***",IF(F67&lt;0.01,"**",IF(F67&lt;0.05,"*",IF(F67&lt;0.1,"^",""))))</f>
        <v>^</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84</v>
      </c>
      <c r="C68">
        <v>-0.54273133535481499</v>
      </c>
      <c r="D68">
        <v>0.27436357182504501</v>
      </c>
      <c r="E68">
        <v>-1.9781464854995501</v>
      </c>
      <c r="F68">
        <v>4.7912183743590998E-2</v>
      </c>
      <c r="G68" t="s">
        <v>170</v>
      </c>
      <c r="H68" t="s">
        <v>170</v>
      </c>
      <c r="I68" t="s">
        <v>170</v>
      </c>
      <c r="J68" t="s">
        <v>170</v>
      </c>
      <c r="K68" t="s">
        <v>170</v>
      </c>
      <c r="L68" t="s">
        <v>170</v>
      </c>
      <c r="M68" t="s">
        <v>170</v>
      </c>
      <c r="N68" t="s">
        <v>170</v>
      </c>
      <c r="O68" t="s">
        <v>170</v>
      </c>
      <c r="P68" t="s">
        <v>170</v>
      </c>
      <c r="Q68" t="s">
        <v>170</v>
      </c>
      <c r="R68" t="s">
        <v>170</v>
      </c>
      <c r="T68" t="str">
        <f t="shared" si="4"/>
        <v>*</v>
      </c>
      <c r="U68" t="str">
        <f t="shared" si="5"/>
        <v/>
      </c>
      <c r="V68" t="str">
        <f t="shared" si="6"/>
        <v/>
      </c>
      <c r="W68" t="str">
        <f t="shared" si="7"/>
        <v/>
      </c>
    </row>
    <row r="69" spans="1:23" x14ac:dyDescent="0.25">
      <c r="A69">
        <v>68</v>
      </c>
      <c r="B69" t="s">
        <v>72</v>
      </c>
      <c r="C69">
        <v>-0.48843861834536401</v>
      </c>
      <c r="D69">
        <v>0.25667662511781097</v>
      </c>
      <c r="E69">
        <v>-1.9029337717105199</v>
      </c>
      <c r="F69">
        <v>5.7049187585857301E-2</v>
      </c>
      <c r="G69" t="s">
        <v>170</v>
      </c>
      <c r="H69" t="s">
        <v>170</v>
      </c>
      <c r="I69" t="s">
        <v>170</v>
      </c>
      <c r="J69" t="s">
        <v>170</v>
      </c>
      <c r="K69" t="s">
        <v>170</v>
      </c>
      <c r="L69" t="s">
        <v>170</v>
      </c>
      <c r="M69" t="s">
        <v>170</v>
      </c>
      <c r="N69" t="s">
        <v>170</v>
      </c>
      <c r="O69" t="s">
        <v>170</v>
      </c>
      <c r="P69" t="s">
        <v>170</v>
      </c>
      <c r="Q69" t="s">
        <v>170</v>
      </c>
      <c r="R69" t="s">
        <v>170</v>
      </c>
      <c r="T69" t="str">
        <f t="shared" si="4"/>
        <v>^</v>
      </c>
      <c r="U69" t="str">
        <f t="shared" si="5"/>
        <v/>
      </c>
      <c r="V69" t="str">
        <f t="shared" si="6"/>
        <v/>
      </c>
      <c r="W69" t="str">
        <f t="shared" si="7"/>
        <v/>
      </c>
    </row>
    <row r="70" spans="1:23" x14ac:dyDescent="0.25">
      <c r="A70">
        <v>69</v>
      </c>
      <c r="B70" t="s">
        <v>71</v>
      </c>
      <c r="C70">
        <v>-0.37581059019770702</v>
      </c>
      <c r="D70">
        <v>0.26822424607485501</v>
      </c>
      <c r="E70">
        <v>-1.40110596151262</v>
      </c>
      <c r="F70">
        <v>0.16118238916894201</v>
      </c>
      <c r="G70" t="s">
        <v>170</v>
      </c>
      <c r="H70" t="s">
        <v>170</v>
      </c>
      <c r="I70" t="s">
        <v>170</v>
      </c>
      <c r="J70" t="s">
        <v>170</v>
      </c>
      <c r="K70" t="s">
        <v>170</v>
      </c>
      <c r="L70" t="s">
        <v>170</v>
      </c>
      <c r="M70" t="s">
        <v>170</v>
      </c>
      <c r="N70" t="s">
        <v>170</v>
      </c>
      <c r="O70" t="s">
        <v>170</v>
      </c>
      <c r="P70" t="s">
        <v>170</v>
      </c>
      <c r="Q70" t="s">
        <v>170</v>
      </c>
      <c r="R70" t="s">
        <v>170</v>
      </c>
      <c r="T70" t="str">
        <f t="shared" si="4"/>
        <v/>
      </c>
      <c r="U70" t="str">
        <f t="shared" si="5"/>
        <v/>
      </c>
      <c r="V70" t="str">
        <f t="shared" si="6"/>
        <v/>
      </c>
      <c r="W70" t="str">
        <f t="shared" si="7"/>
        <v/>
      </c>
    </row>
    <row r="71" spans="1:23" x14ac:dyDescent="0.25">
      <c r="A71">
        <v>70</v>
      </c>
      <c r="B71" t="s">
        <v>68</v>
      </c>
      <c r="C71">
        <v>-0.19846968207076801</v>
      </c>
      <c r="D71">
        <v>0.30013266134159799</v>
      </c>
      <c r="E71">
        <v>-0.66127318894120102</v>
      </c>
      <c r="F71">
        <v>0.50843713225543596</v>
      </c>
      <c r="G71" t="s">
        <v>170</v>
      </c>
      <c r="H71" t="s">
        <v>170</v>
      </c>
      <c r="I71" t="s">
        <v>170</v>
      </c>
      <c r="J71" t="s">
        <v>170</v>
      </c>
      <c r="K71" t="s">
        <v>170</v>
      </c>
      <c r="L71" t="s">
        <v>170</v>
      </c>
      <c r="M71" t="s">
        <v>170</v>
      </c>
      <c r="N71" t="s">
        <v>170</v>
      </c>
      <c r="O71" t="s">
        <v>170</v>
      </c>
      <c r="P71" t="s">
        <v>170</v>
      </c>
      <c r="Q71" t="s">
        <v>170</v>
      </c>
      <c r="R71" t="s">
        <v>170</v>
      </c>
      <c r="T71" t="str">
        <f t="shared" si="4"/>
        <v/>
      </c>
      <c r="U71" t="str">
        <f t="shared" si="5"/>
        <v/>
      </c>
      <c r="V71" t="str">
        <f t="shared" si="6"/>
        <v/>
      </c>
      <c r="W71" t="str">
        <f t="shared" si="7"/>
        <v/>
      </c>
    </row>
    <row r="72" spans="1:23" x14ac:dyDescent="0.25">
      <c r="A72">
        <v>71</v>
      </c>
      <c r="B72" t="s">
        <v>81</v>
      </c>
      <c r="C72">
        <v>-0.56466137309941999</v>
      </c>
      <c r="D72">
        <v>0.26414043933586701</v>
      </c>
      <c r="E72">
        <v>-2.1377316344258301</v>
      </c>
      <c r="F72">
        <v>3.2538530456896003E-2</v>
      </c>
      <c r="G72" t="s">
        <v>170</v>
      </c>
      <c r="H72" t="s">
        <v>170</v>
      </c>
      <c r="I72" t="s">
        <v>170</v>
      </c>
      <c r="J72" t="s">
        <v>170</v>
      </c>
      <c r="K72" t="s">
        <v>170</v>
      </c>
      <c r="L72" t="s">
        <v>170</v>
      </c>
      <c r="M72" t="s">
        <v>170</v>
      </c>
      <c r="N72" t="s">
        <v>170</v>
      </c>
      <c r="O72" t="s">
        <v>170</v>
      </c>
      <c r="P72" t="s">
        <v>170</v>
      </c>
      <c r="Q72" t="s">
        <v>170</v>
      </c>
      <c r="R72" t="s">
        <v>170</v>
      </c>
      <c r="T72" t="str">
        <f t="shared" si="4"/>
        <v>*</v>
      </c>
      <c r="U72" t="str">
        <f t="shared" si="5"/>
        <v/>
      </c>
      <c r="V72" t="str">
        <f t="shared" si="6"/>
        <v/>
      </c>
      <c r="W72" t="str">
        <f t="shared" si="7"/>
        <v/>
      </c>
    </row>
    <row r="73" spans="1:23" x14ac:dyDescent="0.25">
      <c r="A73">
        <v>72</v>
      </c>
      <c r="B73" t="s">
        <v>80</v>
      </c>
      <c r="C73">
        <v>-0.38098034713530798</v>
      </c>
      <c r="D73">
        <v>0.27270994487754302</v>
      </c>
      <c r="E73">
        <v>-1.39701669957941</v>
      </c>
      <c r="F73">
        <v>0.16240854938195801</v>
      </c>
      <c r="G73" t="s">
        <v>170</v>
      </c>
      <c r="H73" t="s">
        <v>170</v>
      </c>
      <c r="I73" t="s">
        <v>170</v>
      </c>
      <c r="J73" t="s">
        <v>170</v>
      </c>
      <c r="K73" t="s">
        <v>170</v>
      </c>
      <c r="L73" t="s">
        <v>170</v>
      </c>
      <c r="M73" t="s">
        <v>170</v>
      </c>
      <c r="N73" t="s">
        <v>170</v>
      </c>
      <c r="O73" t="s">
        <v>170</v>
      </c>
      <c r="P73" t="s">
        <v>170</v>
      </c>
      <c r="Q73" t="s">
        <v>170</v>
      </c>
      <c r="R73" t="s">
        <v>170</v>
      </c>
      <c r="T73" t="str">
        <f t="shared" si="4"/>
        <v/>
      </c>
      <c r="U73" t="str">
        <f t="shared" si="5"/>
        <v/>
      </c>
      <c r="V73" t="str">
        <f t="shared" si="6"/>
        <v/>
      </c>
      <c r="W73" t="str">
        <f t="shared" si="7"/>
        <v/>
      </c>
    </row>
    <row r="74" spans="1:23" x14ac:dyDescent="0.25">
      <c r="A74">
        <v>73</v>
      </c>
      <c r="B74" t="s">
        <v>82</v>
      </c>
      <c r="C74">
        <v>-0.61063259338490805</v>
      </c>
      <c r="D74">
        <v>0.26781505022591701</v>
      </c>
      <c r="E74">
        <v>-2.2800533161590599</v>
      </c>
      <c r="F74">
        <v>2.2604526532170099E-2</v>
      </c>
      <c r="G74" t="s">
        <v>170</v>
      </c>
      <c r="H74" t="s">
        <v>170</v>
      </c>
      <c r="I74" t="s">
        <v>170</v>
      </c>
      <c r="J74" t="s">
        <v>170</v>
      </c>
      <c r="K74" t="s">
        <v>170</v>
      </c>
      <c r="L74" t="s">
        <v>170</v>
      </c>
      <c r="M74" t="s">
        <v>170</v>
      </c>
      <c r="N74" t="s">
        <v>170</v>
      </c>
      <c r="O74" t="s">
        <v>170</v>
      </c>
      <c r="P74" t="s">
        <v>170</v>
      </c>
      <c r="Q74" t="s">
        <v>170</v>
      </c>
      <c r="R74" t="s">
        <v>170</v>
      </c>
      <c r="T74" t="str">
        <f t="shared" si="4"/>
        <v>*</v>
      </c>
      <c r="U74" t="str">
        <f t="shared" si="5"/>
        <v/>
      </c>
      <c r="V74" t="str">
        <f t="shared" si="6"/>
        <v/>
      </c>
      <c r="W74" t="str">
        <f t="shared" si="7"/>
        <v/>
      </c>
    </row>
    <row r="75" spans="1:23" x14ac:dyDescent="0.25">
      <c r="A75">
        <v>74</v>
      </c>
      <c r="B75" t="s">
        <v>83</v>
      </c>
      <c r="C75">
        <v>-0.62676186965133995</v>
      </c>
      <c r="D75">
        <v>0.45953488789463398</v>
      </c>
      <c r="E75">
        <v>-1.3639048659022599</v>
      </c>
      <c r="F75">
        <v>0.17259750919075001</v>
      </c>
      <c r="G75" t="s">
        <v>170</v>
      </c>
      <c r="H75" t="s">
        <v>170</v>
      </c>
      <c r="I75" t="s">
        <v>170</v>
      </c>
      <c r="J75" t="s">
        <v>170</v>
      </c>
      <c r="K75" t="s">
        <v>170</v>
      </c>
      <c r="L75" t="s">
        <v>170</v>
      </c>
      <c r="M75" t="s">
        <v>170</v>
      </c>
      <c r="N75" t="s">
        <v>170</v>
      </c>
      <c r="O75" t="s">
        <v>170</v>
      </c>
      <c r="P75" t="s">
        <v>170</v>
      </c>
      <c r="Q75" t="s">
        <v>170</v>
      </c>
      <c r="R75" t="s">
        <v>170</v>
      </c>
      <c r="T75" t="str">
        <f t="shared" si="4"/>
        <v/>
      </c>
      <c r="U75" t="str">
        <f t="shared" si="5"/>
        <v/>
      </c>
      <c r="V75" t="str">
        <f t="shared" si="6"/>
        <v/>
      </c>
      <c r="W75" t="str">
        <f t="shared" si="7"/>
        <v/>
      </c>
    </row>
    <row r="76" spans="1:23" x14ac:dyDescent="0.25">
      <c r="A76">
        <v>75</v>
      </c>
      <c r="B76" t="s">
        <v>69</v>
      </c>
      <c r="C76">
        <v>-0.83192970350787898</v>
      </c>
      <c r="D76">
        <v>0.34364925143048702</v>
      </c>
      <c r="E76">
        <v>-2.42086866200016</v>
      </c>
      <c r="F76">
        <v>1.54834703118933E-2</v>
      </c>
      <c r="G76" t="s">
        <v>170</v>
      </c>
      <c r="H76" t="s">
        <v>170</v>
      </c>
      <c r="I76" t="s">
        <v>170</v>
      </c>
      <c r="J76" t="s">
        <v>170</v>
      </c>
      <c r="K76" t="s">
        <v>170</v>
      </c>
      <c r="L76" t="s">
        <v>170</v>
      </c>
      <c r="M76" t="s">
        <v>170</v>
      </c>
      <c r="N76" t="s">
        <v>170</v>
      </c>
      <c r="O76" t="s">
        <v>170</v>
      </c>
      <c r="P76" t="s">
        <v>170</v>
      </c>
      <c r="Q76" t="s">
        <v>170</v>
      </c>
      <c r="R76" t="s">
        <v>170</v>
      </c>
      <c r="T76" t="str">
        <f t="shared" si="4"/>
        <v>*</v>
      </c>
      <c r="U76" t="str">
        <f t="shared" si="5"/>
        <v/>
      </c>
      <c r="V76" t="str">
        <f t="shared" si="6"/>
        <v/>
      </c>
      <c r="W76" t="str">
        <f t="shared" si="7"/>
        <v/>
      </c>
    </row>
    <row r="77" spans="1:23" x14ac:dyDescent="0.25">
      <c r="A77">
        <v>76</v>
      </c>
      <c r="B77" t="s">
        <v>73</v>
      </c>
      <c r="C77">
        <v>-0.63471045207472299</v>
      </c>
      <c r="D77">
        <v>0.389989908865158</v>
      </c>
      <c r="E77">
        <v>-1.62750480883386</v>
      </c>
      <c r="F77">
        <v>0.10362992812022501</v>
      </c>
      <c r="G77" t="s">
        <v>170</v>
      </c>
      <c r="H77" t="s">
        <v>170</v>
      </c>
      <c r="I77" t="s">
        <v>170</v>
      </c>
      <c r="J77" t="s">
        <v>170</v>
      </c>
      <c r="K77" t="s">
        <v>170</v>
      </c>
      <c r="L77" t="s">
        <v>170</v>
      </c>
      <c r="M77" t="s">
        <v>170</v>
      </c>
      <c r="N77" t="s">
        <v>170</v>
      </c>
      <c r="O77" t="s">
        <v>170</v>
      </c>
      <c r="P77" t="s">
        <v>170</v>
      </c>
      <c r="Q77" t="s">
        <v>170</v>
      </c>
      <c r="R77" t="s">
        <v>170</v>
      </c>
      <c r="T77" t="str">
        <f t="shared" si="4"/>
        <v/>
      </c>
      <c r="U77" t="str">
        <f t="shared" si="5"/>
        <v/>
      </c>
      <c r="V77" t="str">
        <f t="shared" si="6"/>
        <v/>
      </c>
      <c r="W77" t="str">
        <f t="shared" si="7"/>
        <v/>
      </c>
    </row>
    <row r="78" spans="1:23" x14ac:dyDescent="0.25">
      <c r="A78">
        <v>77</v>
      </c>
      <c r="B78" t="s">
        <v>174</v>
      </c>
      <c r="C78">
        <v>1.5585530843699</v>
      </c>
      <c r="D78">
        <v>5.94369906115347E-2</v>
      </c>
      <c r="E78">
        <v>26.221938027720999</v>
      </c>
      <c r="F78" s="1">
        <v>1.4940569875477501E-151</v>
      </c>
      <c r="G78">
        <v>1.5548110467304801</v>
      </c>
      <c r="H78">
        <v>5.9425925506297203E-2</v>
      </c>
      <c r="I78">
        <v>26.1638507685626</v>
      </c>
      <c r="J78" s="1">
        <v>6.8563822258781406E-151</v>
      </c>
      <c r="K78">
        <v>1.5392798574531901</v>
      </c>
      <c r="L78">
        <v>5.9384686995241402E-2</v>
      </c>
      <c r="M78">
        <v>25.920484477362599</v>
      </c>
      <c r="N78" s="1">
        <v>3.9138760317822798E-148</v>
      </c>
      <c r="O78">
        <v>1.45140147101374</v>
      </c>
      <c r="P78">
        <v>5.8832667624235502E-2</v>
      </c>
      <c r="Q78">
        <v>24.669992533465301</v>
      </c>
      <c r="R78" s="1">
        <v>2.2459335794179902E-134</v>
      </c>
      <c r="T78" t="str">
        <f t="shared" si="4"/>
        <v>***</v>
      </c>
      <c r="U78" t="str">
        <f t="shared" si="5"/>
        <v>***</v>
      </c>
      <c r="V78" t="str">
        <f t="shared" si="6"/>
        <v>***</v>
      </c>
      <c r="W78" t="str">
        <f t="shared" si="7"/>
        <v>***</v>
      </c>
    </row>
    <row r="79" spans="1:23" x14ac:dyDescent="0.25">
      <c r="A79">
        <v>78</v>
      </c>
      <c r="B79" t="s">
        <v>175</v>
      </c>
      <c r="C79">
        <v>0.66053625618752199</v>
      </c>
      <c r="D79">
        <v>7.7293156733343901E-2</v>
      </c>
      <c r="E79">
        <v>8.5458568921738696</v>
      </c>
      <c r="F79" s="1">
        <v>1.2758603799699799E-17</v>
      </c>
      <c r="G79">
        <v>0.65682935742293103</v>
      </c>
      <c r="H79">
        <v>7.7284561011596198E-2</v>
      </c>
      <c r="I79">
        <v>8.4988430913695296</v>
      </c>
      <c r="J79" s="1">
        <v>1.9148953474115599E-17</v>
      </c>
      <c r="K79">
        <v>0.63927537857101002</v>
      </c>
      <c r="L79">
        <v>7.7249551677826503E-2</v>
      </c>
      <c r="M79">
        <v>8.27545745814996</v>
      </c>
      <c r="N79" s="1">
        <v>1.2796337971634499E-16</v>
      </c>
      <c r="O79">
        <v>0.54513901817822397</v>
      </c>
      <c r="P79">
        <v>7.6749898360589694E-2</v>
      </c>
      <c r="Q79">
        <v>7.1027979166438504</v>
      </c>
      <c r="R79" s="1">
        <v>1.22256110237115E-12</v>
      </c>
      <c r="T79" t="str">
        <f t="shared" si="4"/>
        <v>***</v>
      </c>
      <c r="U79" t="str">
        <f t="shared" si="5"/>
        <v>***</v>
      </c>
      <c r="V79" t="str">
        <f t="shared" si="6"/>
        <v>***</v>
      </c>
      <c r="W79" t="str">
        <f t="shared" si="7"/>
        <v>***</v>
      </c>
    </row>
    <row r="80" spans="1:23" x14ac:dyDescent="0.25">
      <c r="A80">
        <v>79</v>
      </c>
      <c r="B80" t="s">
        <v>176</v>
      </c>
      <c r="C80">
        <v>1.51976313736032</v>
      </c>
      <c r="D80">
        <v>6.3095527852931099E-2</v>
      </c>
      <c r="E80">
        <v>24.086701372920199</v>
      </c>
      <c r="F80" s="1">
        <v>3.4457200244917602E-128</v>
      </c>
      <c r="G80">
        <v>1.5158331228035899</v>
      </c>
      <c r="H80">
        <v>6.3084304797076399E-2</v>
      </c>
      <c r="I80">
        <v>24.028688715514601</v>
      </c>
      <c r="J80" s="1">
        <v>1.39459179509189E-127</v>
      </c>
      <c r="K80">
        <v>1.4979042969552201</v>
      </c>
      <c r="L80">
        <v>6.3037876722880401E-2</v>
      </c>
      <c r="M80">
        <v>23.7619725604041</v>
      </c>
      <c r="N80" s="1">
        <v>8.2633120898559899E-125</v>
      </c>
      <c r="O80">
        <v>1.39394320873649</v>
      </c>
      <c r="P80">
        <v>6.2521412242179095E-2</v>
      </c>
      <c r="Q80">
        <v>22.2954530095545</v>
      </c>
      <c r="R80" s="1">
        <v>4.0901104250855199E-110</v>
      </c>
      <c r="T80" t="str">
        <f t="shared" si="4"/>
        <v>***</v>
      </c>
      <c r="U80" t="str">
        <f t="shared" si="5"/>
        <v>***</v>
      </c>
      <c r="V80" t="str">
        <f t="shared" si="6"/>
        <v>***</v>
      </c>
      <c r="W80" t="str">
        <f t="shared" si="7"/>
        <v>***</v>
      </c>
    </row>
    <row r="81" spans="1:23" x14ac:dyDescent="0.25">
      <c r="A81">
        <v>80</v>
      </c>
      <c r="B81" t="s">
        <v>177</v>
      </c>
      <c r="C81">
        <v>0.83563741335531905</v>
      </c>
      <c r="D81">
        <v>7.85415721925007E-2</v>
      </c>
      <c r="E81">
        <v>10.6394281401348</v>
      </c>
      <c r="F81" s="1">
        <v>1.9532442938164599E-26</v>
      </c>
      <c r="G81">
        <v>0.83143076116254</v>
      </c>
      <c r="H81">
        <v>7.8531810481441297E-2</v>
      </c>
      <c r="I81">
        <v>10.587184429665299</v>
      </c>
      <c r="J81" s="1">
        <v>3.4171571306794401E-26</v>
      </c>
      <c r="K81">
        <v>0.81047561408754498</v>
      </c>
      <c r="L81">
        <v>7.8488663415233306E-2</v>
      </c>
      <c r="M81">
        <v>10.326021349093899</v>
      </c>
      <c r="N81" s="1">
        <v>5.3743750704900903E-25</v>
      </c>
      <c r="O81">
        <v>0.70394583022619295</v>
      </c>
      <c r="P81">
        <v>7.7943735853778298E-2</v>
      </c>
      <c r="Q81">
        <v>9.0314612523421793</v>
      </c>
      <c r="R81" s="1">
        <v>1.6939449038263499E-19</v>
      </c>
      <c r="T81" t="str">
        <f t="shared" si="4"/>
        <v>***</v>
      </c>
      <c r="U81" t="str">
        <f t="shared" si="5"/>
        <v>***</v>
      </c>
      <c r="V81" t="str">
        <f t="shared" si="6"/>
        <v>***</v>
      </c>
      <c r="W81" t="str">
        <f t="shared" si="7"/>
        <v>***</v>
      </c>
    </row>
    <row r="82" spans="1:23" x14ac:dyDescent="0.25">
      <c r="A82">
        <v>81</v>
      </c>
      <c r="B82" t="s">
        <v>178</v>
      </c>
      <c r="C82">
        <v>0.53612340805935699</v>
      </c>
      <c r="D82">
        <v>8.8870825937409595E-2</v>
      </c>
      <c r="E82">
        <v>6.0326142173691597</v>
      </c>
      <c r="F82" s="1">
        <v>1.6132823837120099E-9</v>
      </c>
      <c r="G82">
        <v>0.53195695748285898</v>
      </c>
      <c r="H82">
        <v>8.8861642089450604E-2</v>
      </c>
      <c r="I82">
        <v>5.9863507467865098</v>
      </c>
      <c r="J82" s="1">
        <v>2.1460133013177202E-9</v>
      </c>
      <c r="K82">
        <v>0.51256616338544503</v>
      </c>
      <c r="L82">
        <v>8.8824057713665694E-2</v>
      </c>
      <c r="M82">
        <v>5.7705781133953504</v>
      </c>
      <c r="N82" s="1">
        <v>7.9000033958702006E-9</v>
      </c>
      <c r="O82">
        <v>0.39497431202944999</v>
      </c>
      <c r="P82">
        <v>8.8519783963847395E-2</v>
      </c>
      <c r="Q82">
        <v>4.4619891095844002</v>
      </c>
      <c r="R82" s="1">
        <v>8.1202353824302999E-6</v>
      </c>
      <c r="T82" t="str">
        <f t="shared" si="4"/>
        <v>***</v>
      </c>
      <c r="U82" t="str">
        <f t="shared" si="5"/>
        <v>***</v>
      </c>
      <c r="V82" t="str">
        <f t="shared" si="6"/>
        <v>***</v>
      </c>
      <c r="W82" t="str">
        <f t="shared" si="7"/>
        <v>***</v>
      </c>
    </row>
    <row r="83" spans="1:23" x14ac:dyDescent="0.25">
      <c r="A83">
        <v>82</v>
      </c>
      <c r="B83" t="s">
        <v>179</v>
      </c>
      <c r="C83">
        <v>1.2991531430369101</v>
      </c>
      <c r="D83">
        <v>7.1567655201632593E-2</v>
      </c>
      <c r="E83">
        <v>18.1527973688213</v>
      </c>
      <c r="F83" s="1">
        <v>1.22025226419147E-73</v>
      </c>
      <c r="G83">
        <v>1.29491719952128</v>
      </c>
      <c r="H83">
        <v>7.1555412377503194E-2</v>
      </c>
      <c r="I83">
        <v>18.096705147749201</v>
      </c>
      <c r="J83" s="1">
        <v>3.3830964270073999E-73</v>
      </c>
      <c r="K83">
        <v>1.27538110086996</v>
      </c>
      <c r="L83">
        <v>7.1505615521755897E-2</v>
      </c>
      <c r="M83">
        <v>17.836097089212799</v>
      </c>
      <c r="N83" s="1">
        <v>3.7070156821773903E-71</v>
      </c>
      <c r="O83">
        <v>1.1643129531326599</v>
      </c>
      <c r="P83">
        <v>7.0858845093354203E-2</v>
      </c>
      <c r="Q83">
        <v>16.431441291467799</v>
      </c>
      <c r="R83" s="1">
        <v>1.1391883022715301E-60</v>
      </c>
      <c r="T83" t="str">
        <f t="shared" si="4"/>
        <v>***</v>
      </c>
      <c r="U83" t="str">
        <f t="shared" si="5"/>
        <v>***</v>
      </c>
      <c r="V83" t="str">
        <f t="shared" si="6"/>
        <v>***</v>
      </c>
      <c r="W83" t="str">
        <f t="shared" si="7"/>
        <v>***</v>
      </c>
    </row>
    <row r="84" spans="1:23" x14ac:dyDescent="0.25">
      <c r="A84">
        <v>83</v>
      </c>
      <c r="B84" t="s">
        <v>180</v>
      </c>
      <c r="C84">
        <v>1.0008300193175199</v>
      </c>
      <c r="D84">
        <v>8.0737137559042702E-2</v>
      </c>
      <c r="E84">
        <v>12.3961543544397</v>
      </c>
      <c r="F84" s="1">
        <v>2.74168903855997E-35</v>
      </c>
      <c r="G84">
        <v>0.99702115180245998</v>
      </c>
      <c r="H84">
        <v>8.07261365036155E-2</v>
      </c>
      <c r="I84">
        <v>12.350661074406901</v>
      </c>
      <c r="J84" s="1">
        <v>4.8312790153453496E-35</v>
      </c>
      <c r="K84">
        <v>0.97561868953428099</v>
      </c>
      <c r="L84">
        <v>8.0678099427305097E-2</v>
      </c>
      <c r="M84">
        <v>12.0927326803647</v>
      </c>
      <c r="N84" s="1">
        <v>1.1538394207654801E-33</v>
      </c>
      <c r="O84">
        <v>0.85970435117663802</v>
      </c>
      <c r="P84">
        <v>8.0074684757060297E-2</v>
      </c>
      <c r="Q84">
        <v>10.7362814325764</v>
      </c>
      <c r="R84" s="1">
        <v>6.8758342349776397E-27</v>
      </c>
      <c r="T84" t="str">
        <f t="shared" si="4"/>
        <v>***</v>
      </c>
      <c r="U84" t="str">
        <f t="shared" si="5"/>
        <v>***</v>
      </c>
      <c r="V84" t="str">
        <f t="shared" si="6"/>
        <v>***</v>
      </c>
      <c r="W84" t="str">
        <f t="shared" si="7"/>
        <v>***</v>
      </c>
    </row>
    <row r="85" spans="1:23" x14ac:dyDescent="0.25">
      <c r="A85">
        <v>84</v>
      </c>
      <c r="B85" t="s">
        <v>181</v>
      </c>
      <c r="C85">
        <v>0.73775015650338804</v>
      </c>
      <c r="D85">
        <v>9.06324163417115E-2</v>
      </c>
      <c r="E85">
        <v>8.1400252391136494</v>
      </c>
      <c r="F85" s="1">
        <v>3.9519550608587198E-16</v>
      </c>
      <c r="G85">
        <v>0.734121424244354</v>
      </c>
      <c r="H85">
        <v>9.0623108479036901E-2</v>
      </c>
      <c r="I85">
        <v>8.1008192784975108</v>
      </c>
      <c r="J85" s="1">
        <v>5.4590294465284501E-16</v>
      </c>
      <c r="K85">
        <v>0.71151841461767695</v>
      </c>
      <c r="L85">
        <v>9.0578046743086005E-2</v>
      </c>
      <c r="M85">
        <v>7.8553075519039997</v>
      </c>
      <c r="N85" s="1">
        <v>3.9879237496606498E-15</v>
      </c>
      <c r="O85">
        <v>0.58858495551981704</v>
      </c>
      <c r="P85">
        <v>9.0035783241681794E-2</v>
      </c>
      <c r="Q85">
        <v>6.5372336900750598</v>
      </c>
      <c r="R85" s="1">
        <v>6.2667092430302098E-11</v>
      </c>
      <c r="T85" t="str">
        <f t="shared" si="4"/>
        <v>***</v>
      </c>
      <c r="U85" t="str">
        <f t="shared" si="5"/>
        <v>***</v>
      </c>
      <c r="V85" t="str">
        <f t="shared" si="6"/>
        <v>***</v>
      </c>
      <c r="W85" t="str">
        <f t="shared" si="7"/>
        <v>***</v>
      </c>
    </row>
    <row r="86" spans="1:23" x14ac:dyDescent="0.25">
      <c r="A86">
        <v>85</v>
      </c>
      <c r="B86" t="s">
        <v>182</v>
      </c>
      <c r="C86">
        <v>0.58230147277753297</v>
      </c>
      <c r="D86">
        <v>9.8051311914266207E-2</v>
      </c>
      <c r="E86">
        <v>5.9387422912472898</v>
      </c>
      <c r="F86" s="1">
        <v>2.8721693715800402E-9</v>
      </c>
      <c r="G86">
        <v>0.57863942988587103</v>
      </c>
      <c r="H86">
        <v>9.8042784668115293E-2</v>
      </c>
      <c r="I86">
        <v>5.90190733407485</v>
      </c>
      <c r="J86" s="1">
        <v>3.59322982396983E-9</v>
      </c>
      <c r="K86">
        <v>0.55537095618951204</v>
      </c>
      <c r="L86">
        <v>9.7999718482684503E-2</v>
      </c>
      <c r="M86">
        <v>5.6670668527240702</v>
      </c>
      <c r="N86" s="1">
        <v>1.4526267747296999E-8</v>
      </c>
      <c r="O86">
        <v>0.43224464435304799</v>
      </c>
      <c r="P86">
        <v>9.7396035885166599E-2</v>
      </c>
      <c r="Q86">
        <v>4.43801064822269</v>
      </c>
      <c r="R86" s="1">
        <v>9.0794128617728208E-6</v>
      </c>
      <c r="T86" t="str">
        <f t="shared" si="4"/>
        <v>***</v>
      </c>
      <c r="U86" t="str">
        <f t="shared" si="5"/>
        <v>***</v>
      </c>
      <c r="V86" t="str">
        <f t="shared" si="6"/>
        <v>***</v>
      </c>
      <c r="W86" t="str">
        <f t="shared" si="7"/>
        <v>***</v>
      </c>
    </row>
    <row r="87" spans="1:23" x14ac:dyDescent="0.25">
      <c r="A87">
        <v>86</v>
      </c>
      <c r="B87" t="s">
        <v>183</v>
      </c>
      <c r="C87">
        <v>0.56101216882916805</v>
      </c>
      <c r="D87">
        <v>0.100793378561626</v>
      </c>
      <c r="E87">
        <v>5.5659625347925203</v>
      </c>
      <c r="F87" s="1">
        <v>2.6070925855073399E-8</v>
      </c>
      <c r="G87">
        <v>0.55705246353811699</v>
      </c>
      <c r="H87">
        <v>0.100784822224013</v>
      </c>
      <c r="I87">
        <v>5.5271463623755297</v>
      </c>
      <c r="J87" s="1">
        <v>3.2548141823649997E-8</v>
      </c>
      <c r="K87">
        <v>0.53481590513633004</v>
      </c>
      <c r="L87">
        <v>0.100742299003791</v>
      </c>
      <c r="M87">
        <v>5.3087522363988002</v>
      </c>
      <c r="N87" s="1">
        <v>1.1037825489254601E-7</v>
      </c>
      <c r="O87">
        <v>0.43425463512567403</v>
      </c>
      <c r="P87">
        <v>9.9196763471956398E-2</v>
      </c>
      <c r="Q87">
        <v>4.3777097147775397</v>
      </c>
      <c r="R87" s="1">
        <v>1.19932940264788E-5</v>
      </c>
      <c r="T87" t="str">
        <f t="shared" si="4"/>
        <v>***</v>
      </c>
      <c r="U87" t="str">
        <f t="shared" si="5"/>
        <v>***</v>
      </c>
      <c r="V87" t="str">
        <f t="shared" si="6"/>
        <v>***</v>
      </c>
      <c r="W87" t="str">
        <f t="shared" si="7"/>
        <v>***</v>
      </c>
    </row>
    <row r="88" spans="1:23" x14ac:dyDescent="0.25">
      <c r="A88">
        <v>87</v>
      </c>
      <c r="B88" t="s">
        <v>184</v>
      </c>
      <c r="C88">
        <v>1.7330395356649799</v>
      </c>
      <c r="D88">
        <v>4.73759283095148E-2</v>
      </c>
      <c r="E88">
        <v>36.580592666021197</v>
      </c>
      <c r="F88" s="1">
        <v>5.8211465038663305E-293</v>
      </c>
      <c r="G88">
        <v>1.73228867080977</v>
      </c>
      <c r="H88">
        <v>4.7370943854513299E-2</v>
      </c>
      <c r="I88">
        <v>36.568590993880299</v>
      </c>
      <c r="J88" s="1">
        <v>9.0320661386479099E-293</v>
      </c>
      <c r="K88">
        <v>1.7304664305311701</v>
      </c>
      <c r="L88">
        <v>4.7354903428058502E-2</v>
      </c>
      <c r="M88">
        <v>36.542497297245802</v>
      </c>
      <c r="N88" s="1">
        <v>2.3461556171420299E-292</v>
      </c>
      <c r="O88">
        <v>1.71097220606238</v>
      </c>
      <c r="P88">
        <v>4.7077811537847097E-2</v>
      </c>
      <c r="Q88">
        <v>36.343494953814599</v>
      </c>
      <c r="R88" s="1">
        <v>3.3291496158158999E-289</v>
      </c>
      <c r="T88" t="str">
        <f t="shared" si="4"/>
        <v>***</v>
      </c>
      <c r="U88" t="str">
        <f t="shared" si="5"/>
        <v>***</v>
      </c>
      <c r="V88" t="str">
        <f t="shared" si="6"/>
        <v>***</v>
      </c>
      <c r="W88" t="str">
        <f t="shared" si="7"/>
        <v>***</v>
      </c>
    </row>
    <row r="89" spans="1:23" x14ac:dyDescent="0.25">
      <c r="A89">
        <v>88</v>
      </c>
      <c r="B89" t="s">
        <v>185</v>
      </c>
      <c r="C89">
        <v>2.0172849348208799</v>
      </c>
      <c r="D89">
        <v>6.7116089470009702E-2</v>
      </c>
      <c r="E89">
        <v>30.056651851301499</v>
      </c>
      <c r="F89" s="1">
        <v>1.78730505439474E-198</v>
      </c>
      <c r="G89">
        <v>2.0128612010621301</v>
      </c>
      <c r="H89">
        <v>6.7100774068234795E-2</v>
      </c>
      <c r="I89">
        <v>29.997585408109501</v>
      </c>
      <c r="J89" s="1">
        <v>1.0551486920962699E-197</v>
      </c>
      <c r="K89">
        <v>1.98942596694291</v>
      </c>
      <c r="L89">
        <v>6.7028798682445004E-2</v>
      </c>
      <c r="M89">
        <v>29.680167421289902</v>
      </c>
      <c r="N89" s="1">
        <v>1.3845171838370501E-193</v>
      </c>
      <c r="O89">
        <v>1.8674103844587899</v>
      </c>
      <c r="P89">
        <v>6.6171348397181501E-2</v>
      </c>
      <c r="Q89">
        <v>28.220830158243</v>
      </c>
      <c r="R89" s="1">
        <v>3.2467692943923102E-175</v>
      </c>
      <c r="T89" t="str">
        <f t="shared" si="4"/>
        <v>***</v>
      </c>
      <c r="U89" t="str">
        <f t="shared" si="5"/>
        <v>***</v>
      </c>
      <c r="V89" t="str">
        <f t="shared" si="6"/>
        <v>***</v>
      </c>
      <c r="W89" t="str">
        <f t="shared" si="7"/>
        <v>***</v>
      </c>
    </row>
    <row r="90" spans="1:23" x14ac:dyDescent="0.25">
      <c r="A90">
        <v>89</v>
      </c>
      <c r="B90" t="s">
        <v>186</v>
      </c>
      <c r="C90">
        <v>0.80028306076023303</v>
      </c>
      <c r="D90">
        <v>0.10125135472902599</v>
      </c>
      <c r="E90">
        <v>7.9039244749069102</v>
      </c>
      <c r="F90" s="1">
        <v>2.7025681068223799E-15</v>
      </c>
      <c r="G90">
        <v>0.79581472891296501</v>
      </c>
      <c r="H90">
        <v>0.10124066940151399</v>
      </c>
      <c r="I90">
        <v>7.8606229454767202</v>
      </c>
      <c r="J90" s="1">
        <v>3.82227746685435E-15</v>
      </c>
      <c r="K90">
        <v>0.76946893160431695</v>
      </c>
      <c r="L90">
        <v>0.101189661619837</v>
      </c>
      <c r="M90">
        <v>7.6042247724393297</v>
      </c>
      <c r="N90" s="1">
        <v>2.8661673337574902E-14</v>
      </c>
      <c r="O90">
        <v>0.63935423615088804</v>
      </c>
      <c r="P90">
        <v>0.100517753656614</v>
      </c>
      <c r="Q90">
        <v>6.3606100702869997</v>
      </c>
      <c r="R90" s="1">
        <v>2.00953991312408E-10</v>
      </c>
      <c r="T90" t="str">
        <f t="shared" si="4"/>
        <v>***</v>
      </c>
      <c r="U90" t="str">
        <f t="shared" si="5"/>
        <v>***</v>
      </c>
      <c r="V90" t="str">
        <f t="shared" si="6"/>
        <v>***</v>
      </c>
      <c r="W90" t="str">
        <f t="shared" si="7"/>
        <v>***</v>
      </c>
    </row>
    <row r="91" spans="1:23" x14ac:dyDescent="0.25">
      <c r="A91">
        <v>90</v>
      </c>
      <c r="B91" t="s">
        <v>187</v>
      </c>
      <c r="C91">
        <v>0.65824221029388197</v>
      </c>
      <c r="D91">
        <v>0.109327383622275</v>
      </c>
      <c r="E91">
        <v>6.0208356633513</v>
      </c>
      <c r="F91" s="1">
        <v>1.7351886355514899E-9</v>
      </c>
      <c r="G91">
        <v>0.65377824170443199</v>
      </c>
      <c r="H91">
        <v>0.109317917688029</v>
      </c>
      <c r="I91">
        <v>5.9805222742184299</v>
      </c>
      <c r="J91" s="1">
        <v>2.2242330750959298E-9</v>
      </c>
      <c r="K91">
        <v>0.62796916838462702</v>
      </c>
      <c r="L91">
        <v>0.109269171521443</v>
      </c>
      <c r="M91">
        <v>5.7469930415038801</v>
      </c>
      <c r="N91" s="1">
        <v>9.0844466551395806E-9</v>
      </c>
      <c r="O91">
        <v>0.486635386372259</v>
      </c>
      <c r="P91">
        <v>0.108923231864653</v>
      </c>
      <c r="Q91">
        <v>4.46769140101304</v>
      </c>
      <c r="R91" s="1">
        <v>7.9068257010444694E-6</v>
      </c>
      <c r="T91" t="str">
        <f t="shared" si="4"/>
        <v>***</v>
      </c>
      <c r="U91" t="str">
        <f t="shared" si="5"/>
        <v>***</v>
      </c>
      <c r="V91" t="str">
        <f t="shared" si="6"/>
        <v>***</v>
      </c>
      <c r="W91" t="str">
        <f t="shared" si="7"/>
        <v>***</v>
      </c>
    </row>
    <row r="92" spans="1:23" x14ac:dyDescent="0.25">
      <c r="A92">
        <v>91</v>
      </c>
      <c r="B92" t="s">
        <v>188</v>
      </c>
      <c r="C92">
        <v>0.94591556709817404</v>
      </c>
      <c r="D92">
        <v>0.100286099838499</v>
      </c>
      <c r="E92">
        <v>9.4321702471377602</v>
      </c>
      <c r="F92" s="1">
        <v>4.0169019826672796E-21</v>
      </c>
      <c r="G92">
        <v>0.94147863678672195</v>
      </c>
      <c r="H92">
        <v>0.100274800829601</v>
      </c>
      <c r="I92">
        <v>9.3889853582117198</v>
      </c>
      <c r="J92" s="1">
        <v>6.0581014827758401E-21</v>
      </c>
      <c r="K92">
        <v>0.91537295385210005</v>
      </c>
      <c r="L92">
        <v>0.100218479803433</v>
      </c>
      <c r="M92">
        <v>9.1337740868500408</v>
      </c>
      <c r="N92" s="1">
        <v>6.6151991323414602E-20</v>
      </c>
      <c r="O92">
        <v>0.77833975847419501</v>
      </c>
      <c r="P92">
        <v>9.9535305008644895E-2</v>
      </c>
      <c r="Q92">
        <v>7.8197355039660899</v>
      </c>
      <c r="R92" s="1">
        <v>5.2934441919574103E-15</v>
      </c>
      <c r="T92" t="str">
        <f t="shared" si="4"/>
        <v>***</v>
      </c>
      <c r="U92" t="str">
        <f t="shared" si="5"/>
        <v>***</v>
      </c>
      <c r="V92" t="str">
        <f t="shared" si="6"/>
        <v>***</v>
      </c>
      <c r="W92" t="str">
        <f t="shared" si="7"/>
        <v>***</v>
      </c>
    </row>
    <row r="93" spans="1:23" x14ac:dyDescent="0.25">
      <c r="A93">
        <v>92</v>
      </c>
      <c r="B93" t="s">
        <v>189</v>
      </c>
      <c r="C93">
        <v>0.92007108815295802</v>
      </c>
      <c r="D93">
        <v>0.10391183601697</v>
      </c>
      <c r="E93">
        <v>8.8543434840540893</v>
      </c>
      <c r="F93" s="1">
        <v>8.4177793448332002E-19</v>
      </c>
      <c r="G93">
        <v>0.91535896667706396</v>
      </c>
      <c r="H93">
        <v>0.103899513829376</v>
      </c>
      <c r="I93">
        <v>8.8100409033700497</v>
      </c>
      <c r="J93" s="1">
        <v>1.25100203287003E-18</v>
      </c>
      <c r="K93">
        <v>0.88954912732834701</v>
      </c>
      <c r="L93">
        <v>0.10384291412206299</v>
      </c>
      <c r="M93">
        <v>8.5662958792038495</v>
      </c>
      <c r="N93" s="1">
        <v>1.06867076609066E-17</v>
      </c>
      <c r="O93">
        <v>0.75204419027556102</v>
      </c>
      <c r="P93">
        <v>0.10311815786067401</v>
      </c>
      <c r="Q93">
        <v>7.2930336022067799</v>
      </c>
      <c r="R93" s="1">
        <v>3.0305246778552898E-13</v>
      </c>
      <c r="T93" t="str">
        <f t="shared" si="4"/>
        <v>***</v>
      </c>
      <c r="U93" t="str">
        <f t="shared" si="5"/>
        <v>***</v>
      </c>
      <c r="V93" t="str">
        <f t="shared" si="6"/>
        <v>***</v>
      </c>
      <c r="W93" t="str">
        <f t="shared" si="7"/>
        <v>***</v>
      </c>
    </row>
    <row r="94" spans="1:23" x14ac:dyDescent="0.25">
      <c r="A94">
        <v>93</v>
      </c>
      <c r="B94" t="s">
        <v>190</v>
      </c>
      <c r="C94">
        <v>1.22645914215906</v>
      </c>
      <c r="D94">
        <v>9.5632175365449601E-2</v>
      </c>
      <c r="E94">
        <v>12.8247541946239</v>
      </c>
      <c r="F94" s="1">
        <v>1.19163887817567E-37</v>
      </c>
      <c r="G94">
        <v>1.2214991420322301</v>
      </c>
      <c r="H94">
        <v>9.5618504482198705E-2</v>
      </c>
      <c r="I94">
        <v>12.774714984792899</v>
      </c>
      <c r="J94" s="1">
        <v>2.2697762135153998E-37</v>
      </c>
      <c r="K94">
        <v>1.1951009684582701</v>
      </c>
      <c r="L94">
        <v>9.5553566338260301E-2</v>
      </c>
      <c r="M94">
        <v>12.5071309659715</v>
      </c>
      <c r="N94" s="1">
        <v>6.8244852429577002E-36</v>
      </c>
      <c r="O94">
        <v>1.05111897018287</v>
      </c>
      <c r="P94">
        <v>9.4881491019489797E-2</v>
      </c>
      <c r="Q94">
        <v>11.0782298938257</v>
      </c>
      <c r="R94" s="1">
        <v>1.60004549938069E-28</v>
      </c>
      <c r="T94" t="str">
        <f t="shared" si="4"/>
        <v>***</v>
      </c>
      <c r="U94" t="str">
        <f t="shared" si="5"/>
        <v>***</v>
      </c>
      <c r="V94" t="str">
        <f t="shared" si="6"/>
        <v>***</v>
      </c>
      <c r="W94" t="str">
        <f t="shared" si="7"/>
        <v>***</v>
      </c>
    </row>
    <row r="95" spans="1:23" x14ac:dyDescent="0.25">
      <c r="A95">
        <v>94</v>
      </c>
      <c r="B95" t="s">
        <v>191</v>
      </c>
      <c r="C95">
        <v>0.86460099042199001</v>
      </c>
      <c r="D95">
        <v>0.113033607706217</v>
      </c>
      <c r="E95">
        <v>7.6490612656472603</v>
      </c>
      <c r="F95" s="1">
        <v>2.0245177357392701E-14</v>
      </c>
      <c r="G95">
        <v>0.85959743961215895</v>
      </c>
      <c r="H95">
        <v>0.113020789294737</v>
      </c>
      <c r="I95">
        <v>7.6056577287784597</v>
      </c>
      <c r="J95" s="1">
        <v>2.8345856040516699E-14</v>
      </c>
      <c r="K95">
        <v>0.83056380255229501</v>
      </c>
      <c r="L95">
        <v>0.11296132775239801</v>
      </c>
      <c r="M95">
        <v>7.3526384567010803</v>
      </c>
      <c r="N95" s="1">
        <v>1.94332062489592E-13</v>
      </c>
      <c r="O95">
        <v>0.68507996550516903</v>
      </c>
      <c r="P95">
        <v>0.112107388607571</v>
      </c>
      <c r="Q95">
        <v>6.1109260862660504</v>
      </c>
      <c r="R95" s="1">
        <v>9.9054638101711603E-10</v>
      </c>
      <c r="T95" t="str">
        <f t="shared" si="4"/>
        <v>***</v>
      </c>
      <c r="U95" t="str">
        <f t="shared" si="5"/>
        <v>***</v>
      </c>
      <c r="V95" t="str">
        <f t="shared" si="6"/>
        <v>***</v>
      </c>
      <c r="W95" t="str">
        <f t="shared" si="7"/>
        <v>***</v>
      </c>
    </row>
    <row r="96" spans="1:23" x14ac:dyDescent="0.25">
      <c r="A96">
        <v>95</v>
      </c>
      <c r="B96" t="s">
        <v>192</v>
      </c>
      <c r="C96">
        <v>0.64062347848938295</v>
      </c>
      <c r="D96">
        <v>0.12651402060147099</v>
      </c>
      <c r="E96">
        <v>5.06365599198997</v>
      </c>
      <c r="F96" s="1">
        <v>4.1129154090585499E-7</v>
      </c>
      <c r="G96">
        <v>0.63613747794923203</v>
      </c>
      <c r="H96">
        <v>0.12650213089854101</v>
      </c>
      <c r="I96">
        <v>5.02867005820982</v>
      </c>
      <c r="J96" s="1">
        <v>4.9389337912362399E-7</v>
      </c>
      <c r="K96">
        <v>0.60546960280873896</v>
      </c>
      <c r="L96">
        <v>0.12644482324440201</v>
      </c>
      <c r="M96">
        <v>4.7884095787649796</v>
      </c>
      <c r="N96" s="1">
        <v>1.6810827778128399E-6</v>
      </c>
      <c r="O96">
        <v>0.46110180039104698</v>
      </c>
      <c r="P96">
        <v>0.12537761059632899</v>
      </c>
      <c r="Q96">
        <v>3.67770448166881</v>
      </c>
      <c r="R96">
        <v>2.35342393854559E-4</v>
      </c>
      <c r="T96" t="str">
        <f t="shared" si="4"/>
        <v>***</v>
      </c>
      <c r="U96" t="str">
        <f t="shared" si="5"/>
        <v>***</v>
      </c>
      <c r="V96" t="str">
        <f t="shared" si="6"/>
        <v>***</v>
      </c>
      <c r="W96" t="str">
        <f t="shared" si="7"/>
        <v>***</v>
      </c>
    </row>
    <row r="97" spans="1:23" x14ac:dyDescent="0.25">
      <c r="A97">
        <v>96</v>
      </c>
      <c r="B97" t="s">
        <v>193</v>
      </c>
      <c r="C97">
        <v>0.75438260444637595</v>
      </c>
      <c r="D97">
        <v>0.12320227105071301</v>
      </c>
      <c r="E97">
        <v>6.1231225529589004</v>
      </c>
      <c r="F97" s="1">
        <v>9.1759062139158404E-10</v>
      </c>
      <c r="G97">
        <v>0.749838867270332</v>
      </c>
      <c r="H97">
        <v>0.123189637811465</v>
      </c>
      <c r="I97">
        <v>6.0868664003860404</v>
      </c>
      <c r="J97" s="1">
        <v>1.15141971513232E-9</v>
      </c>
      <c r="K97">
        <v>0.71925983970520802</v>
      </c>
      <c r="L97">
        <v>0.123130218044087</v>
      </c>
      <c r="M97">
        <v>5.8414567206213599</v>
      </c>
      <c r="N97" s="1">
        <v>5.1746322939422398E-9</v>
      </c>
      <c r="O97">
        <v>0.57366511650178797</v>
      </c>
      <c r="P97">
        <v>0.122115473243191</v>
      </c>
      <c r="Q97">
        <v>4.6977266784148197</v>
      </c>
      <c r="R97" s="1">
        <v>2.6307314775884598E-6</v>
      </c>
      <c r="T97" t="str">
        <f t="shared" si="4"/>
        <v>***</v>
      </c>
      <c r="U97" t="str">
        <f t="shared" si="5"/>
        <v>***</v>
      </c>
      <c r="V97" t="str">
        <f t="shared" si="6"/>
        <v>***</v>
      </c>
      <c r="W97" t="str">
        <f t="shared" si="7"/>
        <v>***</v>
      </c>
    </row>
    <row r="98" spans="1:23" x14ac:dyDescent="0.25">
      <c r="A98">
        <v>97</v>
      </c>
      <c r="B98" t="s">
        <v>194</v>
      </c>
      <c r="C98">
        <v>0.63347509781289002</v>
      </c>
      <c r="D98">
        <v>0.13218537926551699</v>
      </c>
      <c r="E98">
        <v>4.7923234879135101</v>
      </c>
      <c r="F98" s="1">
        <v>1.6486079873956E-6</v>
      </c>
      <c r="G98">
        <v>0.62847331939847495</v>
      </c>
      <c r="H98">
        <v>0.13217285979526899</v>
      </c>
      <c r="I98">
        <v>4.7549347148269003</v>
      </c>
      <c r="J98" s="1">
        <v>1.9851055548471599E-6</v>
      </c>
      <c r="K98">
        <v>0.59801088000896796</v>
      </c>
      <c r="L98">
        <v>0.13211615606456301</v>
      </c>
      <c r="M98">
        <v>4.5264023554903501</v>
      </c>
      <c r="N98" s="1">
        <v>5.9996301275142301E-6</v>
      </c>
      <c r="O98">
        <v>0.43893445950691001</v>
      </c>
      <c r="P98">
        <v>0.13176138068625301</v>
      </c>
      <c r="Q98">
        <v>3.3312830908480802</v>
      </c>
      <c r="R98">
        <v>8.6446641296714598E-4</v>
      </c>
      <c r="T98" t="str">
        <f t="shared" si="4"/>
        <v>***</v>
      </c>
      <c r="U98" t="str">
        <f t="shared" si="5"/>
        <v>***</v>
      </c>
      <c r="V98" t="str">
        <f t="shared" si="6"/>
        <v>***</v>
      </c>
      <c r="W98" t="str">
        <f t="shared" si="7"/>
        <v>***</v>
      </c>
    </row>
    <row r="99" spans="1:23" x14ac:dyDescent="0.25">
      <c r="A99">
        <v>98</v>
      </c>
      <c r="B99" t="s">
        <v>195</v>
      </c>
      <c r="C99">
        <v>1.60634849964128</v>
      </c>
      <c r="D99">
        <v>4.9194359804730803E-2</v>
      </c>
      <c r="E99">
        <v>32.653103038995198</v>
      </c>
      <c r="F99" s="1">
        <v>7.2403951266492005E-234</v>
      </c>
      <c r="G99">
        <v>1.60509366990698</v>
      </c>
      <c r="H99">
        <v>4.9188414164629803E-2</v>
      </c>
      <c r="I99">
        <v>32.631539299780201</v>
      </c>
      <c r="J99" s="1">
        <v>1.4646855255761401E-233</v>
      </c>
      <c r="K99">
        <v>1.6017970727300199</v>
      </c>
      <c r="L99">
        <v>4.9170193497704698E-2</v>
      </c>
      <c r="M99">
        <v>32.576586724329204</v>
      </c>
      <c r="N99" s="1">
        <v>8.8021859118986891E-233</v>
      </c>
      <c r="O99">
        <v>1.5654742397566299</v>
      </c>
      <c r="P99">
        <v>4.8868106537605399E-2</v>
      </c>
      <c r="Q99">
        <v>32.034681731569798</v>
      </c>
      <c r="R99" s="1">
        <v>3.58818514101078E-225</v>
      </c>
      <c r="T99" t="str">
        <f t="shared" si="4"/>
        <v>***</v>
      </c>
      <c r="U99" t="str">
        <f t="shared" si="5"/>
        <v>***</v>
      </c>
      <c r="V99" t="str">
        <f t="shared" si="6"/>
        <v>***</v>
      </c>
      <c r="W99" t="str">
        <f t="shared" si="7"/>
        <v>***</v>
      </c>
    </row>
    <row r="100" spans="1:23" x14ac:dyDescent="0.25">
      <c r="A100">
        <v>99</v>
      </c>
      <c r="B100" t="s">
        <v>196</v>
      </c>
      <c r="C100">
        <v>1.92055194940117</v>
      </c>
      <c r="D100">
        <v>8.6015065399890997E-2</v>
      </c>
      <c r="E100">
        <v>22.3280879979846</v>
      </c>
      <c r="F100" s="1">
        <v>1.9718471319287001E-110</v>
      </c>
      <c r="G100">
        <v>1.9155915581119001</v>
      </c>
      <c r="H100">
        <v>8.5996842781707605E-2</v>
      </c>
      <c r="I100">
        <v>22.2751382044849</v>
      </c>
      <c r="J100" s="1">
        <v>6.4378932339442305E-110</v>
      </c>
      <c r="K100">
        <v>1.88408427210804</v>
      </c>
      <c r="L100">
        <v>8.5900435854171397E-2</v>
      </c>
      <c r="M100">
        <v>21.933349387266802</v>
      </c>
      <c r="N100" s="1">
        <v>1.2488767566771299E-106</v>
      </c>
      <c r="O100">
        <v>1.73023490178698</v>
      </c>
      <c r="P100">
        <v>8.4910441450874105E-2</v>
      </c>
      <c r="Q100">
        <v>20.377174729306098</v>
      </c>
      <c r="R100" s="1">
        <v>2.66606302611602E-92</v>
      </c>
      <c r="T100" t="str">
        <f t="shared" si="4"/>
        <v>***</v>
      </c>
      <c r="U100" t="str">
        <f t="shared" si="5"/>
        <v>***</v>
      </c>
      <c r="V100" t="str">
        <f t="shared" si="6"/>
        <v>***</v>
      </c>
      <c r="W100" t="str">
        <f t="shared" si="7"/>
        <v>***</v>
      </c>
    </row>
    <row r="101" spans="1:23" x14ac:dyDescent="0.25">
      <c r="A101">
        <v>100</v>
      </c>
      <c r="B101" t="s">
        <v>197</v>
      </c>
      <c r="C101">
        <v>0.78017418056954202</v>
      </c>
      <c r="D101">
        <v>0.13529922829897301</v>
      </c>
      <c r="E101">
        <v>5.7662869949677598</v>
      </c>
      <c r="F101" s="1">
        <v>8.1037016159455294E-9</v>
      </c>
      <c r="G101">
        <v>0.77508120524426205</v>
      </c>
      <c r="H101">
        <v>0.13528594243838399</v>
      </c>
      <c r="I101">
        <v>5.7292072721988099</v>
      </c>
      <c r="J101" s="1">
        <v>1.0090104519196299E-8</v>
      </c>
      <c r="K101">
        <v>0.73984460756901504</v>
      </c>
      <c r="L101">
        <v>0.13521656868964599</v>
      </c>
      <c r="M101">
        <v>5.4715528928051</v>
      </c>
      <c r="N101" s="1">
        <v>4.4610915429307602E-8</v>
      </c>
      <c r="O101">
        <v>0.59410295362655496</v>
      </c>
      <c r="P101">
        <v>0.13393252738323</v>
      </c>
      <c r="Q101">
        <v>4.4358376955480603</v>
      </c>
      <c r="R101" s="1">
        <v>9.17149322879534E-6</v>
      </c>
      <c r="T101" t="str">
        <f t="shared" si="4"/>
        <v>***</v>
      </c>
      <c r="U101" t="str">
        <f t="shared" si="5"/>
        <v>***</v>
      </c>
      <c r="V101" t="str">
        <f t="shared" si="6"/>
        <v>***</v>
      </c>
      <c r="W101" t="str">
        <f t="shared" si="7"/>
        <v>***</v>
      </c>
    </row>
    <row r="102" spans="1:23" x14ac:dyDescent="0.25">
      <c r="A102">
        <v>101</v>
      </c>
      <c r="B102" t="s">
        <v>198</v>
      </c>
      <c r="C102">
        <v>1.04373855212392</v>
      </c>
      <c r="D102">
        <v>0.124678222602862</v>
      </c>
      <c r="E102">
        <v>8.3714583857081699</v>
      </c>
      <c r="F102" s="1">
        <v>5.6909469551583796E-17</v>
      </c>
      <c r="G102">
        <v>1.0384610928770801</v>
      </c>
      <c r="H102">
        <v>0.12466344438804899</v>
      </c>
      <c r="I102">
        <v>8.3301171243478809</v>
      </c>
      <c r="J102" s="1">
        <v>8.0762414261858095E-17</v>
      </c>
      <c r="K102">
        <v>1.0034124966015301</v>
      </c>
      <c r="L102">
        <v>0.12458580363880099</v>
      </c>
      <c r="M102">
        <v>8.0539874311091495</v>
      </c>
      <c r="N102" s="1">
        <v>8.0139452126544902E-16</v>
      </c>
      <c r="O102">
        <v>0.84955145622366901</v>
      </c>
      <c r="P102">
        <v>0.123495423866284</v>
      </c>
      <c r="Q102">
        <v>6.8792140601382403</v>
      </c>
      <c r="R102" s="1">
        <v>6.0183668651775402E-12</v>
      </c>
      <c r="T102" t="str">
        <f t="shared" si="4"/>
        <v>***</v>
      </c>
      <c r="U102" t="str">
        <f t="shared" si="5"/>
        <v>***</v>
      </c>
      <c r="V102" t="str">
        <f t="shared" si="6"/>
        <v>***</v>
      </c>
      <c r="W102" t="str">
        <f t="shared" si="7"/>
        <v>***</v>
      </c>
    </row>
    <row r="103" spans="1:23" x14ac:dyDescent="0.25">
      <c r="A103">
        <v>102</v>
      </c>
      <c r="B103" t="s">
        <v>199</v>
      </c>
      <c r="C103">
        <v>0.64588590787703704</v>
      </c>
      <c r="D103">
        <v>0.15085859983226699</v>
      </c>
      <c r="E103">
        <v>4.2813993275502398</v>
      </c>
      <c r="F103" s="1">
        <v>1.85721740243715E-5</v>
      </c>
      <c r="G103">
        <v>0.64071340738304605</v>
      </c>
      <c r="H103">
        <v>0.15084701235783499</v>
      </c>
      <c r="I103">
        <v>4.2474384965819896</v>
      </c>
      <c r="J103" s="1">
        <v>2.1622849682596002E-5</v>
      </c>
      <c r="K103">
        <v>0.60288028815999295</v>
      </c>
      <c r="L103">
        <v>0.150778959003218</v>
      </c>
      <c r="M103">
        <v>3.9984377936123399</v>
      </c>
      <c r="N103" s="1">
        <v>6.3761933532637804E-5</v>
      </c>
      <c r="O103">
        <v>0.434019458002605</v>
      </c>
      <c r="P103">
        <v>0.150405738232333</v>
      </c>
      <c r="Q103">
        <v>2.8856575759906802</v>
      </c>
      <c r="R103">
        <v>3.9059687496143499E-3</v>
      </c>
      <c r="T103" t="str">
        <f t="shared" si="4"/>
        <v>***</v>
      </c>
      <c r="U103" t="str">
        <f t="shared" si="5"/>
        <v>***</v>
      </c>
      <c r="V103" t="str">
        <f t="shared" si="6"/>
        <v>***</v>
      </c>
      <c r="W103" t="str">
        <f t="shared" si="7"/>
        <v>**</v>
      </c>
    </row>
    <row r="104" spans="1:23" x14ac:dyDescent="0.25">
      <c r="A104">
        <v>103</v>
      </c>
      <c r="B104" t="s">
        <v>200</v>
      </c>
      <c r="C104">
        <v>0.62668068771159902</v>
      </c>
      <c r="D104">
        <v>0.15513657221861099</v>
      </c>
      <c r="E104">
        <v>4.03954192586201</v>
      </c>
      <c r="F104" s="1">
        <v>5.3555694470817697E-5</v>
      </c>
      <c r="G104">
        <v>0.62189281468227797</v>
      </c>
      <c r="H104">
        <v>0.155124944221394</v>
      </c>
      <c r="I104">
        <v>4.0089801018378699</v>
      </c>
      <c r="J104" s="1">
        <v>6.0981554191832403E-5</v>
      </c>
      <c r="K104">
        <v>0.58576088568576601</v>
      </c>
      <c r="L104">
        <v>0.15505774842914799</v>
      </c>
      <c r="M104">
        <v>3.7776950305287098</v>
      </c>
      <c r="N104">
        <v>1.5828654014266499E-4</v>
      </c>
      <c r="O104">
        <v>0.45619652137131</v>
      </c>
      <c r="P104">
        <v>0.151854571323361</v>
      </c>
      <c r="Q104">
        <v>3.00416719362289</v>
      </c>
      <c r="R104">
        <v>2.6630893529755299E-3</v>
      </c>
      <c r="T104" t="str">
        <f t="shared" si="4"/>
        <v>***</v>
      </c>
      <c r="U104" t="str">
        <f t="shared" si="5"/>
        <v>***</v>
      </c>
      <c r="V104" t="str">
        <f t="shared" si="6"/>
        <v>***</v>
      </c>
      <c r="W104" t="str">
        <f t="shared" si="7"/>
        <v>**</v>
      </c>
    </row>
    <row r="105" spans="1:23" x14ac:dyDescent="0.25">
      <c r="A105">
        <v>104</v>
      </c>
      <c r="B105" t="s">
        <v>201</v>
      </c>
      <c r="C105">
        <v>0.88847421865923604</v>
      </c>
      <c r="D105">
        <v>0.14168726201196599</v>
      </c>
      <c r="E105">
        <v>6.2706710966311201</v>
      </c>
      <c r="F105" s="1">
        <v>3.59495275393249E-10</v>
      </c>
      <c r="G105">
        <v>0.88293242191219201</v>
      </c>
      <c r="H105">
        <v>0.14167215022430399</v>
      </c>
      <c r="I105">
        <v>6.2322229211194999</v>
      </c>
      <c r="J105" s="1">
        <v>4.5986244388784598E-10</v>
      </c>
      <c r="K105">
        <v>0.846462358332156</v>
      </c>
      <c r="L105">
        <v>0.14159650202381799</v>
      </c>
      <c r="M105">
        <v>5.9779891892370003</v>
      </c>
      <c r="N105" s="1">
        <v>2.25908722268568E-9</v>
      </c>
      <c r="O105">
        <v>0.67291780502934795</v>
      </c>
      <c r="P105">
        <v>0.141174589482853</v>
      </c>
      <c r="Q105">
        <v>4.7665646310314198</v>
      </c>
      <c r="R105" s="1">
        <v>1.87393635840523E-6</v>
      </c>
      <c r="T105" t="str">
        <f t="shared" si="4"/>
        <v>***</v>
      </c>
      <c r="U105" t="str">
        <f t="shared" si="5"/>
        <v>***</v>
      </c>
      <c r="V105" t="str">
        <f t="shared" si="6"/>
        <v>***</v>
      </c>
      <c r="W105" t="str">
        <f t="shared" si="7"/>
        <v>***</v>
      </c>
    </row>
    <row r="106" spans="1:23" x14ac:dyDescent="0.25">
      <c r="A106">
        <v>105</v>
      </c>
      <c r="B106" t="s">
        <v>202</v>
      </c>
      <c r="C106">
        <v>0.95701819793237997</v>
      </c>
      <c r="D106">
        <v>0.14081587716869201</v>
      </c>
      <c r="E106">
        <v>6.7962378758320403</v>
      </c>
      <c r="F106" s="1">
        <v>1.07386415780164E-11</v>
      </c>
      <c r="G106">
        <v>0.95110762752686695</v>
      </c>
      <c r="H106">
        <v>0.14080011442972601</v>
      </c>
      <c r="I106">
        <v>6.75502027380504</v>
      </c>
      <c r="J106" s="1">
        <v>1.4281528470235701E-11</v>
      </c>
      <c r="K106">
        <v>0.91351053164639295</v>
      </c>
      <c r="L106">
        <v>0.14072228907388101</v>
      </c>
      <c r="M106">
        <v>6.4915837971253501</v>
      </c>
      <c r="N106" s="1">
        <v>8.4938644011029496E-11</v>
      </c>
      <c r="O106">
        <v>0.73929017295242405</v>
      </c>
      <c r="P106">
        <v>0.140282864796236</v>
      </c>
      <c r="Q106">
        <v>5.2699962609564803</v>
      </c>
      <c r="R106" s="1">
        <v>1.36426537873031E-7</v>
      </c>
      <c r="T106" t="str">
        <f t="shared" si="4"/>
        <v>***</v>
      </c>
      <c r="U106" t="str">
        <f t="shared" si="5"/>
        <v>***</v>
      </c>
      <c r="V106" t="str">
        <f t="shared" si="6"/>
        <v>***</v>
      </c>
      <c r="W106" t="str">
        <f t="shared" si="7"/>
        <v>***</v>
      </c>
    </row>
    <row r="107" spans="1:23" x14ac:dyDescent="0.25">
      <c r="A107">
        <v>106</v>
      </c>
      <c r="B107" t="s">
        <v>203</v>
      </c>
      <c r="C107">
        <v>0.83934356181897696</v>
      </c>
      <c r="D107">
        <v>0.15141224806388501</v>
      </c>
      <c r="E107">
        <v>5.5434324009563296</v>
      </c>
      <c r="F107" s="1">
        <v>2.9659920998739599E-8</v>
      </c>
      <c r="G107">
        <v>0.83336720644335505</v>
      </c>
      <c r="H107">
        <v>0.15139639200194099</v>
      </c>
      <c r="I107">
        <v>5.5045380898685599</v>
      </c>
      <c r="J107" s="1">
        <v>3.7013743322566297E-8</v>
      </c>
      <c r="K107">
        <v>0.79639835315217899</v>
      </c>
      <c r="L107">
        <v>0.15132254808592699</v>
      </c>
      <c r="M107">
        <v>5.26291926236898</v>
      </c>
      <c r="N107" s="1">
        <v>1.4178585309037301E-7</v>
      </c>
      <c r="O107">
        <v>0.64130943276188701</v>
      </c>
      <c r="P107">
        <v>0.14959504132634099</v>
      </c>
      <c r="Q107">
        <v>4.28696985592505</v>
      </c>
      <c r="R107" s="1">
        <v>1.8112686061383399E-5</v>
      </c>
      <c r="T107" t="str">
        <f t="shared" si="4"/>
        <v>***</v>
      </c>
      <c r="U107" t="str">
        <f t="shared" si="5"/>
        <v>***</v>
      </c>
      <c r="V107" t="str">
        <f t="shared" si="6"/>
        <v>***</v>
      </c>
      <c r="W107" t="str">
        <f t="shared" si="7"/>
        <v>***</v>
      </c>
    </row>
    <row r="108" spans="1:23" x14ac:dyDescent="0.25">
      <c r="A108">
        <v>107</v>
      </c>
      <c r="B108" t="s">
        <v>204</v>
      </c>
      <c r="C108">
        <v>0.51892416263352603</v>
      </c>
      <c r="D108">
        <v>0.17756196549810399</v>
      </c>
      <c r="E108">
        <v>2.9224961617079299</v>
      </c>
      <c r="F108">
        <v>3.4723790093294802E-3</v>
      </c>
      <c r="G108">
        <v>0.51272019266274305</v>
      </c>
      <c r="H108">
        <v>0.177548549890054</v>
      </c>
      <c r="I108">
        <v>2.88777460013186</v>
      </c>
      <c r="J108">
        <v>3.8797778553087202E-3</v>
      </c>
      <c r="K108">
        <v>0.47699002742395602</v>
      </c>
      <c r="L108">
        <v>0.177487327145959</v>
      </c>
      <c r="M108">
        <v>2.68745963497269</v>
      </c>
      <c r="N108">
        <v>7.1997803685356996E-3</v>
      </c>
      <c r="O108">
        <v>0.29926925798711801</v>
      </c>
      <c r="P108">
        <v>0.17712014592795799</v>
      </c>
      <c r="Q108">
        <v>1.6896398567153601</v>
      </c>
      <c r="R108">
        <v>9.1096875919216502E-2</v>
      </c>
      <c r="T108" t="str">
        <f t="shared" si="4"/>
        <v>**</v>
      </c>
      <c r="U108" t="str">
        <f t="shared" si="5"/>
        <v>**</v>
      </c>
      <c r="V108" t="str">
        <f t="shared" si="6"/>
        <v>**</v>
      </c>
      <c r="W108" t="str">
        <f t="shared" si="7"/>
        <v>^</v>
      </c>
    </row>
    <row r="109" spans="1:23" x14ac:dyDescent="0.25">
      <c r="A109">
        <v>108</v>
      </c>
      <c r="B109" t="s">
        <v>205</v>
      </c>
      <c r="C109">
        <v>0.83953735522231099</v>
      </c>
      <c r="D109">
        <v>0.15730266761372499</v>
      </c>
      <c r="E109">
        <v>5.3370827587227598</v>
      </c>
      <c r="F109" s="1">
        <v>9.4453934802806795E-8</v>
      </c>
      <c r="G109">
        <v>0.83304145814075603</v>
      </c>
      <c r="H109">
        <v>0.157287996584041</v>
      </c>
      <c r="I109">
        <v>5.29628119266971</v>
      </c>
      <c r="J109" s="1">
        <v>1.1818480097548E-7</v>
      </c>
      <c r="K109">
        <v>0.79867772195822995</v>
      </c>
      <c r="L109">
        <v>0.157216157848691</v>
      </c>
      <c r="M109">
        <v>5.0801249240990698</v>
      </c>
      <c r="N109" s="1">
        <v>3.7718674936873802E-7</v>
      </c>
      <c r="O109">
        <v>0.61893011249363505</v>
      </c>
      <c r="P109">
        <v>0.15678077592860001</v>
      </c>
      <c r="Q109">
        <v>3.94774237356437</v>
      </c>
      <c r="R109" s="1">
        <v>7.8891633112072494E-5</v>
      </c>
      <c r="T109" t="str">
        <f t="shared" si="4"/>
        <v>***</v>
      </c>
      <c r="U109" t="str">
        <f t="shared" si="5"/>
        <v>***</v>
      </c>
      <c r="V109" t="str">
        <f t="shared" si="6"/>
        <v>***</v>
      </c>
      <c r="W109" t="str">
        <f t="shared" si="7"/>
        <v>***</v>
      </c>
    </row>
    <row r="110" spans="1:23" x14ac:dyDescent="0.25">
      <c r="A110">
        <v>109</v>
      </c>
      <c r="B110" t="s">
        <v>206</v>
      </c>
      <c r="C110">
        <v>1.80365183212407</v>
      </c>
      <c r="D110">
        <v>4.96611053350242E-2</v>
      </c>
      <c r="E110">
        <v>36.319204334181798</v>
      </c>
      <c r="F110" s="1">
        <v>8.0517984158758901E-289</v>
      </c>
      <c r="G110">
        <v>1.80221845367403</v>
      </c>
      <c r="H110">
        <v>4.9654067247229199E-2</v>
      </c>
      <c r="I110">
        <v>36.295485014363898</v>
      </c>
      <c r="J110" s="1">
        <v>1.9062695259564701E-288</v>
      </c>
      <c r="K110">
        <v>1.79629251310094</v>
      </c>
      <c r="L110">
        <v>4.9631873141252399E-2</v>
      </c>
      <c r="M110">
        <v>36.192317545394403</v>
      </c>
      <c r="N110" s="1">
        <v>8.0413488347362706E-287</v>
      </c>
      <c r="O110">
        <v>1.7478868601235</v>
      </c>
      <c r="P110">
        <v>4.9277060349603802E-2</v>
      </c>
      <c r="Q110">
        <v>35.470599254964498</v>
      </c>
      <c r="R110" s="1">
        <v>1.39641196973446E-275</v>
      </c>
      <c r="T110" t="str">
        <f t="shared" si="4"/>
        <v>***</v>
      </c>
      <c r="U110" t="str">
        <f t="shared" si="5"/>
        <v>***</v>
      </c>
      <c r="V110" t="str">
        <f t="shared" si="6"/>
        <v>***</v>
      </c>
      <c r="W110" t="str">
        <f t="shared" si="7"/>
        <v>***</v>
      </c>
    </row>
    <row r="111" spans="1:23" x14ac:dyDescent="0.25">
      <c r="A111">
        <v>110</v>
      </c>
      <c r="B111" t="s">
        <v>207</v>
      </c>
      <c r="C111">
        <v>1.7790803830230899</v>
      </c>
      <c r="D111">
        <v>0.112442594917043</v>
      </c>
      <c r="E111">
        <v>15.8221213618883</v>
      </c>
      <c r="F111" s="1">
        <v>2.18988091357004E-56</v>
      </c>
      <c r="G111">
        <v>1.7732287911926701</v>
      </c>
      <c r="H111">
        <v>0.11242217168184</v>
      </c>
      <c r="I111">
        <v>15.7729455379228</v>
      </c>
      <c r="J111" s="1">
        <v>4.7769024339476397E-56</v>
      </c>
      <c r="K111">
        <v>1.7376127955809599</v>
      </c>
      <c r="L111">
        <v>0.112311334244746</v>
      </c>
      <c r="M111">
        <v>15.471393045642101</v>
      </c>
      <c r="N111" s="1">
        <v>5.4123024652218602E-54</v>
      </c>
      <c r="O111">
        <v>1.5810711519859</v>
      </c>
      <c r="P111">
        <v>0.11047049167989299</v>
      </c>
      <c r="Q111">
        <v>14.3121581876119</v>
      </c>
      <c r="R111" s="1">
        <v>1.8372204755680298E-46</v>
      </c>
      <c r="T111" t="str">
        <f t="shared" si="4"/>
        <v>***</v>
      </c>
      <c r="U111" t="str">
        <f t="shared" si="5"/>
        <v>***</v>
      </c>
      <c r="V111" t="str">
        <f t="shared" si="6"/>
        <v>***</v>
      </c>
      <c r="W111" t="str">
        <f t="shared" si="7"/>
        <v>***</v>
      </c>
    </row>
    <row r="112" spans="1:23" x14ac:dyDescent="0.25">
      <c r="A112">
        <v>111</v>
      </c>
      <c r="B112" t="s">
        <v>208</v>
      </c>
      <c r="C112">
        <v>0.79361201674386095</v>
      </c>
      <c r="D112">
        <v>0.173793571882742</v>
      </c>
      <c r="E112">
        <v>4.5664060422171797</v>
      </c>
      <c r="F112" s="1">
        <v>4.9615727248320403E-6</v>
      </c>
      <c r="G112">
        <v>0.78727682961089496</v>
      </c>
      <c r="H112">
        <v>0.17377749997759401</v>
      </c>
      <c r="I112">
        <v>4.5303726300148304</v>
      </c>
      <c r="J112" s="1">
        <v>5.8879743619359196E-6</v>
      </c>
      <c r="K112">
        <v>0.74793720094647498</v>
      </c>
      <c r="L112">
        <v>0.17370134989375199</v>
      </c>
      <c r="M112">
        <v>4.30588018690682</v>
      </c>
      <c r="N112" s="1">
        <v>1.6632306589612001E-5</v>
      </c>
      <c r="O112">
        <v>0.58790303584175796</v>
      </c>
      <c r="P112">
        <v>0.171205792396425</v>
      </c>
      <c r="Q112">
        <v>3.4338968770430101</v>
      </c>
      <c r="R112">
        <v>5.9497050132452205E-4</v>
      </c>
      <c r="T112" t="str">
        <f t="shared" si="4"/>
        <v>***</v>
      </c>
      <c r="U112" t="str">
        <f t="shared" si="5"/>
        <v>***</v>
      </c>
      <c r="V112" t="str">
        <f t="shared" si="6"/>
        <v>***</v>
      </c>
      <c r="W112" t="str">
        <f t="shared" si="7"/>
        <v>***</v>
      </c>
    </row>
    <row r="113" spans="1:23" x14ac:dyDescent="0.25">
      <c r="A113">
        <v>112</v>
      </c>
      <c r="B113" t="s">
        <v>209</v>
      </c>
      <c r="C113">
        <v>0.72345177692961404</v>
      </c>
      <c r="D113">
        <v>0.18311083783885099</v>
      </c>
      <c r="E113">
        <v>3.9508954547316102</v>
      </c>
      <c r="F113" s="1">
        <v>7.7859332254320507E-5</v>
      </c>
      <c r="G113">
        <v>0.71701631682380496</v>
      </c>
      <c r="H113">
        <v>0.18309555304428801</v>
      </c>
      <c r="I113">
        <v>3.91607717883989</v>
      </c>
      <c r="J113" s="1">
        <v>9.0001446550445595E-5</v>
      </c>
      <c r="K113">
        <v>0.67621338848519597</v>
      </c>
      <c r="L113">
        <v>0.183020760373418</v>
      </c>
      <c r="M113">
        <v>3.6947359802544502</v>
      </c>
      <c r="N113">
        <v>2.2011538488616599E-4</v>
      </c>
      <c r="O113">
        <v>0.54717652120070404</v>
      </c>
      <c r="P113">
        <v>0.17779703970008501</v>
      </c>
      <c r="Q113">
        <v>3.0775344860842599</v>
      </c>
      <c r="R113">
        <v>2.0872068628205701E-3</v>
      </c>
      <c r="T113" t="str">
        <f t="shared" si="4"/>
        <v>***</v>
      </c>
      <c r="U113" t="str">
        <f t="shared" si="5"/>
        <v>***</v>
      </c>
      <c r="V113" t="str">
        <f t="shared" si="6"/>
        <v>***</v>
      </c>
      <c r="W113" t="str">
        <f t="shared" si="7"/>
        <v>**</v>
      </c>
    </row>
    <row r="114" spans="1:23" x14ac:dyDescent="0.25">
      <c r="A114">
        <v>113</v>
      </c>
      <c r="B114" t="s">
        <v>210</v>
      </c>
      <c r="C114">
        <v>1.0442531015416801</v>
      </c>
      <c r="D114">
        <v>0.162930659263712</v>
      </c>
      <c r="E114">
        <v>6.4091872349911796</v>
      </c>
      <c r="F114" s="1">
        <v>1.4629743880142201E-10</v>
      </c>
      <c r="G114">
        <v>1.0377373896731501</v>
      </c>
      <c r="H114">
        <v>0.162913174458308</v>
      </c>
      <c r="I114">
        <v>6.3698801102099996</v>
      </c>
      <c r="J114" s="1">
        <v>1.8917601789622001E-10</v>
      </c>
      <c r="K114">
        <v>0.99655765789685202</v>
      </c>
      <c r="L114">
        <v>0.16282472992424701</v>
      </c>
      <c r="M114">
        <v>6.1204318186831399</v>
      </c>
      <c r="N114" s="1">
        <v>9.3322108261577698E-10</v>
      </c>
      <c r="O114">
        <v>0.80637272529577297</v>
      </c>
      <c r="P114">
        <v>0.162341099082422</v>
      </c>
      <c r="Q114">
        <v>4.9671508315116801</v>
      </c>
      <c r="R114" s="1">
        <v>6.7943742345418195E-7</v>
      </c>
      <c r="T114" t="str">
        <f t="shared" si="4"/>
        <v>***</v>
      </c>
      <c r="U114" t="str">
        <f t="shared" si="5"/>
        <v>***</v>
      </c>
      <c r="V114" t="str">
        <f t="shared" si="6"/>
        <v>***</v>
      </c>
      <c r="W114" t="str">
        <f t="shared" si="7"/>
        <v>***</v>
      </c>
    </row>
    <row r="115" spans="1:23" x14ac:dyDescent="0.25">
      <c r="A115">
        <v>114</v>
      </c>
      <c r="B115" t="s">
        <v>211</v>
      </c>
      <c r="C115">
        <v>0.75714685217497102</v>
      </c>
      <c r="D115">
        <v>0.18868282763170899</v>
      </c>
      <c r="E115">
        <v>4.0128021276681896</v>
      </c>
      <c r="F115" s="1">
        <v>6.0002207973150697E-5</v>
      </c>
      <c r="G115">
        <v>0.75089824478881195</v>
      </c>
      <c r="H115">
        <v>0.18866867127425899</v>
      </c>
      <c r="I115">
        <v>3.9799837446105002</v>
      </c>
      <c r="J115" s="1">
        <v>6.8919980740650606E-5</v>
      </c>
      <c r="K115">
        <v>0.71068659617378205</v>
      </c>
      <c r="L115">
        <v>0.188593526512886</v>
      </c>
      <c r="M115">
        <v>3.7683509572913301</v>
      </c>
      <c r="N115">
        <v>1.6432955529413099E-4</v>
      </c>
      <c r="O115">
        <v>0.58414805845317297</v>
      </c>
      <c r="P115">
        <v>0.18289899939979201</v>
      </c>
      <c r="Q115">
        <v>3.19382861781712</v>
      </c>
      <c r="R115">
        <v>1.40399440824787E-3</v>
      </c>
      <c r="T115" t="str">
        <f t="shared" si="4"/>
        <v>***</v>
      </c>
      <c r="U115" t="str">
        <f t="shared" si="5"/>
        <v>***</v>
      </c>
      <c r="V115" t="str">
        <f t="shared" si="6"/>
        <v>***</v>
      </c>
      <c r="W115" t="str">
        <f t="shared" si="7"/>
        <v>**</v>
      </c>
    </row>
    <row r="116" spans="1:23" x14ac:dyDescent="0.25">
      <c r="A116">
        <v>115</v>
      </c>
      <c r="B116" t="s">
        <v>212</v>
      </c>
      <c r="C116">
        <v>1.21679088369515</v>
      </c>
      <c r="D116">
        <v>0.15864460965420099</v>
      </c>
      <c r="E116">
        <v>7.6699163390889904</v>
      </c>
      <c r="F116" s="1">
        <v>1.7210856939709999E-14</v>
      </c>
      <c r="G116">
        <v>1.2105934331932899</v>
      </c>
      <c r="H116">
        <v>0.15862850738734699</v>
      </c>
      <c r="I116">
        <v>7.6316259487785496</v>
      </c>
      <c r="J116" s="1">
        <v>2.3181121270826701E-14</v>
      </c>
      <c r="K116">
        <v>1.1694520956652601</v>
      </c>
      <c r="L116">
        <v>0.15853331651309999</v>
      </c>
      <c r="M116">
        <v>7.3766960875294698</v>
      </c>
      <c r="N116" s="1">
        <v>1.6226583151961399E-13</v>
      </c>
      <c r="O116">
        <v>1.04225176041009</v>
      </c>
      <c r="P116">
        <v>0.15374203185074301</v>
      </c>
      <c r="Q116">
        <v>6.7792245742005797</v>
      </c>
      <c r="R116" s="1">
        <v>1.20822595034714E-11</v>
      </c>
      <c r="T116" t="str">
        <f t="shared" si="4"/>
        <v>***</v>
      </c>
      <c r="U116" t="str">
        <f t="shared" si="5"/>
        <v>***</v>
      </c>
      <c r="V116" t="str">
        <f t="shared" si="6"/>
        <v>***</v>
      </c>
      <c r="W116" t="str">
        <f t="shared" si="7"/>
        <v>***</v>
      </c>
    </row>
    <row r="117" spans="1:23" x14ac:dyDescent="0.25">
      <c r="A117">
        <v>116</v>
      </c>
      <c r="B117" t="s">
        <v>213</v>
      </c>
      <c r="C117">
        <v>0.76096117383422401</v>
      </c>
      <c r="D117">
        <v>0.198000054359523</v>
      </c>
      <c r="E117">
        <v>3.8432371965539498</v>
      </c>
      <c r="F117">
        <v>1.21422011705518E-4</v>
      </c>
      <c r="G117">
        <v>0.75418637834487501</v>
      </c>
      <c r="H117">
        <v>0.19798549272271701</v>
      </c>
      <c r="I117">
        <v>3.8093012168377798</v>
      </c>
      <c r="J117">
        <v>1.3936009692199199E-4</v>
      </c>
      <c r="K117">
        <v>0.71321685803008905</v>
      </c>
      <c r="L117">
        <v>0.19790685463653099</v>
      </c>
      <c r="M117">
        <v>3.6038006836092702</v>
      </c>
      <c r="N117">
        <v>3.1359757604930498E-4</v>
      </c>
      <c r="O117">
        <v>0.59410730340707496</v>
      </c>
      <c r="P117">
        <v>0.191357148086576</v>
      </c>
      <c r="Q117">
        <v>3.1047040016413798</v>
      </c>
      <c r="R117">
        <v>1.9046952984503301E-3</v>
      </c>
      <c r="T117" t="str">
        <f t="shared" si="4"/>
        <v>***</v>
      </c>
      <c r="U117" t="str">
        <f t="shared" si="5"/>
        <v>***</v>
      </c>
      <c r="V117" t="str">
        <f t="shared" si="6"/>
        <v>***</v>
      </c>
      <c r="W117" t="str">
        <f t="shared" si="7"/>
        <v>**</v>
      </c>
    </row>
    <row r="118" spans="1:23" x14ac:dyDescent="0.25">
      <c r="A118">
        <v>117</v>
      </c>
      <c r="B118" t="s">
        <v>214</v>
      </c>
      <c r="C118">
        <v>1.1005816221810001</v>
      </c>
      <c r="D118">
        <v>0.17492590793468499</v>
      </c>
      <c r="E118">
        <v>6.2917016419999801</v>
      </c>
      <c r="F118" s="1">
        <v>3.1400457929511399E-10</v>
      </c>
      <c r="G118">
        <v>1.09345522297567</v>
      </c>
      <c r="H118">
        <v>0.17490847711459501</v>
      </c>
      <c r="I118">
        <v>6.2515850633086698</v>
      </c>
      <c r="J118" s="1">
        <v>4.0630769999347598E-10</v>
      </c>
      <c r="K118">
        <v>1.0529198791054999</v>
      </c>
      <c r="L118">
        <v>0.17481213232583101</v>
      </c>
      <c r="M118">
        <v>6.02315105420129</v>
      </c>
      <c r="N118" s="1">
        <v>1.7105366151191699E-9</v>
      </c>
      <c r="O118">
        <v>0.88528457698028895</v>
      </c>
      <c r="P118">
        <v>0.17225633475166799</v>
      </c>
      <c r="Q118">
        <v>5.1393440958589496</v>
      </c>
      <c r="R118" s="1">
        <v>2.7569912812426002E-7</v>
      </c>
      <c r="T118" t="str">
        <f t="shared" si="4"/>
        <v>***</v>
      </c>
      <c r="U118" t="str">
        <f t="shared" si="5"/>
        <v>***</v>
      </c>
      <c r="V118" t="str">
        <f t="shared" si="6"/>
        <v>***</v>
      </c>
      <c r="W118" t="str">
        <f t="shared" si="7"/>
        <v>***</v>
      </c>
    </row>
    <row r="119" spans="1:23" x14ac:dyDescent="0.25">
      <c r="A119">
        <v>118</v>
      </c>
      <c r="B119" t="s">
        <v>215</v>
      </c>
      <c r="C119">
        <v>1.1610311539106</v>
      </c>
      <c r="D119">
        <v>0.175192685526326</v>
      </c>
      <c r="E119">
        <v>6.6271668273281801</v>
      </c>
      <c r="F119" s="1">
        <v>3.4219083577314003E-11</v>
      </c>
      <c r="G119">
        <v>1.1542316102569901</v>
      </c>
      <c r="H119">
        <v>0.17517374937658201</v>
      </c>
      <c r="I119">
        <v>6.5890672224847604</v>
      </c>
      <c r="J119" s="1">
        <v>4.4259837335281603E-11</v>
      </c>
      <c r="K119">
        <v>1.1132840877290799</v>
      </c>
      <c r="L119">
        <v>0.17506804293186301</v>
      </c>
      <c r="M119">
        <v>6.3591508140772897</v>
      </c>
      <c r="N119" s="1">
        <v>2.0287214907247199E-10</v>
      </c>
      <c r="O119">
        <v>0.91518271260621098</v>
      </c>
      <c r="P119">
        <v>0.174538369823836</v>
      </c>
      <c r="Q119">
        <v>5.24344712013706</v>
      </c>
      <c r="R119" s="1">
        <v>1.5760399270445701E-7</v>
      </c>
      <c r="T119" t="str">
        <f t="shared" si="4"/>
        <v>***</v>
      </c>
      <c r="U119" t="str">
        <f t="shared" si="5"/>
        <v>***</v>
      </c>
      <c r="V119" t="str">
        <f t="shared" si="6"/>
        <v>***</v>
      </c>
      <c r="W119" t="str">
        <f t="shared" si="7"/>
        <v>***</v>
      </c>
    </row>
    <row r="120" spans="1:23" x14ac:dyDescent="0.25">
      <c r="A120">
        <v>119</v>
      </c>
      <c r="B120" t="s">
        <v>216</v>
      </c>
      <c r="C120">
        <v>1.43651817649594</v>
      </c>
      <c r="D120">
        <v>0.16126822379191999</v>
      </c>
      <c r="E120">
        <v>8.9076331512737603</v>
      </c>
      <c r="F120" s="1">
        <v>5.213357222313E-19</v>
      </c>
      <c r="G120">
        <v>1.4296053019839601</v>
      </c>
      <c r="H120">
        <v>0.16124583062950201</v>
      </c>
      <c r="I120">
        <v>8.8659985588637902</v>
      </c>
      <c r="J120" s="1">
        <v>7.5821455551186195E-19</v>
      </c>
      <c r="K120">
        <v>1.3891855967006199</v>
      </c>
      <c r="L120">
        <v>0.16113043119330001</v>
      </c>
      <c r="M120">
        <v>8.6214974192806597</v>
      </c>
      <c r="N120" s="1">
        <v>6.6084175256003199E-18</v>
      </c>
      <c r="O120">
        <v>1.2077992947873</v>
      </c>
      <c r="P120">
        <v>0.15901840451799101</v>
      </c>
      <c r="Q120">
        <v>7.5953428060627202</v>
      </c>
      <c r="R120" s="1">
        <v>3.0697867518044499E-14</v>
      </c>
      <c r="T120" t="str">
        <f t="shared" si="4"/>
        <v>***</v>
      </c>
      <c r="U120" t="str">
        <f t="shared" si="5"/>
        <v>***</v>
      </c>
      <c r="V120" t="str">
        <f t="shared" si="6"/>
        <v>***</v>
      </c>
      <c r="W120" t="str">
        <f t="shared" si="7"/>
        <v>***</v>
      </c>
    </row>
    <row r="121" spans="1:23" x14ac:dyDescent="0.25">
      <c r="A121">
        <v>120</v>
      </c>
      <c r="B121" t="s">
        <v>217</v>
      </c>
      <c r="C121">
        <v>1.2381492314759099</v>
      </c>
      <c r="D121">
        <v>5.5314214621514E-2</v>
      </c>
      <c r="E121">
        <v>22.3839249991691</v>
      </c>
      <c r="F121" s="1">
        <v>5.6450312406980998E-111</v>
      </c>
      <c r="G121">
        <v>1.23632601750829</v>
      </c>
      <c r="H121">
        <v>5.5306845857057398E-2</v>
      </c>
      <c r="I121">
        <v>22.353941873735199</v>
      </c>
      <c r="J121" s="1">
        <v>1.105409951042E-110</v>
      </c>
      <c r="K121">
        <v>1.2271959387515701</v>
      </c>
      <c r="L121">
        <v>5.52817034998778E-2</v>
      </c>
      <c r="M121">
        <v>22.1989530180503</v>
      </c>
      <c r="N121" s="1">
        <v>3.51543071499784E-109</v>
      </c>
      <c r="O121">
        <v>1.16936316417437</v>
      </c>
      <c r="P121">
        <v>5.4882818748751797E-2</v>
      </c>
      <c r="Q121">
        <v>21.3065434836282</v>
      </c>
      <c r="R121" s="1">
        <v>9.8719796417128305E-101</v>
      </c>
      <c r="T121" t="str">
        <f t="shared" si="4"/>
        <v>***</v>
      </c>
      <c r="U121" t="str">
        <f t="shared" si="5"/>
        <v>***</v>
      </c>
      <c r="V121" t="str">
        <f t="shared" si="6"/>
        <v>***</v>
      </c>
      <c r="W121" t="str">
        <f t="shared" si="7"/>
        <v>***</v>
      </c>
    </row>
    <row r="122" spans="1:23" x14ac:dyDescent="0.25">
      <c r="A122">
        <v>121</v>
      </c>
      <c r="B122" t="s">
        <v>218</v>
      </c>
      <c r="C122">
        <v>1.89549178416869</v>
      </c>
      <c r="D122">
        <v>0.14091798716441301</v>
      </c>
      <c r="E122">
        <v>13.4510279511526</v>
      </c>
      <c r="F122" s="1">
        <v>3.0362185058477899E-41</v>
      </c>
      <c r="G122">
        <v>1.8887185953427501</v>
      </c>
      <c r="H122">
        <v>0.14088876321025401</v>
      </c>
      <c r="I122">
        <v>13.4057433134262</v>
      </c>
      <c r="J122" s="1">
        <v>5.5959790357754704E-41</v>
      </c>
      <c r="K122">
        <v>1.8468146343598</v>
      </c>
      <c r="L122">
        <v>0.14075002024859701</v>
      </c>
      <c r="M122">
        <v>13.1212388538054</v>
      </c>
      <c r="N122" s="1">
        <v>2.4883360742553401E-39</v>
      </c>
      <c r="O122">
        <v>1.6704890694399099</v>
      </c>
      <c r="P122">
        <v>0.138251574014635</v>
      </c>
      <c r="Q122">
        <v>12.082966008495999</v>
      </c>
      <c r="R122" s="1">
        <v>1.29946201199355E-33</v>
      </c>
      <c r="T122" t="str">
        <f t="shared" si="4"/>
        <v>***</v>
      </c>
      <c r="U122" t="str">
        <f t="shared" si="5"/>
        <v>***</v>
      </c>
      <c r="V122" t="str">
        <f t="shared" si="6"/>
        <v>***</v>
      </c>
      <c r="W122" t="str">
        <f t="shared" si="7"/>
        <v>***</v>
      </c>
    </row>
    <row r="123" spans="1:23" x14ac:dyDescent="0.25">
      <c r="A123">
        <v>122</v>
      </c>
      <c r="B123" t="s">
        <v>219</v>
      </c>
      <c r="C123">
        <v>0.98606382497116696</v>
      </c>
      <c r="D123">
        <v>0.21392431506808299</v>
      </c>
      <c r="E123">
        <v>4.6094050816866901</v>
      </c>
      <c r="F123" s="1">
        <v>4.0382284439106202E-6</v>
      </c>
      <c r="G123">
        <v>0.97944341601439</v>
      </c>
      <c r="H123">
        <v>0.213901028482304</v>
      </c>
      <c r="I123">
        <v>4.5789560852692297</v>
      </c>
      <c r="J123" s="1">
        <v>4.6730228636716196E-6</v>
      </c>
      <c r="K123">
        <v>0.93483159678272398</v>
      </c>
      <c r="L123">
        <v>0.21380710356459001</v>
      </c>
      <c r="M123">
        <v>4.37231308594159</v>
      </c>
      <c r="N123" s="1">
        <v>1.22937055593908E-5</v>
      </c>
      <c r="O123">
        <v>0.766323182235644</v>
      </c>
      <c r="P123">
        <v>0.209347004983547</v>
      </c>
      <c r="Q123">
        <v>3.6605404614977499</v>
      </c>
      <c r="R123">
        <v>2.51683803976093E-4</v>
      </c>
      <c r="T123" t="str">
        <f t="shared" si="4"/>
        <v>***</v>
      </c>
      <c r="U123" t="str">
        <f t="shared" si="5"/>
        <v>***</v>
      </c>
      <c r="V123" t="str">
        <f t="shared" si="6"/>
        <v>***</v>
      </c>
      <c r="W123" t="str">
        <f t="shared" si="7"/>
        <v>***</v>
      </c>
    </row>
    <row r="124" spans="1:23" x14ac:dyDescent="0.25">
      <c r="A124">
        <v>123</v>
      </c>
      <c r="B124" t="s">
        <v>220</v>
      </c>
      <c r="C124">
        <v>1.4639750682177199</v>
      </c>
      <c r="D124">
        <v>0.17892556802151</v>
      </c>
      <c r="E124">
        <v>8.1820339284417898</v>
      </c>
      <c r="F124" s="1">
        <v>2.7909244045913901E-16</v>
      </c>
      <c r="G124">
        <v>1.45706066810558</v>
      </c>
      <c r="H124">
        <v>0.17889857972722001</v>
      </c>
      <c r="I124">
        <v>8.1446184219420203</v>
      </c>
      <c r="J124" s="1">
        <v>3.8047983102899801E-16</v>
      </c>
      <c r="K124">
        <v>1.4107724958611501</v>
      </c>
      <c r="L124">
        <v>0.17878279726860599</v>
      </c>
      <c r="M124">
        <v>7.8909856955733098</v>
      </c>
      <c r="N124" s="1">
        <v>2.9980902081946801E-15</v>
      </c>
      <c r="O124">
        <v>1.2000123061808701</v>
      </c>
      <c r="P124">
        <v>0.178139796486805</v>
      </c>
      <c r="Q124">
        <v>6.7363516173645097</v>
      </c>
      <c r="R124" s="1">
        <v>1.62412986605775E-11</v>
      </c>
      <c r="T124" t="str">
        <f t="shared" si="4"/>
        <v>***</v>
      </c>
      <c r="U124" t="str">
        <f t="shared" si="5"/>
        <v>***</v>
      </c>
      <c r="V124" t="str">
        <f t="shared" si="6"/>
        <v>***</v>
      </c>
      <c r="W124" t="str">
        <f t="shared" si="7"/>
        <v>***</v>
      </c>
    </row>
    <row r="125" spans="1:23" x14ac:dyDescent="0.25">
      <c r="A125">
        <v>124</v>
      </c>
      <c r="B125" t="s">
        <v>221</v>
      </c>
      <c r="C125">
        <v>0.92641039239012701</v>
      </c>
      <c r="D125">
        <v>0.233106015198695</v>
      </c>
      <c r="E125">
        <v>3.9742020024685898</v>
      </c>
      <c r="F125" s="1">
        <v>7.06156131058328E-5</v>
      </c>
      <c r="G125">
        <v>0.91900158503571905</v>
      </c>
      <c r="H125">
        <v>0.23308273841597699</v>
      </c>
      <c r="I125">
        <v>3.9428127165539002</v>
      </c>
      <c r="J125" s="1">
        <v>8.0531541918455306E-5</v>
      </c>
      <c r="K125">
        <v>0.86894619511134596</v>
      </c>
      <c r="L125">
        <v>0.23299942147154601</v>
      </c>
      <c r="M125">
        <v>3.7293920715483999</v>
      </c>
      <c r="N125">
        <v>1.9194229759733199E-4</v>
      </c>
      <c r="O125">
        <v>0.65345421144143201</v>
      </c>
      <c r="P125">
        <v>0.23247786667276901</v>
      </c>
      <c r="Q125">
        <v>2.8108233303827701</v>
      </c>
      <c r="R125">
        <v>4.9414911100985198E-3</v>
      </c>
      <c r="T125" t="str">
        <f t="shared" si="4"/>
        <v>***</v>
      </c>
      <c r="U125" t="str">
        <f t="shared" si="5"/>
        <v>***</v>
      </c>
      <c r="V125" t="str">
        <f t="shared" si="6"/>
        <v>***</v>
      </c>
      <c r="W125" t="str">
        <f t="shared" si="7"/>
        <v>**</v>
      </c>
    </row>
    <row r="126" spans="1:23" x14ac:dyDescent="0.25">
      <c r="A126">
        <v>125</v>
      </c>
      <c r="B126" t="s">
        <v>222</v>
      </c>
      <c r="C126">
        <v>1.33435018701726</v>
      </c>
      <c r="D126">
        <v>0.200477828627141</v>
      </c>
      <c r="E126">
        <v>6.65584915875636</v>
      </c>
      <c r="F126" s="1">
        <v>2.8166901999986901E-11</v>
      </c>
      <c r="G126">
        <v>1.32639741375874</v>
      </c>
      <c r="H126">
        <v>0.20044821078835601</v>
      </c>
      <c r="I126">
        <v>6.6171576615329402</v>
      </c>
      <c r="J126" s="1">
        <v>3.66170911528418E-11</v>
      </c>
      <c r="K126">
        <v>1.27580306611238</v>
      </c>
      <c r="L126">
        <v>0.20034111894311499</v>
      </c>
      <c r="M126">
        <v>6.3681538410227203</v>
      </c>
      <c r="N126" s="1">
        <v>1.9131697574059301E-10</v>
      </c>
      <c r="O126">
        <v>1.12997727030351</v>
      </c>
      <c r="P126">
        <v>0.193672131312602</v>
      </c>
      <c r="Q126">
        <v>5.8344856466707498</v>
      </c>
      <c r="R126" s="1">
        <v>5.3956752364518402E-9</v>
      </c>
      <c r="T126" t="str">
        <f t="shared" si="4"/>
        <v>***</v>
      </c>
      <c r="U126" t="str">
        <f t="shared" si="5"/>
        <v>***</v>
      </c>
      <c r="V126" t="str">
        <f t="shared" si="6"/>
        <v>***</v>
      </c>
      <c r="W126" t="str">
        <f t="shared" si="7"/>
        <v>***</v>
      </c>
    </row>
    <row r="127" spans="1:23" x14ac:dyDescent="0.25">
      <c r="A127">
        <v>126</v>
      </c>
      <c r="B127" t="s">
        <v>223</v>
      </c>
      <c r="C127">
        <v>1.3260963373736101</v>
      </c>
      <c r="D127">
        <v>0.20757762860034901</v>
      </c>
      <c r="E127">
        <v>6.3884357207238196</v>
      </c>
      <c r="F127" s="1">
        <v>1.6759124284461199E-10</v>
      </c>
      <c r="G127">
        <v>1.31767806325702</v>
      </c>
      <c r="H127">
        <v>0.2075501672981</v>
      </c>
      <c r="I127">
        <v>6.3487207956063596</v>
      </c>
      <c r="J127" s="1">
        <v>2.1711266128624401E-10</v>
      </c>
      <c r="K127">
        <v>1.2688841989074</v>
      </c>
      <c r="L127">
        <v>0.20744391424891301</v>
      </c>
      <c r="M127">
        <v>6.11675788851952</v>
      </c>
      <c r="N127" s="1">
        <v>9.5498286791929304E-10</v>
      </c>
      <c r="O127">
        <v>1.04670282090579</v>
      </c>
      <c r="P127">
        <v>0.20681600325441499</v>
      </c>
      <c r="Q127">
        <v>5.0610339840006802</v>
      </c>
      <c r="R127" s="1">
        <v>4.1698887466330099E-7</v>
      </c>
      <c r="T127" t="str">
        <f t="shared" si="4"/>
        <v>***</v>
      </c>
      <c r="U127" t="str">
        <f t="shared" si="5"/>
        <v>***</v>
      </c>
      <c r="V127" t="str">
        <f t="shared" si="6"/>
        <v>***</v>
      </c>
      <c r="W127" t="str">
        <f t="shared" si="7"/>
        <v>***</v>
      </c>
    </row>
    <row r="128" spans="1:23" x14ac:dyDescent="0.25">
      <c r="A128">
        <v>127</v>
      </c>
      <c r="B128" t="s">
        <v>224</v>
      </c>
      <c r="C128">
        <v>1.40036772440375</v>
      </c>
      <c r="D128">
        <v>0.20797410095858199</v>
      </c>
      <c r="E128">
        <v>6.7333755402680397</v>
      </c>
      <c r="F128" s="1">
        <v>1.6577146582258301E-11</v>
      </c>
      <c r="G128">
        <v>1.39251929573542</v>
      </c>
      <c r="H128">
        <v>0.20794783900358599</v>
      </c>
      <c r="I128">
        <v>6.6964836105433596</v>
      </c>
      <c r="J128" s="1">
        <v>2.1349438117973499E-11</v>
      </c>
      <c r="K128">
        <v>1.34236974151667</v>
      </c>
      <c r="L128">
        <v>0.20784600224113201</v>
      </c>
      <c r="M128">
        <v>6.4584823717673796</v>
      </c>
      <c r="N128" s="1">
        <v>1.05758179594526E-10</v>
      </c>
      <c r="O128">
        <v>1.1116505731839601</v>
      </c>
      <c r="P128">
        <v>0.207178526699479</v>
      </c>
      <c r="Q128">
        <v>5.3656650179603496</v>
      </c>
      <c r="R128" s="1">
        <v>8.0651504085738595E-8</v>
      </c>
      <c r="T128" t="str">
        <f t="shared" si="4"/>
        <v>***</v>
      </c>
      <c r="U128" t="str">
        <f t="shared" si="5"/>
        <v>***</v>
      </c>
      <c r="V128" t="str">
        <f t="shared" si="6"/>
        <v>***</v>
      </c>
      <c r="W128" t="str">
        <f t="shared" si="7"/>
        <v>***</v>
      </c>
    </row>
    <row r="129" spans="1:23" x14ac:dyDescent="0.25">
      <c r="A129">
        <v>128</v>
      </c>
      <c r="B129" t="s">
        <v>225</v>
      </c>
      <c r="C129">
        <v>1.14248090143546</v>
      </c>
      <c r="D129">
        <v>0.23991484809528199</v>
      </c>
      <c r="E129">
        <v>4.76202665448087</v>
      </c>
      <c r="F129" s="1">
        <v>1.9165835983114799E-6</v>
      </c>
      <c r="G129">
        <v>1.13465892806041</v>
      </c>
      <c r="H129">
        <v>0.23989422858856299</v>
      </c>
      <c r="I129">
        <v>4.7298300369136204</v>
      </c>
      <c r="J129" s="1">
        <v>2.2470787946886801E-6</v>
      </c>
      <c r="K129">
        <v>1.08443306141794</v>
      </c>
      <c r="L129">
        <v>0.239808801360546</v>
      </c>
      <c r="M129">
        <v>4.5220736489463604</v>
      </c>
      <c r="N129" s="1">
        <v>6.1236743869212902E-6</v>
      </c>
      <c r="O129">
        <v>0.84648642529437701</v>
      </c>
      <c r="P129">
        <v>0.239197677799108</v>
      </c>
      <c r="Q129">
        <v>3.5388572041460402</v>
      </c>
      <c r="R129">
        <v>4.01863173133219E-4</v>
      </c>
      <c r="T129" t="str">
        <f t="shared" si="4"/>
        <v>***</v>
      </c>
      <c r="U129" t="str">
        <f t="shared" si="5"/>
        <v>***</v>
      </c>
      <c r="V129" t="str">
        <f t="shared" si="6"/>
        <v>***</v>
      </c>
      <c r="W129" t="str">
        <f t="shared" si="7"/>
        <v>***</v>
      </c>
    </row>
    <row r="130" spans="1:23" x14ac:dyDescent="0.25">
      <c r="A130">
        <v>129</v>
      </c>
      <c r="B130" t="s">
        <v>226</v>
      </c>
      <c r="C130">
        <v>1.53371655171389</v>
      </c>
      <c r="D130">
        <v>0.20877391862564501</v>
      </c>
      <c r="E130">
        <v>7.3463034166830798</v>
      </c>
      <c r="F130" s="1">
        <v>2.0376354238052501E-13</v>
      </c>
      <c r="G130">
        <v>1.5260232927586299</v>
      </c>
      <c r="H130">
        <v>0.20874947346585901</v>
      </c>
      <c r="I130">
        <v>7.3103096617305301</v>
      </c>
      <c r="J130" s="1">
        <v>2.6652744297202499E-13</v>
      </c>
      <c r="K130">
        <v>1.47471978311727</v>
      </c>
      <c r="L130">
        <v>0.20864786694896301</v>
      </c>
      <c r="M130">
        <v>7.0679839898770398</v>
      </c>
      <c r="N130" s="1">
        <v>1.57200679292348E-12</v>
      </c>
      <c r="O130">
        <v>1.2300068531006501</v>
      </c>
      <c r="P130">
        <v>0.20790301408829201</v>
      </c>
      <c r="Q130">
        <v>5.9162531072218698</v>
      </c>
      <c r="R130" s="1">
        <v>3.2935825217177598E-9</v>
      </c>
      <c r="T130" t="str">
        <f t="shared" si="4"/>
        <v>***</v>
      </c>
      <c r="U130" t="str">
        <f t="shared" si="5"/>
        <v>***</v>
      </c>
      <c r="V130" t="str">
        <f t="shared" si="6"/>
        <v>***</v>
      </c>
      <c r="W130" t="str">
        <f t="shared" si="7"/>
        <v>***</v>
      </c>
    </row>
    <row r="131" spans="1:23" x14ac:dyDescent="0.25">
      <c r="A131">
        <v>130</v>
      </c>
      <c r="B131" t="s">
        <v>227</v>
      </c>
      <c r="C131">
        <v>1.65117625591755</v>
      </c>
      <c r="D131">
        <v>0.20593590713919799</v>
      </c>
      <c r="E131">
        <v>8.0179133345671101</v>
      </c>
      <c r="F131" s="1">
        <v>1.0755664820491801E-15</v>
      </c>
      <c r="G131">
        <v>1.6438584281825199</v>
      </c>
      <c r="H131">
        <v>0.20591236234173499</v>
      </c>
      <c r="I131">
        <v>7.9832915784548799</v>
      </c>
      <c r="J131" s="1">
        <v>1.4248179824304399E-15</v>
      </c>
      <c r="K131">
        <v>1.59485546487217</v>
      </c>
      <c r="L131">
        <v>0.20580536510556199</v>
      </c>
      <c r="M131">
        <v>7.7493386241613802</v>
      </c>
      <c r="N131" s="1">
        <v>9.2372387882356594E-15</v>
      </c>
      <c r="O131">
        <v>1.3476062991629101</v>
      </c>
      <c r="P131">
        <v>0.204968083837857</v>
      </c>
      <c r="Q131">
        <v>6.5747128720242696</v>
      </c>
      <c r="R131" s="1">
        <v>4.87471435182092E-11</v>
      </c>
      <c r="T131" t="str">
        <f t="shared" ref="T131:T194" si="8">IF(F131&lt;0.001,"***",IF(F131&lt;0.01,"**",IF(F131&lt;0.05,"*",IF(F131&lt;0.1,"^",""))))</f>
        <v>***</v>
      </c>
      <c r="U131" t="str">
        <f t="shared" ref="U131:U194" si="9">IF(J131&lt;0.001,"***",IF(J131&lt;0.01,"**",IF(J131&lt;0.05,"*",IF(J131&lt;0.1,"^",""))))</f>
        <v>***</v>
      </c>
      <c r="V131" t="str">
        <f t="shared" ref="V131:V194" si="10">IF(N131&lt;0.001,"***",IF(N131&lt;0.01,"**",IF(N131&lt;0.05,"*",IF(N131&lt;0.1,"^",""))))</f>
        <v>***</v>
      </c>
      <c r="W131" t="str">
        <f t="shared" ref="W131:W194" si="11">IF(R131&lt;0.001,"***",IF(R131&lt;0.01,"**",IF(R131&lt;0.05,"*",IF(R131&lt;0.1,"^",""))))</f>
        <v>***</v>
      </c>
    </row>
    <row r="132" spans="1:23" x14ac:dyDescent="0.25">
      <c r="A132">
        <v>131</v>
      </c>
      <c r="B132" t="s">
        <v>228</v>
      </c>
      <c r="C132">
        <v>1.2321646691966399</v>
      </c>
      <c r="D132">
        <v>5.6928531103323701E-2</v>
      </c>
      <c r="E132">
        <v>21.644062218297801</v>
      </c>
      <c r="F132" s="1">
        <v>6.9135907881593495E-104</v>
      </c>
      <c r="G132">
        <v>1.2299412090348001</v>
      </c>
      <c r="H132">
        <v>5.6920687790610103E-2</v>
      </c>
      <c r="I132">
        <v>21.6079822077923</v>
      </c>
      <c r="J132" s="1">
        <v>1.5110918534171499E-103</v>
      </c>
      <c r="K132">
        <v>1.2193495477421801</v>
      </c>
      <c r="L132">
        <v>5.6893487318606897E-2</v>
      </c>
      <c r="M132">
        <v>21.432146370528301</v>
      </c>
      <c r="N132" s="1">
        <v>6.7018380149807898E-102</v>
      </c>
      <c r="O132">
        <v>1.1527959056669399</v>
      </c>
      <c r="P132">
        <v>5.64664217990564E-2</v>
      </c>
      <c r="Q132">
        <v>20.415600438953401</v>
      </c>
      <c r="R132" s="1">
        <v>1.21528935153321E-92</v>
      </c>
      <c r="T132" t="str">
        <f t="shared" si="8"/>
        <v>***</v>
      </c>
      <c r="U132" t="str">
        <f t="shared" si="9"/>
        <v>***</v>
      </c>
      <c r="V132" t="str">
        <f t="shared" si="10"/>
        <v>***</v>
      </c>
      <c r="W132" t="str">
        <f t="shared" si="11"/>
        <v>***</v>
      </c>
    </row>
    <row r="133" spans="1:23" x14ac:dyDescent="0.25">
      <c r="A133">
        <v>132</v>
      </c>
      <c r="B133" t="s">
        <v>229</v>
      </c>
      <c r="C133">
        <v>1.1808678093560701</v>
      </c>
      <c r="D133">
        <v>0.260851955471534</v>
      </c>
      <c r="E133">
        <v>4.5269655242624101</v>
      </c>
      <c r="F133" s="1">
        <v>5.9836697412440101E-6</v>
      </c>
      <c r="G133">
        <v>1.17357962016998</v>
      </c>
      <c r="H133">
        <v>0.260829191163582</v>
      </c>
      <c r="I133">
        <v>4.4994182397090503</v>
      </c>
      <c r="J133" s="1">
        <v>6.8139680246997402E-6</v>
      </c>
      <c r="K133">
        <v>1.13040422205544</v>
      </c>
      <c r="L133">
        <v>0.26074001172054601</v>
      </c>
      <c r="M133">
        <v>4.3353692231438998</v>
      </c>
      <c r="N133" s="1">
        <v>1.45515665851055E-5</v>
      </c>
      <c r="O133">
        <v>0.93786968675133997</v>
      </c>
      <c r="P133">
        <v>0.25289848971783102</v>
      </c>
      <c r="Q133">
        <v>3.7084827505207998</v>
      </c>
      <c r="R133">
        <v>2.08504861250381E-4</v>
      </c>
      <c r="T133" t="str">
        <f t="shared" si="8"/>
        <v>***</v>
      </c>
      <c r="U133" t="str">
        <f t="shared" si="9"/>
        <v>***</v>
      </c>
      <c r="V133" t="str">
        <f t="shared" si="10"/>
        <v>***</v>
      </c>
      <c r="W133" t="str">
        <f t="shared" si="11"/>
        <v>***</v>
      </c>
    </row>
    <row r="134" spans="1:23" x14ac:dyDescent="0.25">
      <c r="A134">
        <v>133</v>
      </c>
      <c r="B134" t="s">
        <v>230</v>
      </c>
      <c r="C134">
        <v>0.83949702987348496</v>
      </c>
      <c r="D134">
        <v>6.3634764531253205E-2</v>
      </c>
      <c r="E134">
        <v>13.192427693531901</v>
      </c>
      <c r="F134" s="1">
        <v>9.7010063147267507E-40</v>
      </c>
      <c r="G134">
        <v>0.83677342054536297</v>
      </c>
      <c r="H134">
        <v>6.3627052119424404E-2</v>
      </c>
      <c r="I134">
        <v>13.151220945688101</v>
      </c>
      <c r="J134" s="1">
        <v>1.6744854298326899E-39</v>
      </c>
      <c r="K134">
        <v>0.82480090243215498</v>
      </c>
      <c r="L134">
        <v>6.3600263984871896E-2</v>
      </c>
      <c r="M134">
        <v>12.968513819822199</v>
      </c>
      <c r="N134" s="1">
        <v>1.84574390705555E-38</v>
      </c>
      <c r="O134">
        <v>0.749608379102361</v>
      </c>
      <c r="P134">
        <v>6.3207032226783005E-2</v>
      </c>
      <c r="Q134">
        <v>11.8595724667599</v>
      </c>
      <c r="R134" s="1">
        <v>1.9195274036492701E-32</v>
      </c>
      <c r="T134" t="str">
        <f t="shared" si="8"/>
        <v>***</v>
      </c>
      <c r="U134" t="str">
        <f t="shared" si="9"/>
        <v>***</v>
      </c>
      <c r="V134" t="str">
        <f t="shared" si="10"/>
        <v>***</v>
      </c>
      <c r="W134" t="str">
        <f t="shared" si="11"/>
        <v>***</v>
      </c>
    </row>
    <row r="135" spans="1:23" x14ac:dyDescent="0.25">
      <c r="A135">
        <v>134</v>
      </c>
      <c r="B135" t="s">
        <v>231</v>
      </c>
      <c r="C135">
        <v>1.64281929654187</v>
      </c>
      <c r="D135">
        <v>5.5587143040857899E-2</v>
      </c>
      <c r="E135">
        <v>29.5539437120262</v>
      </c>
      <c r="F135" s="1">
        <v>5.8438696928588403E-192</v>
      </c>
      <c r="G135">
        <v>1.63968231801301</v>
      </c>
      <c r="H135">
        <v>5.5577107114663099E-2</v>
      </c>
      <c r="I135">
        <v>29.5028367458948</v>
      </c>
      <c r="J135" s="1">
        <v>2.64756769947755E-191</v>
      </c>
      <c r="K135">
        <v>1.6269091589865801</v>
      </c>
      <c r="L135">
        <v>5.5542548574063703E-2</v>
      </c>
      <c r="M135">
        <v>29.291222688803401</v>
      </c>
      <c r="N135" s="1">
        <v>1.3416400267403399E-188</v>
      </c>
      <c r="O135">
        <v>1.5482134693810901</v>
      </c>
      <c r="P135">
        <v>5.5070179993370202E-2</v>
      </c>
      <c r="Q135">
        <v>28.113463031489498</v>
      </c>
      <c r="R135" s="1">
        <v>6.7066742399572196E-174</v>
      </c>
      <c r="T135" t="str">
        <f t="shared" si="8"/>
        <v>***</v>
      </c>
      <c r="U135" t="str">
        <f t="shared" si="9"/>
        <v>***</v>
      </c>
      <c r="V135" t="str">
        <f t="shared" si="10"/>
        <v>***</v>
      </c>
      <c r="W135" t="str">
        <f t="shared" si="11"/>
        <v>***</v>
      </c>
    </row>
    <row r="136" spans="1:23" x14ac:dyDescent="0.25">
      <c r="A136">
        <v>135</v>
      </c>
      <c r="B136" t="s">
        <v>232</v>
      </c>
      <c r="C136">
        <v>0.73756923103345995</v>
      </c>
      <c r="D136">
        <v>7.0422866389212802E-2</v>
      </c>
      <c r="E136">
        <v>10.473433826977001</v>
      </c>
      <c r="F136" s="1">
        <v>1.1441575368944799E-25</v>
      </c>
      <c r="G136">
        <v>0.73409429161912398</v>
      </c>
      <c r="H136">
        <v>7.0414161820353094E-2</v>
      </c>
      <c r="I136">
        <v>10.4253785409249</v>
      </c>
      <c r="J136" s="1">
        <v>1.89901633793811E-25</v>
      </c>
      <c r="K136">
        <v>0.71884339554036503</v>
      </c>
      <c r="L136">
        <v>7.0382608866289498E-2</v>
      </c>
      <c r="M136">
        <v>10.2133667268004</v>
      </c>
      <c r="N136" s="1">
        <v>1.7276405504903301E-24</v>
      </c>
      <c r="O136">
        <v>0.63944718886879803</v>
      </c>
      <c r="P136">
        <v>6.9776843458163706E-2</v>
      </c>
      <c r="Q136">
        <v>9.1641747774416409</v>
      </c>
      <c r="R136" s="1">
        <v>4.9927503709199701E-20</v>
      </c>
      <c r="T136" t="str">
        <f t="shared" si="8"/>
        <v>***</v>
      </c>
      <c r="U136" t="str">
        <f t="shared" si="9"/>
        <v>***</v>
      </c>
      <c r="V136" t="str">
        <f t="shared" si="10"/>
        <v>***</v>
      </c>
      <c r="W136" t="str">
        <f t="shared" si="11"/>
        <v>***</v>
      </c>
    </row>
    <row r="137" spans="1:23" x14ac:dyDescent="0.25">
      <c r="A137">
        <v>136</v>
      </c>
      <c r="B137" t="s">
        <v>233</v>
      </c>
      <c r="C137">
        <v>1.0999592334000401</v>
      </c>
      <c r="D137">
        <v>0.27774278929690099</v>
      </c>
      <c r="E137">
        <v>3.9603520803710399</v>
      </c>
      <c r="F137" s="1">
        <v>7.4839339509975397E-5</v>
      </c>
      <c r="G137">
        <v>1.0931684227018299</v>
      </c>
      <c r="H137">
        <v>0.27771861253570801</v>
      </c>
      <c r="I137">
        <v>3.9362447216650902</v>
      </c>
      <c r="J137" s="1">
        <v>8.2766573490982107E-5</v>
      </c>
      <c r="K137">
        <v>1.04949977008548</v>
      </c>
      <c r="L137">
        <v>0.27762769353955602</v>
      </c>
      <c r="M137">
        <v>3.7802416491852799</v>
      </c>
      <c r="N137">
        <v>1.5667621981516099E-4</v>
      </c>
      <c r="O137">
        <v>0.86501777829454296</v>
      </c>
      <c r="P137">
        <v>0.268246093552089</v>
      </c>
      <c r="Q137">
        <v>3.2247171499873901</v>
      </c>
      <c r="R137">
        <v>1.26097185421508E-3</v>
      </c>
      <c r="T137" t="str">
        <f t="shared" si="8"/>
        <v>***</v>
      </c>
      <c r="U137" t="str">
        <f t="shared" si="9"/>
        <v>***</v>
      </c>
      <c r="V137" t="str">
        <f t="shared" si="10"/>
        <v>***</v>
      </c>
      <c r="W137" t="str">
        <f t="shared" si="11"/>
        <v>**</v>
      </c>
    </row>
    <row r="138" spans="1:23" x14ac:dyDescent="0.25">
      <c r="A138">
        <v>137</v>
      </c>
      <c r="B138" t="s">
        <v>234</v>
      </c>
      <c r="C138">
        <v>0.89915982972991204</v>
      </c>
      <c r="D138">
        <v>0.31105622064052202</v>
      </c>
      <c r="E138">
        <v>2.8906666064365298</v>
      </c>
      <c r="F138">
        <v>3.84425703102675E-3</v>
      </c>
      <c r="G138">
        <v>0.89189063132609403</v>
      </c>
      <c r="H138">
        <v>0.311035437673231</v>
      </c>
      <c r="I138">
        <v>2.8674887916247598</v>
      </c>
      <c r="J138">
        <v>4.1374345927937097E-3</v>
      </c>
      <c r="K138">
        <v>0.85115727198241298</v>
      </c>
      <c r="L138">
        <v>0.31094673625206198</v>
      </c>
      <c r="M138">
        <v>2.7373089109783799</v>
      </c>
      <c r="N138">
        <v>6.1944095698069903E-3</v>
      </c>
      <c r="O138">
        <v>0.59440215057721701</v>
      </c>
      <c r="P138">
        <v>0.31035060599441</v>
      </c>
      <c r="Q138">
        <v>1.91526015769379</v>
      </c>
      <c r="R138">
        <v>5.5459333970368903E-2</v>
      </c>
      <c r="T138" t="str">
        <f t="shared" si="8"/>
        <v>**</v>
      </c>
      <c r="U138" t="str">
        <f t="shared" si="9"/>
        <v>**</v>
      </c>
      <c r="V138" t="str">
        <f t="shared" si="10"/>
        <v>**</v>
      </c>
      <c r="W138" t="str">
        <f t="shared" si="11"/>
        <v>^</v>
      </c>
    </row>
    <row r="139" spans="1:23" x14ac:dyDescent="0.25">
      <c r="A139">
        <v>138</v>
      </c>
      <c r="B139" t="s">
        <v>235</v>
      </c>
      <c r="C139">
        <v>1.3376077079359101</v>
      </c>
      <c r="D139">
        <v>0.26182900161443301</v>
      </c>
      <c r="E139">
        <v>5.1087072084766696</v>
      </c>
      <c r="F139" s="1">
        <v>3.2437054813687202E-7</v>
      </c>
      <c r="G139">
        <v>1.33162957710829</v>
      </c>
      <c r="H139">
        <v>0.26180418108272702</v>
      </c>
      <c r="I139">
        <v>5.0863571834534804</v>
      </c>
      <c r="J139" s="1">
        <v>3.6500634424392101E-7</v>
      </c>
      <c r="K139">
        <v>1.29008056961804</v>
      </c>
      <c r="L139">
        <v>0.26168776069828897</v>
      </c>
      <c r="M139">
        <v>4.9298467997723101</v>
      </c>
      <c r="N139" s="1">
        <v>8.22941259471756E-7</v>
      </c>
      <c r="O139">
        <v>1.0286400185439699</v>
      </c>
      <c r="P139">
        <v>0.26095045615323398</v>
      </c>
      <c r="Q139">
        <v>3.9418977598565301</v>
      </c>
      <c r="R139" s="1">
        <v>8.0839436901398106E-5</v>
      </c>
      <c r="T139" t="str">
        <f t="shared" si="8"/>
        <v>***</v>
      </c>
      <c r="U139" t="str">
        <f t="shared" si="9"/>
        <v>***</v>
      </c>
      <c r="V139" t="str">
        <f t="shared" si="10"/>
        <v>***</v>
      </c>
      <c r="W139" t="str">
        <f t="shared" si="11"/>
        <v>***</v>
      </c>
    </row>
    <row r="140" spans="1:23" x14ac:dyDescent="0.25">
      <c r="A140">
        <v>139</v>
      </c>
      <c r="B140" t="s">
        <v>236</v>
      </c>
      <c r="C140">
        <v>1.59118022891954</v>
      </c>
      <c r="D140">
        <v>0.24279775036773299</v>
      </c>
      <c r="E140">
        <v>6.5535213012047704</v>
      </c>
      <c r="F140" s="1">
        <v>5.6195912737126502E-11</v>
      </c>
      <c r="G140">
        <v>1.5836884369150701</v>
      </c>
      <c r="H140">
        <v>0.24278308295495399</v>
      </c>
      <c r="I140">
        <v>6.52305925783517</v>
      </c>
      <c r="J140" s="1">
        <v>6.8887630293820004E-11</v>
      </c>
      <c r="K140">
        <v>1.5425620652830501</v>
      </c>
      <c r="L140">
        <v>0.24263145649335799</v>
      </c>
      <c r="M140">
        <v>6.3576342803072396</v>
      </c>
      <c r="N140" s="1">
        <v>2.0488454836270299E-10</v>
      </c>
      <c r="O140">
        <v>1.27171336414553</v>
      </c>
      <c r="P140">
        <v>0.241787624931877</v>
      </c>
      <c r="Q140">
        <v>5.2596296626174803</v>
      </c>
      <c r="R140" s="1">
        <v>1.44345815698177E-7</v>
      </c>
      <c r="T140" t="str">
        <f t="shared" si="8"/>
        <v>***</v>
      </c>
      <c r="U140" t="str">
        <f t="shared" si="9"/>
        <v>***</v>
      </c>
      <c r="V140" t="str">
        <f t="shared" si="10"/>
        <v>***</v>
      </c>
      <c r="W140" t="str">
        <f t="shared" si="11"/>
        <v>***</v>
      </c>
    </row>
    <row r="141" spans="1:23" x14ac:dyDescent="0.25">
      <c r="A141">
        <v>140</v>
      </c>
      <c r="B141" t="s">
        <v>237</v>
      </c>
      <c r="C141">
        <v>0.465551203985484</v>
      </c>
      <c r="D141">
        <v>0.41603745925065799</v>
      </c>
      <c r="E141">
        <v>1.1190127081922101</v>
      </c>
      <c r="F141">
        <v>0.26313471755970902</v>
      </c>
      <c r="G141">
        <v>0.45787629502159599</v>
      </c>
      <c r="H141">
        <v>0.41602902565925098</v>
      </c>
      <c r="I141">
        <v>1.10058737920037</v>
      </c>
      <c r="J141">
        <v>0.27107628089291802</v>
      </c>
      <c r="K141">
        <v>0.418487846336281</v>
      </c>
      <c r="L141">
        <v>0.415944835215939</v>
      </c>
      <c r="M141">
        <v>1.0061138182399101</v>
      </c>
      <c r="N141">
        <v>0.31436082231735502</v>
      </c>
      <c r="O141">
        <v>0.30355959530737098</v>
      </c>
      <c r="P141">
        <v>0.38573236032685998</v>
      </c>
      <c r="Q141">
        <v>0.78696948073047901</v>
      </c>
      <c r="R141">
        <v>0.43129973206975197</v>
      </c>
      <c r="T141" t="str">
        <f t="shared" si="8"/>
        <v/>
      </c>
      <c r="U141" t="str">
        <f t="shared" si="9"/>
        <v/>
      </c>
      <c r="V141" t="str">
        <f t="shared" si="10"/>
        <v/>
      </c>
      <c r="W141" t="str">
        <f t="shared" si="11"/>
        <v/>
      </c>
    </row>
    <row r="142" spans="1:23" x14ac:dyDescent="0.25">
      <c r="A142">
        <v>141</v>
      </c>
      <c r="B142" t="s">
        <v>238</v>
      </c>
      <c r="C142">
        <v>0.79234714770884296</v>
      </c>
      <c r="D142">
        <v>0.36271727500228801</v>
      </c>
      <c r="E142">
        <v>2.1844759053834601</v>
      </c>
      <c r="F142">
        <v>2.89272959088968E-2</v>
      </c>
      <c r="G142">
        <v>0.78525760853871396</v>
      </c>
      <c r="H142">
        <v>0.36270588075571603</v>
      </c>
      <c r="I142">
        <v>2.1649982815348601</v>
      </c>
      <c r="J142">
        <v>3.03878168743828E-2</v>
      </c>
      <c r="K142">
        <v>0.74391455610882096</v>
      </c>
      <c r="L142">
        <v>0.362606288378783</v>
      </c>
      <c r="M142">
        <v>2.0515765444523102</v>
      </c>
      <c r="N142">
        <v>4.0210833642951999E-2</v>
      </c>
      <c r="O142">
        <v>0.468977427016677</v>
      </c>
      <c r="P142">
        <v>0.36200616667409702</v>
      </c>
      <c r="Q142">
        <v>1.29549568540605</v>
      </c>
      <c r="R142">
        <v>0.19514928879655699</v>
      </c>
      <c r="T142" t="str">
        <f t="shared" si="8"/>
        <v>*</v>
      </c>
      <c r="U142" t="str">
        <f t="shared" si="9"/>
        <v>*</v>
      </c>
      <c r="V142" t="str">
        <f t="shared" si="10"/>
        <v>*</v>
      </c>
      <c r="W142" t="str">
        <f t="shared" si="11"/>
        <v/>
      </c>
    </row>
    <row r="143" spans="1:23" x14ac:dyDescent="0.25">
      <c r="A143">
        <v>142</v>
      </c>
      <c r="B143" t="s">
        <v>239</v>
      </c>
      <c r="C143">
        <v>0.53630674187631999</v>
      </c>
      <c r="D143">
        <v>0.41632083512460499</v>
      </c>
      <c r="E143">
        <v>1.2882053854350199</v>
      </c>
      <c r="F143">
        <v>0.19767447781602901</v>
      </c>
      <c r="G143">
        <v>0.52819071778173698</v>
      </c>
      <c r="H143">
        <v>0.41631252818867698</v>
      </c>
      <c r="I143">
        <v>1.26873606249571</v>
      </c>
      <c r="J143">
        <v>0.204535215816886</v>
      </c>
      <c r="K143">
        <v>0.48753966527291698</v>
      </c>
      <c r="L143">
        <v>0.41622981480554799</v>
      </c>
      <c r="M143">
        <v>1.1713232640498901</v>
      </c>
      <c r="N143">
        <v>0.24146886371638199</v>
      </c>
      <c r="O143">
        <v>0.20861293551784199</v>
      </c>
      <c r="P143">
        <v>0.41570192299804898</v>
      </c>
      <c r="Q143">
        <v>0.50183298170314605</v>
      </c>
      <c r="R143">
        <v>0.61578501082742498</v>
      </c>
      <c r="T143" t="str">
        <f t="shared" si="8"/>
        <v/>
      </c>
      <c r="U143" t="str">
        <f t="shared" si="9"/>
        <v/>
      </c>
      <c r="V143" t="str">
        <f t="shared" si="10"/>
        <v/>
      </c>
      <c r="W143" t="str">
        <f t="shared" si="11"/>
        <v/>
      </c>
    </row>
    <row r="144" spans="1:23" x14ac:dyDescent="0.25">
      <c r="A144">
        <v>143</v>
      </c>
      <c r="B144" t="s">
        <v>240</v>
      </c>
      <c r="C144">
        <v>1.90299452319392</v>
      </c>
      <c r="D144">
        <v>0.39719960925290299</v>
      </c>
      <c r="E144">
        <v>4.79102818548406</v>
      </c>
      <c r="F144" s="1">
        <v>1.65928813103325E-6</v>
      </c>
      <c r="G144">
        <v>1.90166974810837</v>
      </c>
      <c r="H144">
        <v>0.397214844499232</v>
      </c>
      <c r="I144">
        <v>4.7875092646796897</v>
      </c>
      <c r="J144" s="1">
        <v>1.6886394479935299E-6</v>
      </c>
      <c r="K144">
        <v>1.8667144595780301</v>
      </c>
      <c r="L144">
        <v>0.39715418409254499</v>
      </c>
      <c r="M144">
        <v>4.7002260944153802</v>
      </c>
      <c r="N144" s="1">
        <v>2.5987360739176701E-6</v>
      </c>
      <c r="O144">
        <v>1.4902863469499099</v>
      </c>
      <c r="P144">
        <v>0.39546104499047902</v>
      </c>
      <c r="Q144">
        <v>3.7684782504577501</v>
      </c>
      <c r="R144">
        <v>1.6424579304275301E-4</v>
      </c>
      <c r="T144" t="str">
        <f t="shared" si="8"/>
        <v>***</v>
      </c>
      <c r="U144" t="str">
        <f t="shared" si="9"/>
        <v>***</v>
      </c>
      <c r="V144" t="str">
        <f t="shared" si="10"/>
        <v>***</v>
      </c>
      <c r="W144" t="str">
        <f t="shared" si="11"/>
        <v>***</v>
      </c>
    </row>
    <row r="145" spans="1:23" x14ac:dyDescent="0.25">
      <c r="A145">
        <v>144</v>
      </c>
      <c r="B145" t="s">
        <v>241</v>
      </c>
      <c r="C145">
        <v>0.67977608498342601</v>
      </c>
      <c r="D145">
        <v>0.71772582415898301</v>
      </c>
      <c r="E145">
        <v>0.94712501919514203</v>
      </c>
      <c r="F145">
        <v>0.34357507717157298</v>
      </c>
      <c r="G145">
        <v>0.67788159361210798</v>
      </c>
      <c r="H145">
        <v>0.71773726602561605</v>
      </c>
      <c r="I145">
        <v>0.94447038728502397</v>
      </c>
      <c r="J145">
        <v>0.34492932741253501</v>
      </c>
      <c r="K145">
        <v>0.63586240591734899</v>
      </c>
      <c r="L145">
        <v>0.71769644147123302</v>
      </c>
      <c r="M145">
        <v>0.88597681300170705</v>
      </c>
      <c r="N145">
        <v>0.37563002200571899</v>
      </c>
      <c r="O145">
        <v>0.67499067480448705</v>
      </c>
      <c r="P145">
        <v>0.58928031323365904</v>
      </c>
      <c r="Q145">
        <v>1.14544921940544</v>
      </c>
      <c r="R145">
        <v>0.25202311948466599</v>
      </c>
      <c r="T145" t="str">
        <f t="shared" si="8"/>
        <v/>
      </c>
      <c r="U145" t="str">
        <f t="shared" si="9"/>
        <v/>
      </c>
      <c r="V145" t="str">
        <f t="shared" si="10"/>
        <v/>
      </c>
      <c r="W145" t="str">
        <f t="shared" si="11"/>
        <v/>
      </c>
    </row>
    <row r="146" spans="1:23" x14ac:dyDescent="0.25">
      <c r="A146">
        <v>145</v>
      </c>
      <c r="B146" t="s">
        <v>242</v>
      </c>
      <c r="C146">
        <v>0.71135213798983798</v>
      </c>
      <c r="D146">
        <v>0.71793620560814597</v>
      </c>
      <c r="E146">
        <v>0.99082917456052899</v>
      </c>
      <c r="F146">
        <v>0.321769000844495</v>
      </c>
      <c r="G146">
        <v>0.70949775777872903</v>
      </c>
      <c r="H146">
        <v>0.71794669377502496</v>
      </c>
      <c r="I146">
        <v>0.988231805968949</v>
      </c>
      <c r="J146">
        <v>0.32303913457976102</v>
      </c>
      <c r="K146">
        <v>0.66770429048996305</v>
      </c>
      <c r="L146">
        <v>0.71790145135214301</v>
      </c>
      <c r="M146">
        <v>0.930077922578879</v>
      </c>
      <c r="N146">
        <v>0.352330740672746</v>
      </c>
      <c r="O146">
        <v>0.29380186126101399</v>
      </c>
      <c r="P146">
        <v>0.717047225921012</v>
      </c>
      <c r="Q146">
        <v>0.40973850904121401</v>
      </c>
      <c r="R146">
        <v>0.68199777800262296</v>
      </c>
      <c r="T146" t="str">
        <f t="shared" si="8"/>
        <v/>
      </c>
      <c r="U146" t="str">
        <f t="shared" si="9"/>
        <v/>
      </c>
      <c r="V146" t="str">
        <f t="shared" si="10"/>
        <v/>
      </c>
      <c r="W146" t="str">
        <f t="shared" si="11"/>
        <v/>
      </c>
    </row>
    <row r="147" spans="1:23" x14ac:dyDescent="0.25">
      <c r="A147">
        <v>146</v>
      </c>
      <c r="B147" t="s">
        <v>243</v>
      </c>
      <c r="C147">
        <v>1.4569071089100201</v>
      </c>
      <c r="D147">
        <v>0.51590947915074403</v>
      </c>
      <c r="E147">
        <v>2.82395879081013</v>
      </c>
      <c r="F147">
        <v>4.7434483270156003E-3</v>
      </c>
      <c r="G147">
        <v>1.45521781283883</v>
      </c>
      <c r="H147">
        <v>0.51592463243536701</v>
      </c>
      <c r="I147">
        <v>2.8206015401312099</v>
      </c>
      <c r="J147">
        <v>4.7933700840244904E-3</v>
      </c>
      <c r="K147">
        <v>1.41124475873602</v>
      </c>
      <c r="L147">
        <v>0.51585931420321796</v>
      </c>
      <c r="M147">
        <v>2.7357163472288799</v>
      </c>
      <c r="N147">
        <v>6.2244654723619596E-3</v>
      </c>
      <c r="O147">
        <v>1.0338568425339201</v>
      </c>
      <c r="P147">
        <v>0.51453733393521806</v>
      </c>
      <c r="Q147">
        <v>2.0092941257088399</v>
      </c>
      <c r="R147">
        <v>4.4505950521021999E-2</v>
      </c>
      <c r="T147" t="str">
        <f t="shared" si="8"/>
        <v>**</v>
      </c>
      <c r="U147" t="str">
        <f t="shared" si="9"/>
        <v>**</v>
      </c>
      <c r="V147" t="str">
        <f t="shared" si="10"/>
        <v>**</v>
      </c>
      <c r="W147" t="str">
        <f t="shared" si="11"/>
        <v>*</v>
      </c>
    </row>
    <row r="148" spans="1:23" x14ac:dyDescent="0.25">
      <c r="A148">
        <v>147</v>
      </c>
      <c r="B148" t="s">
        <v>244</v>
      </c>
      <c r="C148">
        <v>0.78250797002561101</v>
      </c>
      <c r="D148">
        <v>0.71864696724253396</v>
      </c>
      <c r="E148">
        <v>1.0888628293084099</v>
      </c>
      <c r="F148">
        <v>0.27621437997022202</v>
      </c>
      <c r="G148">
        <v>0.78114710815480204</v>
      </c>
      <c r="H148">
        <v>0.71865925530076602</v>
      </c>
      <c r="I148">
        <v>1.0869505991791399</v>
      </c>
      <c r="J148">
        <v>0.27705864259478302</v>
      </c>
      <c r="K148">
        <v>0.74248584617483604</v>
      </c>
      <c r="L148">
        <v>0.71864050604173701</v>
      </c>
      <c r="M148">
        <v>1.03318118020433</v>
      </c>
      <c r="N148">
        <v>0.30151911840054002</v>
      </c>
      <c r="O148">
        <v>0.36716531007345499</v>
      </c>
      <c r="P148">
        <v>0.71767735296175394</v>
      </c>
      <c r="Q148">
        <v>0.51160219638841098</v>
      </c>
      <c r="R148">
        <v>0.608929447982127</v>
      </c>
      <c r="T148" t="str">
        <f t="shared" si="8"/>
        <v/>
      </c>
      <c r="U148" t="str">
        <f t="shared" si="9"/>
        <v/>
      </c>
      <c r="V148" t="str">
        <f t="shared" si="10"/>
        <v/>
      </c>
      <c r="W148" t="str">
        <f t="shared" si="11"/>
        <v/>
      </c>
    </row>
    <row r="149" spans="1:23" x14ac:dyDescent="0.25">
      <c r="A149">
        <v>148</v>
      </c>
      <c r="B149" t="s">
        <v>245</v>
      </c>
      <c r="C149">
        <v>0.105944057612299</v>
      </c>
      <c r="D149">
        <v>1.0082030887578499</v>
      </c>
      <c r="E149">
        <v>0.105082060146063</v>
      </c>
      <c r="F149">
        <v>0.91631069441291402</v>
      </c>
      <c r="G149">
        <v>0.103790543420705</v>
      </c>
      <c r="H149">
        <v>1.00821268080755</v>
      </c>
      <c r="I149">
        <v>0.102945088270037</v>
      </c>
      <c r="J149">
        <v>0.91800655250726304</v>
      </c>
      <c r="K149">
        <v>6.3956242534357E-2</v>
      </c>
      <c r="L149">
        <v>1.00820619238951</v>
      </c>
      <c r="M149">
        <v>6.3435677163196993E-2</v>
      </c>
      <c r="N149">
        <v>0.94941957818079703</v>
      </c>
      <c r="O149">
        <v>-0.30887969984498198</v>
      </c>
      <c r="P149">
        <v>1.00753842952034</v>
      </c>
      <c r="Q149">
        <v>-0.30656865365624802</v>
      </c>
      <c r="R149">
        <v>0.75917171616753398</v>
      </c>
      <c r="T149" t="str">
        <f t="shared" si="8"/>
        <v/>
      </c>
      <c r="U149" t="str">
        <f t="shared" si="9"/>
        <v/>
      </c>
      <c r="V149" t="str">
        <f t="shared" si="10"/>
        <v/>
      </c>
      <c r="W149" t="str">
        <f t="shared" si="11"/>
        <v/>
      </c>
    </row>
    <row r="150" spans="1:23" x14ac:dyDescent="0.25">
      <c r="A150">
        <v>149</v>
      </c>
      <c r="B150" t="s">
        <v>246</v>
      </c>
      <c r="C150">
        <v>1.5490792012572701</v>
      </c>
      <c r="D150">
        <v>0.517198202290297</v>
      </c>
      <c r="E150">
        <v>2.9951364764949302</v>
      </c>
      <c r="F150">
        <v>2.7432207153938E-3</v>
      </c>
      <c r="G150">
        <v>1.5470759294030001</v>
      </c>
      <c r="H150">
        <v>0.51721432339918905</v>
      </c>
      <c r="I150">
        <v>2.9911699259128102</v>
      </c>
      <c r="J150">
        <v>2.7791079965366499E-3</v>
      </c>
      <c r="K150">
        <v>1.5052610888867299</v>
      </c>
      <c r="L150">
        <v>0.51718874390162395</v>
      </c>
      <c r="M150">
        <v>2.9104676129089402</v>
      </c>
      <c r="N150">
        <v>3.60888367116588E-3</v>
      </c>
      <c r="O150">
        <v>1.3658496163706699</v>
      </c>
      <c r="P150">
        <v>0.46482752943885602</v>
      </c>
      <c r="Q150">
        <v>2.9384008688545999</v>
      </c>
      <c r="R150">
        <v>3.29910143952936E-3</v>
      </c>
      <c r="T150" t="str">
        <f t="shared" si="8"/>
        <v>**</v>
      </c>
      <c r="U150" t="str">
        <f t="shared" si="9"/>
        <v>**</v>
      </c>
      <c r="V150" t="str">
        <f t="shared" si="10"/>
        <v>**</v>
      </c>
      <c r="W150" t="str">
        <f t="shared" si="11"/>
        <v>**</v>
      </c>
    </row>
    <row r="151" spans="1:23" x14ac:dyDescent="0.25">
      <c r="A151">
        <v>150</v>
      </c>
      <c r="B151" t="s">
        <v>247</v>
      </c>
      <c r="C151">
        <v>0.88745368112955503</v>
      </c>
      <c r="D151">
        <v>0.71959752419378498</v>
      </c>
      <c r="E151">
        <v>1.2332639444859601</v>
      </c>
      <c r="F151">
        <v>0.217477305171726</v>
      </c>
      <c r="G151">
        <v>0.88624244578478195</v>
      </c>
      <c r="H151">
        <v>0.719614370017708</v>
      </c>
      <c r="I151">
        <v>1.2315519015594001</v>
      </c>
      <c r="J151">
        <v>0.218116517509818</v>
      </c>
      <c r="K151">
        <v>0.84851278243355399</v>
      </c>
      <c r="L151">
        <v>0.719598831375452</v>
      </c>
      <c r="M151">
        <v>1.1791469711140199</v>
      </c>
      <c r="N151">
        <v>0.238339657648103</v>
      </c>
      <c r="O151">
        <v>0.48053148384452599</v>
      </c>
      <c r="P151">
        <v>0.71863931751312304</v>
      </c>
      <c r="Q151">
        <v>0.66866851302740005</v>
      </c>
      <c r="R151">
        <v>0.50370695734800597</v>
      </c>
      <c r="T151" t="str">
        <f t="shared" si="8"/>
        <v/>
      </c>
      <c r="U151" t="str">
        <f t="shared" si="9"/>
        <v/>
      </c>
      <c r="V151" t="str">
        <f t="shared" si="10"/>
        <v/>
      </c>
      <c r="W151" t="str">
        <f t="shared" si="11"/>
        <v/>
      </c>
    </row>
    <row r="152" spans="1:23" x14ac:dyDescent="0.25">
      <c r="A152">
        <v>151</v>
      </c>
      <c r="B152" t="s">
        <v>248</v>
      </c>
      <c r="C152">
        <v>2.0759883529289902</v>
      </c>
      <c r="D152">
        <v>0.43120976566838798</v>
      </c>
      <c r="E152">
        <v>4.8143351988124596</v>
      </c>
      <c r="F152" s="1">
        <v>1.47690726389884E-6</v>
      </c>
      <c r="G152">
        <v>2.0750785271501502</v>
      </c>
      <c r="H152">
        <v>0.43123806849457003</v>
      </c>
      <c r="I152">
        <v>4.8119094271851797</v>
      </c>
      <c r="J152" s="1">
        <v>1.4949510454081101E-6</v>
      </c>
      <c r="K152">
        <v>2.0350523803442702</v>
      </c>
      <c r="L152">
        <v>0.43119034794696298</v>
      </c>
      <c r="M152">
        <v>4.7196148755040896</v>
      </c>
      <c r="N152" s="1">
        <v>2.3629157678233101E-6</v>
      </c>
      <c r="O152">
        <v>1.6635811108929199</v>
      </c>
      <c r="P152">
        <v>0.429317498901364</v>
      </c>
      <c r="Q152">
        <v>3.8749436376343298</v>
      </c>
      <c r="R152">
        <v>1.06649381207425E-4</v>
      </c>
      <c r="T152" t="str">
        <f t="shared" si="8"/>
        <v>***</v>
      </c>
      <c r="U152" t="str">
        <f t="shared" si="9"/>
        <v>***</v>
      </c>
      <c r="V152" t="str">
        <f t="shared" si="10"/>
        <v>***</v>
      </c>
      <c r="W152" t="str">
        <f t="shared" si="11"/>
        <v>***</v>
      </c>
    </row>
    <row r="153" spans="1:23" x14ac:dyDescent="0.25">
      <c r="A153">
        <v>152</v>
      </c>
      <c r="B153" t="s">
        <v>249</v>
      </c>
      <c r="C153">
        <v>1.7194787556723701</v>
      </c>
      <c r="D153">
        <v>0.51993955727403995</v>
      </c>
      <c r="E153">
        <v>3.3070743158826401</v>
      </c>
      <c r="F153">
        <v>9.4275877503623997E-4</v>
      </c>
      <c r="G153">
        <v>1.71846260728809</v>
      </c>
      <c r="H153">
        <v>0.51995933187555399</v>
      </c>
      <c r="I153">
        <v>3.3049942600114401</v>
      </c>
      <c r="J153">
        <v>9.4978345118560802E-4</v>
      </c>
      <c r="K153">
        <v>1.6793993346404501</v>
      </c>
      <c r="L153">
        <v>0.51997868735587305</v>
      </c>
      <c r="M153">
        <v>3.2297464789957302</v>
      </c>
      <c r="N153">
        <v>1.2390003174113701E-3</v>
      </c>
      <c r="O153">
        <v>1.55512588012368</v>
      </c>
      <c r="P153">
        <v>0.46777827874907402</v>
      </c>
      <c r="Q153">
        <v>3.3244935705060401</v>
      </c>
      <c r="R153">
        <v>8.8579275883975996E-4</v>
      </c>
      <c r="T153" t="str">
        <f t="shared" si="8"/>
        <v>***</v>
      </c>
      <c r="U153" t="str">
        <f t="shared" si="9"/>
        <v>***</v>
      </c>
      <c r="V153" t="str">
        <f t="shared" si="10"/>
        <v>**</v>
      </c>
      <c r="W153" t="str">
        <f t="shared" si="11"/>
        <v>***</v>
      </c>
    </row>
    <row r="154" spans="1:23" x14ac:dyDescent="0.25">
      <c r="A154">
        <v>153</v>
      </c>
      <c r="B154" t="s">
        <v>250</v>
      </c>
      <c r="C154">
        <v>1.7997996565072001</v>
      </c>
      <c r="D154">
        <v>0.52110322061807202</v>
      </c>
      <c r="E154">
        <v>3.4538256247437702</v>
      </c>
      <c r="F154">
        <v>5.5269461875537902E-4</v>
      </c>
      <c r="G154">
        <v>1.79998467610283</v>
      </c>
      <c r="H154">
        <v>0.52112730001694996</v>
      </c>
      <c r="I154">
        <v>3.4540210732469498</v>
      </c>
      <c r="J154">
        <v>5.5229421732202501E-4</v>
      </c>
      <c r="K154">
        <v>1.7646156976329099</v>
      </c>
      <c r="L154">
        <v>0.52113729337013004</v>
      </c>
      <c r="M154">
        <v>3.3860860085858699</v>
      </c>
      <c r="N154">
        <v>7.0897159421022505E-4</v>
      </c>
      <c r="O154">
        <v>1.3988594137177399</v>
      </c>
      <c r="P154">
        <v>0.51953892854081996</v>
      </c>
      <c r="Q154">
        <v>2.69250163341288</v>
      </c>
      <c r="R154">
        <v>7.0918188185622698E-3</v>
      </c>
      <c r="T154" t="str">
        <f t="shared" si="8"/>
        <v>***</v>
      </c>
      <c r="U154" t="str">
        <f t="shared" si="9"/>
        <v>***</v>
      </c>
      <c r="V154" t="str">
        <f t="shared" si="10"/>
        <v>***</v>
      </c>
      <c r="W154" t="str">
        <f t="shared" si="11"/>
        <v>**</v>
      </c>
    </row>
    <row r="155" spans="1:23" x14ac:dyDescent="0.25">
      <c r="A155">
        <v>154</v>
      </c>
      <c r="B155" t="s">
        <v>251</v>
      </c>
      <c r="C155">
        <v>1.1295301526564301</v>
      </c>
      <c r="D155">
        <v>0.72263896164254504</v>
      </c>
      <c r="E155">
        <v>1.5630629022396401</v>
      </c>
      <c r="F155">
        <v>0.118037800303673</v>
      </c>
      <c r="G155">
        <v>1.1282441180865099</v>
      </c>
      <c r="H155">
        <v>0.72265316583812</v>
      </c>
      <c r="I155">
        <v>1.5612525778919</v>
      </c>
      <c r="J155">
        <v>0.118464167845043</v>
      </c>
      <c r="K155">
        <v>1.0918756097056299</v>
      </c>
      <c r="L155">
        <v>0.72265650210802501</v>
      </c>
      <c r="M155">
        <v>1.51091923551588</v>
      </c>
      <c r="N155">
        <v>0.130809029365063</v>
      </c>
      <c r="O155">
        <v>0.73518913036295697</v>
      </c>
      <c r="P155">
        <v>0.72148992957275404</v>
      </c>
      <c r="Q155">
        <v>1.01898737630103</v>
      </c>
      <c r="R155">
        <v>0.30820895963737899</v>
      </c>
      <c r="T155" t="str">
        <f t="shared" si="8"/>
        <v/>
      </c>
      <c r="U155" t="str">
        <f t="shared" si="9"/>
        <v/>
      </c>
      <c r="V155" t="str">
        <f t="shared" si="10"/>
        <v/>
      </c>
      <c r="W155" t="str">
        <f t="shared" si="11"/>
        <v/>
      </c>
    </row>
    <row r="156" spans="1:23" x14ac:dyDescent="0.25">
      <c r="A156">
        <v>155</v>
      </c>
      <c r="B156" t="s">
        <v>252</v>
      </c>
      <c r="C156">
        <v>1.16076243677247</v>
      </c>
      <c r="D156">
        <v>0.72317015751642699</v>
      </c>
      <c r="E156">
        <v>1.60510278902943</v>
      </c>
      <c r="F156">
        <v>0.108471185625968</v>
      </c>
      <c r="G156">
        <v>1.1589649571118801</v>
      </c>
      <c r="H156">
        <v>0.72318008605041995</v>
      </c>
      <c r="I156">
        <v>1.6025952310737199</v>
      </c>
      <c r="J156">
        <v>0.10902404731958699</v>
      </c>
      <c r="K156">
        <v>1.12347763596731</v>
      </c>
      <c r="L156">
        <v>0.72319107014830697</v>
      </c>
      <c r="M156">
        <v>1.55350042657042</v>
      </c>
      <c r="N156">
        <v>0.120303627433299</v>
      </c>
      <c r="O156">
        <v>0.76831588214360003</v>
      </c>
      <c r="P156">
        <v>0.72195573643259703</v>
      </c>
      <c r="Q156">
        <v>1.0642146649323401</v>
      </c>
      <c r="R156">
        <v>0.28723146512035203</v>
      </c>
      <c r="T156" t="str">
        <f t="shared" si="8"/>
        <v/>
      </c>
      <c r="U156" t="str">
        <f t="shared" si="9"/>
        <v/>
      </c>
      <c r="V156" t="str">
        <f t="shared" si="10"/>
        <v/>
      </c>
      <c r="W156" t="str">
        <f t="shared" si="11"/>
        <v/>
      </c>
    </row>
    <row r="157" spans="1:23" x14ac:dyDescent="0.25">
      <c r="A157">
        <v>156</v>
      </c>
      <c r="B157" t="s">
        <v>253</v>
      </c>
      <c r="C157">
        <v>1.9330991828361801</v>
      </c>
      <c r="D157">
        <v>0.52408849354167797</v>
      </c>
      <c r="E157">
        <v>3.6884976614783298</v>
      </c>
      <c r="F157">
        <v>2.25582099112268E-4</v>
      </c>
      <c r="G157">
        <v>1.9299236799185699</v>
      </c>
      <c r="H157">
        <v>0.52410233655642902</v>
      </c>
      <c r="I157">
        <v>3.6823413011263701</v>
      </c>
      <c r="J157">
        <v>2.3110173099739E-4</v>
      </c>
      <c r="K157">
        <v>1.8960853006157301</v>
      </c>
      <c r="L157">
        <v>0.52408787920035604</v>
      </c>
      <c r="M157">
        <v>3.6178766498258801</v>
      </c>
      <c r="N157">
        <v>2.9702988981927201E-4</v>
      </c>
      <c r="O157">
        <v>1.5335524830078799</v>
      </c>
      <c r="P157">
        <v>0.52214636759107202</v>
      </c>
      <c r="Q157">
        <v>2.9370164731451398</v>
      </c>
      <c r="R157">
        <v>3.3138650020226399E-3</v>
      </c>
      <c r="T157" t="str">
        <f t="shared" si="8"/>
        <v>***</v>
      </c>
      <c r="U157" t="str">
        <f t="shared" si="9"/>
        <v>***</v>
      </c>
      <c r="V157" t="str">
        <f t="shared" si="10"/>
        <v>***</v>
      </c>
      <c r="W157" t="str">
        <f t="shared" si="11"/>
        <v>**</v>
      </c>
    </row>
    <row r="158" spans="1:23" x14ac:dyDescent="0.25">
      <c r="A158">
        <v>157</v>
      </c>
      <c r="B158" t="s">
        <v>254</v>
      </c>
      <c r="C158">
        <v>0.56710091301523502</v>
      </c>
      <c r="D158">
        <v>1.01241632012529</v>
      </c>
      <c r="E158">
        <v>0.56014596144109596</v>
      </c>
      <c r="F158">
        <v>0.57537988269761997</v>
      </c>
      <c r="G158">
        <v>0.563829433859106</v>
      </c>
      <c r="H158">
        <v>1.0124308492980201</v>
      </c>
      <c r="I158">
        <v>0.55690661169604005</v>
      </c>
      <c r="J158">
        <v>0.57759123704306403</v>
      </c>
      <c r="K158">
        <v>0.52697062071210699</v>
      </c>
      <c r="L158">
        <v>1.0124454439514099</v>
      </c>
      <c r="M158">
        <v>0.52049285604508699</v>
      </c>
      <c r="N158">
        <v>0.60272010583959101</v>
      </c>
      <c r="O158">
        <v>0.17056884144625201</v>
      </c>
      <c r="P158">
        <v>1.01141761489896</v>
      </c>
      <c r="Q158">
        <v>0.168643336771716</v>
      </c>
      <c r="R158">
        <v>0.86607719092234003</v>
      </c>
      <c r="T158" t="str">
        <f t="shared" si="8"/>
        <v/>
      </c>
      <c r="U158" t="str">
        <f t="shared" si="9"/>
        <v/>
      </c>
      <c r="V158" t="str">
        <f t="shared" si="10"/>
        <v/>
      </c>
      <c r="W158" t="str">
        <f t="shared" si="11"/>
        <v/>
      </c>
    </row>
    <row r="159" spans="1:23" x14ac:dyDescent="0.25">
      <c r="A159">
        <v>158</v>
      </c>
      <c r="B159" t="s">
        <v>255</v>
      </c>
      <c r="C159">
        <v>1.3083494554249999</v>
      </c>
      <c r="D159">
        <v>0.72538622649101103</v>
      </c>
      <c r="E159">
        <v>1.8036590820782701</v>
      </c>
      <c r="F159">
        <v>7.1284767817528294E-2</v>
      </c>
      <c r="G159">
        <v>1.3049424521783399</v>
      </c>
      <c r="H159">
        <v>0.72540052073079497</v>
      </c>
      <c r="I159">
        <v>1.7989268202670801</v>
      </c>
      <c r="J159">
        <v>7.2030257388824598E-2</v>
      </c>
      <c r="K159">
        <v>1.26395058578914</v>
      </c>
      <c r="L159">
        <v>0.725410097641639</v>
      </c>
      <c r="M159">
        <v>1.7423945295197001</v>
      </c>
      <c r="N159">
        <v>8.1439432497901504E-2</v>
      </c>
      <c r="O159">
        <v>0.91085097453552799</v>
      </c>
      <c r="P159">
        <v>0.72377317858749202</v>
      </c>
      <c r="Q159">
        <v>1.25847572344852</v>
      </c>
      <c r="R159">
        <v>0.20821976147492899</v>
      </c>
      <c r="T159" t="str">
        <f t="shared" si="8"/>
        <v>^</v>
      </c>
      <c r="U159" t="str">
        <f t="shared" si="9"/>
        <v>^</v>
      </c>
      <c r="V159" t="str">
        <f t="shared" si="10"/>
        <v>^</v>
      </c>
      <c r="W159" t="str">
        <f t="shared" si="11"/>
        <v/>
      </c>
    </row>
    <row r="160" spans="1:23" x14ac:dyDescent="0.25">
      <c r="A160">
        <v>159</v>
      </c>
      <c r="B160" t="s">
        <v>256</v>
      </c>
      <c r="C160">
        <v>0.62642316044763602</v>
      </c>
      <c r="D160">
        <v>1.01314689715685</v>
      </c>
      <c r="E160">
        <v>0.61829450616247394</v>
      </c>
      <c r="F160">
        <v>0.53638122268577304</v>
      </c>
      <c r="G160">
        <v>0.62297811492958399</v>
      </c>
      <c r="H160">
        <v>1.0131633871722601</v>
      </c>
      <c r="I160">
        <v>0.61488415670873597</v>
      </c>
      <c r="J160">
        <v>0.53863122649750195</v>
      </c>
      <c r="K160">
        <v>0.57910784168200002</v>
      </c>
      <c r="L160">
        <v>1.01316606014313</v>
      </c>
      <c r="M160">
        <v>0.57158235403206203</v>
      </c>
      <c r="N160">
        <v>0.56760495294124502</v>
      </c>
      <c r="O160">
        <v>0.94446575860897097</v>
      </c>
      <c r="P160">
        <v>0.72434312651584698</v>
      </c>
      <c r="Q160">
        <v>1.3038927602611901</v>
      </c>
      <c r="R160">
        <v>0.19227014905283299</v>
      </c>
      <c r="T160" t="str">
        <f t="shared" si="8"/>
        <v/>
      </c>
      <c r="U160" t="str">
        <f t="shared" si="9"/>
        <v/>
      </c>
      <c r="V160" t="str">
        <f t="shared" si="10"/>
        <v/>
      </c>
      <c r="W160" t="str">
        <f t="shared" si="11"/>
        <v/>
      </c>
    </row>
    <row r="161" spans="1:23" x14ac:dyDescent="0.25">
      <c r="A161">
        <v>160</v>
      </c>
      <c r="B161" t="s">
        <v>257</v>
      </c>
      <c r="C161">
        <v>0.64938025365534702</v>
      </c>
      <c r="D161">
        <v>1.0134157598300599</v>
      </c>
      <c r="E161">
        <v>0.64078365404959103</v>
      </c>
      <c r="F161">
        <v>0.52166325445737005</v>
      </c>
      <c r="G161">
        <v>0.64576700051328595</v>
      </c>
      <c r="H161">
        <v>1.01343571741884</v>
      </c>
      <c r="I161">
        <v>0.63720568499205499</v>
      </c>
      <c r="J161">
        <v>0.52399087512928999</v>
      </c>
      <c r="K161">
        <v>0.60062862820795204</v>
      </c>
      <c r="L161">
        <v>1.0134364543241401</v>
      </c>
      <c r="M161">
        <v>0.59266530786926097</v>
      </c>
      <c r="N161">
        <v>0.55340516309966503</v>
      </c>
      <c r="O161">
        <v>0.27721840716875301</v>
      </c>
      <c r="P161">
        <v>1.0124788055279601</v>
      </c>
      <c r="Q161">
        <v>0.27380168913678599</v>
      </c>
      <c r="R161">
        <v>0.78423702546493901</v>
      </c>
      <c r="T161" t="str">
        <f t="shared" si="8"/>
        <v/>
      </c>
      <c r="U161" t="str">
        <f t="shared" si="9"/>
        <v/>
      </c>
      <c r="V161" t="str">
        <f t="shared" si="10"/>
        <v/>
      </c>
      <c r="W161" t="str">
        <f t="shared" si="11"/>
        <v/>
      </c>
    </row>
    <row r="162" spans="1:23" x14ac:dyDescent="0.25">
      <c r="A162">
        <v>161</v>
      </c>
      <c r="B162" t="s">
        <v>258</v>
      </c>
      <c r="C162">
        <v>1.3853922140380599</v>
      </c>
      <c r="D162">
        <v>0.72687747748732401</v>
      </c>
      <c r="E162">
        <v>1.9059501180681699</v>
      </c>
      <c r="F162">
        <v>5.6656677730898997E-2</v>
      </c>
      <c r="G162">
        <v>1.3820280405448999</v>
      </c>
      <c r="H162">
        <v>0.72690042297360802</v>
      </c>
      <c r="I162">
        <v>1.90126184669325</v>
      </c>
      <c r="J162">
        <v>5.7267723826293998E-2</v>
      </c>
      <c r="K162">
        <v>1.33630205394715</v>
      </c>
      <c r="L162">
        <v>0.72688268714159698</v>
      </c>
      <c r="M162">
        <v>1.838401268301</v>
      </c>
      <c r="N162">
        <v>6.60032983807603E-2</v>
      </c>
      <c r="O162">
        <v>1.44552179079641</v>
      </c>
      <c r="P162">
        <v>0.60002224915938496</v>
      </c>
      <c r="Q162">
        <v>2.4091136500713799</v>
      </c>
      <c r="R162">
        <v>1.5991317353089E-2</v>
      </c>
      <c r="T162" t="str">
        <f t="shared" si="8"/>
        <v>^</v>
      </c>
      <c r="U162" t="str">
        <f t="shared" si="9"/>
        <v>^</v>
      </c>
      <c r="V162" t="str">
        <f t="shared" si="10"/>
        <v>^</v>
      </c>
      <c r="W162" t="str">
        <f t="shared" si="11"/>
        <v>*</v>
      </c>
    </row>
    <row r="163" spans="1:23" x14ac:dyDescent="0.25">
      <c r="A163">
        <v>162</v>
      </c>
      <c r="B163" t="s">
        <v>259</v>
      </c>
      <c r="C163">
        <v>0.72870306395009099</v>
      </c>
      <c r="D163">
        <v>1.0142919993336399</v>
      </c>
      <c r="E163">
        <v>0.71843518871175904</v>
      </c>
      <c r="F163">
        <v>0.47248899637075797</v>
      </c>
      <c r="G163">
        <v>0.72654426549254403</v>
      </c>
      <c r="H163">
        <v>1.0143107894585801</v>
      </c>
      <c r="I163">
        <v>0.71629353945881002</v>
      </c>
      <c r="J163">
        <v>0.47381011516673799</v>
      </c>
      <c r="K163">
        <v>0.68334455328370303</v>
      </c>
      <c r="L163">
        <v>1.01429224781203</v>
      </c>
      <c r="M163">
        <v>0.67371564236813797</v>
      </c>
      <c r="N163">
        <v>0.50049211507806102</v>
      </c>
      <c r="O163">
        <v>0.37120241171111901</v>
      </c>
      <c r="P163">
        <v>1.01353829336181</v>
      </c>
      <c r="Q163">
        <v>0.36624409175491202</v>
      </c>
      <c r="R163">
        <v>0.714182943850453</v>
      </c>
      <c r="T163" t="str">
        <f t="shared" si="8"/>
        <v/>
      </c>
      <c r="U163" t="str">
        <f t="shared" si="9"/>
        <v/>
      </c>
      <c r="V163" t="str">
        <f t="shared" si="10"/>
        <v/>
      </c>
      <c r="W163" t="str">
        <f t="shared" si="11"/>
        <v/>
      </c>
    </row>
    <row r="164" spans="1:23" x14ac:dyDescent="0.25">
      <c r="A164">
        <v>163</v>
      </c>
      <c r="B164" t="s">
        <v>260</v>
      </c>
      <c r="C164">
        <v>-12.0309160655244</v>
      </c>
      <c r="D164">
        <v>359.00842985527902</v>
      </c>
      <c r="E164">
        <v>-3.3511514117855697E-2</v>
      </c>
      <c r="F164">
        <v>0.97326668405164096</v>
      </c>
      <c r="G164">
        <v>-12.034518817129699</v>
      </c>
      <c r="H164">
        <v>359.084228655088</v>
      </c>
      <c r="I164">
        <v>-3.3514473365215097E-2</v>
      </c>
      <c r="J164">
        <v>0.97326432423941101</v>
      </c>
      <c r="K164">
        <v>-12.0818210215752</v>
      </c>
      <c r="L164">
        <v>359.33077233752698</v>
      </c>
      <c r="M164">
        <v>-3.3623118173209197E-2</v>
      </c>
      <c r="N164">
        <v>0.97317768705246299</v>
      </c>
      <c r="O164">
        <v>-12.3588050878014</v>
      </c>
      <c r="P164">
        <v>352.97649268304798</v>
      </c>
      <c r="Q164">
        <v>-3.5013110912456499E-2</v>
      </c>
      <c r="R164">
        <v>0.97206928628765299</v>
      </c>
      <c r="T164" t="str">
        <f t="shared" si="8"/>
        <v/>
      </c>
      <c r="U164" t="str">
        <f t="shared" si="9"/>
        <v/>
      </c>
      <c r="V164" t="str">
        <f t="shared" si="10"/>
        <v/>
      </c>
      <c r="W164" t="str">
        <f t="shared" si="11"/>
        <v/>
      </c>
    </row>
    <row r="165" spans="1:23" x14ac:dyDescent="0.25">
      <c r="A165">
        <v>164</v>
      </c>
      <c r="B165" t="s">
        <v>261</v>
      </c>
      <c r="C165">
        <v>-12.0309160655244</v>
      </c>
      <c r="D165">
        <v>359.008429855278</v>
      </c>
      <c r="E165">
        <v>-3.3511514117855801E-2</v>
      </c>
      <c r="F165">
        <v>0.97326668405164096</v>
      </c>
      <c r="G165">
        <v>-12.034518817129801</v>
      </c>
      <c r="H165">
        <v>359.08422865508999</v>
      </c>
      <c r="I165">
        <v>-3.3514473365215E-2</v>
      </c>
      <c r="J165">
        <v>0.97326432423941101</v>
      </c>
      <c r="K165">
        <v>-12.0818210215752</v>
      </c>
      <c r="L165">
        <v>359.330772337523</v>
      </c>
      <c r="M165">
        <v>-3.3623118173209503E-2</v>
      </c>
      <c r="N165">
        <v>0.97317768705246299</v>
      </c>
      <c r="O165">
        <v>-12.3588050878014</v>
      </c>
      <c r="P165">
        <v>352.97649268304798</v>
      </c>
      <c r="Q165">
        <v>-3.5013110912456499E-2</v>
      </c>
      <c r="R165">
        <v>0.97206928628765299</v>
      </c>
      <c r="T165" t="str">
        <f t="shared" si="8"/>
        <v/>
      </c>
      <c r="U165" t="str">
        <f t="shared" si="9"/>
        <v/>
      </c>
      <c r="V165" t="str">
        <f t="shared" si="10"/>
        <v/>
      </c>
      <c r="W165" t="str">
        <f t="shared" si="11"/>
        <v/>
      </c>
    </row>
    <row r="166" spans="1:23" x14ac:dyDescent="0.25">
      <c r="A166">
        <v>165</v>
      </c>
      <c r="B166" t="s">
        <v>262</v>
      </c>
      <c r="C166">
        <v>1.4799253009656399</v>
      </c>
      <c r="D166">
        <v>0.72818185888661502</v>
      </c>
      <c r="E166">
        <v>2.0323567291671298</v>
      </c>
      <c r="F166">
        <v>4.2117555289447599E-2</v>
      </c>
      <c r="G166">
        <v>1.47691109038135</v>
      </c>
      <c r="H166">
        <v>0.72820713365863199</v>
      </c>
      <c r="I166">
        <v>2.0281469682411699</v>
      </c>
      <c r="J166">
        <v>4.2545250495260402E-2</v>
      </c>
      <c r="K166">
        <v>1.4308602230931</v>
      </c>
      <c r="L166">
        <v>0.72818097599816001</v>
      </c>
      <c r="M166">
        <v>1.9649788586302099</v>
      </c>
      <c r="N166">
        <v>4.9416684510526797E-2</v>
      </c>
      <c r="O166">
        <v>1.11473921153708</v>
      </c>
      <c r="P166">
        <v>0.72697630098785404</v>
      </c>
      <c r="Q166">
        <v>1.53339140494994</v>
      </c>
      <c r="R166">
        <v>0.12517944520928401</v>
      </c>
      <c r="T166" t="str">
        <f t="shared" si="8"/>
        <v>*</v>
      </c>
      <c r="U166" t="str">
        <f t="shared" si="9"/>
        <v>*</v>
      </c>
      <c r="V166" t="str">
        <f t="shared" si="10"/>
        <v>*</v>
      </c>
      <c r="W166" t="str">
        <f t="shared" si="11"/>
        <v/>
      </c>
    </row>
    <row r="167" spans="1:23" x14ac:dyDescent="0.25">
      <c r="A167">
        <v>166</v>
      </c>
      <c r="B167" t="s">
        <v>263</v>
      </c>
      <c r="C167">
        <v>0.81504622001323201</v>
      </c>
      <c r="D167">
        <v>1.0153222704131799</v>
      </c>
      <c r="E167">
        <v>0.80274632376728605</v>
      </c>
      <c r="F167">
        <v>0.42212137224234803</v>
      </c>
      <c r="G167">
        <v>0.81362406853384805</v>
      </c>
      <c r="H167">
        <v>1.01535174717638</v>
      </c>
      <c r="I167">
        <v>0.80132237010127205</v>
      </c>
      <c r="J167">
        <v>0.42294504360936003</v>
      </c>
      <c r="K167">
        <v>0.76704800530879902</v>
      </c>
      <c r="L167">
        <v>1.01534280804614</v>
      </c>
      <c r="M167">
        <v>0.75545717094786802</v>
      </c>
      <c r="N167">
        <v>0.44997472102402603</v>
      </c>
      <c r="O167">
        <v>0.452564980733834</v>
      </c>
      <c r="P167">
        <v>1.0144229616532701</v>
      </c>
      <c r="Q167">
        <v>0.44613045824224801</v>
      </c>
      <c r="R167">
        <v>0.65550301252040699</v>
      </c>
      <c r="T167" t="str">
        <f t="shared" si="8"/>
        <v/>
      </c>
      <c r="U167" t="str">
        <f t="shared" si="9"/>
        <v/>
      </c>
      <c r="V167" t="str">
        <f t="shared" si="10"/>
        <v/>
      </c>
      <c r="W167" t="str">
        <f t="shared" si="11"/>
        <v/>
      </c>
    </row>
    <row r="168" spans="1:23" x14ac:dyDescent="0.25">
      <c r="A168">
        <v>167</v>
      </c>
      <c r="B168" t="s">
        <v>264</v>
      </c>
      <c r="C168">
        <v>-12.018177621202801</v>
      </c>
      <c r="D168">
        <v>371.98948178093502</v>
      </c>
      <c r="E168">
        <v>-3.23078425864749E-2</v>
      </c>
      <c r="F168">
        <v>0.97422655499149202</v>
      </c>
      <c r="G168">
        <v>-12.0168895475777</v>
      </c>
      <c r="H168">
        <v>372.08614004658</v>
      </c>
      <c r="I168">
        <v>-3.22959880904818E-2</v>
      </c>
      <c r="J168">
        <v>0.97423600857753301</v>
      </c>
      <c r="K168">
        <v>-12.064425540544899</v>
      </c>
      <c r="L168">
        <v>372.350964638405</v>
      </c>
      <c r="M168">
        <v>-3.2400682920912798E-2</v>
      </c>
      <c r="N168">
        <v>0.97415251788315405</v>
      </c>
      <c r="O168">
        <v>-12.3436375914015</v>
      </c>
      <c r="P168">
        <v>365.16667148746899</v>
      </c>
      <c r="Q168">
        <v>-3.3802749689945698E-2</v>
      </c>
      <c r="R168">
        <v>0.97303444326466904</v>
      </c>
      <c r="T168" t="str">
        <f t="shared" si="8"/>
        <v/>
      </c>
      <c r="U168" t="str">
        <f t="shared" si="9"/>
        <v/>
      </c>
      <c r="V168" t="str">
        <f t="shared" si="10"/>
        <v/>
      </c>
      <c r="W168" t="str">
        <f t="shared" si="11"/>
        <v/>
      </c>
    </row>
    <row r="169" spans="1:23" x14ac:dyDescent="0.25">
      <c r="A169">
        <v>168</v>
      </c>
      <c r="B169" t="s">
        <v>265</v>
      </c>
      <c r="C169">
        <v>-12.018177621202801</v>
      </c>
      <c r="D169">
        <v>371.98948178093599</v>
      </c>
      <c r="E169">
        <v>-3.23078425864749E-2</v>
      </c>
      <c r="F169">
        <v>0.97422655499149202</v>
      </c>
      <c r="G169">
        <v>-12.0168895475777</v>
      </c>
      <c r="H169">
        <v>372.08614004658102</v>
      </c>
      <c r="I169">
        <v>-3.2295988090481703E-2</v>
      </c>
      <c r="J169">
        <v>0.97423600857753301</v>
      </c>
      <c r="K169">
        <v>-12.064425540544899</v>
      </c>
      <c r="L169">
        <v>372.350964638405</v>
      </c>
      <c r="M169">
        <v>-3.24006829209127E-2</v>
      </c>
      <c r="N169">
        <v>0.97415251788315405</v>
      </c>
      <c r="O169">
        <v>-12.3436375914015</v>
      </c>
      <c r="P169">
        <v>365.16667148746802</v>
      </c>
      <c r="Q169">
        <v>-3.3802749689945698E-2</v>
      </c>
      <c r="R169">
        <v>0.97303444326466904</v>
      </c>
      <c r="T169" t="str">
        <f t="shared" si="8"/>
        <v/>
      </c>
      <c r="U169" t="str">
        <f t="shared" si="9"/>
        <v/>
      </c>
      <c r="V169" t="str">
        <f t="shared" si="10"/>
        <v/>
      </c>
      <c r="W169" t="str">
        <f t="shared" si="11"/>
        <v/>
      </c>
    </row>
    <row r="170" spans="1:23" x14ac:dyDescent="0.25">
      <c r="A170">
        <v>169</v>
      </c>
      <c r="B170" t="s">
        <v>266</v>
      </c>
      <c r="C170">
        <v>2.0019288550154299</v>
      </c>
      <c r="D170">
        <v>0.60554483174907503</v>
      </c>
      <c r="E170">
        <v>3.3059961047524702</v>
      </c>
      <c r="F170">
        <v>9.4639403332988901E-4</v>
      </c>
      <c r="G170">
        <v>2.0038950423998898</v>
      </c>
      <c r="H170">
        <v>0.60554240623914202</v>
      </c>
      <c r="I170">
        <v>3.30925633242687</v>
      </c>
      <c r="J170">
        <v>9.3544151121924301E-4</v>
      </c>
      <c r="K170">
        <v>1.95755471847056</v>
      </c>
      <c r="L170">
        <v>0.60549220200535203</v>
      </c>
      <c r="M170">
        <v>3.2329974060561999</v>
      </c>
      <c r="N170">
        <v>1.2249867498251E-3</v>
      </c>
      <c r="O170">
        <v>1.63314493248001</v>
      </c>
      <c r="P170">
        <v>0.603686899760142</v>
      </c>
      <c r="Q170">
        <v>2.7052846982912699</v>
      </c>
      <c r="R170">
        <v>6.82458719420508E-3</v>
      </c>
      <c r="T170" t="str">
        <f t="shared" si="8"/>
        <v>***</v>
      </c>
      <c r="U170" t="str">
        <f t="shared" si="9"/>
        <v>***</v>
      </c>
      <c r="V170" t="str">
        <f t="shared" si="10"/>
        <v>**</v>
      </c>
      <c r="W170" t="str">
        <f t="shared" si="11"/>
        <v>**</v>
      </c>
    </row>
    <row r="171" spans="1:23" x14ac:dyDescent="0.25">
      <c r="A171">
        <v>170</v>
      </c>
      <c r="B171" t="s">
        <v>267</v>
      </c>
      <c r="C171">
        <v>-12.0217881306374</v>
      </c>
      <c r="D171">
        <v>386.43910502659901</v>
      </c>
      <c r="E171">
        <v>-3.1109139769408101E-2</v>
      </c>
      <c r="F171">
        <v>0.97518250071670498</v>
      </c>
      <c r="G171">
        <v>-12.023335514462399</v>
      </c>
      <c r="H171">
        <v>386.55470067869101</v>
      </c>
      <c r="I171">
        <v>-3.1103839879200901E-2</v>
      </c>
      <c r="J171">
        <v>0.97518672737189604</v>
      </c>
      <c r="K171">
        <v>-12.0760052062891</v>
      </c>
      <c r="L171">
        <v>386.94269094173899</v>
      </c>
      <c r="M171">
        <v>-3.1208769383648499E-2</v>
      </c>
      <c r="N171">
        <v>0.97510304636543899</v>
      </c>
      <c r="O171">
        <v>-12.3514683263511</v>
      </c>
      <c r="P171">
        <v>378.78882997063897</v>
      </c>
      <c r="Q171">
        <v>-3.2607794499400898E-2</v>
      </c>
      <c r="R171">
        <v>0.97398735402557501</v>
      </c>
      <c r="T171" t="str">
        <f t="shared" si="8"/>
        <v/>
      </c>
      <c r="U171" t="str">
        <f t="shared" si="9"/>
        <v/>
      </c>
      <c r="V171" t="str">
        <f t="shared" si="10"/>
        <v/>
      </c>
      <c r="W171" t="str">
        <f t="shared" si="11"/>
        <v/>
      </c>
    </row>
    <row r="172" spans="1:23" x14ac:dyDescent="0.25">
      <c r="A172">
        <v>171</v>
      </c>
      <c r="B172" t="s">
        <v>268</v>
      </c>
      <c r="C172">
        <v>-12.0217881306374</v>
      </c>
      <c r="D172">
        <v>386.43910502659497</v>
      </c>
      <c r="E172">
        <v>-3.1109139769408399E-2</v>
      </c>
      <c r="F172">
        <v>0.97518250071670498</v>
      </c>
      <c r="G172">
        <v>-12.023335514462399</v>
      </c>
      <c r="H172">
        <v>386.55470067869402</v>
      </c>
      <c r="I172">
        <v>-3.1103839879200599E-2</v>
      </c>
      <c r="J172">
        <v>0.97518672737189604</v>
      </c>
      <c r="K172">
        <v>-12.076005206289199</v>
      </c>
      <c r="L172">
        <v>386.94269094174899</v>
      </c>
      <c r="M172">
        <v>-3.1208769383647798E-2</v>
      </c>
      <c r="N172">
        <v>0.97510304636543899</v>
      </c>
      <c r="O172">
        <v>-12.3514683263511</v>
      </c>
      <c r="P172">
        <v>378.78882997063801</v>
      </c>
      <c r="Q172">
        <v>-3.2607794499401002E-2</v>
      </c>
      <c r="R172">
        <v>0.97398735402557501</v>
      </c>
      <c r="T172" t="str">
        <f t="shared" si="8"/>
        <v/>
      </c>
      <c r="U172" t="str">
        <f t="shared" si="9"/>
        <v/>
      </c>
      <c r="V172" t="str">
        <f t="shared" si="10"/>
        <v/>
      </c>
      <c r="W172" t="str">
        <f t="shared" si="11"/>
        <v/>
      </c>
    </row>
    <row r="173" spans="1:23" x14ac:dyDescent="0.25">
      <c r="A173">
        <v>172</v>
      </c>
      <c r="B173" t="s">
        <v>269</v>
      </c>
      <c r="C173">
        <v>-12.0217881306374</v>
      </c>
      <c r="D173">
        <v>386.43910502659702</v>
      </c>
      <c r="E173">
        <v>-3.1109139769408201E-2</v>
      </c>
      <c r="F173">
        <v>0.97518250071670498</v>
      </c>
      <c r="G173">
        <v>-12.023335514462399</v>
      </c>
      <c r="H173">
        <v>386.55470067869101</v>
      </c>
      <c r="I173">
        <v>-3.11038398792008E-2</v>
      </c>
      <c r="J173">
        <v>0.97518672737189604</v>
      </c>
      <c r="K173">
        <v>-12.0760052062891</v>
      </c>
      <c r="L173">
        <v>386.94269094173899</v>
      </c>
      <c r="M173">
        <v>-3.1208769383648499E-2</v>
      </c>
      <c r="N173">
        <v>0.97510304636543899</v>
      </c>
      <c r="O173">
        <v>-12.3514683263511</v>
      </c>
      <c r="P173">
        <v>378.78882997063499</v>
      </c>
      <c r="Q173">
        <v>-3.2607794499401301E-2</v>
      </c>
      <c r="R173">
        <v>0.97398735402557501</v>
      </c>
      <c r="T173" t="str">
        <f t="shared" si="8"/>
        <v/>
      </c>
      <c r="U173" t="str">
        <f t="shared" si="9"/>
        <v/>
      </c>
      <c r="V173" t="str">
        <f t="shared" si="10"/>
        <v/>
      </c>
      <c r="W173" t="str">
        <f t="shared" si="11"/>
        <v/>
      </c>
    </row>
    <row r="174" spans="1:23" x14ac:dyDescent="0.25">
      <c r="A174">
        <v>173</v>
      </c>
      <c r="B174" t="s">
        <v>270</v>
      </c>
      <c r="C174">
        <v>0.92170401101907595</v>
      </c>
      <c r="D174">
        <v>1.01691991347641</v>
      </c>
      <c r="E174">
        <v>0.90636833717629395</v>
      </c>
      <c r="F174">
        <v>0.36474092594674601</v>
      </c>
      <c r="G174">
        <v>0.92081289607169303</v>
      </c>
      <c r="H174">
        <v>1.0169348645346601</v>
      </c>
      <c r="I174">
        <v>0.90547873633287601</v>
      </c>
      <c r="J174">
        <v>0.36521181983853102</v>
      </c>
      <c r="K174">
        <v>0.869938387494399</v>
      </c>
      <c r="L174">
        <v>1.0168489712147499</v>
      </c>
      <c r="M174">
        <v>0.85552369341058698</v>
      </c>
      <c r="N174">
        <v>0.39226129337172</v>
      </c>
      <c r="O174">
        <v>0.54965362692778996</v>
      </c>
      <c r="P174">
        <v>1.01581276197411</v>
      </c>
      <c r="Q174">
        <v>0.54109738280862096</v>
      </c>
      <c r="R174">
        <v>0.58844046207841405</v>
      </c>
      <c r="T174" t="str">
        <f t="shared" si="8"/>
        <v/>
      </c>
      <c r="U174" t="str">
        <f t="shared" si="9"/>
        <v/>
      </c>
      <c r="V174" t="str">
        <f t="shared" si="10"/>
        <v/>
      </c>
      <c r="W174" t="str">
        <f t="shared" si="11"/>
        <v/>
      </c>
    </row>
    <row r="175" spans="1:23" x14ac:dyDescent="0.25">
      <c r="A175">
        <v>174</v>
      </c>
      <c r="B175" t="s">
        <v>271</v>
      </c>
      <c r="C175">
        <v>-12.006981645306499</v>
      </c>
      <c r="D175">
        <v>391.61265340941998</v>
      </c>
      <c r="E175">
        <v>-3.0660351601952799E-2</v>
      </c>
      <c r="F175">
        <v>0.97554041112331902</v>
      </c>
      <c r="G175">
        <v>-12.011226258716</v>
      </c>
      <c r="H175">
        <v>391.72963258066699</v>
      </c>
      <c r="I175">
        <v>-3.0662031308654199E-2</v>
      </c>
      <c r="J175">
        <v>0.97553907154109998</v>
      </c>
      <c r="K175">
        <v>-12.062591033975</v>
      </c>
      <c r="L175">
        <v>392.13146660851697</v>
      </c>
      <c r="M175">
        <v>-3.07615992623659E-2</v>
      </c>
      <c r="N175">
        <v>0.97545966526556604</v>
      </c>
      <c r="O175">
        <v>-12.340342863386599</v>
      </c>
      <c r="P175">
        <v>383.675337487825</v>
      </c>
      <c r="Q175">
        <v>-3.2163502987152898E-2</v>
      </c>
      <c r="R175">
        <v>0.97434166150785195</v>
      </c>
      <c r="T175" t="str">
        <f t="shared" si="8"/>
        <v/>
      </c>
      <c r="U175" t="str">
        <f t="shared" si="9"/>
        <v/>
      </c>
      <c r="V175" t="str">
        <f t="shared" si="10"/>
        <v/>
      </c>
      <c r="W175" t="str">
        <f t="shared" si="11"/>
        <v/>
      </c>
    </row>
    <row r="176" spans="1:23" x14ac:dyDescent="0.25">
      <c r="A176">
        <v>175</v>
      </c>
      <c r="B176" t="s">
        <v>272</v>
      </c>
      <c r="C176">
        <v>0.96386026991733598</v>
      </c>
      <c r="D176">
        <v>1.01731691904466</v>
      </c>
      <c r="E176">
        <v>0.94745329785969901</v>
      </c>
      <c r="F176">
        <v>0.343407843325854</v>
      </c>
      <c r="G176">
        <v>0.96033419627634298</v>
      </c>
      <c r="H176">
        <v>1.01736427239144</v>
      </c>
      <c r="I176">
        <v>0.94394330756176403</v>
      </c>
      <c r="J176">
        <v>0.34519861965022403</v>
      </c>
      <c r="K176">
        <v>0.91076414228158897</v>
      </c>
      <c r="L176">
        <v>1.01725608745149</v>
      </c>
      <c r="M176">
        <v>0.89531451668508499</v>
      </c>
      <c r="N176">
        <v>0.37061898234954599</v>
      </c>
      <c r="O176">
        <v>0.58707750619249699</v>
      </c>
      <c r="P176">
        <v>1.01617086613828</v>
      </c>
      <c r="Q176">
        <v>0.57773503035326101</v>
      </c>
      <c r="R176">
        <v>0.563443024868167</v>
      </c>
      <c r="T176" t="str">
        <f t="shared" si="8"/>
        <v/>
      </c>
      <c r="U176" t="str">
        <f t="shared" si="9"/>
        <v/>
      </c>
      <c r="V176" t="str">
        <f t="shared" si="10"/>
        <v/>
      </c>
      <c r="W176" t="str">
        <f t="shared" si="11"/>
        <v/>
      </c>
    </row>
    <row r="177" spans="1:23" x14ac:dyDescent="0.25">
      <c r="A177">
        <v>176</v>
      </c>
      <c r="B177" t="s">
        <v>273</v>
      </c>
      <c r="C177">
        <v>0.99370214242672295</v>
      </c>
      <c r="D177">
        <v>1.01780816932064</v>
      </c>
      <c r="E177">
        <v>0.97631574630609497</v>
      </c>
      <c r="F177">
        <v>0.32890801916124401</v>
      </c>
      <c r="G177">
        <v>0.99068395786820296</v>
      </c>
      <c r="H177">
        <v>1.01786160705745</v>
      </c>
      <c r="I177">
        <v>0.97329926877995199</v>
      </c>
      <c r="J177">
        <v>0.33040458577248499</v>
      </c>
      <c r="K177">
        <v>0.94130874558867195</v>
      </c>
      <c r="L177">
        <v>1.0177459999184899</v>
      </c>
      <c r="M177">
        <v>0.92489554924711603</v>
      </c>
      <c r="N177">
        <v>0.35502024198809301</v>
      </c>
      <c r="O177">
        <v>0.62022825629450495</v>
      </c>
      <c r="P177">
        <v>1.0165830824039499</v>
      </c>
      <c r="Q177">
        <v>0.61011073962378803</v>
      </c>
      <c r="R177">
        <v>0.54178845286563204</v>
      </c>
      <c r="T177" t="str">
        <f t="shared" si="8"/>
        <v/>
      </c>
      <c r="U177" t="str">
        <f t="shared" si="9"/>
        <v/>
      </c>
      <c r="V177" t="str">
        <f t="shared" si="10"/>
        <v/>
      </c>
      <c r="W177" t="str">
        <f t="shared" si="11"/>
        <v/>
      </c>
    </row>
    <row r="178" spans="1:23" x14ac:dyDescent="0.25">
      <c r="A178">
        <v>177</v>
      </c>
      <c r="B178" t="s">
        <v>274</v>
      </c>
      <c r="C178">
        <v>1.01857168034831</v>
      </c>
      <c r="D178">
        <v>1.01831312878615</v>
      </c>
      <c r="E178">
        <v>1.00025390182533</v>
      </c>
      <c r="F178">
        <v>0.31718764984456599</v>
      </c>
      <c r="G178">
        <v>1.0152697669740101</v>
      </c>
      <c r="H178">
        <v>1.01836700680456</v>
      </c>
      <c r="I178">
        <v>0.99695862119465595</v>
      </c>
      <c r="J178">
        <v>0.31878459535117498</v>
      </c>
      <c r="K178">
        <v>0.96667189691112898</v>
      </c>
      <c r="L178">
        <v>1.0182507530675999</v>
      </c>
      <c r="M178">
        <v>0.94934562434539305</v>
      </c>
      <c r="N178">
        <v>0.34244485608790698</v>
      </c>
      <c r="O178">
        <v>0.644593139263543</v>
      </c>
      <c r="P178">
        <v>1.01699201575145</v>
      </c>
      <c r="Q178">
        <v>0.63382320537419201</v>
      </c>
      <c r="R178">
        <v>0.52619620723731098</v>
      </c>
      <c r="T178" t="str">
        <f t="shared" si="8"/>
        <v/>
      </c>
      <c r="U178" t="str">
        <f t="shared" si="9"/>
        <v/>
      </c>
      <c r="V178" t="str">
        <f t="shared" si="10"/>
        <v/>
      </c>
      <c r="W178" t="str">
        <f t="shared" si="11"/>
        <v/>
      </c>
    </row>
    <row r="179" spans="1:23" x14ac:dyDescent="0.25">
      <c r="A179">
        <v>178</v>
      </c>
      <c r="B179" t="s">
        <v>275</v>
      </c>
      <c r="C179">
        <v>-12.0068436154436</v>
      </c>
      <c r="D179">
        <v>408.56922648096503</v>
      </c>
      <c r="E179">
        <v>-2.9387537869309002E-2</v>
      </c>
      <c r="F179">
        <v>0.97655551185295097</v>
      </c>
      <c r="G179">
        <v>-12.0120875442899</v>
      </c>
      <c r="H179">
        <v>408.65527681396799</v>
      </c>
      <c r="I179">
        <v>-2.9394181907892499E-2</v>
      </c>
      <c r="J179">
        <v>0.97655021296628697</v>
      </c>
      <c r="K179">
        <v>-12.062253541748101</v>
      </c>
      <c r="L179">
        <v>409.11048513955899</v>
      </c>
      <c r="M179">
        <v>-2.9484097767949601E-2</v>
      </c>
      <c r="N179">
        <v>0.97647850157133897</v>
      </c>
      <c r="O179">
        <v>0.67037952541707702</v>
      </c>
      <c r="P179">
        <v>1.0174604842532999</v>
      </c>
      <c r="Q179">
        <v>0.65887524458412905</v>
      </c>
      <c r="R179">
        <v>0.50997588376382197</v>
      </c>
      <c r="T179" t="str">
        <f t="shared" si="8"/>
        <v/>
      </c>
      <c r="U179" t="str">
        <f t="shared" si="9"/>
        <v/>
      </c>
      <c r="V179" t="str">
        <f t="shared" si="10"/>
        <v/>
      </c>
      <c r="W179" t="str">
        <f t="shared" si="11"/>
        <v/>
      </c>
    </row>
    <row r="180" spans="1:23" x14ac:dyDescent="0.25">
      <c r="A180">
        <v>179</v>
      </c>
      <c r="B180" t="s">
        <v>276</v>
      </c>
      <c r="C180">
        <v>-12.006843615443699</v>
      </c>
      <c r="D180">
        <v>408.56922648096798</v>
      </c>
      <c r="E180">
        <v>-2.93875378693088E-2</v>
      </c>
      <c r="F180">
        <v>0.97655551185295097</v>
      </c>
      <c r="G180">
        <v>-12.0120875442899</v>
      </c>
      <c r="H180">
        <v>408.65527681396702</v>
      </c>
      <c r="I180">
        <v>-2.9394181907892499E-2</v>
      </c>
      <c r="J180">
        <v>0.97655021296628697</v>
      </c>
      <c r="K180">
        <v>-12.062253541747999</v>
      </c>
      <c r="L180">
        <v>409.11048513955802</v>
      </c>
      <c r="M180">
        <v>-2.9484097767949701E-2</v>
      </c>
      <c r="N180">
        <v>0.97647850157133897</v>
      </c>
      <c r="O180">
        <v>-12.348769315298901</v>
      </c>
      <c r="P180">
        <v>405.47316558311502</v>
      </c>
      <c r="Q180">
        <v>-3.0455207307097699E-2</v>
      </c>
      <c r="R180">
        <v>0.97570401618540503</v>
      </c>
      <c r="T180" t="str">
        <f t="shared" si="8"/>
        <v/>
      </c>
      <c r="U180" t="str">
        <f t="shared" si="9"/>
        <v/>
      </c>
      <c r="V180" t="str">
        <f t="shared" si="10"/>
        <v/>
      </c>
      <c r="W180" t="str">
        <f t="shared" si="11"/>
        <v/>
      </c>
    </row>
    <row r="181" spans="1:23" x14ac:dyDescent="0.25">
      <c r="A181">
        <v>180</v>
      </c>
      <c r="B181" t="s">
        <v>277</v>
      </c>
      <c r="C181">
        <v>-12.006843615443699</v>
      </c>
      <c r="D181">
        <v>408.56922648096997</v>
      </c>
      <c r="E181">
        <v>-2.93875378693087E-2</v>
      </c>
      <c r="F181">
        <v>0.97655551185295097</v>
      </c>
      <c r="G181">
        <v>-12.0120875442899</v>
      </c>
      <c r="H181">
        <v>408.65527681396799</v>
      </c>
      <c r="I181">
        <v>-2.9394181907892499E-2</v>
      </c>
      <c r="J181">
        <v>0.97655021296628697</v>
      </c>
      <c r="K181">
        <v>-12.062253541748101</v>
      </c>
      <c r="L181">
        <v>409.11048513956001</v>
      </c>
      <c r="M181">
        <v>-2.9484097767949601E-2</v>
      </c>
      <c r="N181">
        <v>0.97647850157133897</v>
      </c>
      <c r="O181">
        <v>-12.348769315298901</v>
      </c>
      <c r="P181">
        <v>405.47316558311701</v>
      </c>
      <c r="Q181">
        <v>-3.0455207307097599E-2</v>
      </c>
      <c r="R181">
        <v>0.97570401618540503</v>
      </c>
      <c r="T181" t="str">
        <f t="shared" si="8"/>
        <v/>
      </c>
      <c r="U181" t="str">
        <f t="shared" si="9"/>
        <v/>
      </c>
      <c r="V181" t="str">
        <f t="shared" si="10"/>
        <v/>
      </c>
      <c r="W181" t="str">
        <f t="shared" si="11"/>
        <v/>
      </c>
    </row>
    <row r="182" spans="1:23" x14ac:dyDescent="0.25">
      <c r="A182">
        <v>181</v>
      </c>
      <c r="B182" t="s">
        <v>278</v>
      </c>
      <c r="C182">
        <v>1.05173562788282</v>
      </c>
      <c r="D182">
        <v>1.01889330540948</v>
      </c>
      <c r="E182">
        <v>1.0322333283563401</v>
      </c>
      <c r="F182">
        <v>0.30196282552929599</v>
      </c>
      <c r="G182">
        <v>1.04705061657411</v>
      </c>
      <c r="H182">
        <v>1.0189434327359701</v>
      </c>
      <c r="I182">
        <v>1.0275846361389001</v>
      </c>
      <c r="J182">
        <v>0.304145254324027</v>
      </c>
      <c r="K182">
        <v>0.998821764532137</v>
      </c>
      <c r="L182">
        <v>1.0188201863472099</v>
      </c>
      <c r="M182">
        <v>0.98037099962970398</v>
      </c>
      <c r="N182">
        <v>0.32690301948795097</v>
      </c>
      <c r="O182">
        <v>0.69248687807375398</v>
      </c>
      <c r="P182">
        <v>1.0179341810242499</v>
      </c>
      <c r="Q182">
        <v>0.68028649689017295</v>
      </c>
      <c r="R182">
        <v>0.496323072811999</v>
      </c>
      <c r="T182" t="str">
        <f t="shared" si="8"/>
        <v/>
      </c>
      <c r="U182" t="str">
        <f t="shared" si="9"/>
        <v/>
      </c>
      <c r="V182" t="str">
        <f t="shared" si="10"/>
        <v/>
      </c>
      <c r="W182" t="str">
        <f t="shared" si="11"/>
        <v/>
      </c>
    </row>
    <row r="183" spans="1:23" x14ac:dyDescent="0.25">
      <c r="A183">
        <v>182</v>
      </c>
      <c r="B183" t="s">
        <v>279</v>
      </c>
      <c r="C183">
        <v>-12.0166671762875</v>
      </c>
      <c r="D183">
        <v>414.85500332442001</v>
      </c>
      <c r="E183">
        <v>-2.8965944920496301E-2</v>
      </c>
      <c r="F183">
        <v>0.97689175120750504</v>
      </c>
      <c r="G183">
        <v>-12.019447409599</v>
      </c>
      <c r="H183">
        <v>414.88427385388297</v>
      </c>
      <c r="I183">
        <v>-2.8970602568156499E-2</v>
      </c>
      <c r="J183">
        <v>0.97688803650129197</v>
      </c>
      <c r="K183">
        <v>-12.067364190911</v>
      </c>
      <c r="L183">
        <v>415.29393755042997</v>
      </c>
      <c r="M183">
        <v>-2.9057405128736401E-2</v>
      </c>
      <c r="N183">
        <v>0.97681880722355496</v>
      </c>
      <c r="O183">
        <v>-12.3497675010385</v>
      </c>
      <c r="P183">
        <v>411.41180216119602</v>
      </c>
      <c r="Q183">
        <v>-3.00180195029984E-2</v>
      </c>
      <c r="R183">
        <v>0.97605268216083596</v>
      </c>
      <c r="T183" t="str">
        <f t="shared" si="8"/>
        <v/>
      </c>
      <c r="U183" t="str">
        <f t="shared" si="9"/>
        <v/>
      </c>
      <c r="V183" t="str">
        <f t="shared" si="10"/>
        <v/>
      </c>
      <c r="W183" t="str">
        <f t="shared" si="11"/>
        <v/>
      </c>
    </row>
    <row r="184" spans="1:23" x14ac:dyDescent="0.25">
      <c r="A184">
        <v>183</v>
      </c>
      <c r="B184" t="s">
        <v>280</v>
      </c>
      <c r="C184">
        <v>1.80185436698913</v>
      </c>
      <c r="D184">
        <v>0.73527472165491903</v>
      </c>
      <c r="E184">
        <v>2.4505865820242199</v>
      </c>
      <c r="F184">
        <v>1.4262365715615601E-2</v>
      </c>
      <c r="G184">
        <v>1.7996042298861099</v>
      </c>
      <c r="H184">
        <v>0.735369904944562</v>
      </c>
      <c r="I184">
        <v>2.4472095169869301</v>
      </c>
      <c r="J184">
        <v>1.43967122410367E-2</v>
      </c>
      <c r="K184">
        <v>1.7531300202775399</v>
      </c>
      <c r="L184">
        <v>0.73519527063942702</v>
      </c>
      <c r="M184">
        <v>2.38457739091925</v>
      </c>
      <c r="N184">
        <v>1.7098751131658201E-2</v>
      </c>
      <c r="O184">
        <v>1.4478233160404499</v>
      </c>
      <c r="P184">
        <v>0.73378357017666296</v>
      </c>
      <c r="Q184">
        <v>1.97309312293798</v>
      </c>
      <c r="R184">
        <v>4.8484953655015497E-2</v>
      </c>
      <c r="T184" t="str">
        <f t="shared" si="8"/>
        <v>*</v>
      </c>
      <c r="U184" t="str">
        <f t="shared" si="9"/>
        <v>*</v>
      </c>
      <c r="V184" t="str">
        <f t="shared" si="10"/>
        <v>*</v>
      </c>
      <c r="W184" t="str">
        <f t="shared" si="11"/>
        <v>*</v>
      </c>
    </row>
    <row r="185" spans="1:23" x14ac:dyDescent="0.25">
      <c r="A185">
        <v>184</v>
      </c>
      <c r="B185" t="s">
        <v>281</v>
      </c>
      <c r="C185">
        <v>1.14699164635512</v>
      </c>
      <c r="D185">
        <v>1.0206562653587701</v>
      </c>
      <c r="E185">
        <v>1.1237785778466101</v>
      </c>
      <c r="F185">
        <v>0.26110697157005602</v>
      </c>
      <c r="G185">
        <v>1.1416240574618799</v>
      </c>
      <c r="H185">
        <v>1.0207736181006299</v>
      </c>
      <c r="I185">
        <v>1.1183910293313699</v>
      </c>
      <c r="J185">
        <v>0.26340002395701201</v>
      </c>
      <c r="K185">
        <v>1.0935626969910801</v>
      </c>
      <c r="L185">
        <v>1.0206515498024</v>
      </c>
      <c r="M185">
        <v>1.0714358854427799</v>
      </c>
      <c r="N185">
        <v>0.28397348461250999</v>
      </c>
      <c r="O185">
        <v>0.79542995536403305</v>
      </c>
      <c r="P185">
        <v>1.0196074170563001</v>
      </c>
      <c r="Q185">
        <v>0.780133551460927</v>
      </c>
      <c r="R185">
        <v>0.43531226953257801</v>
      </c>
      <c r="T185" t="str">
        <f t="shared" si="8"/>
        <v/>
      </c>
      <c r="U185" t="str">
        <f t="shared" si="9"/>
        <v/>
      </c>
      <c r="V185" t="str">
        <f t="shared" si="10"/>
        <v/>
      </c>
      <c r="W185" t="str">
        <f t="shared" si="11"/>
        <v/>
      </c>
    </row>
    <row r="186" spans="1:23" x14ac:dyDescent="0.25">
      <c r="A186">
        <v>185</v>
      </c>
      <c r="B186" t="s">
        <v>282</v>
      </c>
      <c r="C186">
        <v>-11.9922965504297</v>
      </c>
      <c r="D186">
        <v>435.25142592614299</v>
      </c>
      <c r="E186">
        <v>-2.7552572688101101E-2</v>
      </c>
      <c r="F186">
        <v>0.97801900880083603</v>
      </c>
      <c r="G186">
        <v>-11.9948755114034</v>
      </c>
      <c r="H186">
        <v>435.31068307646598</v>
      </c>
      <c r="I186">
        <v>-2.7554746478152502E-2</v>
      </c>
      <c r="J186">
        <v>0.978017275025585</v>
      </c>
      <c r="K186">
        <v>-12.042014005354501</v>
      </c>
      <c r="L186">
        <v>435.82354018023</v>
      </c>
      <c r="M186">
        <v>-2.7630480906044402E-2</v>
      </c>
      <c r="N186">
        <v>0.97795687069373005</v>
      </c>
      <c r="O186">
        <v>-12.322885255766099</v>
      </c>
      <c r="P186">
        <v>431.27164478486799</v>
      </c>
      <c r="Q186">
        <v>-2.8573372269612499E-2</v>
      </c>
      <c r="R186">
        <v>0.97720484926123896</v>
      </c>
      <c r="T186" t="str">
        <f t="shared" si="8"/>
        <v/>
      </c>
      <c r="U186" t="str">
        <f t="shared" si="9"/>
        <v/>
      </c>
      <c r="V186" t="str">
        <f t="shared" si="10"/>
        <v/>
      </c>
      <c r="W186" t="str">
        <f t="shared" si="11"/>
        <v/>
      </c>
    </row>
    <row r="187" spans="1:23" x14ac:dyDescent="0.25">
      <c r="A187">
        <v>186</v>
      </c>
      <c r="B187" t="s">
        <v>283</v>
      </c>
      <c r="C187">
        <v>-11.9922965504297</v>
      </c>
      <c r="D187">
        <v>435.25142592614299</v>
      </c>
      <c r="E187">
        <v>-2.7552572688101101E-2</v>
      </c>
      <c r="F187">
        <v>0.97801900880083603</v>
      </c>
      <c r="G187">
        <v>-11.9948755114034</v>
      </c>
      <c r="H187">
        <v>435.31068307646501</v>
      </c>
      <c r="I187">
        <v>-2.7554746478152599E-2</v>
      </c>
      <c r="J187">
        <v>0.978017275025585</v>
      </c>
      <c r="K187">
        <v>-12.042014005354501</v>
      </c>
      <c r="L187">
        <v>435.82354018023199</v>
      </c>
      <c r="M187">
        <v>-2.7630480906044301E-2</v>
      </c>
      <c r="N187">
        <v>0.97795687069373005</v>
      </c>
      <c r="O187">
        <v>-12.322885255766099</v>
      </c>
      <c r="P187">
        <v>431.27164478486799</v>
      </c>
      <c r="Q187">
        <v>-2.8573372269612599E-2</v>
      </c>
      <c r="R187">
        <v>0.97720484926123896</v>
      </c>
      <c r="T187" t="str">
        <f t="shared" si="8"/>
        <v/>
      </c>
      <c r="U187" t="str">
        <f t="shared" si="9"/>
        <v/>
      </c>
      <c r="V187" t="str">
        <f t="shared" si="10"/>
        <v/>
      </c>
      <c r="W187" t="str">
        <f t="shared" si="11"/>
        <v/>
      </c>
    </row>
    <row r="188" spans="1:23" x14ac:dyDescent="0.25">
      <c r="A188">
        <v>187</v>
      </c>
      <c r="B188" t="s">
        <v>284</v>
      </c>
      <c r="C188">
        <v>1.1972989804966701</v>
      </c>
      <c r="D188">
        <v>1.02131550734914</v>
      </c>
      <c r="E188">
        <v>1.1723105855939699</v>
      </c>
      <c r="F188">
        <v>0.24107238317042801</v>
      </c>
      <c r="G188">
        <v>1.1952001131544101</v>
      </c>
      <c r="H188">
        <v>1.02139517390384</v>
      </c>
      <c r="I188">
        <v>1.17016424562324</v>
      </c>
      <c r="J188">
        <v>0.241934878305296</v>
      </c>
      <c r="K188">
        <v>1.1499814888489199</v>
      </c>
      <c r="L188">
        <v>1.02120376954028</v>
      </c>
      <c r="M188">
        <v>1.12610384249425</v>
      </c>
      <c r="N188">
        <v>0.26012156779362999</v>
      </c>
      <c r="O188">
        <v>0.84576914978816697</v>
      </c>
      <c r="P188">
        <v>1.02014718007967</v>
      </c>
      <c r="Q188">
        <v>0.82906581158427906</v>
      </c>
      <c r="R188">
        <v>0.40706716822193001</v>
      </c>
      <c r="T188" t="str">
        <f t="shared" si="8"/>
        <v/>
      </c>
      <c r="U188" t="str">
        <f t="shared" si="9"/>
        <v/>
      </c>
      <c r="V188" t="str">
        <f t="shared" si="10"/>
        <v/>
      </c>
      <c r="W188" t="str">
        <f t="shared" si="11"/>
        <v/>
      </c>
    </row>
    <row r="189" spans="1:23" x14ac:dyDescent="0.25">
      <c r="A189">
        <v>188</v>
      </c>
      <c r="B189" t="s">
        <v>285</v>
      </c>
      <c r="C189">
        <v>-11.981969537277999</v>
      </c>
      <c r="D189">
        <v>443.06554877897202</v>
      </c>
      <c r="E189">
        <v>-2.70433338143726E-2</v>
      </c>
      <c r="F189">
        <v>0.97842517127164197</v>
      </c>
      <c r="G189">
        <v>-11.9831881312716</v>
      </c>
      <c r="H189">
        <v>443.04443010648703</v>
      </c>
      <c r="I189">
        <v>-2.7047373394111798E-2</v>
      </c>
      <c r="J189">
        <v>0.97842194933189697</v>
      </c>
      <c r="K189">
        <v>-12.028413089274901</v>
      </c>
      <c r="L189">
        <v>443.607756157371</v>
      </c>
      <c r="M189">
        <v>-2.7114974709792499E-2</v>
      </c>
      <c r="N189">
        <v>0.97836803106102099</v>
      </c>
      <c r="O189">
        <v>-12.312776902162</v>
      </c>
      <c r="P189">
        <v>438.74878735892099</v>
      </c>
      <c r="Q189">
        <v>-2.8063386741829201E-2</v>
      </c>
      <c r="R189">
        <v>0.97761159571176703</v>
      </c>
      <c r="T189" t="str">
        <f t="shared" si="8"/>
        <v/>
      </c>
      <c r="U189" t="str">
        <f t="shared" si="9"/>
        <v/>
      </c>
      <c r="V189" t="str">
        <f t="shared" si="10"/>
        <v/>
      </c>
      <c r="W189" t="str">
        <f t="shared" si="11"/>
        <v/>
      </c>
    </row>
    <row r="190" spans="1:23" x14ac:dyDescent="0.25">
      <c r="A190">
        <v>189</v>
      </c>
      <c r="B190" t="s">
        <v>286</v>
      </c>
      <c r="C190">
        <v>-11.981969537277999</v>
      </c>
      <c r="D190">
        <v>443.06554877897099</v>
      </c>
      <c r="E190">
        <v>-2.7043333814372801E-2</v>
      </c>
      <c r="F190">
        <v>0.97842517127164097</v>
      </c>
      <c r="G190">
        <v>-11.9831881312716</v>
      </c>
      <c r="H190">
        <v>443.04443010648401</v>
      </c>
      <c r="I190">
        <v>-2.7047373394112E-2</v>
      </c>
      <c r="J190">
        <v>0.97842194933189697</v>
      </c>
      <c r="K190">
        <v>-12.028413089274901</v>
      </c>
      <c r="L190">
        <v>443.607756157376</v>
      </c>
      <c r="M190">
        <v>-2.7114974709792201E-2</v>
      </c>
      <c r="N190">
        <v>0.97836803106102099</v>
      </c>
      <c r="O190">
        <v>-12.312776902162</v>
      </c>
      <c r="P190">
        <v>438.74878735891599</v>
      </c>
      <c r="Q190">
        <v>-2.80633867418295E-2</v>
      </c>
      <c r="R190">
        <v>0.97761159571176703</v>
      </c>
      <c r="T190" t="str">
        <f t="shared" si="8"/>
        <v/>
      </c>
      <c r="U190" t="str">
        <f t="shared" si="9"/>
        <v/>
      </c>
      <c r="V190" t="str">
        <f t="shared" si="10"/>
        <v/>
      </c>
      <c r="W190" t="str">
        <f t="shared" si="11"/>
        <v/>
      </c>
    </row>
    <row r="191" spans="1:23" x14ac:dyDescent="0.25">
      <c r="A191">
        <v>190</v>
      </c>
      <c r="B191" t="s">
        <v>287</v>
      </c>
      <c r="C191">
        <v>1.2446204365090101</v>
      </c>
      <c r="D191">
        <v>1.02210095975301</v>
      </c>
      <c r="E191">
        <v>1.21770792271809</v>
      </c>
      <c r="F191">
        <v>0.22333498526027301</v>
      </c>
      <c r="G191">
        <v>1.24351644988771</v>
      </c>
      <c r="H191">
        <v>1.0221798762693799</v>
      </c>
      <c r="I191">
        <v>1.2165338789745399</v>
      </c>
      <c r="J191">
        <v>0.22378161337548599</v>
      </c>
      <c r="K191">
        <v>1.2003101560790399</v>
      </c>
      <c r="L191">
        <v>1.0219449185134399</v>
      </c>
      <c r="M191">
        <v>1.17453507946892</v>
      </c>
      <c r="N191">
        <v>0.24018076957484999</v>
      </c>
      <c r="O191">
        <v>0.89144626425748397</v>
      </c>
      <c r="P191">
        <v>1.0208247609347201</v>
      </c>
      <c r="Q191">
        <v>0.87326081651979903</v>
      </c>
      <c r="R191">
        <v>0.38252093274882398</v>
      </c>
      <c r="T191" t="str">
        <f t="shared" si="8"/>
        <v/>
      </c>
      <c r="U191" t="str">
        <f t="shared" si="9"/>
        <v/>
      </c>
      <c r="V191" t="str">
        <f t="shared" si="10"/>
        <v/>
      </c>
      <c r="W191" t="str">
        <f t="shared" si="11"/>
        <v/>
      </c>
    </row>
    <row r="192" spans="1:23" x14ac:dyDescent="0.25">
      <c r="A192">
        <v>191</v>
      </c>
      <c r="B192" t="s">
        <v>288</v>
      </c>
      <c r="C192">
        <v>-11.9863046625784</v>
      </c>
      <c r="D192">
        <v>450.88291487217998</v>
      </c>
      <c r="E192">
        <v>-2.6584073752221E-2</v>
      </c>
      <c r="F192">
        <v>0.97879147607579098</v>
      </c>
      <c r="G192">
        <v>-11.988496115897799</v>
      </c>
      <c r="H192">
        <v>450.87176448605601</v>
      </c>
      <c r="I192">
        <v>-2.65895916759466E-2</v>
      </c>
      <c r="J192">
        <v>0.97878707496540096</v>
      </c>
      <c r="K192">
        <v>-12.037417630973</v>
      </c>
      <c r="L192">
        <v>451.53385345866599</v>
      </c>
      <c r="M192">
        <v>-2.6658948246667601E-2</v>
      </c>
      <c r="N192">
        <v>0.97873175603837703</v>
      </c>
      <c r="O192">
        <v>-12.314153660830801</v>
      </c>
      <c r="P192">
        <v>446.30283815583402</v>
      </c>
      <c r="Q192">
        <v>-2.75914751331496E-2</v>
      </c>
      <c r="R192">
        <v>0.97798798093674499</v>
      </c>
      <c r="T192" t="str">
        <f t="shared" si="8"/>
        <v/>
      </c>
      <c r="U192" t="str">
        <f t="shared" si="9"/>
        <v/>
      </c>
      <c r="V192" t="str">
        <f t="shared" si="10"/>
        <v/>
      </c>
      <c r="W192" t="str">
        <f t="shared" si="11"/>
        <v/>
      </c>
    </row>
    <row r="193" spans="1:23" x14ac:dyDescent="0.25">
      <c r="A193">
        <v>192</v>
      </c>
      <c r="B193" t="s">
        <v>289</v>
      </c>
      <c r="C193">
        <v>2.0120776458995202</v>
      </c>
      <c r="D193">
        <v>0.74048017577966996</v>
      </c>
      <c r="E193">
        <v>2.7172606529012802</v>
      </c>
      <c r="F193">
        <v>6.5824745776669998E-3</v>
      </c>
      <c r="G193">
        <v>2.0102441468251002</v>
      </c>
      <c r="H193">
        <v>0.74056953374774603</v>
      </c>
      <c r="I193">
        <v>2.7144569891391601</v>
      </c>
      <c r="J193">
        <v>6.6384520032600498E-3</v>
      </c>
      <c r="K193">
        <v>1.9630071555703199</v>
      </c>
      <c r="L193">
        <v>0.74014891259625504</v>
      </c>
      <c r="M193">
        <v>2.6521786658911402</v>
      </c>
      <c r="N193">
        <v>7.9974210783525894E-3</v>
      </c>
      <c r="O193">
        <v>1.65782351840066</v>
      </c>
      <c r="P193">
        <v>0.73839491565037596</v>
      </c>
      <c r="Q193">
        <v>2.2451719036289099</v>
      </c>
      <c r="R193">
        <v>2.4757099051878201E-2</v>
      </c>
      <c r="T193" t="str">
        <f t="shared" si="8"/>
        <v>**</v>
      </c>
      <c r="U193" t="str">
        <f t="shared" si="9"/>
        <v>**</v>
      </c>
      <c r="V193" t="str">
        <f t="shared" si="10"/>
        <v>**</v>
      </c>
      <c r="W193" t="str">
        <f t="shared" si="11"/>
        <v>*</v>
      </c>
    </row>
    <row r="194" spans="1:23" x14ac:dyDescent="0.25">
      <c r="A194">
        <v>193</v>
      </c>
      <c r="B194" t="s">
        <v>290</v>
      </c>
      <c r="C194">
        <v>-11.9924585549225</v>
      </c>
      <c r="D194">
        <v>469.47626310613498</v>
      </c>
      <c r="E194">
        <v>-2.5544334181196601E-2</v>
      </c>
      <c r="F194">
        <v>0.97962078644859096</v>
      </c>
      <c r="G194">
        <v>-11.9965313942475</v>
      </c>
      <c r="H194">
        <v>469.39829546566898</v>
      </c>
      <c r="I194">
        <v>-2.5557253850584001E-2</v>
      </c>
      <c r="J194">
        <v>0.97961048140819296</v>
      </c>
      <c r="K194">
        <v>-12.0381766208996</v>
      </c>
      <c r="L194">
        <v>470.01251065322498</v>
      </c>
      <c r="M194">
        <v>-2.5612459983605399E-2</v>
      </c>
      <c r="N194">
        <v>0.979566447701257</v>
      </c>
      <c r="O194">
        <v>-12.306013768335101</v>
      </c>
      <c r="P194">
        <v>463.33907118184601</v>
      </c>
      <c r="Q194">
        <v>-2.6559413038373801E-2</v>
      </c>
      <c r="R194">
        <v>0.978811145533517</v>
      </c>
      <c r="T194" t="str">
        <f t="shared" si="8"/>
        <v/>
      </c>
      <c r="U194" t="str">
        <f t="shared" si="9"/>
        <v/>
      </c>
      <c r="V194" t="str">
        <f t="shared" si="10"/>
        <v/>
      </c>
      <c r="W194" t="str">
        <f t="shared" si="11"/>
        <v/>
      </c>
    </row>
    <row r="195" spans="1:23" x14ac:dyDescent="0.25">
      <c r="A195">
        <v>194</v>
      </c>
      <c r="B195" t="s">
        <v>291</v>
      </c>
      <c r="C195">
        <v>-11.9924585549225</v>
      </c>
      <c r="D195">
        <v>469.47626310614402</v>
      </c>
      <c r="E195">
        <v>-2.5544334181196199E-2</v>
      </c>
      <c r="F195">
        <v>0.97962078644859196</v>
      </c>
      <c r="G195">
        <v>-11.9965313942475</v>
      </c>
      <c r="H195">
        <v>469.39829546566898</v>
      </c>
      <c r="I195">
        <v>-2.5557253850584001E-2</v>
      </c>
      <c r="J195">
        <v>0.97961048140819296</v>
      </c>
      <c r="K195">
        <v>-12.0381766208996</v>
      </c>
      <c r="L195">
        <v>470.01251065322299</v>
      </c>
      <c r="M195">
        <v>-2.56124599836055E-2</v>
      </c>
      <c r="N195">
        <v>0.979566447701257</v>
      </c>
      <c r="O195">
        <v>-12.306013768335101</v>
      </c>
      <c r="P195">
        <v>463.339071181848</v>
      </c>
      <c r="Q195">
        <v>-2.6559413038373701E-2</v>
      </c>
      <c r="R195">
        <v>0.978811145533517</v>
      </c>
      <c r="T195" t="str">
        <f t="shared" ref="T195:T258" si="12">IF(F195&lt;0.001,"***",IF(F195&lt;0.01,"**",IF(F195&lt;0.05,"*",IF(F195&lt;0.1,"^",""))))</f>
        <v/>
      </c>
      <c r="U195" t="str">
        <f t="shared" ref="U195:U258" si="13">IF(J195&lt;0.001,"***",IF(J195&lt;0.01,"**",IF(J195&lt;0.05,"*",IF(J195&lt;0.1,"^",""))))</f>
        <v/>
      </c>
      <c r="V195" t="str">
        <f t="shared" ref="V195:V258" si="14">IF(N195&lt;0.001,"***",IF(N195&lt;0.01,"**",IF(N195&lt;0.05,"*",IF(N195&lt;0.1,"^",""))))</f>
        <v/>
      </c>
      <c r="W195" t="str">
        <f t="shared" ref="W195:W258" si="15">IF(R195&lt;0.001,"***",IF(R195&lt;0.01,"**",IF(R195&lt;0.05,"*",IF(R195&lt;0.1,"^",""))))</f>
        <v/>
      </c>
    </row>
    <row r="196" spans="1:23" x14ac:dyDescent="0.25">
      <c r="A196">
        <v>195</v>
      </c>
      <c r="B196" t="s">
        <v>292</v>
      </c>
      <c r="C196">
        <v>1.3549241321935599</v>
      </c>
      <c r="D196">
        <v>1.0248496686244299</v>
      </c>
      <c r="E196">
        <v>1.3220711033767201</v>
      </c>
      <c r="F196">
        <v>0.186144475091924</v>
      </c>
      <c r="G196">
        <v>1.35075663917568</v>
      </c>
      <c r="H196">
        <v>1.0249328752540501</v>
      </c>
      <c r="I196">
        <v>1.31789766119159</v>
      </c>
      <c r="J196">
        <v>0.187537908752864</v>
      </c>
      <c r="K196">
        <v>1.3110815010540799</v>
      </c>
      <c r="L196">
        <v>1.02462878046313</v>
      </c>
      <c r="M196">
        <v>1.27956731847945</v>
      </c>
      <c r="N196">
        <v>0.20069734991781699</v>
      </c>
      <c r="O196">
        <v>1.0116353502206901</v>
      </c>
      <c r="P196">
        <v>1.0232189426435601</v>
      </c>
      <c r="Q196">
        <v>0.988679263117485</v>
      </c>
      <c r="R196">
        <v>0.32282009175644699</v>
      </c>
      <c r="T196" t="str">
        <f t="shared" si="12"/>
        <v/>
      </c>
      <c r="U196" t="str">
        <f t="shared" si="13"/>
        <v/>
      </c>
      <c r="V196" t="str">
        <f t="shared" si="14"/>
        <v/>
      </c>
      <c r="W196" t="str">
        <f t="shared" si="15"/>
        <v/>
      </c>
    </row>
    <row r="197" spans="1:23" x14ac:dyDescent="0.25">
      <c r="A197">
        <v>196</v>
      </c>
      <c r="B197" t="s">
        <v>293</v>
      </c>
      <c r="C197">
        <v>1.4010873601993501</v>
      </c>
      <c r="D197">
        <v>1.0259112755334601</v>
      </c>
      <c r="E197">
        <v>1.3657003228381499</v>
      </c>
      <c r="F197">
        <v>0.17203304297633101</v>
      </c>
      <c r="G197">
        <v>1.39580893581462</v>
      </c>
      <c r="H197">
        <v>1.02600597486149</v>
      </c>
      <c r="I197">
        <v>1.36042963687717</v>
      </c>
      <c r="J197">
        <v>0.173694005201633</v>
      </c>
      <c r="K197">
        <v>1.3538078827915101</v>
      </c>
      <c r="L197">
        <v>1.0256768471861799</v>
      </c>
      <c r="M197">
        <v>1.3199165863064199</v>
      </c>
      <c r="N197">
        <v>0.18686286919067099</v>
      </c>
      <c r="O197">
        <v>1.03658930928835</v>
      </c>
      <c r="P197">
        <v>1.0239725795819401</v>
      </c>
      <c r="Q197">
        <v>1.01232135504211</v>
      </c>
      <c r="R197">
        <v>0.311384427499248</v>
      </c>
      <c r="T197" t="str">
        <f t="shared" si="12"/>
        <v/>
      </c>
      <c r="U197" t="str">
        <f t="shared" si="13"/>
        <v/>
      </c>
      <c r="V197" t="str">
        <f t="shared" si="14"/>
        <v/>
      </c>
      <c r="W197" t="str">
        <f t="shared" si="15"/>
        <v/>
      </c>
    </row>
    <row r="198" spans="1:23" x14ac:dyDescent="0.25">
      <c r="A198">
        <v>197</v>
      </c>
      <c r="B198" t="s">
        <v>294</v>
      </c>
      <c r="C198">
        <v>-11.966042596092301</v>
      </c>
      <c r="D198">
        <v>489.38906760112297</v>
      </c>
      <c r="E198">
        <v>-2.4450980596577802E-2</v>
      </c>
      <c r="F198">
        <v>0.98049288382790201</v>
      </c>
      <c r="G198">
        <v>-11.971480302712401</v>
      </c>
      <c r="H198">
        <v>489.26451649199299</v>
      </c>
      <c r="I198">
        <v>-2.4468319077270099E-2</v>
      </c>
      <c r="J198">
        <v>0.98047905385952705</v>
      </c>
      <c r="K198">
        <v>-12.022503104764899</v>
      </c>
      <c r="L198">
        <v>489.61527716350002</v>
      </c>
      <c r="M198">
        <v>-2.4554999946927999E-2</v>
      </c>
      <c r="N198">
        <v>0.980409913305616</v>
      </c>
      <c r="O198">
        <v>1.0831407267669899</v>
      </c>
      <c r="P198">
        <v>1.0249640999798999</v>
      </c>
      <c r="Q198">
        <v>1.05675967264436</v>
      </c>
      <c r="R198">
        <v>0.29062128345759303</v>
      </c>
      <c r="T198" t="str">
        <f t="shared" si="12"/>
        <v/>
      </c>
      <c r="U198" t="str">
        <f t="shared" si="13"/>
        <v/>
      </c>
      <c r="V198" t="str">
        <f t="shared" si="14"/>
        <v/>
      </c>
      <c r="W198" t="str">
        <f t="shared" si="15"/>
        <v/>
      </c>
    </row>
    <row r="199" spans="1:23" x14ac:dyDescent="0.25">
      <c r="A199">
        <v>198</v>
      </c>
      <c r="B199" t="s">
        <v>295</v>
      </c>
      <c r="C199">
        <v>-11.966042596092301</v>
      </c>
      <c r="D199">
        <v>489.38906760112502</v>
      </c>
      <c r="E199">
        <v>-2.44509805965776E-2</v>
      </c>
      <c r="F199">
        <v>0.98049288382790201</v>
      </c>
      <c r="G199">
        <v>-11.971480302712299</v>
      </c>
      <c r="H199">
        <v>489.26451649198901</v>
      </c>
      <c r="I199">
        <v>-2.44683190772703E-2</v>
      </c>
      <c r="J199">
        <v>0.98047905385952705</v>
      </c>
      <c r="K199">
        <v>-12.022503104764899</v>
      </c>
      <c r="L199">
        <v>489.61527716349701</v>
      </c>
      <c r="M199">
        <v>-2.45549999469282E-2</v>
      </c>
      <c r="N199">
        <v>0.980409913305616</v>
      </c>
      <c r="O199">
        <v>-12.2997110221631</v>
      </c>
      <c r="P199">
        <v>492.46747251498601</v>
      </c>
      <c r="Q199">
        <v>-2.4975682067588399E-2</v>
      </c>
      <c r="R199">
        <v>0.98007436045578</v>
      </c>
      <c r="T199" t="str">
        <f t="shared" si="12"/>
        <v/>
      </c>
      <c r="U199" t="str">
        <f t="shared" si="13"/>
        <v/>
      </c>
      <c r="V199" t="str">
        <f t="shared" si="14"/>
        <v/>
      </c>
      <c r="W199" t="str">
        <f t="shared" si="15"/>
        <v/>
      </c>
    </row>
    <row r="200" spans="1:23" x14ac:dyDescent="0.25">
      <c r="A200">
        <v>199</v>
      </c>
      <c r="B200" t="s">
        <v>296</v>
      </c>
      <c r="C200">
        <v>1.4682915211546499</v>
      </c>
      <c r="D200">
        <v>1.02692494017168</v>
      </c>
      <c r="E200">
        <v>1.4297943926740999</v>
      </c>
      <c r="F200">
        <v>0.152776038922882</v>
      </c>
      <c r="G200">
        <v>1.46265332393351</v>
      </c>
      <c r="H200">
        <v>1.0270365352711801</v>
      </c>
      <c r="I200">
        <v>1.42414926217529</v>
      </c>
      <c r="J200">
        <v>0.15440326869079099</v>
      </c>
      <c r="K200">
        <v>1.41251950666944</v>
      </c>
      <c r="L200">
        <v>1.02677485910202</v>
      </c>
      <c r="M200">
        <v>1.37568571546909</v>
      </c>
      <c r="N200">
        <v>0.168918956291702</v>
      </c>
      <c r="O200">
        <v>1.1448959882997201</v>
      </c>
      <c r="P200">
        <v>1.0259124389432099</v>
      </c>
      <c r="Q200">
        <v>1.11597826952861</v>
      </c>
      <c r="R200">
        <v>0.26443143640931999</v>
      </c>
      <c r="T200" t="str">
        <f t="shared" si="12"/>
        <v/>
      </c>
      <c r="U200" t="str">
        <f t="shared" si="13"/>
        <v/>
      </c>
      <c r="V200" t="str">
        <f t="shared" si="14"/>
        <v/>
      </c>
      <c r="W200" t="str">
        <f t="shared" si="15"/>
        <v/>
      </c>
    </row>
    <row r="201" spans="1:23" x14ac:dyDescent="0.25">
      <c r="A201">
        <v>200</v>
      </c>
      <c r="B201" t="s">
        <v>297</v>
      </c>
      <c r="C201">
        <v>-11.977982802360501</v>
      </c>
      <c r="D201">
        <v>500.19722163607298</v>
      </c>
      <c r="E201">
        <v>-2.39465200609917E-2</v>
      </c>
      <c r="F201">
        <v>0.98089526726551601</v>
      </c>
      <c r="G201">
        <v>-11.9857014869128</v>
      </c>
      <c r="H201">
        <v>500.10989641899903</v>
      </c>
      <c r="I201">
        <v>-2.39661353889127E-2</v>
      </c>
      <c r="J201">
        <v>0.98087962098860104</v>
      </c>
      <c r="K201">
        <v>-12.0370540995534</v>
      </c>
      <c r="L201">
        <v>500.515555572805</v>
      </c>
      <c r="M201">
        <v>-2.4049310686813302E-2</v>
      </c>
      <c r="N201">
        <v>0.98081327582504696</v>
      </c>
      <c r="O201">
        <v>-12.302496668082901</v>
      </c>
      <c r="P201">
        <v>503.637354229707</v>
      </c>
      <c r="Q201">
        <v>-2.4427291909074399E-2</v>
      </c>
      <c r="R201">
        <v>0.98051177902230402</v>
      </c>
      <c r="T201" t="str">
        <f t="shared" si="12"/>
        <v/>
      </c>
      <c r="U201" t="str">
        <f t="shared" si="13"/>
        <v/>
      </c>
      <c r="V201" t="str">
        <f t="shared" si="14"/>
        <v/>
      </c>
      <c r="W201" t="str">
        <f t="shared" si="15"/>
        <v/>
      </c>
    </row>
    <row r="202" spans="1:23" x14ac:dyDescent="0.25">
      <c r="A202">
        <v>201</v>
      </c>
      <c r="B202" t="s">
        <v>298</v>
      </c>
      <c r="C202">
        <v>-11.977982802360501</v>
      </c>
      <c r="D202">
        <v>500.197221636069</v>
      </c>
      <c r="E202">
        <v>-2.3946520060991801E-2</v>
      </c>
      <c r="F202">
        <v>0.98089526726551601</v>
      </c>
      <c r="G202">
        <v>-11.9857014869128</v>
      </c>
      <c r="H202">
        <v>500.10989641899903</v>
      </c>
      <c r="I202">
        <v>-2.39661353889127E-2</v>
      </c>
      <c r="J202">
        <v>0.98087962098860104</v>
      </c>
      <c r="K202">
        <v>-12.0370540995533</v>
      </c>
      <c r="L202">
        <v>500.51555557280301</v>
      </c>
      <c r="M202">
        <v>-2.4049310686813399E-2</v>
      </c>
      <c r="N202">
        <v>0.98081327582504696</v>
      </c>
      <c r="O202">
        <v>-12.302496668083</v>
      </c>
      <c r="P202">
        <v>503.637354229712</v>
      </c>
      <c r="Q202">
        <v>-2.4427291909074202E-2</v>
      </c>
      <c r="R202">
        <v>0.98051177902230402</v>
      </c>
      <c r="T202" t="str">
        <f t="shared" si="12"/>
        <v/>
      </c>
      <c r="U202" t="str">
        <f t="shared" si="13"/>
        <v/>
      </c>
      <c r="V202" t="str">
        <f t="shared" si="14"/>
        <v/>
      </c>
      <c r="W202" t="str">
        <f t="shared" si="15"/>
        <v/>
      </c>
    </row>
    <row r="203" spans="1:23" x14ac:dyDescent="0.25">
      <c r="A203">
        <v>202</v>
      </c>
      <c r="B203" t="s">
        <v>299</v>
      </c>
      <c r="C203">
        <v>1.50217906260281</v>
      </c>
      <c r="D203">
        <v>1.02806516704538</v>
      </c>
      <c r="E203">
        <v>1.46117105292071</v>
      </c>
      <c r="F203">
        <v>0.143968504903565</v>
      </c>
      <c r="G203">
        <v>1.49436223285462</v>
      </c>
      <c r="H203">
        <v>1.0281460754209999</v>
      </c>
      <c r="I203">
        <v>1.45345322865986</v>
      </c>
      <c r="J203">
        <v>0.146097956736847</v>
      </c>
      <c r="K203">
        <v>1.4440474548721001</v>
      </c>
      <c r="L203">
        <v>1.0278650835632701</v>
      </c>
      <c r="M203">
        <v>1.4048998044238099</v>
      </c>
      <c r="N203">
        <v>0.16005107476118599</v>
      </c>
      <c r="O203">
        <v>1.1891434882060401</v>
      </c>
      <c r="P203">
        <v>1.0271038004986801</v>
      </c>
      <c r="Q203">
        <v>1.15776369207152</v>
      </c>
      <c r="R203">
        <v>0.246960483950913</v>
      </c>
      <c r="T203" t="str">
        <f t="shared" si="12"/>
        <v/>
      </c>
      <c r="U203" t="str">
        <f t="shared" si="13"/>
        <v/>
      </c>
      <c r="V203" t="str">
        <f t="shared" si="14"/>
        <v/>
      </c>
      <c r="W203" t="str">
        <f t="shared" si="15"/>
        <v/>
      </c>
    </row>
    <row r="204" spans="1:23" x14ac:dyDescent="0.25">
      <c r="A204">
        <v>203</v>
      </c>
      <c r="B204" t="s">
        <v>300</v>
      </c>
      <c r="C204">
        <v>1.55406782856227</v>
      </c>
      <c r="D204">
        <v>1.0294859665188401</v>
      </c>
      <c r="E204">
        <v>1.50955707907051</v>
      </c>
      <c r="F204">
        <v>0.13115648029459601</v>
      </c>
      <c r="G204">
        <v>1.5438970173597</v>
      </c>
      <c r="H204">
        <v>1.02957305470525</v>
      </c>
      <c r="I204">
        <v>1.4995507218297299</v>
      </c>
      <c r="J204">
        <v>0.133730820614267</v>
      </c>
      <c r="K204">
        <v>1.49612638893924</v>
      </c>
      <c r="L204">
        <v>1.0292663762328</v>
      </c>
      <c r="M204">
        <v>1.4535852170894701</v>
      </c>
      <c r="N204">
        <v>0.14606133786078801</v>
      </c>
      <c r="O204">
        <v>1.2394961801006501</v>
      </c>
      <c r="P204">
        <v>1.0284166494476199</v>
      </c>
      <c r="Q204">
        <v>1.20524709587929</v>
      </c>
      <c r="R204">
        <v>0.22810792620835799</v>
      </c>
      <c r="T204" t="str">
        <f t="shared" si="12"/>
        <v/>
      </c>
      <c r="U204" t="str">
        <f t="shared" si="13"/>
        <v/>
      </c>
      <c r="V204" t="str">
        <f t="shared" si="14"/>
        <v/>
      </c>
      <c r="W204" t="str">
        <f t="shared" si="15"/>
        <v/>
      </c>
    </row>
    <row r="205" spans="1:23" x14ac:dyDescent="0.25">
      <c r="A205">
        <v>204</v>
      </c>
      <c r="B205" t="s">
        <v>301</v>
      </c>
      <c r="C205">
        <v>2.3658073054055002</v>
      </c>
      <c r="D205">
        <v>0.75261013057132697</v>
      </c>
      <c r="E205">
        <v>3.14346991796344</v>
      </c>
      <c r="F205">
        <v>1.6695757533697099E-3</v>
      </c>
      <c r="G205">
        <v>2.3542357303788299</v>
      </c>
      <c r="H205">
        <v>0.75273763691218298</v>
      </c>
      <c r="I205">
        <v>3.1275647914141498</v>
      </c>
      <c r="J205">
        <v>1.76260965429532E-3</v>
      </c>
      <c r="K205">
        <v>2.3187020517893799</v>
      </c>
      <c r="L205">
        <v>0.75210749493532403</v>
      </c>
      <c r="M205">
        <v>3.08293969599222</v>
      </c>
      <c r="N205">
        <v>2.04966685360377E-3</v>
      </c>
      <c r="O205">
        <v>2.0444011985770398</v>
      </c>
      <c r="P205">
        <v>0.75089495343738499</v>
      </c>
      <c r="Q205">
        <v>2.7226194412658602</v>
      </c>
      <c r="R205">
        <v>6.4766616660387397E-3</v>
      </c>
      <c r="T205" t="str">
        <f t="shared" si="12"/>
        <v>**</v>
      </c>
      <c r="U205" t="str">
        <f t="shared" si="13"/>
        <v>**</v>
      </c>
      <c r="V205" t="str">
        <f t="shared" si="14"/>
        <v>**</v>
      </c>
      <c r="W205" t="str">
        <f t="shared" si="15"/>
        <v>**</v>
      </c>
    </row>
    <row r="206" spans="1:23" x14ac:dyDescent="0.25">
      <c r="A206">
        <v>205</v>
      </c>
      <c r="B206" t="s">
        <v>302</v>
      </c>
      <c r="C206">
        <v>-11.9414701819251</v>
      </c>
      <c r="D206">
        <v>551.92612026185202</v>
      </c>
      <c r="E206">
        <v>-2.16359939193667E-2</v>
      </c>
      <c r="F206">
        <v>0.98273832124995697</v>
      </c>
      <c r="G206">
        <v>-11.952992206188201</v>
      </c>
      <c r="H206">
        <v>551.84599552951397</v>
      </c>
      <c r="I206">
        <v>-2.16600143935427E-2</v>
      </c>
      <c r="J206">
        <v>0.982719160174781</v>
      </c>
      <c r="K206">
        <v>-11.998211272418599</v>
      </c>
      <c r="L206">
        <v>552.47659434679997</v>
      </c>
      <c r="M206">
        <v>-2.1717139504532801E-2</v>
      </c>
      <c r="N206">
        <v>0.98267359164954304</v>
      </c>
      <c r="O206">
        <v>-12.284337436580399</v>
      </c>
      <c r="P206">
        <v>557.48009630158106</v>
      </c>
      <c r="Q206">
        <v>-2.2035472688759199E-2</v>
      </c>
      <c r="R206">
        <v>0.98241965928755703</v>
      </c>
      <c r="T206" t="str">
        <f t="shared" si="12"/>
        <v/>
      </c>
      <c r="U206" t="str">
        <f t="shared" si="13"/>
        <v/>
      </c>
      <c r="V206" t="str">
        <f t="shared" si="14"/>
        <v/>
      </c>
      <c r="W206" t="str">
        <f t="shared" si="15"/>
        <v/>
      </c>
    </row>
    <row r="207" spans="1:23" x14ac:dyDescent="0.25">
      <c r="A207">
        <v>206</v>
      </c>
      <c r="B207" t="s">
        <v>303</v>
      </c>
      <c r="C207">
        <v>-11.9414701819251</v>
      </c>
      <c r="D207">
        <v>551.92612026185702</v>
      </c>
      <c r="E207">
        <v>-2.1635993919366599E-2</v>
      </c>
      <c r="F207">
        <v>0.98273832124995697</v>
      </c>
      <c r="G207">
        <v>-11.952992206188201</v>
      </c>
      <c r="H207">
        <v>551.84599552951101</v>
      </c>
      <c r="I207">
        <v>-2.1660014393542801E-2</v>
      </c>
      <c r="J207">
        <v>0.982719160174781</v>
      </c>
      <c r="K207">
        <v>-11.998211272418599</v>
      </c>
      <c r="L207">
        <v>552.47659434680099</v>
      </c>
      <c r="M207">
        <v>-2.1717139504532801E-2</v>
      </c>
      <c r="N207">
        <v>0.98267359164954304</v>
      </c>
      <c r="O207">
        <v>-12.2843374365803</v>
      </c>
      <c r="P207">
        <v>557.48009630157901</v>
      </c>
      <c r="Q207">
        <v>-2.20354726887593E-2</v>
      </c>
      <c r="R207">
        <v>0.98241965928755703</v>
      </c>
      <c r="T207" t="str">
        <f t="shared" si="12"/>
        <v/>
      </c>
      <c r="U207" t="str">
        <f t="shared" si="13"/>
        <v/>
      </c>
      <c r="V207" t="str">
        <f t="shared" si="14"/>
        <v/>
      </c>
      <c r="W207" t="str">
        <f t="shared" si="15"/>
        <v/>
      </c>
    </row>
    <row r="208" spans="1:23" x14ac:dyDescent="0.25">
      <c r="A208">
        <v>207</v>
      </c>
      <c r="B208" t="s">
        <v>304</v>
      </c>
      <c r="C208">
        <v>-11.9414701819251</v>
      </c>
      <c r="D208">
        <v>551.926120261851</v>
      </c>
      <c r="E208">
        <v>-2.16359939193667E-2</v>
      </c>
      <c r="F208">
        <v>0.98273832124995697</v>
      </c>
      <c r="G208">
        <v>-11.9529922061881</v>
      </c>
      <c r="H208">
        <v>551.84599552950897</v>
      </c>
      <c r="I208">
        <v>-2.1660014393542801E-2</v>
      </c>
      <c r="J208">
        <v>0.982719160174781</v>
      </c>
      <c r="K208">
        <v>-11.998211272418599</v>
      </c>
      <c r="L208">
        <v>552.47659434679895</v>
      </c>
      <c r="M208">
        <v>-2.1717139504532801E-2</v>
      </c>
      <c r="N208">
        <v>0.98267359164954304</v>
      </c>
      <c r="O208">
        <v>-12.284337436580399</v>
      </c>
      <c r="P208">
        <v>557.48009630158197</v>
      </c>
      <c r="Q208">
        <v>-2.2035472688759199E-2</v>
      </c>
      <c r="R208">
        <v>0.98241965928755703</v>
      </c>
      <c r="T208" t="str">
        <f t="shared" si="12"/>
        <v/>
      </c>
      <c r="U208" t="str">
        <f t="shared" si="13"/>
        <v/>
      </c>
      <c r="V208" t="str">
        <f t="shared" si="14"/>
        <v/>
      </c>
      <c r="W208" t="str">
        <f t="shared" si="15"/>
        <v/>
      </c>
    </row>
    <row r="209" spans="1:23" x14ac:dyDescent="0.25">
      <c r="A209">
        <v>208</v>
      </c>
      <c r="B209" t="s">
        <v>305</v>
      </c>
      <c r="C209">
        <v>-11.9414701819251</v>
      </c>
      <c r="D209">
        <v>551.92612026185805</v>
      </c>
      <c r="E209">
        <v>-2.1635993919366499E-2</v>
      </c>
      <c r="F209">
        <v>0.98273832124995697</v>
      </c>
      <c r="G209">
        <v>-11.952992206188201</v>
      </c>
      <c r="H209">
        <v>551.84599552951204</v>
      </c>
      <c r="I209">
        <v>-2.16600143935427E-2</v>
      </c>
      <c r="J209">
        <v>0.982719160174781</v>
      </c>
      <c r="K209">
        <v>-11.998211272418599</v>
      </c>
      <c r="L209">
        <v>552.47659434680702</v>
      </c>
      <c r="M209">
        <v>-2.17171395045326E-2</v>
      </c>
      <c r="N209">
        <v>0.98267359164954304</v>
      </c>
      <c r="O209">
        <v>-12.284337436580399</v>
      </c>
      <c r="P209">
        <v>557.48009630158106</v>
      </c>
      <c r="Q209">
        <v>-2.2035472688759199E-2</v>
      </c>
      <c r="R209">
        <v>0.98241965928755703</v>
      </c>
      <c r="T209" t="str">
        <f t="shared" si="12"/>
        <v/>
      </c>
      <c r="U209" t="str">
        <f t="shared" si="13"/>
        <v/>
      </c>
      <c r="V209" t="str">
        <f t="shared" si="14"/>
        <v/>
      </c>
      <c r="W209" t="str">
        <f t="shared" si="15"/>
        <v/>
      </c>
    </row>
    <row r="210" spans="1:23" x14ac:dyDescent="0.25">
      <c r="A210">
        <v>209</v>
      </c>
      <c r="B210" t="s">
        <v>306</v>
      </c>
      <c r="C210">
        <v>1.74785893406126</v>
      </c>
      <c r="D210">
        <v>1.03488711806822</v>
      </c>
      <c r="E210">
        <v>1.6889367966275599</v>
      </c>
      <c r="F210">
        <v>9.12315427114571E-2</v>
      </c>
      <c r="G210">
        <v>1.73643486785899</v>
      </c>
      <c r="H210">
        <v>1.0350107315908199</v>
      </c>
      <c r="I210">
        <v>1.67769745265354</v>
      </c>
      <c r="J210">
        <v>9.3406176994127899E-2</v>
      </c>
      <c r="K210">
        <v>1.6923504881129601</v>
      </c>
      <c r="L210">
        <v>1.0344739037487101</v>
      </c>
      <c r="M210">
        <v>1.63595280845678</v>
      </c>
      <c r="N210">
        <v>0.101849464446819</v>
      </c>
      <c r="O210">
        <v>1.4211978475923099</v>
      </c>
      <c r="P210">
        <v>1.0331970437221401</v>
      </c>
      <c r="Q210">
        <v>1.37553417930077</v>
      </c>
      <c r="R210">
        <v>0.168965896828012</v>
      </c>
      <c r="T210" t="str">
        <f t="shared" si="12"/>
        <v>^</v>
      </c>
      <c r="U210" t="str">
        <f t="shared" si="13"/>
        <v>^</v>
      </c>
      <c r="V210" t="str">
        <f t="shared" si="14"/>
        <v/>
      </c>
      <c r="W210" t="str">
        <f t="shared" si="15"/>
        <v/>
      </c>
    </row>
    <row r="211" spans="1:23" x14ac:dyDescent="0.25">
      <c r="A211">
        <v>210</v>
      </c>
      <c r="B211" t="s">
        <v>307</v>
      </c>
      <c r="C211">
        <v>-11.9308957717388</v>
      </c>
      <c r="D211">
        <v>568.31983242486103</v>
      </c>
      <c r="E211">
        <v>-2.0993277184843399E-2</v>
      </c>
      <c r="F211">
        <v>0.98325101852465602</v>
      </c>
      <c r="G211">
        <v>-11.9435649084632</v>
      </c>
      <c r="H211">
        <v>568.29062302882801</v>
      </c>
      <c r="I211">
        <v>-2.1016649623404601E-2</v>
      </c>
      <c r="J211">
        <v>0.98323237413026698</v>
      </c>
      <c r="K211">
        <v>-11.9928887613972</v>
      </c>
      <c r="L211">
        <v>568.94184083004802</v>
      </c>
      <c r="M211">
        <v>-2.1079287724559699E-2</v>
      </c>
      <c r="N211">
        <v>0.983182407225765</v>
      </c>
      <c r="O211">
        <v>-12.277965781569799</v>
      </c>
      <c r="P211">
        <v>573.83296415679297</v>
      </c>
      <c r="Q211">
        <v>-2.13964107126738E-2</v>
      </c>
      <c r="R211">
        <v>0.98292943674785804</v>
      </c>
      <c r="T211" t="str">
        <f t="shared" si="12"/>
        <v/>
      </c>
      <c r="U211" t="str">
        <f t="shared" si="13"/>
        <v/>
      </c>
      <c r="V211" t="str">
        <f t="shared" si="14"/>
        <v/>
      </c>
      <c r="W211" t="str">
        <f t="shared" si="15"/>
        <v/>
      </c>
    </row>
    <row r="212" spans="1:23" x14ac:dyDescent="0.25">
      <c r="A212">
        <v>211</v>
      </c>
      <c r="B212" t="s">
        <v>308</v>
      </c>
      <c r="C212">
        <v>1.82106620831827</v>
      </c>
      <c r="D212">
        <v>1.03717620212582</v>
      </c>
      <c r="E212">
        <v>1.7557925110369701</v>
      </c>
      <c r="F212">
        <v>7.9123843594902404E-2</v>
      </c>
      <c r="G212">
        <v>1.8087514339686099</v>
      </c>
      <c r="H212">
        <v>1.03732250803821</v>
      </c>
      <c r="I212">
        <v>1.74367317777508</v>
      </c>
      <c r="J212">
        <v>8.1216095009766301E-2</v>
      </c>
      <c r="K212">
        <v>1.76044287562794</v>
      </c>
      <c r="L212">
        <v>1.0367286992350599</v>
      </c>
      <c r="M212">
        <v>1.69807479712567</v>
      </c>
      <c r="N212">
        <v>8.9493645640970704E-2</v>
      </c>
      <c r="O212">
        <v>1.48901392720591</v>
      </c>
      <c r="P212">
        <v>1.0352646915766699</v>
      </c>
      <c r="Q212">
        <v>1.4382929692484701</v>
      </c>
      <c r="R212">
        <v>0.15035094592110601</v>
      </c>
      <c r="T212" t="str">
        <f t="shared" si="12"/>
        <v>^</v>
      </c>
      <c r="U212" t="str">
        <f t="shared" si="13"/>
        <v>^</v>
      </c>
      <c r="V212" t="str">
        <f t="shared" si="14"/>
        <v>^</v>
      </c>
      <c r="W212" t="str">
        <f t="shared" si="15"/>
        <v/>
      </c>
    </row>
    <row r="213" spans="1:23" x14ac:dyDescent="0.25">
      <c r="A213">
        <v>212</v>
      </c>
      <c r="B213" t="s">
        <v>309</v>
      </c>
      <c r="C213">
        <v>-11.913308282455899</v>
      </c>
      <c r="D213">
        <v>584.92404127943496</v>
      </c>
      <c r="E213">
        <v>-2.0367274110322599E-2</v>
      </c>
      <c r="F213">
        <v>0.98375038990923303</v>
      </c>
      <c r="G213">
        <v>-11.932161803014701</v>
      </c>
      <c r="H213">
        <v>584.883963942381</v>
      </c>
      <c r="I213">
        <v>-2.0400904347909601E-2</v>
      </c>
      <c r="J213">
        <v>0.98372356243602199</v>
      </c>
      <c r="K213">
        <v>-11.9823302655539</v>
      </c>
      <c r="L213">
        <v>585.597909649754</v>
      </c>
      <c r="M213">
        <v>-2.0461702591664899E-2</v>
      </c>
      <c r="N213">
        <v>0.98367506257991499</v>
      </c>
      <c r="O213">
        <v>-12.2670880567733</v>
      </c>
      <c r="P213">
        <v>590.97494686275297</v>
      </c>
      <c r="Q213">
        <v>-2.0757374101718299E-2</v>
      </c>
      <c r="R213">
        <v>0.98343920094463</v>
      </c>
      <c r="T213" t="str">
        <f t="shared" si="12"/>
        <v/>
      </c>
      <c r="U213" t="str">
        <f t="shared" si="13"/>
        <v/>
      </c>
      <c r="V213" t="str">
        <f t="shared" si="14"/>
        <v/>
      </c>
      <c r="W213" t="str">
        <f t="shared" si="15"/>
        <v/>
      </c>
    </row>
    <row r="214" spans="1:23" x14ac:dyDescent="0.25">
      <c r="A214">
        <v>213</v>
      </c>
      <c r="B214" t="s">
        <v>310</v>
      </c>
      <c r="C214">
        <v>-11.913308282455899</v>
      </c>
      <c r="D214">
        <v>584.92404127942996</v>
      </c>
      <c r="E214">
        <v>-2.03672741103227E-2</v>
      </c>
      <c r="F214">
        <v>0.98375038990923203</v>
      </c>
      <c r="G214">
        <v>-11.932161803014701</v>
      </c>
      <c r="H214">
        <v>584.88396394237702</v>
      </c>
      <c r="I214">
        <v>-2.0400904347909699E-2</v>
      </c>
      <c r="J214">
        <v>0.98372356243602199</v>
      </c>
      <c r="K214">
        <v>-11.982330265553999</v>
      </c>
      <c r="L214">
        <v>585.59790964976105</v>
      </c>
      <c r="M214">
        <v>-2.0461702591664702E-2</v>
      </c>
      <c r="N214">
        <v>0.98367506257991599</v>
      </c>
      <c r="O214">
        <v>-12.2670880567733</v>
      </c>
      <c r="P214">
        <v>590.97494686274899</v>
      </c>
      <c r="Q214">
        <v>-2.07573741017185E-2</v>
      </c>
      <c r="R214">
        <v>0.98343920094463</v>
      </c>
      <c r="T214" t="str">
        <f t="shared" si="12"/>
        <v/>
      </c>
      <c r="U214" t="str">
        <f t="shared" si="13"/>
        <v/>
      </c>
      <c r="V214" t="str">
        <f t="shared" si="14"/>
        <v/>
      </c>
      <c r="W214" t="str">
        <f t="shared" si="15"/>
        <v/>
      </c>
    </row>
    <row r="215" spans="1:23" x14ac:dyDescent="0.25">
      <c r="A215">
        <v>214</v>
      </c>
      <c r="B215" t="s">
        <v>311</v>
      </c>
      <c r="C215">
        <v>1.9008840287633599</v>
      </c>
      <c r="D215">
        <v>1.03962942857371</v>
      </c>
      <c r="E215">
        <v>1.8284246064208001</v>
      </c>
      <c r="F215">
        <v>6.7485851221981197E-2</v>
      </c>
      <c r="G215">
        <v>1.88249390341821</v>
      </c>
      <c r="H215">
        <v>1.03985873399335</v>
      </c>
      <c r="I215">
        <v>1.8103361945991501</v>
      </c>
      <c r="J215">
        <v>7.0243667387397193E-2</v>
      </c>
      <c r="K215">
        <v>1.83330825804603</v>
      </c>
      <c r="L215">
        <v>1.0391800027533</v>
      </c>
      <c r="M215">
        <v>1.7641873912014201</v>
      </c>
      <c r="N215">
        <v>7.7700434865823606E-2</v>
      </c>
      <c r="O215">
        <v>1.56283671702995</v>
      </c>
      <c r="P215">
        <v>1.03747833061438</v>
      </c>
      <c r="Q215">
        <v>1.50638010540853</v>
      </c>
      <c r="R215">
        <v>0.13196962484258601</v>
      </c>
      <c r="T215" t="str">
        <f t="shared" si="12"/>
        <v>^</v>
      </c>
      <c r="U215" t="str">
        <f t="shared" si="13"/>
        <v>^</v>
      </c>
      <c r="V215" t="str">
        <f t="shared" si="14"/>
        <v>^</v>
      </c>
      <c r="W215" t="str">
        <f t="shared" si="15"/>
        <v/>
      </c>
    </row>
    <row r="216" spans="1:23" x14ac:dyDescent="0.25">
      <c r="A216">
        <v>215</v>
      </c>
      <c r="B216" t="s">
        <v>312</v>
      </c>
      <c r="C216">
        <v>-11.8661071941429</v>
      </c>
      <c r="D216">
        <v>606.82540396555805</v>
      </c>
      <c r="E216">
        <v>-1.9554400848413301E-2</v>
      </c>
      <c r="F216">
        <v>0.98439883972151998</v>
      </c>
      <c r="G216">
        <v>-11.8870916150063</v>
      </c>
      <c r="H216">
        <v>606.47856535053097</v>
      </c>
      <c r="I216">
        <v>-1.96001842342702E-2</v>
      </c>
      <c r="J216">
        <v>0.98436231686454201</v>
      </c>
      <c r="K216">
        <v>-11.942684141177599</v>
      </c>
      <c r="L216">
        <v>606.40918400065004</v>
      </c>
      <c r="M216">
        <v>-1.96941016994308E-2</v>
      </c>
      <c r="N216">
        <v>0.98428739603062798</v>
      </c>
      <c r="O216">
        <v>-12.2574538544922</v>
      </c>
      <c r="P216">
        <v>610.136462760771</v>
      </c>
      <c r="Q216">
        <v>-2.00896923927955E-2</v>
      </c>
      <c r="R216">
        <v>0.98397182276643802</v>
      </c>
      <c r="T216" t="str">
        <f t="shared" si="12"/>
        <v/>
      </c>
      <c r="U216" t="str">
        <f t="shared" si="13"/>
        <v/>
      </c>
      <c r="V216" t="str">
        <f t="shared" si="14"/>
        <v/>
      </c>
      <c r="W216" t="str">
        <f t="shared" si="15"/>
        <v/>
      </c>
    </row>
    <row r="217" spans="1:23" x14ac:dyDescent="0.25">
      <c r="A217">
        <v>216</v>
      </c>
      <c r="B217" t="s">
        <v>313</v>
      </c>
      <c r="C217">
        <v>2.0243832318888102</v>
      </c>
      <c r="D217">
        <v>1.04141747085041</v>
      </c>
      <c r="E217">
        <v>1.94387293141502</v>
      </c>
      <c r="F217">
        <v>5.1910776186196703E-2</v>
      </c>
      <c r="G217">
        <v>2.0033228959495601</v>
      </c>
      <c r="H217">
        <v>1.0418284984910799</v>
      </c>
      <c r="I217">
        <v>1.92289124251357</v>
      </c>
      <c r="J217">
        <v>5.44937098221304E-2</v>
      </c>
      <c r="K217">
        <v>1.9464361348075001</v>
      </c>
      <c r="L217">
        <v>1.04130014093829</v>
      </c>
      <c r="M217">
        <v>1.8692364077215999</v>
      </c>
      <c r="N217">
        <v>6.1589931072170603E-2</v>
      </c>
      <c r="O217">
        <v>1.6409470662213701</v>
      </c>
      <c r="P217">
        <v>1.0400025854909301</v>
      </c>
      <c r="Q217">
        <v>1.5778297949584099</v>
      </c>
      <c r="R217">
        <v>0.114604716932557</v>
      </c>
      <c r="T217" t="str">
        <f t="shared" si="12"/>
        <v>^</v>
      </c>
      <c r="U217" t="str">
        <f t="shared" si="13"/>
        <v>^</v>
      </c>
      <c r="V217" t="str">
        <f t="shared" si="14"/>
        <v>^</v>
      </c>
      <c r="W217" t="str">
        <f t="shared" si="15"/>
        <v/>
      </c>
    </row>
    <row r="218" spans="1:23" x14ac:dyDescent="0.25">
      <c r="A218">
        <v>217</v>
      </c>
      <c r="B218" t="s">
        <v>314</v>
      </c>
      <c r="C218">
        <v>-11.861013651603001</v>
      </c>
      <c r="D218">
        <v>627.19055761900097</v>
      </c>
      <c r="E218">
        <v>-1.89113396359647E-2</v>
      </c>
      <c r="F218">
        <v>0.98491183343793898</v>
      </c>
      <c r="G218">
        <v>-11.8832235537553</v>
      </c>
      <c r="H218">
        <v>626.81392694935403</v>
      </c>
      <c r="I218">
        <v>-1.8958135808484398E-2</v>
      </c>
      <c r="J218">
        <v>0.98487450218706396</v>
      </c>
      <c r="K218">
        <v>-11.93776961555</v>
      </c>
      <c r="L218">
        <v>626.73267360762395</v>
      </c>
      <c r="M218">
        <v>-1.9047626074500602E-2</v>
      </c>
      <c r="N218">
        <v>0.98480311217645999</v>
      </c>
      <c r="O218">
        <v>-12.241703014408399</v>
      </c>
      <c r="P218">
        <v>630.95949002232396</v>
      </c>
      <c r="Q218">
        <v>-1.9401725796968802E-2</v>
      </c>
      <c r="R218">
        <v>0.98452063368157094</v>
      </c>
      <c r="T218" t="str">
        <f t="shared" si="12"/>
        <v/>
      </c>
      <c r="U218" t="str">
        <f t="shared" si="13"/>
        <v/>
      </c>
      <c r="V218" t="str">
        <f t="shared" si="14"/>
        <v/>
      </c>
      <c r="W218" t="str">
        <f t="shared" si="15"/>
        <v/>
      </c>
    </row>
    <row r="219" spans="1:23" x14ac:dyDescent="0.25">
      <c r="A219">
        <v>218</v>
      </c>
      <c r="B219" t="s">
        <v>315</v>
      </c>
      <c r="C219">
        <v>-11.861013651603001</v>
      </c>
      <c r="D219">
        <v>627.19055761900199</v>
      </c>
      <c r="E219">
        <v>-1.89113396359647E-2</v>
      </c>
      <c r="F219">
        <v>0.98491183343793898</v>
      </c>
      <c r="G219">
        <v>-11.8832235537553</v>
      </c>
      <c r="H219">
        <v>626.81392694937199</v>
      </c>
      <c r="I219">
        <v>-1.8958135808483999E-2</v>
      </c>
      <c r="J219">
        <v>0.98487450218706396</v>
      </c>
      <c r="K219">
        <v>-11.93776961555</v>
      </c>
      <c r="L219">
        <v>626.73267360762395</v>
      </c>
      <c r="M219">
        <v>-1.9047626074500602E-2</v>
      </c>
      <c r="N219">
        <v>0.98480311217645999</v>
      </c>
      <c r="O219">
        <v>-12.241703014408399</v>
      </c>
      <c r="P219">
        <v>630.95949002232896</v>
      </c>
      <c r="Q219">
        <v>-1.9401725796968701E-2</v>
      </c>
      <c r="R219">
        <v>0.98452063368157094</v>
      </c>
      <c r="T219" t="str">
        <f t="shared" si="12"/>
        <v/>
      </c>
      <c r="U219" t="str">
        <f t="shared" si="13"/>
        <v/>
      </c>
      <c r="V219" t="str">
        <f t="shared" si="14"/>
        <v/>
      </c>
      <c r="W219" t="str">
        <f t="shared" si="15"/>
        <v/>
      </c>
    </row>
    <row r="220" spans="1:23" x14ac:dyDescent="0.25">
      <c r="A220">
        <v>219</v>
      </c>
      <c r="B220" t="s">
        <v>316</v>
      </c>
      <c r="C220">
        <v>-11.861013651603001</v>
      </c>
      <c r="D220">
        <v>627.19055761899995</v>
      </c>
      <c r="E220">
        <v>-1.8911339635964801E-2</v>
      </c>
      <c r="F220">
        <v>0.98491183343793798</v>
      </c>
      <c r="G220">
        <v>-11.8832235537553</v>
      </c>
      <c r="H220">
        <v>626.81392694936198</v>
      </c>
      <c r="I220">
        <v>-1.8958135808484201E-2</v>
      </c>
      <c r="J220">
        <v>0.98487450218706396</v>
      </c>
      <c r="K220">
        <v>-11.93776961555</v>
      </c>
      <c r="L220">
        <v>626.73267360762497</v>
      </c>
      <c r="M220">
        <v>-1.9047626074500602E-2</v>
      </c>
      <c r="N220">
        <v>0.98480311217645999</v>
      </c>
      <c r="O220">
        <v>-12.241703014408399</v>
      </c>
      <c r="P220">
        <v>630.95949002232305</v>
      </c>
      <c r="Q220">
        <v>-1.9401725796968899E-2</v>
      </c>
      <c r="R220">
        <v>0.98452063368157094</v>
      </c>
      <c r="T220" t="str">
        <f t="shared" si="12"/>
        <v/>
      </c>
      <c r="U220" t="str">
        <f t="shared" si="13"/>
        <v/>
      </c>
      <c r="V220" t="str">
        <f t="shared" si="14"/>
        <v/>
      </c>
      <c r="W220" t="str">
        <f t="shared" si="15"/>
        <v/>
      </c>
    </row>
    <row r="221" spans="1:23" x14ac:dyDescent="0.25">
      <c r="A221">
        <v>220</v>
      </c>
      <c r="B221" t="s">
        <v>317</v>
      </c>
      <c r="C221">
        <v>-11.861013651603001</v>
      </c>
      <c r="D221">
        <v>627.19055761899995</v>
      </c>
      <c r="E221">
        <v>-1.8911339635964801E-2</v>
      </c>
      <c r="F221">
        <v>0.98491183343793898</v>
      </c>
      <c r="G221">
        <v>-11.8832235537553</v>
      </c>
      <c r="H221">
        <v>626.81392694936096</v>
      </c>
      <c r="I221">
        <v>-1.8958135808484201E-2</v>
      </c>
      <c r="J221">
        <v>0.98487450218706396</v>
      </c>
      <c r="K221">
        <v>-11.937769615550099</v>
      </c>
      <c r="L221">
        <v>626.73267360762497</v>
      </c>
      <c r="M221">
        <v>-1.9047626074500602E-2</v>
      </c>
      <c r="N221">
        <v>0.98480311217645999</v>
      </c>
      <c r="O221">
        <v>-12.241703014408399</v>
      </c>
      <c r="P221">
        <v>630.95949002232805</v>
      </c>
      <c r="Q221">
        <v>-1.9401725796968701E-2</v>
      </c>
      <c r="R221">
        <v>0.98452063368157094</v>
      </c>
      <c r="T221" t="str">
        <f t="shared" si="12"/>
        <v/>
      </c>
      <c r="U221" t="str">
        <f t="shared" si="13"/>
        <v/>
      </c>
      <c r="V221" t="str">
        <f t="shared" si="14"/>
        <v/>
      </c>
      <c r="W221" t="str">
        <f t="shared" si="15"/>
        <v/>
      </c>
    </row>
    <row r="222" spans="1:23" x14ac:dyDescent="0.25">
      <c r="A222">
        <v>221</v>
      </c>
      <c r="B222" t="s">
        <v>318</v>
      </c>
      <c r="C222">
        <v>2.10137015065225</v>
      </c>
      <c r="D222">
        <v>1.0445779477134001</v>
      </c>
      <c r="E222">
        <v>2.0116930050573898</v>
      </c>
      <c r="F222">
        <v>4.4252308436372297E-2</v>
      </c>
      <c r="G222">
        <v>2.0791760102334398</v>
      </c>
      <c r="H222">
        <v>1.04504447523257</v>
      </c>
      <c r="I222">
        <v>1.9895574394292901</v>
      </c>
      <c r="J222">
        <v>4.6639708473685502E-2</v>
      </c>
      <c r="K222">
        <v>2.0231531773679001</v>
      </c>
      <c r="L222">
        <v>1.0444425476622801</v>
      </c>
      <c r="M222">
        <v>1.93706507064099</v>
      </c>
      <c r="N222">
        <v>5.2737389687451099E-2</v>
      </c>
      <c r="O222">
        <v>1.7290870143577399</v>
      </c>
      <c r="P222">
        <v>1.04287183439255</v>
      </c>
      <c r="Q222">
        <v>1.6580052863014501</v>
      </c>
      <c r="R222">
        <v>9.7316399382019206E-2</v>
      </c>
      <c r="T222" t="str">
        <f t="shared" si="12"/>
        <v>*</v>
      </c>
      <c r="U222" t="str">
        <f t="shared" si="13"/>
        <v>*</v>
      </c>
      <c r="V222" t="str">
        <f t="shared" si="14"/>
        <v>^</v>
      </c>
      <c r="W222" t="str">
        <f t="shared" si="15"/>
        <v>^</v>
      </c>
    </row>
    <row r="223" spans="1:23" x14ac:dyDescent="0.25">
      <c r="A223">
        <v>222</v>
      </c>
      <c r="B223" t="s">
        <v>319</v>
      </c>
      <c r="C223">
        <v>-11.851375133189499</v>
      </c>
      <c r="D223">
        <v>650.40854332624303</v>
      </c>
      <c r="E223">
        <v>-1.8221432136454701E-2</v>
      </c>
      <c r="F223">
        <v>0.98546220510159499</v>
      </c>
      <c r="G223">
        <v>-11.874070564571801</v>
      </c>
      <c r="H223">
        <v>650.03992632137999</v>
      </c>
      <c r="I223">
        <v>-1.8266678835818499E-2</v>
      </c>
      <c r="J223">
        <v>0.98542610946638398</v>
      </c>
      <c r="K223">
        <v>-11.924929912338101</v>
      </c>
      <c r="L223">
        <v>650.12576731687898</v>
      </c>
      <c r="M223">
        <v>-1.83424969626311E-2</v>
      </c>
      <c r="N223">
        <v>0.98536562548725304</v>
      </c>
      <c r="O223">
        <v>-12.2422789387329</v>
      </c>
      <c r="P223">
        <v>654.46385739153504</v>
      </c>
      <c r="Q223">
        <v>-1.8705813622048401E-2</v>
      </c>
      <c r="R223">
        <v>0.98507579046750304</v>
      </c>
      <c r="T223" t="str">
        <f t="shared" si="12"/>
        <v/>
      </c>
      <c r="U223" t="str">
        <f t="shared" si="13"/>
        <v/>
      </c>
      <c r="V223" t="str">
        <f t="shared" si="14"/>
        <v/>
      </c>
      <c r="W223" t="str">
        <f t="shared" si="15"/>
        <v/>
      </c>
    </row>
    <row r="224" spans="1:23" x14ac:dyDescent="0.25">
      <c r="A224">
        <v>223</v>
      </c>
      <c r="B224" t="s">
        <v>320</v>
      </c>
      <c r="C224">
        <v>2.1905918540843499</v>
      </c>
      <c r="D224">
        <v>1.0482582194781001</v>
      </c>
      <c r="E224">
        <v>2.0897445051038801</v>
      </c>
      <c r="F224">
        <v>3.6640756822075099E-2</v>
      </c>
      <c r="G224">
        <v>2.1681946885881702</v>
      </c>
      <c r="H224">
        <v>1.04881444335659</v>
      </c>
      <c r="I224">
        <v>2.0672814932345398</v>
      </c>
      <c r="J224">
        <v>3.8707637074127797E-2</v>
      </c>
      <c r="K224">
        <v>2.1161268207354</v>
      </c>
      <c r="L224">
        <v>1.04809386260199</v>
      </c>
      <c r="M224">
        <v>2.0190241506442299</v>
      </c>
      <c r="N224">
        <v>4.34847094258504E-2</v>
      </c>
      <c r="O224">
        <v>1.80793891816199</v>
      </c>
      <c r="P224">
        <v>1.04625940515111</v>
      </c>
      <c r="Q224">
        <v>1.72800254818342</v>
      </c>
      <c r="R224">
        <v>8.3987767529773605E-2</v>
      </c>
      <c r="T224" t="str">
        <f t="shared" si="12"/>
        <v>*</v>
      </c>
      <c r="U224" t="str">
        <f t="shared" si="13"/>
        <v>*</v>
      </c>
      <c r="V224" t="str">
        <f t="shared" si="14"/>
        <v>*</v>
      </c>
      <c r="W224" t="str">
        <f t="shared" si="15"/>
        <v>^</v>
      </c>
    </row>
    <row r="225" spans="1:23" x14ac:dyDescent="0.25">
      <c r="A225">
        <v>224</v>
      </c>
      <c r="B225" t="s">
        <v>321</v>
      </c>
      <c r="C225">
        <v>2.2605818764106602</v>
      </c>
      <c r="D225">
        <v>1.0523861295974599</v>
      </c>
      <c r="E225">
        <v>2.1480536590455901</v>
      </c>
      <c r="F225">
        <v>3.1709492989975101E-2</v>
      </c>
      <c r="G225">
        <v>2.2382808528160498</v>
      </c>
      <c r="H225">
        <v>1.0530191781284</v>
      </c>
      <c r="I225">
        <v>2.1255841292409201</v>
      </c>
      <c r="J225">
        <v>3.3537902242676401E-2</v>
      </c>
      <c r="K225">
        <v>2.2137540414266801</v>
      </c>
      <c r="L225">
        <v>1.05249907701331</v>
      </c>
      <c r="M225">
        <v>2.10333110002213</v>
      </c>
      <c r="N225">
        <v>3.5436836673107701E-2</v>
      </c>
      <c r="O225">
        <v>1.9076510405503</v>
      </c>
      <c r="P225">
        <v>1.0503065925711901</v>
      </c>
      <c r="Q225">
        <v>1.8162801738493299</v>
      </c>
      <c r="R225">
        <v>6.9327404951506202E-2</v>
      </c>
      <c r="T225" t="str">
        <f t="shared" si="12"/>
        <v>*</v>
      </c>
      <c r="U225" t="str">
        <f t="shared" si="13"/>
        <v>*</v>
      </c>
      <c r="V225" t="str">
        <f t="shared" si="14"/>
        <v>*</v>
      </c>
      <c r="W225" t="str">
        <f t="shared" si="15"/>
        <v>^</v>
      </c>
    </row>
    <row r="226" spans="1:23" x14ac:dyDescent="0.25">
      <c r="A226">
        <v>225</v>
      </c>
      <c r="B226" t="s">
        <v>322</v>
      </c>
      <c r="C226">
        <v>2.3627891031049399</v>
      </c>
      <c r="D226">
        <v>1.0576775509442</v>
      </c>
      <c r="E226">
        <v>2.2339408650544299</v>
      </c>
      <c r="F226">
        <v>2.54869642654518E-2</v>
      </c>
      <c r="G226">
        <v>2.3393569125790901</v>
      </c>
      <c r="H226">
        <v>1.0584331165737799</v>
      </c>
      <c r="I226">
        <v>2.2102075945542401</v>
      </c>
      <c r="J226">
        <v>2.70907581454841E-2</v>
      </c>
      <c r="K226">
        <v>2.3081365633395201</v>
      </c>
      <c r="L226">
        <v>1.05776981608222</v>
      </c>
      <c r="M226">
        <v>2.1820783012020799</v>
      </c>
      <c r="N226">
        <v>2.91037543442101E-2</v>
      </c>
      <c r="O226">
        <v>2.0055407379824901</v>
      </c>
      <c r="P226">
        <v>1.0551907212780001</v>
      </c>
      <c r="Q226">
        <v>1.90064288620115</v>
      </c>
      <c r="R226">
        <v>5.7348804139508797E-2</v>
      </c>
      <c r="T226" t="str">
        <f t="shared" si="12"/>
        <v>*</v>
      </c>
      <c r="U226" t="str">
        <f t="shared" si="13"/>
        <v>*</v>
      </c>
      <c r="V226" t="str">
        <f t="shared" si="14"/>
        <v>*</v>
      </c>
      <c r="W226" t="str">
        <f t="shared" si="15"/>
        <v>^</v>
      </c>
    </row>
    <row r="227" spans="1:23" x14ac:dyDescent="0.25">
      <c r="A227">
        <v>226</v>
      </c>
      <c r="B227" t="s">
        <v>323</v>
      </c>
      <c r="C227">
        <v>-11.806986548834599</v>
      </c>
      <c r="D227">
        <v>737.89192175565802</v>
      </c>
      <c r="E227">
        <v>-1.6000970061770502E-2</v>
      </c>
      <c r="F227">
        <v>0.98723361779719399</v>
      </c>
      <c r="G227">
        <v>-11.808791094121</v>
      </c>
      <c r="H227">
        <v>737.44644769337697</v>
      </c>
      <c r="I227">
        <v>-1.6013082890367299E-2</v>
      </c>
      <c r="J227">
        <v>0.98722395439635002</v>
      </c>
      <c r="K227">
        <v>-11.840285087303799</v>
      </c>
      <c r="L227">
        <v>737.00111569787998</v>
      </c>
      <c r="M227">
        <v>-1.6065491401722101E-2</v>
      </c>
      <c r="N227">
        <v>0.98718214383270297</v>
      </c>
      <c r="O227">
        <v>-12.1925565938592</v>
      </c>
      <c r="P227">
        <v>743.61555454787504</v>
      </c>
      <c r="Q227">
        <v>-1.63963173165096E-2</v>
      </c>
      <c r="R227">
        <v>0.98691821771111998</v>
      </c>
      <c r="T227" t="str">
        <f t="shared" si="12"/>
        <v/>
      </c>
      <c r="U227" t="str">
        <f t="shared" si="13"/>
        <v/>
      </c>
      <c r="V227" t="str">
        <f t="shared" si="14"/>
        <v/>
      </c>
      <c r="W227" t="str">
        <f t="shared" si="15"/>
        <v/>
      </c>
    </row>
    <row r="228" spans="1:23" x14ac:dyDescent="0.25">
      <c r="A228">
        <v>227</v>
      </c>
      <c r="B228" t="s">
        <v>324</v>
      </c>
      <c r="C228">
        <v>-11.806986548834599</v>
      </c>
      <c r="D228">
        <v>737.89192175565404</v>
      </c>
      <c r="E228">
        <v>-1.6000970061770599E-2</v>
      </c>
      <c r="F228">
        <v>0.98723361779719399</v>
      </c>
      <c r="G228">
        <v>-11.808791094121</v>
      </c>
      <c r="H228">
        <v>737.44644769337401</v>
      </c>
      <c r="I228">
        <v>-1.6013082890367399E-2</v>
      </c>
      <c r="J228">
        <v>0.98722395439635002</v>
      </c>
      <c r="K228">
        <v>-11.840285087303799</v>
      </c>
      <c r="L228">
        <v>737.00111569786804</v>
      </c>
      <c r="M228">
        <v>-1.6065491401722299E-2</v>
      </c>
      <c r="N228">
        <v>0.98718214383270197</v>
      </c>
      <c r="O228">
        <v>-12.1925565938592</v>
      </c>
      <c r="P228">
        <v>743.61555454787401</v>
      </c>
      <c r="Q228">
        <v>-1.63963173165096E-2</v>
      </c>
      <c r="R228">
        <v>0.98691821771111998</v>
      </c>
      <c r="T228" t="str">
        <f t="shared" si="12"/>
        <v/>
      </c>
      <c r="U228" t="str">
        <f t="shared" si="13"/>
        <v/>
      </c>
      <c r="V228" t="str">
        <f t="shared" si="14"/>
        <v/>
      </c>
      <c r="W228" t="str">
        <f t="shared" si="15"/>
        <v/>
      </c>
    </row>
    <row r="229" spans="1:23" x14ac:dyDescent="0.25">
      <c r="A229">
        <v>228</v>
      </c>
      <c r="B229" t="s">
        <v>325</v>
      </c>
      <c r="C229">
        <v>-11.806986548834599</v>
      </c>
      <c r="D229">
        <v>737.89192175566097</v>
      </c>
      <c r="E229">
        <v>-1.6000970061770502E-2</v>
      </c>
      <c r="F229">
        <v>0.98723361779719399</v>
      </c>
      <c r="G229">
        <v>-11.808791094120901</v>
      </c>
      <c r="H229">
        <v>737.44644769337003</v>
      </c>
      <c r="I229">
        <v>-1.6013082890367399E-2</v>
      </c>
      <c r="J229">
        <v>0.98722395439635002</v>
      </c>
      <c r="K229">
        <v>-11.840285087303901</v>
      </c>
      <c r="L229">
        <v>737.00111569788396</v>
      </c>
      <c r="M229">
        <v>-1.6065491401722001E-2</v>
      </c>
      <c r="N229">
        <v>0.98718214383270297</v>
      </c>
      <c r="O229">
        <v>-12.1925565938592</v>
      </c>
      <c r="P229">
        <v>743.61555454787003</v>
      </c>
      <c r="Q229">
        <v>-1.6396317316509701E-2</v>
      </c>
      <c r="R229">
        <v>0.98691821771111998</v>
      </c>
      <c r="T229" t="str">
        <f t="shared" si="12"/>
        <v/>
      </c>
      <c r="U229" t="str">
        <f t="shared" si="13"/>
        <v/>
      </c>
      <c r="V229" t="str">
        <f t="shared" si="14"/>
        <v/>
      </c>
      <c r="W229" t="str">
        <f t="shared" si="15"/>
        <v/>
      </c>
    </row>
    <row r="230" spans="1:23" x14ac:dyDescent="0.25">
      <c r="A230">
        <v>229</v>
      </c>
      <c r="B230" t="s">
        <v>326</v>
      </c>
      <c r="C230">
        <v>-11.806986548834599</v>
      </c>
      <c r="D230">
        <v>737.89192175565904</v>
      </c>
      <c r="E230">
        <v>-1.6000970061770502E-2</v>
      </c>
      <c r="F230">
        <v>0.98723361779719399</v>
      </c>
      <c r="G230">
        <v>-11.808791094120901</v>
      </c>
      <c r="H230">
        <v>737.44644769336799</v>
      </c>
      <c r="I230">
        <v>-1.60130828903675E-2</v>
      </c>
      <c r="J230">
        <v>0.98722395439635002</v>
      </c>
      <c r="K230">
        <v>-11.840285087303799</v>
      </c>
      <c r="L230">
        <v>737.00111569787703</v>
      </c>
      <c r="M230">
        <v>-1.6065491401722101E-2</v>
      </c>
      <c r="N230">
        <v>0.98718214383270197</v>
      </c>
      <c r="O230">
        <v>-12.1925565938592</v>
      </c>
      <c r="P230">
        <v>743.61555454788004</v>
      </c>
      <c r="Q230">
        <v>-1.63963173165095E-2</v>
      </c>
      <c r="R230">
        <v>0.98691821771111998</v>
      </c>
      <c r="T230" t="str">
        <f t="shared" si="12"/>
        <v/>
      </c>
      <c r="U230" t="str">
        <f t="shared" si="13"/>
        <v/>
      </c>
      <c r="V230" t="str">
        <f t="shared" si="14"/>
        <v/>
      </c>
      <c r="W230" t="str">
        <f t="shared" si="15"/>
        <v/>
      </c>
    </row>
    <row r="231" spans="1:23" x14ac:dyDescent="0.25">
      <c r="A231">
        <v>230</v>
      </c>
      <c r="B231" t="s">
        <v>327</v>
      </c>
      <c r="C231">
        <v>-11.806986548834599</v>
      </c>
      <c r="D231">
        <v>737.891921755672</v>
      </c>
      <c r="E231">
        <v>-1.60009700617703E-2</v>
      </c>
      <c r="F231">
        <v>0.98723361779719399</v>
      </c>
      <c r="G231">
        <v>-11.808791094120901</v>
      </c>
      <c r="H231">
        <v>737.44644769336901</v>
      </c>
      <c r="I231">
        <v>-1.6013082890367399E-2</v>
      </c>
      <c r="J231">
        <v>0.98722395439635002</v>
      </c>
      <c r="K231">
        <v>-11.840285087303799</v>
      </c>
      <c r="L231">
        <v>737.00111569787805</v>
      </c>
      <c r="M231">
        <v>-1.6065491401722101E-2</v>
      </c>
      <c r="N231">
        <v>0.98718214383270197</v>
      </c>
      <c r="O231">
        <v>-12.1925565938592</v>
      </c>
      <c r="P231">
        <v>743.61555454787299</v>
      </c>
      <c r="Q231">
        <v>-1.6396317316509701E-2</v>
      </c>
      <c r="R231">
        <v>0.98691821771111998</v>
      </c>
      <c r="T231" t="str">
        <f t="shared" si="12"/>
        <v/>
      </c>
      <c r="U231" t="str">
        <f t="shared" si="13"/>
        <v/>
      </c>
      <c r="V231" t="str">
        <f t="shared" si="14"/>
        <v/>
      </c>
      <c r="W231" t="str">
        <f t="shared" si="15"/>
        <v/>
      </c>
    </row>
    <row r="232" spans="1:23" x14ac:dyDescent="0.25">
      <c r="A232">
        <v>231</v>
      </c>
      <c r="B232" t="s">
        <v>328</v>
      </c>
      <c r="C232">
        <v>-11.806986548834599</v>
      </c>
      <c r="D232">
        <v>737.89192175565995</v>
      </c>
      <c r="E232">
        <v>-1.6000970061770502E-2</v>
      </c>
      <c r="F232">
        <v>0.98723361779719399</v>
      </c>
      <c r="G232">
        <v>-11.808791094120901</v>
      </c>
      <c r="H232">
        <v>737.44644769336901</v>
      </c>
      <c r="I232">
        <v>-1.6013082890367399E-2</v>
      </c>
      <c r="J232">
        <v>0.98722395439635002</v>
      </c>
      <c r="K232">
        <v>-11.840285087303799</v>
      </c>
      <c r="L232">
        <v>737.00111569787998</v>
      </c>
      <c r="M232">
        <v>-1.6065491401722001E-2</v>
      </c>
      <c r="N232">
        <v>0.98718214383270297</v>
      </c>
      <c r="O232">
        <v>-12.1925565938592</v>
      </c>
      <c r="P232">
        <v>743.61555454787401</v>
      </c>
      <c r="Q232">
        <v>-1.63963173165096E-2</v>
      </c>
      <c r="R232">
        <v>0.98691821771111998</v>
      </c>
      <c r="T232" t="str">
        <f t="shared" si="12"/>
        <v/>
      </c>
      <c r="U232" t="str">
        <f t="shared" si="13"/>
        <v/>
      </c>
      <c r="V232" t="str">
        <f t="shared" si="14"/>
        <v/>
      </c>
      <c r="W232" t="str">
        <f t="shared" si="15"/>
        <v/>
      </c>
    </row>
    <row r="233" spans="1:23" x14ac:dyDescent="0.25">
      <c r="A233">
        <v>232</v>
      </c>
      <c r="B233" t="s">
        <v>329</v>
      </c>
      <c r="C233">
        <v>-11.806986548834599</v>
      </c>
      <c r="D233">
        <v>737.891921755662</v>
      </c>
      <c r="E233">
        <v>-1.6000970061770401E-2</v>
      </c>
      <c r="F233">
        <v>0.98723361779719399</v>
      </c>
      <c r="G233">
        <v>-11.808791094121</v>
      </c>
      <c r="H233">
        <v>737.44644769337401</v>
      </c>
      <c r="I233">
        <v>-1.6013082890367399E-2</v>
      </c>
      <c r="J233">
        <v>0.98722395439635002</v>
      </c>
      <c r="K233">
        <v>-11.840285087303799</v>
      </c>
      <c r="L233">
        <v>737.00111569787998</v>
      </c>
      <c r="M233">
        <v>-1.6065491401722001E-2</v>
      </c>
      <c r="N233">
        <v>0.98718214383270297</v>
      </c>
      <c r="O233">
        <v>-12.1925565938592</v>
      </c>
      <c r="P233">
        <v>743.61555454787504</v>
      </c>
      <c r="Q233">
        <v>-1.63963173165096E-2</v>
      </c>
      <c r="R233">
        <v>0.98691821771111998</v>
      </c>
      <c r="T233" t="str">
        <f t="shared" si="12"/>
        <v/>
      </c>
      <c r="U233" t="str">
        <f t="shared" si="13"/>
        <v/>
      </c>
      <c r="V233" t="str">
        <f t="shared" si="14"/>
        <v/>
      </c>
      <c r="W233" t="str">
        <f t="shared" si="15"/>
        <v/>
      </c>
    </row>
    <row r="234" spans="1:23" x14ac:dyDescent="0.25">
      <c r="A234">
        <v>233</v>
      </c>
      <c r="B234" t="s">
        <v>330</v>
      </c>
      <c r="C234">
        <v>-11.806986548834599</v>
      </c>
      <c r="D234">
        <v>737.89192175565904</v>
      </c>
      <c r="E234">
        <v>-1.6000970061770502E-2</v>
      </c>
      <c r="F234">
        <v>0.98723361779719399</v>
      </c>
      <c r="G234">
        <v>-11.808791094120901</v>
      </c>
      <c r="H234">
        <v>737.44644769336799</v>
      </c>
      <c r="I234">
        <v>-1.60130828903675E-2</v>
      </c>
      <c r="J234">
        <v>0.98722395439635002</v>
      </c>
      <c r="K234">
        <v>-11.840285087303799</v>
      </c>
      <c r="L234">
        <v>737.00111569787896</v>
      </c>
      <c r="M234">
        <v>-1.6065491401722101E-2</v>
      </c>
      <c r="N234">
        <v>0.98718214383270197</v>
      </c>
      <c r="O234">
        <v>-12.1925565938592</v>
      </c>
      <c r="P234">
        <v>743.61555454787299</v>
      </c>
      <c r="Q234">
        <v>-1.63963173165096E-2</v>
      </c>
      <c r="R234">
        <v>0.98691821771111998</v>
      </c>
      <c r="T234" t="str">
        <f t="shared" si="12"/>
        <v/>
      </c>
      <c r="U234" t="str">
        <f t="shared" si="13"/>
        <v/>
      </c>
      <c r="V234" t="str">
        <f t="shared" si="14"/>
        <v/>
      </c>
      <c r="W234" t="str">
        <f t="shared" si="15"/>
        <v/>
      </c>
    </row>
    <row r="235" spans="1:23" x14ac:dyDescent="0.25">
      <c r="A235">
        <v>234</v>
      </c>
      <c r="B235" t="s">
        <v>331</v>
      </c>
      <c r="C235">
        <v>-11.806986548834599</v>
      </c>
      <c r="D235">
        <v>737.89192175565802</v>
      </c>
      <c r="E235">
        <v>-1.6000970061770502E-2</v>
      </c>
      <c r="F235">
        <v>0.98723361779719399</v>
      </c>
      <c r="G235">
        <v>-11.808791094120901</v>
      </c>
      <c r="H235">
        <v>737.44644769336696</v>
      </c>
      <c r="I235">
        <v>-1.60130828903675E-2</v>
      </c>
      <c r="J235">
        <v>0.98722395439635002</v>
      </c>
      <c r="K235">
        <v>-11.840285087303901</v>
      </c>
      <c r="L235">
        <v>737.00111569788396</v>
      </c>
      <c r="M235">
        <v>-1.6065491401722001E-2</v>
      </c>
      <c r="N235">
        <v>0.98718214383270297</v>
      </c>
      <c r="O235">
        <v>-12.1925565938592</v>
      </c>
      <c r="P235">
        <v>743.61555454787003</v>
      </c>
      <c r="Q235">
        <v>-1.6396317316509701E-2</v>
      </c>
      <c r="R235">
        <v>0.98691821771111998</v>
      </c>
      <c r="T235" t="str">
        <f t="shared" si="12"/>
        <v/>
      </c>
      <c r="U235" t="str">
        <f t="shared" si="13"/>
        <v/>
      </c>
      <c r="V235" t="str">
        <f t="shared" si="14"/>
        <v/>
      </c>
      <c r="W235" t="str">
        <f t="shared" si="15"/>
        <v/>
      </c>
    </row>
    <row r="236" spans="1:23" x14ac:dyDescent="0.25">
      <c r="A236">
        <v>235</v>
      </c>
      <c r="B236" t="s">
        <v>332</v>
      </c>
      <c r="C236">
        <v>-11.806986548834599</v>
      </c>
      <c r="D236">
        <v>737.89192175565904</v>
      </c>
      <c r="E236">
        <v>-1.6000970061770502E-2</v>
      </c>
      <c r="F236">
        <v>0.98723361779719399</v>
      </c>
      <c r="G236">
        <v>-11.808791094120901</v>
      </c>
      <c r="H236">
        <v>737.44644769336901</v>
      </c>
      <c r="I236">
        <v>-1.60130828903675E-2</v>
      </c>
      <c r="J236">
        <v>0.98722395439635002</v>
      </c>
      <c r="K236">
        <v>-11.840285087303799</v>
      </c>
      <c r="L236">
        <v>737.00111569787703</v>
      </c>
      <c r="M236">
        <v>-1.6065491401722101E-2</v>
      </c>
      <c r="N236">
        <v>0.98718214383270197</v>
      </c>
      <c r="O236">
        <v>-12.1925565938592</v>
      </c>
      <c r="P236">
        <v>743.61555454787106</v>
      </c>
      <c r="Q236">
        <v>-1.6396317316509701E-2</v>
      </c>
      <c r="R236">
        <v>0.98691821771111998</v>
      </c>
      <c r="T236" t="str">
        <f t="shared" si="12"/>
        <v/>
      </c>
      <c r="U236" t="str">
        <f t="shared" si="13"/>
        <v/>
      </c>
      <c r="V236" t="str">
        <f t="shared" si="14"/>
        <v/>
      </c>
      <c r="W236" t="str">
        <f t="shared" si="15"/>
        <v/>
      </c>
    </row>
    <row r="237" spans="1:23" x14ac:dyDescent="0.25">
      <c r="A237">
        <v>236</v>
      </c>
      <c r="B237" t="s">
        <v>333</v>
      </c>
      <c r="C237">
        <v>-11.806986548834599</v>
      </c>
      <c r="D237">
        <v>737.89192175566302</v>
      </c>
      <c r="E237">
        <v>-1.6000970061770401E-2</v>
      </c>
      <c r="F237">
        <v>0.98723361779719399</v>
      </c>
      <c r="G237">
        <v>-11.808791094121</v>
      </c>
      <c r="H237">
        <v>737.44644769338402</v>
      </c>
      <c r="I237">
        <v>-1.6013082890367202E-2</v>
      </c>
      <c r="J237">
        <v>0.98722395439635002</v>
      </c>
      <c r="K237">
        <v>-11.840285087303799</v>
      </c>
      <c r="L237">
        <v>737.00111569787896</v>
      </c>
      <c r="M237">
        <v>-1.6065491401722101E-2</v>
      </c>
      <c r="N237">
        <v>0.98718214383270297</v>
      </c>
      <c r="O237">
        <v>-12.1925565938592</v>
      </c>
      <c r="P237">
        <v>743.61555454787901</v>
      </c>
      <c r="Q237">
        <v>-1.63963173165095E-2</v>
      </c>
      <c r="R237">
        <v>0.98691821771111998</v>
      </c>
      <c r="T237" t="str">
        <f t="shared" si="12"/>
        <v/>
      </c>
      <c r="U237" t="str">
        <f t="shared" si="13"/>
        <v/>
      </c>
      <c r="V237" t="str">
        <f t="shared" si="14"/>
        <v/>
      </c>
      <c r="W237" t="str">
        <f t="shared" si="15"/>
        <v/>
      </c>
    </row>
    <row r="238" spans="1:23" x14ac:dyDescent="0.25">
      <c r="A238">
        <v>237</v>
      </c>
      <c r="B238" t="s">
        <v>334</v>
      </c>
      <c r="C238">
        <v>-11.806986548834599</v>
      </c>
      <c r="D238">
        <v>737.891921755662</v>
      </c>
      <c r="E238">
        <v>-1.6000970061770401E-2</v>
      </c>
      <c r="F238">
        <v>0.98723361779719399</v>
      </c>
      <c r="G238">
        <v>-11.808791094120901</v>
      </c>
      <c r="H238">
        <v>737.44644769336901</v>
      </c>
      <c r="I238">
        <v>-1.60130828903675E-2</v>
      </c>
      <c r="J238">
        <v>0.98722395439635002</v>
      </c>
      <c r="K238">
        <v>-11.840285087303799</v>
      </c>
      <c r="L238">
        <v>737.00111569787703</v>
      </c>
      <c r="M238">
        <v>-1.6065491401722101E-2</v>
      </c>
      <c r="N238">
        <v>0.98718214383270197</v>
      </c>
      <c r="O238">
        <v>-12.1925565938592</v>
      </c>
      <c r="P238">
        <v>743.61555454787299</v>
      </c>
      <c r="Q238">
        <v>-1.6396317316509701E-2</v>
      </c>
      <c r="R238">
        <v>0.98691821771111998</v>
      </c>
      <c r="T238" t="str">
        <f t="shared" si="12"/>
        <v/>
      </c>
      <c r="U238" t="str">
        <f t="shared" si="13"/>
        <v/>
      </c>
      <c r="V238" t="str">
        <f t="shared" si="14"/>
        <v/>
      </c>
      <c r="W238" t="str">
        <f t="shared" si="15"/>
        <v/>
      </c>
    </row>
    <row r="239" spans="1:23" x14ac:dyDescent="0.25">
      <c r="A239">
        <v>238</v>
      </c>
      <c r="B239" t="s">
        <v>335</v>
      </c>
      <c r="C239">
        <v>-11.806986548834599</v>
      </c>
      <c r="D239">
        <v>737.89192175566302</v>
      </c>
      <c r="E239">
        <v>-1.6000970061770401E-2</v>
      </c>
      <c r="F239">
        <v>0.98723361779719399</v>
      </c>
      <c r="G239">
        <v>-11.808791094120901</v>
      </c>
      <c r="H239">
        <v>737.44644769337106</v>
      </c>
      <c r="I239">
        <v>-1.6013082890367399E-2</v>
      </c>
      <c r="J239">
        <v>0.98722395439635002</v>
      </c>
      <c r="K239">
        <v>-11.840285087303799</v>
      </c>
      <c r="L239">
        <v>737.00111569787703</v>
      </c>
      <c r="M239">
        <v>-1.6065491401722101E-2</v>
      </c>
      <c r="N239">
        <v>0.98718214383270197</v>
      </c>
      <c r="O239">
        <v>-12.1925565938592</v>
      </c>
      <c r="P239">
        <v>743.61555454787299</v>
      </c>
      <c r="Q239">
        <v>-1.6396317316509701E-2</v>
      </c>
      <c r="R239">
        <v>0.98691821771111998</v>
      </c>
      <c r="T239" t="str">
        <f t="shared" si="12"/>
        <v/>
      </c>
      <c r="U239" t="str">
        <f t="shared" si="13"/>
        <v/>
      </c>
      <c r="V239" t="str">
        <f t="shared" si="14"/>
        <v/>
      </c>
      <c r="W239" t="str">
        <f t="shared" si="15"/>
        <v/>
      </c>
    </row>
    <row r="240" spans="1:23" x14ac:dyDescent="0.25">
      <c r="A240">
        <v>239</v>
      </c>
      <c r="B240" t="s">
        <v>336</v>
      </c>
      <c r="C240">
        <v>-11.806986548834599</v>
      </c>
      <c r="D240">
        <v>737.89192175565904</v>
      </c>
      <c r="E240">
        <v>-1.6000970061770502E-2</v>
      </c>
      <c r="F240">
        <v>0.98723361779719399</v>
      </c>
      <c r="G240">
        <v>-11.808791094121</v>
      </c>
      <c r="H240">
        <v>737.44644769337901</v>
      </c>
      <c r="I240">
        <v>-1.6013082890367299E-2</v>
      </c>
      <c r="J240">
        <v>0.98722395439635002</v>
      </c>
      <c r="K240">
        <v>-11.840285087303901</v>
      </c>
      <c r="L240">
        <v>737.00111569788305</v>
      </c>
      <c r="M240">
        <v>-1.6065491401722001E-2</v>
      </c>
      <c r="N240">
        <v>0.98718214383270297</v>
      </c>
      <c r="O240">
        <v>-12.1925565938592</v>
      </c>
      <c r="P240">
        <v>743.61555454787697</v>
      </c>
      <c r="Q240">
        <v>-1.63963173165096E-2</v>
      </c>
      <c r="R240">
        <v>0.98691821771111998</v>
      </c>
      <c r="T240" t="str">
        <f t="shared" si="12"/>
        <v/>
      </c>
      <c r="U240" t="str">
        <f t="shared" si="13"/>
        <v/>
      </c>
      <c r="V240" t="str">
        <f t="shared" si="14"/>
        <v/>
      </c>
      <c r="W240" t="str">
        <f t="shared" si="15"/>
        <v/>
      </c>
    </row>
    <row r="241" spans="1:23" x14ac:dyDescent="0.25">
      <c r="A241">
        <v>240</v>
      </c>
      <c r="B241" t="s">
        <v>337</v>
      </c>
      <c r="C241">
        <v>-11.806986548834599</v>
      </c>
      <c r="D241">
        <v>737.89192175566302</v>
      </c>
      <c r="E241">
        <v>-1.6000970061770401E-2</v>
      </c>
      <c r="F241">
        <v>0.98723361779719399</v>
      </c>
      <c r="G241">
        <v>-11.808791094121</v>
      </c>
      <c r="H241">
        <v>737.44644769337901</v>
      </c>
      <c r="I241">
        <v>-1.6013082890367299E-2</v>
      </c>
      <c r="J241">
        <v>0.98722395439635002</v>
      </c>
      <c r="K241">
        <v>-11.840285087303799</v>
      </c>
      <c r="L241">
        <v>737.00111569787703</v>
      </c>
      <c r="M241">
        <v>-1.6065491401722101E-2</v>
      </c>
      <c r="N241">
        <v>0.98718214383270197</v>
      </c>
      <c r="O241">
        <v>-12.1925565938592</v>
      </c>
      <c r="P241">
        <v>743.61555454786901</v>
      </c>
      <c r="Q241">
        <v>-1.6396317316509701E-2</v>
      </c>
      <c r="R241">
        <v>0.98691821771111998</v>
      </c>
      <c r="T241" t="str">
        <f t="shared" si="12"/>
        <v/>
      </c>
      <c r="U241" t="str">
        <f t="shared" si="13"/>
        <v/>
      </c>
      <c r="V241" t="str">
        <f t="shared" si="14"/>
        <v/>
      </c>
      <c r="W241" t="str">
        <f t="shared" si="15"/>
        <v/>
      </c>
    </row>
    <row r="242" spans="1:23" x14ac:dyDescent="0.25">
      <c r="A242">
        <v>241</v>
      </c>
      <c r="B242" t="s">
        <v>338</v>
      </c>
      <c r="C242">
        <v>-11.806986548834599</v>
      </c>
      <c r="D242">
        <v>737.89192175565302</v>
      </c>
      <c r="E242">
        <v>-1.6000970061770599E-2</v>
      </c>
      <c r="F242">
        <v>0.98723361779719399</v>
      </c>
      <c r="G242">
        <v>-11.808791094120901</v>
      </c>
      <c r="H242">
        <v>737.44644769337106</v>
      </c>
      <c r="I242">
        <v>-1.6013082890367399E-2</v>
      </c>
      <c r="J242">
        <v>0.98722395439635002</v>
      </c>
      <c r="K242">
        <v>-11.840285087303799</v>
      </c>
      <c r="L242">
        <v>737.00111569787805</v>
      </c>
      <c r="M242">
        <v>-1.6065491401722101E-2</v>
      </c>
      <c r="N242">
        <v>0.98718214383270197</v>
      </c>
      <c r="O242">
        <v>-12.1925565938592</v>
      </c>
      <c r="P242">
        <v>743.61555454787106</v>
      </c>
      <c r="Q242">
        <v>-1.6396317316509701E-2</v>
      </c>
      <c r="R242">
        <v>0.98691821771111998</v>
      </c>
      <c r="T242" t="str">
        <f t="shared" si="12"/>
        <v/>
      </c>
      <c r="U242" t="str">
        <f t="shared" si="13"/>
        <v/>
      </c>
      <c r="V242" t="str">
        <f t="shared" si="14"/>
        <v/>
      </c>
      <c r="W242" t="str">
        <f t="shared" si="15"/>
        <v/>
      </c>
    </row>
    <row r="243" spans="1:23" x14ac:dyDescent="0.25">
      <c r="A243">
        <v>242</v>
      </c>
      <c r="B243" t="s">
        <v>339</v>
      </c>
      <c r="C243">
        <v>-11.806986548834599</v>
      </c>
      <c r="D243">
        <v>737.89192175565495</v>
      </c>
      <c r="E243">
        <v>-1.6000970061770599E-2</v>
      </c>
      <c r="F243">
        <v>0.98723361779719399</v>
      </c>
      <c r="G243">
        <v>-11.808791094121</v>
      </c>
      <c r="H243">
        <v>737.44644769337697</v>
      </c>
      <c r="I243">
        <v>-1.6013082890367299E-2</v>
      </c>
      <c r="J243">
        <v>0.98722395439635002</v>
      </c>
      <c r="K243">
        <v>-11.840285087303799</v>
      </c>
      <c r="L243">
        <v>737.00111569787998</v>
      </c>
      <c r="M243">
        <v>-1.6065491401722001E-2</v>
      </c>
      <c r="N243">
        <v>0.98718214383270297</v>
      </c>
      <c r="O243">
        <v>-12.1925565938592</v>
      </c>
      <c r="P243">
        <v>743.61555454787299</v>
      </c>
      <c r="Q243">
        <v>-1.6396317316509701E-2</v>
      </c>
      <c r="R243">
        <v>0.98691821771111998</v>
      </c>
      <c r="T243" t="str">
        <f t="shared" si="12"/>
        <v/>
      </c>
      <c r="U243" t="str">
        <f t="shared" si="13"/>
        <v/>
      </c>
      <c r="V243" t="str">
        <f t="shared" si="14"/>
        <v/>
      </c>
      <c r="W243" t="str">
        <f t="shared" si="15"/>
        <v/>
      </c>
    </row>
    <row r="244" spans="1:23" x14ac:dyDescent="0.25">
      <c r="A244">
        <v>243</v>
      </c>
      <c r="B244" t="s">
        <v>340</v>
      </c>
      <c r="C244">
        <v>-11.806986548834599</v>
      </c>
      <c r="D244">
        <v>737.89192175565097</v>
      </c>
      <c r="E244">
        <v>-1.6000970061770599E-2</v>
      </c>
      <c r="F244">
        <v>0.98723361779719399</v>
      </c>
      <c r="G244">
        <v>-11.808791094120901</v>
      </c>
      <c r="H244">
        <v>737.44644769336696</v>
      </c>
      <c r="I244">
        <v>-1.60130828903675E-2</v>
      </c>
      <c r="J244">
        <v>0.98722395439635002</v>
      </c>
      <c r="K244">
        <v>-11.840285087303799</v>
      </c>
      <c r="L244">
        <v>737.00111569787202</v>
      </c>
      <c r="M244">
        <v>-1.6065491401722198E-2</v>
      </c>
      <c r="N244">
        <v>0.98718214383270197</v>
      </c>
      <c r="O244">
        <v>-12.1925565938592</v>
      </c>
      <c r="P244">
        <v>743.61555454787594</v>
      </c>
      <c r="Q244">
        <v>-1.63963173165096E-2</v>
      </c>
      <c r="R244">
        <v>0.98691821771111998</v>
      </c>
      <c r="T244" t="str">
        <f t="shared" si="12"/>
        <v/>
      </c>
      <c r="U244" t="str">
        <f t="shared" si="13"/>
        <v/>
      </c>
      <c r="V244" t="str">
        <f t="shared" si="14"/>
        <v/>
      </c>
      <c r="W244" t="str">
        <f t="shared" si="15"/>
        <v/>
      </c>
    </row>
    <row r="245" spans="1:23" x14ac:dyDescent="0.25">
      <c r="A245">
        <v>244</v>
      </c>
      <c r="B245" t="s">
        <v>341</v>
      </c>
      <c r="C245">
        <v>-11.806986548834599</v>
      </c>
      <c r="D245">
        <v>737.89192175565904</v>
      </c>
      <c r="E245">
        <v>-1.6000970061770502E-2</v>
      </c>
      <c r="F245">
        <v>0.98723361779719399</v>
      </c>
      <c r="G245">
        <v>-11.808791094120901</v>
      </c>
      <c r="H245">
        <v>737.44644769336799</v>
      </c>
      <c r="I245">
        <v>-1.60130828903675E-2</v>
      </c>
      <c r="J245">
        <v>0.98722395439635002</v>
      </c>
      <c r="K245">
        <v>-11.840285087303799</v>
      </c>
      <c r="L245">
        <v>737.00111569787805</v>
      </c>
      <c r="M245">
        <v>-1.6065491401722101E-2</v>
      </c>
      <c r="N245">
        <v>0.98718214383270197</v>
      </c>
      <c r="O245">
        <v>-12.1925565938592</v>
      </c>
      <c r="P245">
        <v>743.61555454787901</v>
      </c>
      <c r="Q245">
        <v>-1.63963173165095E-2</v>
      </c>
      <c r="R245">
        <v>0.98691821771111998</v>
      </c>
      <c r="T245" t="str">
        <f t="shared" si="12"/>
        <v/>
      </c>
      <c r="U245" t="str">
        <f t="shared" si="13"/>
        <v/>
      </c>
      <c r="V245" t="str">
        <f t="shared" si="14"/>
        <v/>
      </c>
      <c r="W245" t="str">
        <f t="shared" si="15"/>
        <v/>
      </c>
    </row>
    <row r="246" spans="1:23" x14ac:dyDescent="0.25">
      <c r="A246">
        <v>245</v>
      </c>
      <c r="B246" t="s">
        <v>342</v>
      </c>
      <c r="C246">
        <v>-11.806986548834599</v>
      </c>
      <c r="D246">
        <v>737.891921755662</v>
      </c>
      <c r="E246">
        <v>-1.6000970061770502E-2</v>
      </c>
      <c r="F246">
        <v>0.98723361779719399</v>
      </c>
      <c r="G246">
        <v>-11.808791094120901</v>
      </c>
      <c r="H246">
        <v>737.44644769336401</v>
      </c>
      <c r="I246">
        <v>-1.60130828903675E-2</v>
      </c>
      <c r="J246">
        <v>0.98722395439635002</v>
      </c>
      <c r="K246">
        <v>-11.840285087303901</v>
      </c>
      <c r="L246">
        <v>737.00111569788203</v>
      </c>
      <c r="M246">
        <v>-1.6065491401722001E-2</v>
      </c>
      <c r="N246">
        <v>0.98718214383270297</v>
      </c>
      <c r="O246">
        <v>-12.1925565938592</v>
      </c>
      <c r="P246">
        <v>743.61555454786901</v>
      </c>
      <c r="Q246">
        <v>-1.6396317316509701E-2</v>
      </c>
      <c r="R246">
        <v>0.98691821771111998</v>
      </c>
      <c r="T246" t="str">
        <f t="shared" si="12"/>
        <v/>
      </c>
      <c r="U246" t="str">
        <f t="shared" si="13"/>
        <v/>
      </c>
      <c r="V246" t="str">
        <f t="shared" si="14"/>
        <v/>
      </c>
      <c r="W246" t="str">
        <f t="shared" si="15"/>
        <v/>
      </c>
    </row>
    <row r="247" spans="1:23" x14ac:dyDescent="0.25">
      <c r="A247">
        <v>246</v>
      </c>
      <c r="B247" t="s">
        <v>343</v>
      </c>
      <c r="C247">
        <v>2.5150078770031499</v>
      </c>
      <c r="D247">
        <v>1.0632660392664299</v>
      </c>
      <c r="E247">
        <v>2.36536086371978</v>
      </c>
      <c r="F247">
        <v>1.8012510119208899E-2</v>
      </c>
      <c r="G247">
        <v>2.5121823333153599</v>
      </c>
      <c r="H247">
        <v>1.0633390252907</v>
      </c>
      <c r="I247">
        <v>2.3625412719415402</v>
      </c>
      <c r="J247">
        <v>1.8150120344665701E-2</v>
      </c>
      <c r="K247">
        <v>2.4779966759964598</v>
      </c>
      <c r="L247">
        <v>1.0626208937744901</v>
      </c>
      <c r="M247">
        <v>2.3319668289172002</v>
      </c>
      <c r="N247">
        <v>1.9702436262697701E-2</v>
      </c>
      <c r="O247">
        <v>2.1393422604104102</v>
      </c>
      <c r="P247">
        <v>1.0608452924109499</v>
      </c>
      <c r="Q247">
        <v>2.0166392552380499</v>
      </c>
      <c r="R247">
        <v>4.37331733180873E-2</v>
      </c>
      <c r="T247" t="str">
        <f t="shared" si="12"/>
        <v>*</v>
      </c>
      <c r="U247" t="str">
        <f t="shared" si="13"/>
        <v>*</v>
      </c>
      <c r="V247" t="str">
        <f t="shared" si="14"/>
        <v>*</v>
      </c>
      <c r="W247" t="str">
        <f t="shared" si="15"/>
        <v>*</v>
      </c>
    </row>
    <row r="248" spans="1:23" x14ac:dyDescent="0.25">
      <c r="A248">
        <v>247</v>
      </c>
      <c r="B248" t="s">
        <v>344</v>
      </c>
      <c r="C248">
        <v>-11.846652184538</v>
      </c>
      <c r="D248">
        <v>777.87454370147998</v>
      </c>
      <c r="E248">
        <v>-1.52295151968417E-2</v>
      </c>
      <c r="F248">
        <v>0.98784907466823302</v>
      </c>
      <c r="G248">
        <v>-11.850234063715201</v>
      </c>
      <c r="H248">
        <v>777.58231149106905</v>
      </c>
      <c r="I248">
        <v>-1.5239845208144601E-2</v>
      </c>
      <c r="J248">
        <v>0.98784083346812901</v>
      </c>
      <c r="K248">
        <v>-11.858692825913201</v>
      </c>
      <c r="L248">
        <v>776.82273503270801</v>
      </c>
      <c r="M248">
        <v>-1.52656356348966E-2</v>
      </c>
      <c r="N248">
        <v>0.98782025807833895</v>
      </c>
      <c r="O248">
        <v>-12.1821209261718</v>
      </c>
      <c r="P248">
        <v>782.670376194102</v>
      </c>
      <c r="Q248">
        <v>-1.55648166798006E-2</v>
      </c>
      <c r="R248">
        <v>0.98758157450339301</v>
      </c>
      <c r="T248" t="str">
        <f t="shared" si="12"/>
        <v/>
      </c>
      <c r="U248" t="str">
        <f t="shared" si="13"/>
        <v/>
      </c>
      <c r="V248" t="str">
        <f t="shared" si="14"/>
        <v/>
      </c>
      <c r="W248" t="str">
        <f t="shared" si="15"/>
        <v/>
      </c>
    </row>
    <row r="249" spans="1:23" x14ac:dyDescent="0.25">
      <c r="A249">
        <v>248</v>
      </c>
      <c r="B249" t="s">
        <v>345</v>
      </c>
      <c r="C249">
        <v>-11.846652184538</v>
      </c>
      <c r="D249">
        <v>777.87454370148203</v>
      </c>
      <c r="E249">
        <v>-1.52295151968417E-2</v>
      </c>
      <c r="F249">
        <v>0.98784907466823302</v>
      </c>
      <c r="G249">
        <v>-11.850234063715099</v>
      </c>
      <c r="H249">
        <v>777.58231149105495</v>
      </c>
      <c r="I249">
        <v>-1.52398452081448E-2</v>
      </c>
      <c r="J249">
        <v>0.98784083346812901</v>
      </c>
      <c r="K249">
        <v>-11.858692825913201</v>
      </c>
      <c r="L249">
        <v>776.82273503271495</v>
      </c>
      <c r="M249">
        <v>-1.52656356348965E-2</v>
      </c>
      <c r="N249">
        <v>0.98782025807833895</v>
      </c>
      <c r="O249">
        <v>-12.1821209261718</v>
      </c>
      <c r="P249">
        <v>782.67037619411099</v>
      </c>
      <c r="Q249">
        <v>-1.55648166798004E-2</v>
      </c>
      <c r="R249">
        <v>0.98758157450339301</v>
      </c>
      <c r="T249" t="str">
        <f t="shared" si="12"/>
        <v/>
      </c>
      <c r="U249" t="str">
        <f t="shared" si="13"/>
        <v/>
      </c>
      <c r="V249" t="str">
        <f t="shared" si="14"/>
        <v/>
      </c>
      <c r="W249" t="str">
        <f t="shared" si="15"/>
        <v/>
      </c>
    </row>
    <row r="250" spans="1:23" x14ac:dyDescent="0.25">
      <c r="A250">
        <v>249</v>
      </c>
      <c r="B250" t="s">
        <v>346</v>
      </c>
      <c r="C250">
        <v>-11.846652184538</v>
      </c>
      <c r="D250">
        <v>777.87454370146304</v>
      </c>
      <c r="E250">
        <v>-1.5229515196842E-2</v>
      </c>
      <c r="F250">
        <v>0.98784907466823202</v>
      </c>
      <c r="G250">
        <v>-11.850234063715201</v>
      </c>
      <c r="H250">
        <v>777.58231149106803</v>
      </c>
      <c r="I250">
        <v>-1.5239845208144601E-2</v>
      </c>
      <c r="J250">
        <v>0.98784083346812901</v>
      </c>
      <c r="K250">
        <v>-11.858692825913099</v>
      </c>
      <c r="L250">
        <v>776.82273503270096</v>
      </c>
      <c r="M250">
        <v>-1.52656356348968E-2</v>
      </c>
      <c r="N250">
        <v>0.98782025807833895</v>
      </c>
      <c r="O250">
        <v>-12.1821209261718</v>
      </c>
      <c r="P250">
        <v>782.67037619409905</v>
      </c>
      <c r="Q250">
        <v>-1.55648166798006E-2</v>
      </c>
      <c r="R250">
        <v>0.98758157450339301</v>
      </c>
      <c r="T250" t="str">
        <f t="shared" si="12"/>
        <v/>
      </c>
      <c r="U250" t="str">
        <f t="shared" si="13"/>
        <v/>
      </c>
      <c r="V250" t="str">
        <f t="shared" si="14"/>
        <v/>
      </c>
      <c r="W250" t="str">
        <f t="shared" si="15"/>
        <v/>
      </c>
    </row>
    <row r="251" spans="1:23" x14ac:dyDescent="0.25">
      <c r="A251">
        <v>250</v>
      </c>
      <c r="B251" t="s">
        <v>347</v>
      </c>
      <c r="C251">
        <v>-11.846652184538</v>
      </c>
      <c r="D251">
        <v>777.87454370148203</v>
      </c>
      <c r="E251">
        <v>-1.52295151968417E-2</v>
      </c>
      <c r="F251">
        <v>0.98784907466823302</v>
      </c>
      <c r="G251">
        <v>-11.850234063715099</v>
      </c>
      <c r="H251">
        <v>777.582311491052</v>
      </c>
      <c r="I251">
        <v>-1.5239845208144901E-2</v>
      </c>
      <c r="J251">
        <v>0.98784083346812901</v>
      </c>
      <c r="K251">
        <v>-11.858692825913201</v>
      </c>
      <c r="L251">
        <v>776.82273503271006</v>
      </c>
      <c r="M251">
        <v>-1.52656356348966E-2</v>
      </c>
      <c r="N251">
        <v>0.98782025807833895</v>
      </c>
      <c r="O251">
        <v>-12.1821209261718</v>
      </c>
      <c r="P251">
        <v>782.67037619410098</v>
      </c>
      <c r="Q251">
        <v>-1.55648166798006E-2</v>
      </c>
      <c r="R251">
        <v>0.98758157450339301</v>
      </c>
      <c r="T251" t="str">
        <f t="shared" si="12"/>
        <v/>
      </c>
      <c r="U251" t="str">
        <f t="shared" si="13"/>
        <v/>
      </c>
      <c r="V251" t="str">
        <f t="shared" si="14"/>
        <v/>
      </c>
      <c r="W251" t="str">
        <f t="shared" si="15"/>
        <v/>
      </c>
    </row>
    <row r="252" spans="1:23" x14ac:dyDescent="0.25">
      <c r="A252">
        <v>251</v>
      </c>
      <c r="B252" t="s">
        <v>348</v>
      </c>
      <c r="C252">
        <v>-11.846652184538</v>
      </c>
      <c r="D252">
        <v>777.87454370148203</v>
      </c>
      <c r="E252">
        <v>-1.52295151968417E-2</v>
      </c>
      <c r="F252">
        <v>0.98784907466823302</v>
      </c>
      <c r="G252">
        <v>-11.850234063715099</v>
      </c>
      <c r="H252">
        <v>777.58231149105097</v>
      </c>
      <c r="I252">
        <v>-1.5239845208144901E-2</v>
      </c>
      <c r="J252">
        <v>0.98784083346812901</v>
      </c>
      <c r="K252">
        <v>-11.858692825913201</v>
      </c>
      <c r="L252">
        <v>776.82273503270903</v>
      </c>
      <c r="M252">
        <v>-1.52656356348966E-2</v>
      </c>
      <c r="N252">
        <v>0.98782025807833895</v>
      </c>
      <c r="O252">
        <v>-12.182120926171701</v>
      </c>
      <c r="P252">
        <v>782.67037619409405</v>
      </c>
      <c r="Q252">
        <v>-1.5564816679800701E-2</v>
      </c>
      <c r="R252">
        <v>0.98758157450339301</v>
      </c>
      <c r="T252" t="str">
        <f t="shared" si="12"/>
        <v/>
      </c>
      <c r="U252" t="str">
        <f t="shared" si="13"/>
        <v/>
      </c>
      <c r="V252" t="str">
        <f t="shared" si="14"/>
        <v/>
      </c>
      <c r="W252" t="str">
        <f t="shared" si="15"/>
        <v/>
      </c>
    </row>
    <row r="253" spans="1:23" x14ac:dyDescent="0.25">
      <c r="A253">
        <v>252</v>
      </c>
      <c r="B253" t="s">
        <v>349</v>
      </c>
      <c r="C253">
        <v>-11.846652184538</v>
      </c>
      <c r="D253">
        <v>777.87454370148203</v>
      </c>
      <c r="E253">
        <v>-1.52295151968417E-2</v>
      </c>
      <c r="F253">
        <v>0.98784907466823302</v>
      </c>
      <c r="G253">
        <v>-11.850234063715201</v>
      </c>
      <c r="H253">
        <v>777.58231149106996</v>
      </c>
      <c r="I253">
        <v>-1.5239845208144601E-2</v>
      </c>
      <c r="J253">
        <v>0.98784083346812901</v>
      </c>
      <c r="K253">
        <v>-11.858692825913201</v>
      </c>
      <c r="L253">
        <v>776.82273503270699</v>
      </c>
      <c r="M253">
        <v>-1.52656356348966E-2</v>
      </c>
      <c r="N253">
        <v>0.98782025807833895</v>
      </c>
      <c r="O253">
        <v>-12.1821209261718</v>
      </c>
      <c r="P253">
        <v>782.67037619411303</v>
      </c>
      <c r="Q253">
        <v>-1.55648166798004E-2</v>
      </c>
      <c r="R253">
        <v>0.98758157450339401</v>
      </c>
      <c r="T253" t="str">
        <f t="shared" si="12"/>
        <v/>
      </c>
      <c r="U253" t="str">
        <f t="shared" si="13"/>
        <v/>
      </c>
      <c r="V253" t="str">
        <f t="shared" si="14"/>
        <v/>
      </c>
      <c r="W253" t="str">
        <f t="shared" si="15"/>
        <v/>
      </c>
    </row>
    <row r="254" spans="1:23" x14ac:dyDescent="0.25">
      <c r="A254">
        <v>253</v>
      </c>
      <c r="B254" t="s">
        <v>350</v>
      </c>
      <c r="C254">
        <v>-11.846652184538</v>
      </c>
      <c r="D254">
        <v>777.87454370147998</v>
      </c>
      <c r="E254">
        <v>-1.52295151968417E-2</v>
      </c>
      <c r="F254">
        <v>0.98784907466823302</v>
      </c>
      <c r="G254">
        <v>-11.850234063715099</v>
      </c>
      <c r="H254">
        <v>777.582311491052</v>
      </c>
      <c r="I254">
        <v>-1.5239845208144901E-2</v>
      </c>
      <c r="J254">
        <v>0.98784083346812901</v>
      </c>
      <c r="K254">
        <v>-11.858692825913201</v>
      </c>
      <c r="L254">
        <v>776.82273503270903</v>
      </c>
      <c r="M254">
        <v>-1.52656356348966E-2</v>
      </c>
      <c r="N254">
        <v>0.98782025807833895</v>
      </c>
      <c r="O254">
        <v>-12.1821209261718</v>
      </c>
      <c r="P254">
        <v>782.67037619410303</v>
      </c>
      <c r="Q254">
        <v>-1.55648166798006E-2</v>
      </c>
      <c r="R254">
        <v>0.98758157450339301</v>
      </c>
      <c r="T254" t="str">
        <f t="shared" si="12"/>
        <v/>
      </c>
      <c r="U254" t="str">
        <f t="shared" si="13"/>
        <v/>
      </c>
      <c r="V254" t="str">
        <f t="shared" si="14"/>
        <v/>
      </c>
      <c r="W254" t="str">
        <f t="shared" si="15"/>
        <v/>
      </c>
    </row>
    <row r="255" spans="1:23" x14ac:dyDescent="0.25">
      <c r="A255">
        <v>254</v>
      </c>
      <c r="B255" t="s">
        <v>351</v>
      </c>
      <c r="C255">
        <v>-11.846652184538</v>
      </c>
      <c r="D255">
        <v>777.87454370148203</v>
      </c>
      <c r="E255">
        <v>-1.52295151968417E-2</v>
      </c>
      <c r="F255">
        <v>0.98784907466823302</v>
      </c>
      <c r="G255">
        <v>-11.850234063715099</v>
      </c>
      <c r="H255">
        <v>777.582311491057</v>
      </c>
      <c r="I255">
        <v>-1.52398452081448E-2</v>
      </c>
      <c r="J255">
        <v>0.98784083346812901</v>
      </c>
      <c r="K255">
        <v>-11.858692825913201</v>
      </c>
      <c r="L255">
        <v>776.82273503270699</v>
      </c>
      <c r="M255">
        <v>-1.52656356348966E-2</v>
      </c>
      <c r="N255">
        <v>0.98782025807833895</v>
      </c>
      <c r="O255">
        <v>-12.182120926171701</v>
      </c>
      <c r="P255">
        <v>782.67037619409598</v>
      </c>
      <c r="Q255">
        <v>-1.5564816679800701E-2</v>
      </c>
      <c r="R255">
        <v>0.98758157450339301</v>
      </c>
      <c r="T255" t="str">
        <f t="shared" si="12"/>
        <v/>
      </c>
      <c r="U255" t="str">
        <f t="shared" si="13"/>
        <v/>
      </c>
      <c r="V255" t="str">
        <f t="shared" si="14"/>
        <v/>
      </c>
      <c r="W255" t="str">
        <f t="shared" si="15"/>
        <v/>
      </c>
    </row>
    <row r="256" spans="1:23" x14ac:dyDescent="0.25">
      <c r="A256">
        <v>255</v>
      </c>
      <c r="B256" t="s">
        <v>352</v>
      </c>
      <c r="C256">
        <v>2.5929128568079198</v>
      </c>
      <c r="D256">
        <v>1.0699843448413</v>
      </c>
      <c r="E256">
        <v>2.4233184992930998</v>
      </c>
      <c r="F256">
        <v>1.53794362776528E-2</v>
      </c>
      <c r="G256">
        <v>2.5886483328944099</v>
      </c>
      <c r="H256">
        <v>1.0700039267055199</v>
      </c>
      <c r="I256">
        <v>2.4192886290284101</v>
      </c>
      <c r="J256">
        <v>1.55508955783776E-2</v>
      </c>
      <c r="K256">
        <v>2.5783792325664101</v>
      </c>
      <c r="L256">
        <v>1.0701293603495501</v>
      </c>
      <c r="M256">
        <v>2.4094089257808999</v>
      </c>
      <c r="N256">
        <v>1.5978383499068601E-2</v>
      </c>
      <c r="O256">
        <v>2.2653909658409002</v>
      </c>
      <c r="P256">
        <v>1.06827912533181</v>
      </c>
      <c r="Q256">
        <v>2.1205983643434601</v>
      </c>
      <c r="R256">
        <v>3.3955615900881898E-2</v>
      </c>
      <c r="T256" t="str">
        <f t="shared" si="12"/>
        <v>*</v>
      </c>
      <c r="U256" t="str">
        <f t="shared" si="13"/>
        <v>*</v>
      </c>
      <c r="V256" t="str">
        <f t="shared" si="14"/>
        <v>*</v>
      </c>
      <c r="W256" t="str">
        <f t="shared" si="15"/>
        <v>*</v>
      </c>
    </row>
    <row r="257" spans="1:23" x14ac:dyDescent="0.25">
      <c r="A257">
        <v>256</v>
      </c>
      <c r="B257" t="s">
        <v>353</v>
      </c>
      <c r="C257">
        <v>-11.8634630345848</v>
      </c>
      <c r="D257">
        <v>823.46380167082896</v>
      </c>
      <c r="E257">
        <v>-1.4406781464484E-2</v>
      </c>
      <c r="F257">
        <v>0.98850544912592897</v>
      </c>
      <c r="G257">
        <v>-11.8667149158708</v>
      </c>
      <c r="H257">
        <v>823.11500132779895</v>
      </c>
      <c r="I257">
        <v>-1.4416837132998701E-2</v>
      </c>
      <c r="J257">
        <v>0.98849742669644602</v>
      </c>
      <c r="K257">
        <v>-11.879659798146999</v>
      </c>
      <c r="L257">
        <v>822.118023511817</v>
      </c>
      <c r="M257">
        <v>-1.4450066119948301E-2</v>
      </c>
      <c r="N257">
        <v>0.98847091656228803</v>
      </c>
      <c r="O257">
        <v>-12.1873118114575</v>
      </c>
      <c r="P257">
        <v>829.27678749092399</v>
      </c>
      <c r="Q257">
        <v>-1.4696313698025499E-2</v>
      </c>
      <c r="R257">
        <v>0.98827446028469101</v>
      </c>
      <c r="T257" t="str">
        <f t="shared" si="12"/>
        <v/>
      </c>
      <c r="U257" t="str">
        <f t="shared" si="13"/>
        <v/>
      </c>
      <c r="V257" t="str">
        <f t="shared" si="14"/>
        <v/>
      </c>
      <c r="W257" t="str">
        <f t="shared" si="15"/>
        <v/>
      </c>
    </row>
    <row r="258" spans="1:23" x14ac:dyDescent="0.25">
      <c r="A258">
        <v>257</v>
      </c>
      <c r="B258" t="s">
        <v>354</v>
      </c>
      <c r="C258">
        <v>-11.8634630345848</v>
      </c>
      <c r="D258">
        <v>823.46380167081395</v>
      </c>
      <c r="E258">
        <v>-1.44067814644842E-2</v>
      </c>
      <c r="F258">
        <v>0.98850544912592797</v>
      </c>
      <c r="G258">
        <v>-11.8667149158708</v>
      </c>
      <c r="H258">
        <v>823.11500132779997</v>
      </c>
      <c r="I258">
        <v>-1.44168371329986E-2</v>
      </c>
      <c r="J258">
        <v>0.98849742669644602</v>
      </c>
      <c r="K258">
        <v>-11.879659798146999</v>
      </c>
      <c r="L258">
        <v>822.11802351182098</v>
      </c>
      <c r="M258">
        <v>-1.44500661199482E-2</v>
      </c>
      <c r="N258">
        <v>0.98847091656228803</v>
      </c>
      <c r="O258">
        <v>-12.1873118114575</v>
      </c>
      <c r="P258">
        <v>829.27678749092695</v>
      </c>
      <c r="Q258">
        <v>-1.4696313698025499E-2</v>
      </c>
      <c r="R258">
        <v>0.98827446028469101</v>
      </c>
      <c r="T258" t="str">
        <f t="shared" si="12"/>
        <v/>
      </c>
      <c r="U258" t="str">
        <f t="shared" si="13"/>
        <v/>
      </c>
      <c r="V258" t="str">
        <f t="shared" si="14"/>
        <v/>
      </c>
      <c r="W258" t="str">
        <f t="shared" si="15"/>
        <v/>
      </c>
    </row>
    <row r="259" spans="1:23" x14ac:dyDescent="0.25">
      <c r="A259">
        <v>258</v>
      </c>
      <c r="B259" t="s">
        <v>355</v>
      </c>
      <c r="C259">
        <v>2.70718936429394</v>
      </c>
      <c r="D259">
        <v>1.07931990286869</v>
      </c>
      <c r="E259">
        <v>2.5082363042677098</v>
      </c>
      <c r="F259">
        <v>1.21335493907132E-2</v>
      </c>
      <c r="G259">
        <v>2.7031877238673498</v>
      </c>
      <c r="H259">
        <v>1.0793467662979299</v>
      </c>
      <c r="I259">
        <v>2.5044664127165199</v>
      </c>
      <c r="J259">
        <v>1.2263624848000001E-2</v>
      </c>
      <c r="K259">
        <v>2.6876442054667602</v>
      </c>
      <c r="L259">
        <v>1.0793223588563201</v>
      </c>
      <c r="M259">
        <v>2.4901218652735602</v>
      </c>
      <c r="N259">
        <v>1.2769930080323399E-2</v>
      </c>
      <c r="O259">
        <v>2.3926584823991601</v>
      </c>
      <c r="P259">
        <v>1.07747828020362</v>
      </c>
      <c r="Q259">
        <v>2.2206094789650801</v>
      </c>
      <c r="R259">
        <v>2.6377423231314302E-2</v>
      </c>
      <c r="T259" t="str">
        <f t="shared" ref="T259:T322" si="16">IF(F259&lt;0.001,"***",IF(F259&lt;0.01,"**",IF(F259&lt;0.05,"*",IF(F259&lt;0.1,"^",""))))</f>
        <v>*</v>
      </c>
      <c r="U259" t="str">
        <f t="shared" ref="U259:U322" si="17">IF(J259&lt;0.001,"***",IF(J259&lt;0.01,"**",IF(J259&lt;0.05,"*",IF(J259&lt;0.1,"^",""))))</f>
        <v>*</v>
      </c>
      <c r="V259" t="str">
        <f t="shared" ref="V259:V322" si="18">IF(N259&lt;0.001,"***",IF(N259&lt;0.01,"**",IF(N259&lt;0.05,"*",IF(N259&lt;0.1,"^",""))))</f>
        <v>*</v>
      </c>
      <c r="W259" t="str">
        <f t="shared" ref="W259:W322" si="19">IF(R259&lt;0.001,"***",IF(R259&lt;0.01,"**",IF(R259&lt;0.05,"*",IF(R259&lt;0.1,"^",""))))</f>
        <v>*</v>
      </c>
    </row>
    <row r="260" spans="1:23" x14ac:dyDescent="0.25">
      <c r="A260">
        <v>259</v>
      </c>
      <c r="B260" t="s">
        <v>356</v>
      </c>
      <c r="C260">
        <v>3.7706905163117201</v>
      </c>
      <c r="D260">
        <v>0.85222159802680197</v>
      </c>
      <c r="E260">
        <v>4.4245423080595598</v>
      </c>
      <c r="F260" s="1">
        <v>9.6646962773754092E-6</v>
      </c>
      <c r="G260">
        <v>3.7659971866008402</v>
      </c>
      <c r="H260">
        <v>0.85223836696704902</v>
      </c>
      <c r="I260">
        <v>4.4189481869999501</v>
      </c>
      <c r="J260" s="1">
        <v>9.9182419852171906E-6</v>
      </c>
      <c r="K260">
        <v>3.7477509621491998</v>
      </c>
      <c r="L260">
        <v>0.85231550182701499</v>
      </c>
      <c r="M260">
        <v>4.3971404416739599</v>
      </c>
      <c r="N260" s="1">
        <v>1.09686377059586E-5</v>
      </c>
      <c r="O260">
        <v>3.4501913101801902</v>
      </c>
      <c r="P260">
        <v>0.84946900739476405</v>
      </c>
      <c r="Q260">
        <v>4.0615858614566598</v>
      </c>
      <c r="R260" s="1">
        <v>4.8740485440884401E-5</v>
      </c>
      <c r="T260" t="str">
        <f t="shared" si="16"/>
        <v>***</v>
      </c>
      <c r="U260" t="str">
        <f t="shared" si="17"/>
        <v>***</v>
      </c>
      <c r="V260" t="str">
        <f t="shared" si="18"/>
        <v>***</v>
      </c>
      <c r="W260" t="str">
        <f t="shared" si="19"/>
        <v>***</v>
      </c>
    </row>
    <row r="261" spans="1:23" x14ac:dyDescent="0.25">
      <c r="A261">
        <v>260</v>
      </c>
      <c r="B261" t="s">
        <v>357</v>
      </c>
      <c r="C261">
        <v>3.3318995371192299</v>
      </c>
      <c r="D261">
        <v>1.13773433309367</v>
      </c>
      <c r="E261">
        <v>2.9285391503122802</v>
      </c>
      <c r="F261">
        <v>3.4055894119126699E-3</v>
      </c>
      <c r="G261">
        <v>3.3254731903014401</v>
      </c>
      <c r="H261">
        <v>1.13775414209436</v>
      </c>
      <c r="I261">
        <v>2.9228398889235798</v>
      </c>
      <c r="J261">
        <v>3.46854825071042E-3</v>
      </c>
      <c r="K261">
        <v>3.2811735991179698</v>
      </c>
      <c r="L261">
        <v>1.13779570368276</v>
      </c>
      <c r="M261">
        <v>2.8837985488059301</v>
      </c>
      <c r="N261">
        <v>3.92910013374033E-3</v>
      </c>
      <c r="O261">
        <v>3.04726816730998</v>
      </c>
      <c r="P261">
        <v>1.13240718588164</v>
      </c>
      <c r="Q261">
        <v>2.6909650568293801</v>
      </c>
      <c r="R261">
        <v>7.1245656852648304E-3</v>
      </c>
      <c r="T261" t="str">
        <f t="shared" si="16"/>
        <v>**</v>
      </c>
      <c r="U261" t="str">
        <f t="shared" si="17"/>
        <v>**</v>
      </c>
      <c r="V261" t="str">
        <f t="shared" si="18"/>
        <v>**</v>
      </c>
      <c r="W261" t="str">
        <f t="shared" si="19"/>
        <v>**</v>
      </c>
    </row>
    <row r="262" spans="1:23" x14ac:dyDescent="0.25">
      <c r="A262">
        <v>261</v>
      </c>
      <c r="B262" t="s">
        <v>358</v>
      </c>
      <c r="C262">
        <v>-11.6547623533293</v>
      </c>
      <c r="D262">
        <v>1184.7154916155</v>
      </c>
      <c r="E262">
        <v>-9.8376044171049806E-3</v>
      </c>
      <c r="F262">
        <v>0.99215085392522295</v>
      </c>
      <c r="G262">
        <v>-11.656357403276999</v>
      </c>
      <c r="H262">
        <v>1182.6322385185899</v>
      </c>
      <c r="I262">
        <v>-9.85628247195274E-3</v>
      </c>
      <c r="J262">
        <v>0.99213595171612801</v>
      </c>
      <c r="K262">
        <v>-11.707386491648499</v>
      </c>
      <c r="L262">
        <v>1180.42924997867</v>
      </c>
      <c r="M262">
        <v>-9.9179061276735096E-3</v>
      </c>
      <c r="N262">
        <v>0.99208678555582397</v>
      </c>
      <c r="O262">
        <v>-12.0019113598521</v>
      </c>
      <c r="P262">
        <v>1184.80823697964</v>
      </c>
      <c r="Q262">
        <v>-1.0129834504229799E-2</v>
      </c>
      <c r="R262">
        <v>0.99191769967140697</v>
      </c>
      <c r="T262" t="str">
        <f t="shared" si="16"/>
        <v/>
      </c>
      <c r="U262" t="str">
        <f t="shared" si="17"/>
        <v/>
      </c>
      <c r="V262" t="str">
        <f t="shared" si="18"/>
        <v/>
      </c>
      <c r="W262" t="str">
        <f t="shared" si="19"/>
        <v/>
      </c>
    </row>
    <row r="263" spans="1:23" x14ac:dyDescent="0.25">
      <c r="A263">
        <v>262</v>
      </c>
      <c r="B263" t="s">
        <v>359</v>
      </c>
      <c r="C263">
        <v>-11.6547623533293</v>
      </c>
      <c r="D263">
        <v>1184.71549161549</v>
      </c>
      <c r="E263">
        <v>-9.8376044171050395E-3</v>
      </c>
      <c r="F263">
        <v>0.99215085392522295</v>
      </c>
      <c r="G263">
        <v>-11.656357403276999</v>
      </c>
      <c r="H263">
        <v>1182.6322385185899</v>
      </c>
      <c r="I263">
        <v>-9.85628247195274E-3</v>
      </c>
      <c r="J263">
        <v>0.99213595171612801</v>
      </c>
      <c r="K263">
        <v>-11.707386491648499</v>
      </c>
      <c r="L263">
        <v>1180.42924997866</v>
      </c>
      <c r="M263">
        <v>-9.9179061276735703E-3</v>
      </c>
      <c r="N263">
        <v>0.99208678555582397</v>
      </c>
      <c r="O263">
        <v>-12.0019113598521</v>
      </c>
      <c r="P263">
        <v>1184.80823697965</v>
      </c>
      <c r="Q263">
        <v>-1.0129834504229799E-2</v>
      </c>
      <c r="R263">
        <v>0.99191769967140697</v>
      </c>
      <c r="T263" t="str">
        <f t="shared" si="16"/>
        <v/>
      </c>
      <c r="U263" t="str">
        <f t="shared" si="17"/>
        <v/>
      </c>
      <c r="V263" t="str">
        <f t="shared" si="18"/>
        <v/>
      </c>
      <c r="W263" t="str">
        <f t="shared" si="19"/>
        <v/>
      </c>
    </row>
    <row r="264" spans="1:23" x14ac:dyDescent="0.25">
      <c r="A264">
        <v>263</v>
      </c>
      <c r="B264" t="s">
        <v>360</v>
      </c>
      <c r="C264">
        <v>3.79233464065703</v>
      </c>
      <c r="D264">
        <v>1.1680265557281599</v>
      </c>
      <c r="E264">
        <v>3.2467880306821</v>
      </c>
      <c r="F264">
        <v>1.1671528125702501E-3</v>
      </c>
      <c r="G264">
        <v>3.7869638602547302</v>
      </c>
      <c r="H264">
        <v>1.16782774550628</v>
      </c>
      <c r="I264">
        <v>3.24274181258897</v>
      </c>
      <c r="J264">
        <v>1.1838543932871199E-3</v>
      </c>
      <c r="K264">
        <v>3.73535453143226</v>
      </c>
      <c r="L264">
        <v>1.16942935927895</v>
      </c>
      <c r="M264">
        <v>3.1941685932491102</v>
      </c>
      <c r="N264">
        <v>1.40234194260467E-3</v>
      </c>
      <c r="O264">
        <v>3.4433191497151401</v>
      </c>
      <c r="P264">
        <v>1.1678806352129101</v>
      </c>
      <c r="Q264">
        <v>2.9483485262921501</v>
      </c>
      <c r="R264">
        <v>3.1947666030917601E-3</v>
      </c>
      <c r="T264" t="str">
        <f t="shared" si="16"/>
        <v>**</v>
      </c>
      <c r="U264" t="str">
        <f t="shared" si="17"/>
        <v>**</v>
      </c>
      <c r="V264" t="str">
        <f t="shared" si="18"/>
        <v>**</v>
      </c>
      <c r="W264" t="str">
        <f t="shared" si="19"/>
        <v>**</v>
      </c>
    </row>
    <row r="265" spans="1:23" x14ac:dyDescent="0.25">
      <c r="A265">
        <v>264</v>
      </c>
      <c r="B265" t="s">
        <v>361</v>
      </c>
      <c r="C265">
        <v>-11.6063477043026</v>
      </c>
      <c r="D265">
        <v>1362.1313097115201</v>
      </c>
      <c r="E265">
        <v>-8.5207260280659898E-3</v>
      </c>
      <c r="F265">
        <v>0.99320152652014504</v>
      </c>
      <c r="G265">
        <v>-11.6090569320068</v>
      </c>
      <c r="H265">
        <v>1358.83996620934</v>
      </c>
      <c r="I265">
        <v>-8.5433584680260494E-3</v>
      </c>
      <c r="J265">
        <v>0.99318346910299105</v>
      </c>
      <c r="K265">
        <v>-11.6428335511836</v>
      </c>
      <c r="L265">
        <v>1355.1749730379299</v>
      </c>
      <c r="M265">
        <v>-8.59138766788437E-3</v>
      </c>
      <c r="N265">
        <v>0.99314514875234094</v>
      </c>
      <c r="O265">
        <v>-11.962745644510299</v>
      </c>
      <c r="P265">
        <v>1362.24243815256</v>
      </c>
      <c r="Q265">
        <v>-8.7816568545125307E-3</v>
      </c>
      <c r="R265">
        <v>0.99299334163362396</v>
      </c>
      <c r="T265" t="str">
        <f t="shared" si="16"/>
        <v/>
      </c>
      <c r="U265" t="str">
        <f t="shared" si="17"/>
        <v/>
      </c>
      <c r="V265" t="str">
        <f t="shared" si="18"/>
        <v/>
      </c>
      <c r="W265" t="str">
        <f t="shared" si="19"/>
        <v/>
      </c>
    </row>
    <row r="266" spans="1:23" x14ac:dyDescent="0.25">
      <c r="A266">
        <v>265</v>
      </c>
      <c r="B266" t="s">
        <v>362</v>
      </c>
      <c r="C266">
        <v>-11.6063477043026</v>
      </c>
      <c r="D266">
        <v>1362.1313097115201</v>
      </c>
      <c r="E266">
        <v>-8.5207260280660002E-3</v>
      </c>
      <c r="F266">
        <v>0.99320152652014504</v>
      </c>
      <c r="G266">
        <v>-11.6090569320068</v>
      </c>
      <c r="H266">
        <v>1358.83996620934</v>
      </c>
      <c r="I266">
        <v>-8.5433584680260494E-3</v>
      </c>
      <c r="J266">
        <v>0.99318346910299105</v>
      </c>
      <c r="K266">
        <v>-11.6428335511836</v>
      </c>
      <c r="L266">
        <v>1355.1749730379399</v>
      </c>
      <c r="M266">
        <v>-8.5913876678843596E-3</v>
      </c>
      <c r="N266">
        <v>0.99314514875234094</v>
      </c>
      <c r="O266">
        <v>-11.962745644510299</v>
      </c>
      <c r="P266">
        <v>1362.24243815256</v>
      </c>
      <c r="Q266">
        <v>-8.7816568545125203E-3</v>
      </c>
      <c r="R266">
        <v>0.99299334163362396</v>
      </c>
      <c r="T266" t="str">
        <f t="shared" si="16"/>
        <v/>
      </c>
      <c r="U266" t="str">
        <f t="shared" si="17"/>
        <v/>
      </c>
      <c r="V266" t="str">
        <f t="shared" si="18"/>
        <v/>
      </c>
      <c r="W266" t="str">
        <f t="shared" si="19"/>
        <v/>
      </c>
    </row>
    <row r="267" spans="1:23" x14ac:dyDescent="0.25">
      <c r="A267">
        <v>266</v>
      </c>
      <c r="B267" t="s">
        <v>363</v>
      </c>
      <c r="C267">
        <v>-11.6063477043025</v>
      </c>
      <c r="D267">
        <v>1362.1313097115201</v>
      </c>
      <c r="E267">
        <v>-8.5207260280660002E-3</v>
      </c>
      <c r="F267">
        <v>0.99320152652014504</v>
      </c>
      <c r="G267">
        <v>-11.6090569320068</v>
      </c>
      <c r="H267">
        <v>1358.83996620934</v>
      </c>
      <c r="I267">
        <v>-8.5433584680260407E-3</v>
      </c>
      <c r="J267">
        <v>0.99318346910299105</v>
      </c>
      <c r="K267">
        <v>-11.6428335511836</v>
      </c>
      <c r="L267">
        <v>1355.1749730379299</v>
      </c>
      <c r="M267">
        <v>-8.5913876678843995E-3</v>
      </c>
      <c r="N267">
        <v>0.99314514875234094</v>
      </c>
      <c r="O267">
        <v>-11.962745644510299</v>
      </c>
      <c r="P267">
        <v>1362.24243815257</v>
      </c>
      <c r="Q267">
        <v>-8.7816568545124908E-3</v>
      </c>
      <c r="R267">
        <v>0.99299334163362396</v>
      </c>
      <c r="T267" t="str">
        <f t="shared" si="16"/>
        <v/>
      </c>
      <c r="U267" t="str">
        <f t="shared" si="17"/>
        <v/>
      </c>
      <c r="V267" t="str">
        <f t="shared" si="18"/>
        <v/>
      </c>
      <c r="W267" t="str">
        <f t="shared" si="19"/>
        <v/>
      </c>
    </row>
    <row r="268" spans="1:23" x14ac:dyDescent="0.25">
      <c r="A268">
        <v>267</v>
      </c>
      <c r="B268" t="s">
        <v>364</v>
      </c>
      <c r="C268">
        <v>-11.6063477043025</v>
      </c>
      <c r="D268">
        <v>1362.1313097115101</v>
      </c>
      <c r="E268">
        <v>-8.5207260280660106E-3</v>
      </c>
      <c r="F268">
        <v>0.99320152652014504</v>
      </c>
      <c r="G268">
        <v>-11.6090569320068</v>
      </c>
      <c r="H268">
        <v>1358.83996620934</v>
      </c>
      <c r="I268">
        <v>-8.5433584680260494E-3</v>
      </c>
      <c r="J268">
        <v>0.99318346910299105</v>
      </c>
      <c r="K268">
        <v>-11.6428335511836</v>
      </c>
      <c r="L268">
        <v>1355.1749730379299</v>
      </c>
      <c r="M268">
        <v>-8.5913876678843995E-3</v>
      </c>
      <c r="N268">
        <v>0.99314514875234094</v>
      </c>
      <c r="O268">
        <v>-11.962745644510299</v>
      </c>
      <c r="P268">
        <v>1362.24243815255</v>
      </c>
      <c r="Q268">
        <v>-8.7816568545125602E-3</v>
      </c>
      <c r="R268">
        <v>0.99299334163362396</v>
      </c>
      <c r="T268" t="str">
        <f t="shared" si="16"/>
        <v/>
      </c>
      <c r="U268" t="str">
        <f t="shared" si="17"/>
        <v/>
      </c>
      <c r="V268" t="str">
        <f t="shared" si="18"/>
        <v/>
      </c>
      <c r="W268" t="str">
        <f t="shared" si="19"/>
        <v/>
      </c>
    </row>
    <row r="269" spans="1:23" x14ac:dyDescent="0.25">
      <c r="A269">
        <v>268</v>
      </c>
      <c r="B269" t="s">
        <v>365</v>
      </c>
      <c r="C269">
        <v>-11.6063477043025</v>
      </c>
      <c r="D269">
        <v>1362.1313097115101</v>
      </c>
      <c r="E269">
        <v>-8.5207260280660193E-3</v>
      </c>
      <c r="F269">
        <v>0.99320152652014504</v>
      </c>
      <c r="G269">
        <v>-11.6090569320068</v>
      </c>
      <c r="H269">
        <v>1358.83996620934</v>
      </c>
      <c r="I269">
        <v>-8.5433584680260494E-3</v>
      </c>
      <c r="J269">
        <v>0.99318346910299105</v>
      </c>
      <c r="K269">
        <v>-11.6428335511836</v>
      </c>
      <c r="L269">
        <v>1355.1749730379299</v>
      </c>
      <c r="M269">
        <v>-8.59138766788437E-3</v>
      </c>
      <c r="N269">
        <v>0.99314514875234094</v>
      </c>
      <c r="O269">
        <v>-11.962745644510299</v>
      </c>
      <c r="P269">
        <v>1362.24243815257</v>
      </c>
      <c r="Q269">
        <v>-8.7816568545124995E-3</v>
      </c>
      <c r="R269">
        <v>0.99299334163362396</v>
      </c>
      <c r="T269" t="str">
        <f t="shared" si="16"/>
        <v/>
      </c>
      <c r="U269" t="str">
        <f t="shared" si="17"/>
        <v/>
      </c>
      <c r="V269" t="str">
        <f t="shared" si="18"/>
        <v/>
      </c>
      <c r="W269" t="str">
        <f t="shared" si="19"/>
        <v/>
      </c>
    </row>
    <row r="270" spans="1:23" x14ac:dyDescent="0.25">
      <c r="A270">
        <v>269</v>
      </c>
      <c r="B270" t="s">
        <v>366</v>
      </c>
      <c r="C270">
        <v>-11.6063477043025</v>
      </c>
      <c r="D270">
        <v>1362.1313097115101</v>
      </c>
      <c r="E270">
        <v>-8.5207260280660297E-3</v>
      </c>
      <c r="F270">
        <v>0.99320152652014504</v>
      </c>
      <c r="G270">
        <v>-11.6090569320068</v>
      </c>
      <c r="H270">
        <v>1358.83996620934</v>
      </c>
      <c r="I270">
        <v>-8.5433584680260407E-3</v>
      </c>
      <c r="J270">
        <v>0.99318346910299105</v>
      </c>
      <c r="K270">
        <v>-11.6428335511836</v>
      </c>
      <c r="L270">
        <v>1355.1749730379299</v>
      </c>
      <c r="M270">
        <v>-8.5913876678843804E-3</v>
      </c>
      <c r="N270">
        <v>0.99314514875234094</v>
      </c>
      <c r="O270">
        <v>-11.962745644510299</v>
      </c>
      <c r="P270">
        <v>1362.24243815257</v>
      </c>
      <c r="Q270">
        <v>-8.7816568545124995E-3</v>
      </c>
      <c r="R270">
        <v>0.99299334163362396</v>
      </c>
      <c r="T270" t="str">
        <f t="shared" si="16"/>
        <v/>
      </c>
      <c r="U270" t="str">
        <f t="shared" si="17"/>
        <v/>
      </c>
      <c r="V270" t="str">
        <f t="shared" si="18"/>
        <v/>
      </c>
      <c r="W270" t="str">
        <f t="shared" si="19"/>
        <v/>
      </c>
    </row>
    <row r="271" spans="1:23" x14ac:dyDescent="0.25">
      <c r="A271">
        <v>270</v>
      </c>
      <c r="B271" t="s">
        <v>367</v>
      </c>
      <c r="C271">
        <v>-11.6063477043025</v>
      </c>
      <c r="D271">
        <v>1362.1313097115001</v>
      </c>
      <c r="E271">
        <v>-8.5207260280660696E-3</v>
      </c>
      <c r="F271">
        <v>0.99320152652014504</v>
      </c>
      <c r="G271">
        <v>-11.6090569320068</v>
      </c>
      <c r="H271">
        <v>1358.83996620934</v>
      </c>
      <c r="I271">
        <v>-8.5433584680260407E-3</v>
      </c>
      <c r="J271">
        <v>0.99318346910299105</v>
      </c>
      <c r="K271">
        <v>-11.6428335511836</v>
      </c>
      <c r="L271">
        <v>1355.1749730379199</v>
      </c>
      <c r="M271">
        <v>-8.5913876678844203E-3</v>
      </c>
      <c r="N271">
        <v>0.99314514875234094</v>
      </c>
      <c r="O271">
        <v>-11.962745644510299</v>
      </c>
      <c r="P271">
        <v>1362.24243815256</v>
      </c>
      <c r="Q271">
        <v>-8.7816568545125394E-3</v>
      </c>
      <c r="R271">
        <v>0.99299334163362396</v>
      </c>
      <c r="T271" t="str">
        <f t="shared" si="16"/>
        <v/>
      </c>
      <c r="U271" t="str">
        <f t="shared" si="17"/>
        <v/>
      </c>
      <c r="V271" t="str">
        <f t="shared" si="18"/>
        <v/>
      </c>
      <c r="W271" t="str">
        <f t="shared" si="19"/>
        <v/>
      </c>
    </row>
    <row r="272" spans="1:23" x14ac:dyDescent="0.25">
      <c r="A272">
        <v>271</v>
      </c>
      <c r="B272" t="s">
        <v>368</v>
      </c>
      <c r="C272">
        <v>-11.6063477043025</v>
      </c>
      <c r="D272">
        <v>1362.1313097115101</v>
      </c>
      <c r="E272">
        <v>-8.5207260280660193E-3</v>
      </c>
      <c r="F272">
        <v>0.99320152652014504</v>
      </c>
      <c r="G272">
        <v>-11.6090569320068</v>
      </c>
      <c r="H272">
        <v>1358.83996620934</v>
      </c>
      <c r="I272">
        <v>-8.5433584680260407E-3</v>
      </c>
      <c r="J272">
        <v>0.99318346910299105</v>
      </c>
      <c r="K272">
        <v>-11.6428335511836</v>
      </c>
      <c r="L272">
        <v>1355.1749730379199</v>
      </c>
      <c r="M272">
        <v>-8.5913876678844307E-3</v>
      </c>
      <c r="N272">
        <v>0.99314514875234094</v>
      </c>
      <c r="O272">
        <v>-11.962745644510299</v>
      </c>
      <c r="P272">
        <v>1362.24243815257</v>
      </c>
      <c r="Q272">
        <v>-8.7816568545124908E-3</v>
      </c>
      <c r="R272">
        <v>0.99299334163362396</v>
      </c>
      <c r="T272" t="str">
        <f t="shared" si="16"/>
        <v/>
      </c>
      <c r="U272" t="str">
        <f t="shared" si="17"/>
        <v/>
      </c>
      <c r="V272" t="str">
        <f t="shared" si="18"/>
        <v/>
      </c>
      <c r="W272" t="str">
        <f t="shared" si="19"/>
        <v/>
      </c>
    </row>
    <row r="273" spans="1:23" x14ac:dyDescent="0.25">
      <c r="A273">
        <v>272</v>
      </c>
      <c r="B273" t="s">
        <v>369</v>
      </c>
      <c r="C273">
        <v>-11.6063477043025</v>
      </c>
      <c r="D273">
        <v>1362.1313097115101</v>
      </c>
      <c r="E273">
        <v>-8.5207260280660193E-3</v>
      </c>
      <c r="F273">
        <v>0.99320152652014504</v>
      </c>
      <c r="G273">
        <v>-11.6090569320068</v>
      </c>
      <c r="H273">
        <v>1358.83996620934</v>
      </c>
      <c r="I273">
        <v>-8.5433584680260407E-3</v>
      </c>
      <c r="J273">
        <v>0.99318346910299105</v>
      </c>
      <c r="K273">
        <v>-11.6428335511836</v>
      </c>
      <c r="L273">
        <v>1355.1749730379199</v>
      </c>
      <c r="M273">
        <v>-8.5913876678844203E-3</v>
      </c>
      <c r="N273">
        <v>0.99314514875234094</v>
      </c>
      <c r="O273">
        <v>-11.962745644510299</v>
      </c>
      <c r="P273">
        <v>1362.24243815256</v>
      </c>
      <c r="Q273">
        <v>-8.7816568545125307E-3</v>
      </c>
      <c r="R273">
        <v>0.99299334163362396</v>
      </c>
      <c r="T273" t="str">
        <f t="shared" si="16"/>
        <v/>
      </c>
      <c r="U273" t="str">
        <f t="shared" si="17"/>
        <v/>
      </c>
      <c r="V273" t="str">
        <f t="shared" si="18"/>
        <v/>
      </c>
      <c r="W273" t="str">
        <f t="shared" si="19"/>
        <v/>
      </c>
    </row>
    <row r="274" spans="1:23" x14ac:dyDescent="0.25">
      <c r="A274">
        <v>273</v>
      </c>
      <c r="B274" t="s">
        <v>370</v>
      </c>
      <c r="C274">
        <v>-11.6063477043025</v>
      </c>
      <c r="D274">
        <v>1362.1313097115101</v>
      </c>
      <c r="E274">
        <v>-8.5207260280660297E-3</v>
      </c>
      <c r="F274">
        <v>0.99320152652014504</v>
      </c>
      <c r="G274">
        <v>-11.6090569320068</v>
      </c>
      <c r="H274">
        <v>1358.83996620934</v>
      </c>
      <c r="I274">
        <v>-8.5433584680260806E-3</v>
      </c>
      <c r="J274">
        <v>0.99318346910299105</v>
      </c>
      <c r="K274">
        <v>-11.6428335511836</v>
      </c>
      <c r="L274">
        <v>1355.1749730379399</v>
      </c>
      <c r="M274">
        <v>-8.5913876678843596E-3</v>
      </c>
      <c r="N274">
        <v>0.99314514875234094</v>
      </c>
      <c r="O274">
        <v>-11.962745644510299</v>
      </c>
      <c r="P274">
        <v>1362.24243815255</v>
      </c>
      <c r="Q274">
        <v>-8.7816568545125706E-3</v>
      </c>
      <c r="R274">
        <v>0.99299334163362396</v>
      </c>
      <c r="T274" t="str">
        <f t="shared" si="16"/>
        <v/>
      </c>
      <c r="U274" t="str">
        <f t="shared" si="17"/>
        <v/>
      </c>
      <c r="V274" t="str">
        <f t="shared" si="18"/>
        <v/>
      </c>
      <c r="W274" t="str">
        <f t="shared" si="19"/>
        <v/>
      </c>
    </row>
    <row r="275" spans="1:23" x14ac:dyDescent="0.25">
      <c r="A275">
        <v>274</v>
      </c>
      <c r="B275" t="s">
        <v>371</v>
      </c>
      <c r="C275">
        <v>-11.6063477043025</v>
      </c>
      <c r="D275">
        <v>1362.1313097115101</v>
      </c>
      <c r="E275">
        <v>-8.5207260280660193E-3</v>
      </c>
      <c r="F275">
        <v>0.99320152652014504</v>
      </c>
      <c r="G275">
        <v>-11.6090569320068</v>
      </c>
      <c r="H275">
        <v>1358.83996620934</v>
      </c>
      <c r="I275">
        <v>-8.5433584680260494E-3</v>
      </c>
      <c r="J275">
        <v>0.99318346910299105</v>
      </c>
      <c r="K275">
        <v>-11.6428335511836</v>
      </c>
      <c r="L275">
        <v>1355.1749730379199</v>
      </c>
      <c r="M275">
        <v>-8.5913876678844394E-3</v>
      </c>
      <c r="N275">
        <v>0.99314514875234094</v>
      </c>
      <c r="O275">
        <v>-11.962745644510299</v>
      </c>
      <c r="P275">
        <v>1362.24243815257</v>
      </c>
      <c r="Q275">
        <v>-8.7816568545124804E-3</v>
      </c>
      <c r="R275">
        <v>0.99299334163362396</v>
      </c>
      <c r="T275" t="str">
        <f t="shared" si="16"/>
        <v/>
      </c>
      <c r="U275" t="str">
        <f t="shared" si="17"/>
        <v/>
      </c>
      <c r="V275" t="str">
        <f t="shared" si="18"/>
        <v/>
      </c>
      <c r="W275" t="str">
        <f t="shared" si="19"/>
        <v/>
      </c>
    </row>
    <row r="276" spans="1:23" x14ac:dyDescent="0.25">
      <c r="A276">
        <v>275</v>
      </c>
      <c r="B276" t="s">
        <v>372</v>
      </c>
      <c r="C276">
        <v>-11.6063477043025</v>
      </c>
      <c r="D276">
        <v>1362.1313097115101</v>
      </c>
      <c r="E276">
        <v>-8.5207260280660505E-3</v>
      </c>
      <c r="F276">
        <v>0.99320152652014504</v>
      </c>
      <c r="G276">
        <v>-11.6090569320068</v>
      </c>
      <c r="H276">
        <v>1358.83996620934</v>
      </c>
      <c r="I276">
        <v>-8.5433584680260494E-3</v>
      </c>
      <c r="J276">
        <v>0.99318346910299105</v>
      </c>
      <c r="K276">
        <v>-11.6428335511836</v>
      </c>
      <c r="L276">
        <v>1355.1749730379199</v>
      </c>
      <c r="M276">
        <v>-8.5913876678844307E-3</v>
      </c>
      <c r="N276">
        <v>0.99314514875234094</v>
      </c>
      <c r="O276">
        <v>-11.962745644510299</v>
      </c>
      <c r="P276">
        <v>1362.24243815256</v>
      </c>
      <c r="Q276">
        <v>-8.7816568545125307E-3</v>
      </c>
      <c r="R276">
        <v>0.99299334163362396</v>
      </c>
      <c r="T276" t="str">
        <f t="shared" si="16"/>
        <v/>
      </c>
      <c r="U276" t="str">
        <f t="shared" si="17"/>
        <v/>
      </c>
      <c r="V276" t="str">
        <f t="shared" si="18"/>
        <v/>
      </c>
      <c r="W276" t="str">
        <f t="shared" si="19"/>
        <v/>
      </c>
    </row>
    <row r="277" spans="1:23" x14ac:dyDescent="0.25">
      <c r="A277">
        <v>276</v>
      </c>
      <c r="B277" t="s">
        <v>373</v>
      </c>
      <c r="C277">
        <v>-11.6063477043025</v>
      </c>
      <c r="D277">
        <v>1362.1313097115201</v>
      </c>
      <c r="E277">
        <v>-8.5207260280660002E-3</v>
      </c>
      <c r="F277">
        <v>0.99320152652014504</v>
      </c>
      <c r="G277">
        <v>-11.6090569320068</v>
      </c>
      <c r="H277">
        <v>1358.83996620934</v>
      </c>
      <c r="I277">
        <v>-8.5433584680260494E-3</v>
      </c>
      <c r="J277">
        <v>0.99318346910299105</v>
      </c>
      <c r="K277">
        <v>-11.6428335511836</v>
      </c>
      <c r="L277">
        <v>1355.1749730379399</v>
      </c>
      <c r="M277">
        <v>-8.5913876678843405E-3</v>
      </c>
      <c r="N277">
        <v>0.99314514875234094</v>
      </c>
      <c r="O277">
        <v>-11.962745644510299</v>
      </c>
      <c r="P277">
        <v>1362.24243815255</v>
      </c>
      <c r="Q277">
        <v>-8.7816568545125706E-3</v>
      </c>
      <c r="R277">
        <v>0.99299334163362396</v>
      </c>
      <c r="T277" t="str">
        <f t="shared" si="16"/>
        <v/>
      </c>
      <c r="U277" t="str">
        <f t="shared" si="17"/>
        <v/>
      </c>
      <c r="V277" t="str">
        <f t="shared" si="18"/>
        <v/>
      </c>
      <c r="W277" t="str">
        <f t="shared" si="19"/>
        <v/>
      </c>
    </row>
    <row r="278" spans="1:23" x14ac:dyDescent="0.25">
      <c r="A278">
        <v>277</v>
      </c>
      <c r="B278" t="s">
        <v>374</v>
      </c>
      <c r="C278">
        <v>-11.6063477043025</v>
      </c>
      <c r="D278">
        <v>1362.1313097115101</v>
      </c>
      <c r="E278">
        <v>-8.5207260280660193E-3</v>
      </c>
      <c r="F278">
        <v>0.99320152652014504</v>
      </c>
      <c r="G278">
        <v>-11.6090569320068</v>
      </c>
      <c r="H278">
        <v>1358.83996620935</v>
      </c>
      <c r="I278">
        <v>-8.5433584680260095E-3</v>
      </c>
      <c r="J278">
        <v>0.99318346910299105</v>
      </c>
      <c r="K278">
        <v>-11.6428335511836</v>
      </c>
      <c r="L278">
        <v>1355.1749730379199</v>
      </c>
      <c r="M278">
        <v>-8.5913876678844203E-3</v>
      </c>
      <c r="N278">
        <v>0.99314514875234094</v>
      </c>
      <c r="O278">
        <v>-11.962745644510299</v>
      </c>
      <c r="P278">
        <v>1362.24243815256</v>
      </c>
      <c r="Q278">
        <v>-8.7816568545125307E-3</v>
      </c>
      <c r="R278">
        <v>0.99299334163362396</v>
      </c>
      <c r="T278" t="str">
        <f t="shared" si="16"/>
        <v/>
      </c>
      <c r="U278" t="str">
        <f t="shared" si="17"/>
        <v/>
      </c>
      <c r="V278" t="str">
        <f t="shared" si="18"/>
        <v/>
      </c>
      <c r="W278" t="str">
        <f t="shared" si="19"/>
        <v/>
      </c>
    </row>
    <row r="279" spans="1:23" x14ac:dyDescent="0.25">
      <c r="A279">
        <v>278</v>
      </c>
      <c r="B279" t="s">
        <v>375</v>
      </c>
      <c r="C279">
        <v>-11.6063477043025</v>
      </c>
      <c r="D279">
        <v>1362.1313097115101</v>
      </c>
      <c r="E279">
        <v>-8.5207260280660193E-3</v>
      </c>
      <c r="F279">
        <v>0.99320152652014504</v>
      </c>
      <c r="G279">
        <v>-11.6090569320068</v>
      </c>
      <c r="H279">
        <v>1358.83996620934</v>
      </c>
      <c r="I279">
        <v>-8.5433584680260494E-3</v>
      </c>
      <c r="J279">
        <v>0.99318346910299105</v>
      </c>
      <c r="K279">
        <v>-11.6428335511836</v>
      </c>
      <c r="L279">
        <v>1355.1749730379399</v>
      </c>
      <c r="M279">
        <v>-8.5913876678843405E-3</v>
      </c>
      <c r="N279">
        <v>0.99314514875234094</v>
      </c>
      <c r="O279">
        <v>-11.962745644510299</v>
      </c>
      <c r="P279">
        <v>1362.24243815255</v>
      </c>
      <c r="Q279">
        <v>-8.7816568545125897E-3</v>
      </c>
      <c r="R279">
        <v>0.99299334163362396</v>
      </c>
      <c r="T279" t="str">
        <f t="shared" si="16"/>
        <v/>
      </c>
      <c r="U279" t="str">
        <f t="shared" si="17"/>
        <v/>
      </c>
      <c r="V279" t="str">
        <f t="shared" si="18"/>
        <v/>
      </c>
      <c r="W279" t="str">
        <f t="shared" si="19"/>
        <v/>
      </c>
    </row>
    <row r="280" spans="1:23" x14ac:dyDescent="0.25">
      <c r="A280">
        <v>279</v>
      </c>
      <c r="B280" t="s">
        <v>376</v>
      </c>
      <c r="C280">
        <v>-11.6063477043025</v>
      </c>
      <c r="D280">
        <v>1362.1313097115101</v>
      </c>
      <c r="E280">
        <v>-8.5207260280660193E-3</v>
      </c>
      <c r="F280">
        <v>0.99320152652014504</v>
      </c>
      <c r="G280">
        <v>-11.6090569320068</v>
      </c>
      <c r="H280">
        <v>1358.83996620932</v>
      </c>
      <c r="I280">
        <v>-8.5433584680261292E-3</v>
      </c>
      <c r="J280">
        <v>0.99318346910299105</v>
      </c>
      <c r="K280">
        <v>-11.6428335511836</v>
      </c>
      <c r="L280">
        <v>1355.1749730379199</v>
      </c>
      <c r="M280">
        <v>-8.5913876678844203E-3</v>
      </c>
      <c r="N280">
        <v>0.99314514875234094</v>
      </c>
      <c r="O280">
        <v>-11.962745644510299</v>
      </c>
      <c r="P280">
        <v>1362.24243815255</v>
      </c>
      <c r="Q280">
        <v>-8.7816568545125706E-3</v>
      </c>
      <c r="R280">
        <v>0.99299334163362396</v>
      </c>
      <c r="T280" t="str">
        <f t="shared" si="16"/>
        <v/>
      </c>
      <c r="U280" t="str">
        <f t="shared" si="17"/>
        <v/>
      </c>
      <c r="V280" t="str">
        <f t="shared" si="18"/>
        <v/>
      </c>
      <c r="W280" t="str">
        <f t="shared" si="19"/>
        <v/>
      </c>
    </row>
    <row r="281" spans="1:23" x14ac:dyDescent="0.25">
      <c r="A281">
        <v>280</v>
      </c>
      <c r="B281" t="s">
        <v>377</v>
      </c>
      <c r="C281">
        <v>-11.6063477043025</v>
      </c>
      <c r="D281">
        <v>1362.1313097115101</v>
      </c>
      <c r="E281">
        <v>-8.5207260280660193E-3</v>
      </c>
      <c r="F281">
        <v>0.99320152652014504</v>
      </c>
      <c r="G281">
        <v>-11.6090569320068</v>
      </c>
      <c r="H281">
        <v>1358.83996620934</v>
      </c>
      <c r="I281">
        <v>-8.5433584680260303E-3</v>
      </c>
      <c r="J281">
        <v>0.99318346910299105</v>
      </c>
      <c r="K281">
        <v>-11.6428335511836</v>
      </c>
      <c r="L281">
        <v>1355.1749730379399</v>
      </c>
      <c r="M281">
        <v>-8.5913876678843492E-3</v>
      </c>
      <c r="N281">
        <v>0.99314514875234094</v>
      </c>
      <c r="O281">
        <v>-11.962745644510299</v>
      </c>
      <c r="P281">
        <v>1362.24243815256</v>
      </c>
      <c r="Q281">
        <v>-8.7816568545125307E-3</v>
      </c>
      <c r="R281">
        <v>0.99299334163362396</v>
      </c>
      <c r="T281" t="str">
        <f t="shared" si="16"/>
        <v/>
      </c>
      <c r="U281" t="str">
        <f t="shared" si="17"/>
        <v/>
      </c>
      <c r="V281" t="str">
        <f t="shared" si="18"/>
        <v/>
      </c>
      <c r="W281" t="str">
        <f t="shared" si="19"/>
        <v/>
      </c>
    </row>
    <row r="282" spans="1:23" x14ac:dyDescent="0.25">
      <c r="A282">
        <v>281</v>
      </c>
      <c r="B282" t="s">
        <v>378</v>
      </c>
      <c r="C282">
        <v>-11.6063477043025</v>
      </c>
      <c r="D282">
        <v>1362.1313097115201</v>
      </c>
      <c r="E282">
        <v>-8.5207260280659898E-3</v>
      </c>
      <c r="F282">
        <v>0.99320152652014504</v>
      </c>
      <c r="G282">
        <v>-11.6090569320068</v>
      </c>
      <c r="H282">
        <v>1358.83996620934</v>
      </c>
      <c r="I282">
        <v>-8.5433584680260494E-3</v>
      </c>
      <c r="J282">
        <v>0.99318346910299105</v>
      </c>
      <c r="K282">
        <v>-11.6428335511836</v>
      </c>
      <c r="L282">
        <v>1355.1749730379199</v>
      </c>
      <c r="M282">
        <v>-8.5913876678844498E-3</v>
      </c>
      <c r="N282">
        <v>0.99314514875234094</v>
      </c>
      <c r="O282">
        <v>-11.962745644510299</v>
      </c>
      <c r="P282">
        <v>1362.24243815254</v>
      </c>
      <c r="Q282">
        <v>-8.7816568545126296E-3</v>
      </c>
      <c r="R282">
        <v>0.99299334163362396</v>
      </c>
      <c r="T282" t="str">
        <f t="shared" si="16"/>
        <v/>
      </c>
      <c r="U282" t="str">
        <f t="shared" si="17"/>
        <v/>
      </c>
      <c r="V282" t="str">
        <f t="shared" si="18"/>
        <v/>
      </c>
      <c r="W282" t="str">
        <f t="shared" si="19"/>
        <v/>
      </c>
    </row>
    <row r="283" spans="1:23" x14ac:dyDescent="0.25">
      <c r="A283">
        <v>282</v>
      </c>
      <c r="B283" t="s">
        <v>379</v>
      </c>
      <c r="C283">
        <v>-11.6063477043025</v>
      </c>
      <c r="D283">
        <v>1362.1313097115101</v>
      </c>
      <c r="E283">
        <v>-8.5207260280660193E-3</v>
      </c>
      <c r="F283">
        <v>0.99320152652014504</v>
      </c>
      <c r="G283">
        <v>-11.6090569320068</v>
      </c>
      <c r="H283">
        <v>1358.83996620934</v>
      </c>
      <c r="I283">
        <v>-8.5433584680260407E-3</v>
      </c>
      <c r="J283">
        <v>0.99318346910299105</v>
      </c>
      <c r="K283">
        <v>-11.6428335511836</v>
      </c>
      <c r="L283">
        <v>1355.1749730379299</v>
      </c>
      <c r="M283">
        <v>-8.5913876678843995E-3</v>
      </c>
      <c r="N283">
        <v>0.99314514875234094</v>
      </c>
      <c r="O283">
        <v>-11.962745644510299</v>
      </c>
      <c r="P283">
        <v>1362.24243815254</v>
      </c>
      <c r="Q283">
        <v>-8.7816568545126192E-3</v>
      </c>
      <c r="R283">
        <v>0.99299334163362396</v>
      </c>
      <c r="T283" t="str">
        <f t="shared" si="16"/>
        <v/>
      </c>
      <c r="U283" t="str">
        <f t="shared" si="17"/>
        <v/>
      </c>
      <c r="V283" t="str">
        <f t="shared" si="18"/>
        <v/>
      </c>
      <c r="W283" t="str">
        <f t="shared" si="19"/>
        <v/>
      </c>
    </row>
    <row r="284" spans="1:23" x14ac:dyDescent="0.25">
      <c r="A284">
        <v>283</v>
      </c>
      <c r="B284" t="s">
        <v>380</v>
      </c>
      <c r="C284">
        <v>-11.6063477043025</v>
      </c>
      <c r="D284">
        <v>1362.1313097115101</v>
      </c>
      <c r="E284">
        <v>-8.5207260280660106E-3</v>
      </c>
      <c r="F284">
        <v>0.99320152652014504</v>
      </c>
      <c r="G284">
        <v>-11.6090569320068</v>
      </c>
      <c r="H284">
        <v>1358.83996620934</v>
      </c>
      <c r="I284">
        <v>-8.5433584680260407E-3</v>
      </c>
      <c r="J284">
        <v>0.99318346910299105</v>
      </c>
      <c r="K284">
        <v>-11.6428335511836</v>
      </c>
      <c r="L284">
        <v>1355.1749730379299</v>
      </c>
      <c r="M284">
        <v>-8.5913876678843804E-3</v>
      </c>
      <c r="N284">
        <v>0.99314514875234094</v>
      </c>
      <c r="O284">
        <v>-11.962745644510299</v>
      </c>
      <c r="P284">
        <v>1362.24243815254</v>
      </c>
      <c r="Q284">
        <v>-8.7816568545126296E-3</v>
      </c>
      <c r="R284">
        <v>0.99299334163362396</v>
      </c>
      <c r="T284" t="str">
        <f t="shared" si="16"/>
        <v/>
      </c>
      <c r="U284" t="str">
        <f t="shared" si="17"/>
        <v/>
      </c>
      <c r="V284" t="str">
        <f t="shared" si="18"/>
        <v/>
      </c>
      <c r="W284" t="str">
        <f t="shared" si="19"/>
        <v/>
      </c>
    </row>
    <row r="285" spans="1:23" x14ac:dyDescent="0.25">
      <c r="A285">
        <v>284</v>
      </c>
      <c r="B285" t="s">
        <v>381</v>
      </c>
      <c r="C285">
        <v>-11.6063477043025</v>
      </c>
      <c r="D285">
        <v>1362.1313097115001</v>
      </c>
      <c r="E285">
        <v>-8.5207260280660696E-3</v>
      </c>
      <c r="F285">
        <v>0.99320152652014504</v>
      </c>
      <c r="G285">
        <v>-11.6090569320068</v>
      </c>
      <c r="H285">
        <v>1358.83996620934</v>
      </c>
      <c r="I285">
        <v>-8.5433584680260598E-3</v>
      </c>
      <c r="J285">
        <v>0.99318346910299105</v>
      </c>
      <c r="K285">
        <v>-11.6428335511836</v>
      </c>
      <c r="L285">
        <v>1355.1749730379099</v>
      </c>
      <c r="M285">
        <v>-8.5913876678845105E-3</v>
      </c>
      <c r="N285">
        <v>0.99314514875233995</v>
      </c>
      <c r="O285">
        <v>-11.962745644510299</v>
      </c>
      <c r="P285">
        <v>1362.24243815256</v>
      </c>
      <c r="Q285">
        <v>-8.7816568545125099E-3</v>
      </c>
      <c r="R285">
        <v>0.99299334163362396</v>
      </c>
      <c r="T285" t="str">
        <f t="shared" si="16"/>
        <v/>
      </c>
      <c r="U285" t="str">
        <f t="shared" si="17"/>
        <v/>
      </c>
      <c r="V285" t="str">
        <f t="shared" si="18"/>
        <v/>
      </c>
      <c r="W285" t="str">
        <f t="shared" si="19"/>
        <v/>
      </c>
    </row>
    <row r="286" spans="1:23" x14ac:dyDescent="0.25">
      <c r="A286">
        <v>285</v>
      </c>
      <c r="B286" t="s">
        <v>382</v>
      </c>
      <c r="C286">
        <v>-11.6063477043025</v>
      </c>
      <c r="D286">
        <v>1362.1313097115001</v>
      </c>
      <c r="E286">
        <v>-8.5207260280661008E-3</v>
      </c>
      <c r="F286">
        <v>0.99320152652014404</v>
      </c>
      <c r="G286">
        <v>-11.6090569320068</v>
      </c>
      <c r="H286">
        <v>1358.83996620934</v>
      </c>
      <c r="I286">
        <v>-8.5433584680260407E-3</v>
      </c>
      <c r="J286">
        <v>0.99318346910299105</v>
      </c>
      <c r="K286">
        <v>-11.6428335511836</v>
      </c>
      <c r="L286">
        <v>1355.1749730379299</v>
      </c>
      <c r="M286">
        <v>-8.5913876678843804E-3</v>
      </c>
      <c r="N286">
        <v>0.99314514875234094</v>
      </c>
      <c r="O286">
        <v>-11.962745644510299</v>
      </c>
      <c r="P286">
        <v>1362.24243815255</v>
      </c>
      <c r="Q286">
        <v>-8.7816568545125706E-3</v>
      </c>
      <c r="R286">
        <v>0.99299334163362396</v>
      </c>
      <c r="T286" t="str">
        <f t="shared" si="16"/>
        <v/>
      </c>
      <c r="U286" t="str">
        <f t="shared" si="17"/>
        <v/>
      </c>
      <c r="V286" t="str">
        <f t="shared" si="18"/>
        <v/>
      </c>
      <c r="W286" t="str">
        <f t="shared" si="19"/>
        <v/>
      </c>
    </row>
    <row r="287" spans="1:23" x14ac:dyDescent="0.25">
      <c r="A287">
        <v>286</v>
      </c>
      <c r="B287" t="s">
        <v>383</v>
      </c>
      <c r="C287">
        <v>-11.6063477043025</v>
      </c>
      <c r="D287">
        <v>1362.1313097115101</v>
      </c>
      <c r="E287">
        <v>-8.5207260280660193E-3</v>
      </c>
      <c r="F287">
        <v>0.99320152652014504</v>
      </c>
      <c r="G287">
        <v>-11.6090569320068</v>
      </c>
      <c r="H287">
        <v>1358.83996620934</v>
      </c>
      <c r="I287">
        <v>-8.5433584680260407E-3</v>
      </c>
      <c r="J287">
        <v>0.99318346910299105</v>
      </c>
      <c r="K287">
        <v>-11.6428335511836</v>
      </c>
      <c r="L287">
        <v>1355.1749730379099</v>
      </c>
      <c r="M287">
        <v>-8.5913876678844706E-3</v>
      </c>
      <c r="N287">
        <v>0.99314514875233995</v>
      </c>
      <c r="O287">
        <v>-11.962745644510299</v>
      </c>
      <c r="P287">
        <v>1362.24243815255</v>
      </c>
      <c r="Q287">
        <v>-8.7816568545125602E-3</v>
      </c>
      <c r="R287">
        <v>0.99299334163362396</v>
      </c>
      <c r="T287" t="str">
        <f t="shared" si="16"/>
        <v/>
      </c>
      <c r="U287" t="str">
        <f t="shared" si="17"/>
        <v/>
      </c>
      <c r="V287" t="str">
        <f t="shared" si="18"/>
        <v/>
      </c>
      <c r="W287" t="str">
        <f t="shared" si="19"/>
        <v/>
      </c>
    </row>
    <row r="288" spans="1:23" x14ac:dyDescent="0.25">
      <c r="A288">
        <v>287</v>
      </c>
      <c r="B288" t="s">
        <v>384</v>
      </c>
      <c r="C288">
        <v>-11.6063477043025</v>
      </c>
      <c r="D288">
        <v>1362.1313097115101</v>
      </c>
      <c r="E288">
        <v>-8.5207260280660193E-3</v>
      </c>
      <c r="F288">
        <v>0.99320152652014504</v>
      </c>
      <c r="G288">
        <v>-11.6090569320068</v>
      </c>
      <c r="H288">
        <v>1358.83996620933</v>
      </c>
      <c r="I288">
        <v>-8.5433584680260893E-3</v>
      </c>
      <c r="J288">
        <v>0.99318346910299105</v>
      </c>
      <c r="K288">
        <v>-11.6428335511836</v>
      </c>
      <c r="L288">
        <v>1355.1749730379399</v>
      </c>
      <c r="M288">
        <v>-8.5913876678843596E-3</v>
      </c>
      <c r="N288">
        <v>0.99314514875234094</v>
      </c>
      <c r="O288">
        <v>-11.962745644510299</v>
      </c>
      <c r="P288">
        <v>1362.24243815257</v>
      </c>
      <c r="Q288">
        <v>-8.7816568545124995E-3</v>
      </c>
      <c r="R288">
        <v>0.99299334163362396</v>
      </c>
      <c r="T288" t="str">
        <f t="shared" si="16"/>
        <v/>
      </c>
      <c r="U288" t="str">
        <f t="shared" si="17"/>
        <v/>
      </c>
      <c r="V288" t="str">
        <f t="shared" si="18"/>
        <v/>
      </c>
      <c r="W288" t="str">
        <f t="shared" si="19"/>
        <v/>
      </c>
    </row>
    <row r="289" spans="1:23" x14ac:dyDescent="0.25">
      <c r="A289">
        <v>288</v>
      </c>
      <c r="B289" t="s">
        <v>385</v>
      </c>
      <c r="C289">
        <v>-11.6063477043025</v>
      </c>
      <c r="D289">
        <v>1362.1313097115101</v>
      </c>
      <c r="E289">
        <v>-8.5207260280660193E-3</v>
      </c>
      <c r="F289">
        <v>0.99320152652014504</v>
      </c>
      <c r="G289">
        <v>-11.6090569320068</v>
      </c>
      <c r="H289">
        <v>1358.83996620934</v>
      </c>
      <c r="I289">
        <v>-8.5433584680260407E-3</v>
      </c>
      <c r="J289">
        <v>0.99318346910299105</v>
      </c>
      <c r="K289">
        <v>-11.6428335511836</v>
      </c>
      <c r="L289">
        <v>1355.1749730379299</v>
      </c>
      <c r="M289">
        <v>-8.5913876678843995E-3</v>
      </c>
      <c r="N289">
        <v>0.99314514875234094</v>
      </c>
      <c r="O289">
        <v>-11.962745644510299</v>
      </c>
      <c r="P289">
        <v>1362.24243815255</v>
      </c>
      <c r="Q289">
        <v>-8.7816568545125793E-3</v>
      </c>
      <c r="R289">
        <v>0.99299334163362396</v>
      </c>
      <c r="T289" t="str">
        <f t="shared" si="16"/>
        <v/>
      </c>
      <c r="U289" t="str">
        <f t="shared" si="17"/>
        <v/>
      </c>
      <c r="V289" t="str">
        <f t="shared" si="18"/>
        <v/>
      </c>
      <c r="W289" t="str">
        <f t="shared" si="19"/>
        <v/>
      </c>
    </row>
    <row r="290" spans="1:23" x14ac:dyDescent="0.25">
      <c r="A290">
        <v>289</v>
      </c>
      <c r="B290" t="s">
        <v>386</v>
      </c>
      <c r="C290">
        <v>-11.6063477043025</v>
      </c>
      <c r="D290">
        <v>1362.1313097115101</v>
      </c>
      <c r="E290">
        <v>-8.5207260280660002E-3</v>
      </c>
      <c r="F290">
        <v>0.99320152652014504</v>
      </c>
      <c r="G290">
        <v>-11.6090569320068</v>
      </c>
      <c r="H290">
        <v>1358.83996620934</v>
      </c>
      <c r="I290">
        <v>-8.5433584680260494E-3</v>
      </c>
      <c r="J290">
        <v>0.99318346910299105</v>
      </c>
      <c r="K290">
        <v>-11.6428335511836</v>
      </c>
      <c r="L290">
        <v>1355.1749730379199</v>
      </c>
      <c r="M290">
        <v>-8.5913876678844307E-3</v>
      </c>
      <c r="N290">
        <v>0.99314514875234094</v>
      </c>
      <c r="O290">
        <v>-11.962745644510299</v>
      </c>
      <c r="P290">
        <v>1362.24243815255</v>
      </c>
      <c r="Q290">
        <v>-8.7816568545125602E-3</v>
      </c>
      <c r="R290">
        <v>0.99299334163362396</v>
      </c>
      <c r="T290" t="str">
        <f t="shared" si="16"/>
        <v/>
      </c>
      <c r="U290" t="str">
        <f t="shared" si="17"/>
        <v/>
      </c>
      <c r="V290" t="str">
        <f t="shared" si="18"/>
        <v/>
      </c>
      <c r="W290" t="str">
        <f t="shared" si="19"/>
        <v/>
      </c>
    </row>
    <row r="291" spans="1:23" x14ac:dyDescent="0.25">
      <c r="A291">
        <v>290</v>
      </c>
      <c r="B291" t="s">
        <v>387</v>
      </c>
      <c r="C291">
        <v>-11.6063477043025</v>
      </c>
      <c r="D291">
        <v>1362.1313097115101</v>
      </c>
      <c r="E291">
        <v>-8.5207260280660297E-3</v>
      </c>
      <c r="F291">
        <v>0.99320152652014504</v>
      </c>
      <c r="G291">
        <v>-11.6090569320068</v>
      </c>
      <c r="H291">
        <v>1358.83996620934</v>
      </c>
      <c r="I291">
        <v>-8.5433584680260494E-3</v>
      </c>
      <c r="J291">
        <v>0.99318346910299105</v>
      </c>
      <c r="K291">
        <v>-11.6428335511836</v>
      </c>
      <c r="L291">
        <v>1355.1749730379199</v>
      </c>
      <c r="M291">
        <v>-8.5913876678844307E-3</v>
      </c>
      <c r="N291">
        <v>0.99314514875234094</v>
      </c>
      <c r="O291">
        <v>-11.962745644510299</v>
      </c>
      <c r="P291">
        <v>1362.24243815254</v>
      </c>
      <c r="Q291">
        <v>-8.7816568545126296E-3</v>
      </c>
      <c r="R291">
        <v>0.99299334163362396</v>
      </c>
      <c r="T291" t="str">
        <f t="shared" si="16"/>
        <v/>
      </c>
      <c r="U291" t="str">
        <f t="shared" si="17"/>
        <v/>
      </c>
      <c r="V291" t="str">
        <f t="shared" si="18"/>
        <v/>
      </c>
      <c r="W291" t="str">
        <f t="shared" si="19"/>
        <v/>
      </c>
    </row>
    <row r="292" spans="1:23" x14ac:dyDescent="0.25">
      <c r="A292">
        <v>291</v>
      </c>
      <c r="B292" t="s">
        <v>388</v>
      </c>
      <c r="C292">
        <v>-11.6063477043025</v>
      </c>
      <c r="D292">
        <v>1362.1313097115101</v>
      </c>
      <c r="E292">
        <v>-8.5207260280660193E-3</v>
      </c>
      <c r="F292">
        <v>0.99320152652014504</v>
      </c>
      <c r="G292">
        <v>-11.6090569320068</v>
      </c>
      <c r="H292">
        <v>1358.83996620934</v>
      </c>
      <c r="I292">
        <v>-8.5433584680260494E-3</v>
      </c>
      <c r="J292">
        <v>0.99318346910299105</v>
      </c>
      <c r="K292">
        <v>-11.6428335511836</v>
      </c>
      <c r="L292">
        <v>1355.1749730379399</v>
      </c>
      <c r="M292">
        <v>-8.5913876678843492E-3</v>
      </c>
      <c r="N292">
        <v>0.99314514875234094</v>
      </c>
      <c r="O292">
        <v>-11.962745644510299</v>
      </c>
      <c r="P292">
        <v>1362.24243815255</v>
      </c>
      <c r="Q292">
        <v>-8.7816568545125706E-3</v>
      </c>
      <c r="R292">
        <v>0.99299334163362396</v>
      </c>
      <c r="T292" t="str">
        <f t="shared" si="16"/>
        <v/>
      </c>
      <c r="U292" t="str">
        <f t="shared" si="17"/>
        <v/>
      </c>
      <c r="V292" t="str">
        <f t="shared" si="18"/>
        <v/>
      </c>
      <c r="W292" t="str">
        <f t="shared" si="19"/>
        <v/>
      </c>
    </row>
    <row r="293" spans="1:23" x14ac:dyDescent="0.25">
      <c r="A293">
        <v>292</v>
      </c>
      <c r="B293" t="s">
        <v>389</v>
      </c>
      <c r="C293">
        <v>-11.6063477043025</v>
      </c>
      <c r="D293">
        <v>1362.1313097115101</v>
      </c>
      <c r="E293">
        <v>-8.5207260280660193E-3</v>
      </c>
      <c r="F293">
        <v>0.99320152652014504</v>
      </c>
      <c r="G293">
        <v>-11.6090569320068</v>
      </c>
      <c r="H293">
        <v>1358.83996620934</v>
      </c>
      <c r="I293">
        <v>-8.5433584680260407E-3</v>
      </c>
      <c r="J293">
        <v>0.99318346910299105</v>
      </c>
      <c r="K293">
        <v>-11.6428335511836</v>
      </c>
      <c r="L293">
        <v>1355.1749730379199</v>
      </c>
      <c r="M293">
        <v>-8.5913876678844307E-3</v>
      </c>
      <c r="N293">
        <v>0.99314514875234094</v>
      </c>
      <c r="O293">
        <v>-11.962745644510299</v>
      </c>
      <c r="P293">
        <v>1362.24243815254</v>
      </c>
      <c r="Q293">
        <v>-8.78165685451264E-3</v>
      </c>
      <c r="R293">
        <v>0.99299334163362396</v>
      </c>
      <c r="T293" t="str">
        <f t="shared" si="16"/>
        <v/>
      </c>
      <c r="U293" t="str">
        <f t="shared" si="17"/>
        <v/>
      </c>
      <c r="V293" t="str">
        <f t="shared" si="18"/>
        <v/>
      </c>
      <c r="W293" t="str">
        <f t="shared" si="19"/>
        <v/>
      </c>
    </row>
    <row r="294" spans="1:23" x14ac:dyDescent="0.25">
      <c r="A294">
        <v>293</v>
      </c>
      <c r="B294" t="s">
        <v>390</v>
      </c>
      <c r="C294">
        <v>-11.6063477043025</v>
      </c>
      <c r="D294">
        <v>1362.1313097115101</v>
      </c>
      <c r="E294">
        <v>-8.5207260280660592E-3</v>
      </c>
      <c r="F294">
        <v>0.99320152652014504</v>
      </c>
      <c r="G294">
        <v>-11.6090569320068</v>
      </c>
      <c r="H294">
        <v>1358.83996620935</v>
      </c>
      <c r="I294">
        <v>-8.5433584680260008E-3</v>
      </c>
      <c r="J294">
        <v>0.99318346910299105</v>
      </c>
      <c r="K294">
        <v>-11.6428335511836</v>
      </c>
      <c r="L294">
        <v>1355.1749730379399</v>
      </c>
      <c r="M294">
        <v>-8.5913876678843492E-3</v>
      </c>
      <c r="N294">
        <v>0.99314514875234094</v>
      </c>
      <c r="O294">
        <v>-11.962745644510299</v>
      </c>
      <c r="P294">
        <v>1362.24243815257</v>
      </c>
      <c r="Q294">
        <v>-8.7816568545124995E-3</v>
      </c>
      <c r="R294">
        <v>0.99299334163362396</v>
      </c>
      <c r="T294" t="str">
        <f t="shared" si="16"/>
        <v/>
      </c>
      <c r="U294" t="str">
        <f t="shared" si="17"/>
        <v/>
      </c>
      <c r="V294" t="str">
        <f t="shared" si="18"/>
        <v/>
      </c>
      <c r="W294" t="str">
        <f t="shared" si="19"/>
        <v/>
      </c>
    </row>
    <row r="295" spans="1:23" x14ac:dyDescent="0.25">
      <c r="A295">
        <v>294</v>
      </c>
      <c r="B295" t="s">
        <v>391</v>
      </c>
      <c r="C295">
        <v>-11.6063477043025</v>
      </c>
      <c r="D295">
        <v>1362.1313097115001</v>
      </c>
      <c r="E295">
        <v>-8.5207260280660696E-3</v>
      </c>
      <c r="F295">
        <v>0.99320152652014504</v>
      </c>
      <c r="G295">
        <v>-11.6090569320068</v>
      </c>
      <c r="H295">
        <v>1358.83996620934</v>
      </c>
      <c r="I295">
        <v>-8.5433584680260407E-3</v>
      </c>
      <c r="J295">
        <v>0.99318346910299105</v>
      </c>
      <c r="K295">
        <v>-11.6428335511836</v>
      </c>
      <c r="L295">
        <v>1355.1749730379299</v>
      </c>
      <c r="M295">
        <v>-8.5913876678843995E-3</v>
      </c>
      <c r="N295">
        <v>0.99314514875234094</v>
      </c>
      <c r="O295">
        <v>-11.962745644510299</v>
      </c>
      <c r="P295">
        <v>1362.24243815255</v>
      </c>
      <c r="Q295">
        <v>-8.7816568545125897E-3</v>
      </c>
      <c r="R295">
        <v>0.99299334163362396</v>
      </c>
      <c r="T295" t="str">
        <f t="shared" si="16"/>
        <v/>
      </c>
      <c r="U295" t="str">
        <f t="shared" si="17"/>
        <v/>
      </c>
      <c r="V295" t="str">
        <f t="shared" si="18"/>
        <v/>
      </c>
      <c r="W295" t="str">
        <f t="shared" si="19"/>
        <v/>
      </c>
    </row>
    <row r="296" spans="1:23" x14ac:dyDescent="0.25">
      <c r="A296">
        <v>295</v>
      </c>
      <c r="B296" t="s">
        <v>392</v>
      </c>
      <c r="C296">
        <v>-11.6063477043025</v>
      </c>
      <c r="D296">
        <v>1362.1313097115201</v>
      </c>
      <c r="E296">
        <v>-8.5207260280660002E-3</v>
      </c>
      <c r="F296">
        <v>0.99320152652014504</v>
      </c>
      <c r="G296">
        <v>-11.6090569320068</v>
      </c>
      <c r="H296">
        <v>1358.83996620934</v>
      </c>
      <c r="I296">
        <v>-8.5433584680260303E-3</v>
      </c>
      <c r="J296">
        <v>0.99318346910299105</v>
      </c>
      <c r="K296">
        <v>-11.6428335511836</v>
      </c>
      <c r="L296">
        <v>1355.1749730379399</v>
      </c>
      <c r="M296">
        <v>-8.5913876678843492E-3</v>
      </c>
      <c r="N296">
        <v>0.99314514875234094</v>
      </c>
      <c r="O296">
        <v>-11.962745644510299</v>
      </c>
      <c r="P296">
        <v>1362.24243815255</v>
      </c>
      <c r="Q296">
        <v>-8.7816568545125602E-3</v>
      </c>
      <c r="R296">
        <v>0.99299334163362396</v>
      </c>
      <c r="T296" t="str">
        <f t="shared" si="16"/>
        <v/>
      </c>
      <c r="U296" t="str">
        <f t="shared" si="17"/>
        <v/>
      </c>
      <c r="V296" t="str">
        <f t="shared" si="18"/>
        <v/>
      </c>
      <c r="W296" t="str">
        <f t="shared" si="19"/>
        <v/>
      </c>
    </row>
    <row r="297" spans="1:23" x14ac:dyDescent="0.25">
      <c r="A297">
        <v>296</v>
      </c>
      <c r="B297" t="s">
        <v>393</v>
      </c>
      <c r="C297">
        <v>-11.6063477043025</v>
      </c>
      <c r="D297">
        <v>1362.1313097115101</v>
      </c>
      <c r="E297">
        <v>-8.5207260280660297E-3</v>
      </c>
      <c r="F297">
        <v>0.99320152652014504</v>
      </c>
      <c r="G297">
        <v>-11.6090569320068</v>
      </c>
      <c r="H297">
        <v>1358.83996620935</v>
      </c>
      <c r="I297">
        <v>-8.5433584680260095E-3</v>
      </c>
      <c r="J297">
        <v>0.99318346910299105</v>
      </c>
      <c r="K297">
        <v>-11.6428335511836</v>
      </c>
      <c r="L297">
        <v>1355.1749730379399</v>
      </c>
      <c r="M297">
        <v>-8.5913876678843301E-3</v>
      </c>
      <c r="N297">
        <v>0.99314514875234094</v>
      </c>
      <c r="O297">
        <v>-11.962745644510299</v>
      </c>
      <c r="P297">
        <v>1362.24243815255</v>
      </c>
      <c r="Q297">
        <v>-8.7816568545125897E-3</v>
      </c>
      <c r="R297">
        <v>0.99299334163362396</v>
      </c>
      <c r="T297" t="str">
        <f t="shared" si="16"/>
        <v/>
      </c>
      <c r="U297" t="str">
        <f t="shared" si="17"/>
        <v/>
      </c>
      <c r="V297" t="str">
        <f t="shared" si="18"/>
        <v/>
      </c>
      <c r="W297" t="str">
        <f t="shared" si="19"/>
        <v/>
      </c>
    </row>
    <row r="298" spans="1:23" x14ac:dyDescent="0.25">
      <c r="A298">
        <v>297</v>
      </c>
      <c r="B298" t="s">
        <v>394</v>
      </c>
      <c r="C298">
        <v>-11.6063477043025</v>
      </c>
      <c r="D298">
        <v>1362.1313097115001</v>
      </c>
      <c r="E298">
        <v>-8.5207260280661008E-3</v>
      </c>
      <c r="F298">
        <v>0.99320152652014404</v>
      </c>
      <c r="G298">
        <v>-11.6090569320068</v>
      </c>
      <c r="H298">
        <v>1358.83996620934</v>
      </c>
      <c r="I298">
        <v>-8.5433584680260407E-3</v>
      </c>
      <c r="J298">
        <v>0.99318346910299105</v>
      </c>
      <c r="K298">
        <v>-11.6428335511836</v>
      </c>
      <c r="L298">
        <v>1355.1749730379299</v>
      </c>
      <c r="M298">
        <v>-8.5913876678843995E-3</v>
      </c>
      <c r="N298">
        <v>0.99314514875234094</v>
      </c>
      <c r="O298">
        <v>-11.962745644510299</v>
      </c>
      <c r="P298">
        <v>1362.24243815255</v>
      </c>
      <c r="Q298">
        <v>-8.7816568545125897E-3</v>
      </c>
      <c r="R298">
        <v>0.99299334163362396</v>
      </c>
      <c r="T298" t="str">
        <f t="shared" si="16"/>
        <v/>
      </c>
      <c r="U298" t="str">
        <f t="shared" si="17"/>
        <v/>
      </c>
      <c r="V298" t="str">
        <f t="shared" si="18"/>
        <v/>
      </c>
      <c r="W298" t="str">
        <f t="shared" si="19"/>
        <v/>
      </c>
    </row>
    <row r="299" spans="1:23" x14ac:dyDescent="0.25">
      <c r="A299">
        <v>298</v>
      </c>
      <c r="B299" t="s">
        <v>395</v>
      </c>
      <c r="C299">
        <v>-11.6063477043025</v>
      </c>
      <c r="D299">
        <v>1362.1313097114901</v>
      </c>
      <c r="E299">
        <v>-8.5207260280661494E-3</v>
      </c>
      <c r="F299">
        <v>0.99320152652014404</v>
      </c>
      <c r="G299">
        <v>-11.6090569320068</v>
      </c>
      <c r="H299">
        <v>1358.83996620934</v>
      </c>
      <c r="I299">
        <v>-8.5433584680260407E-3</v>
      </c>
      <c r="J299">
        <v>0.99318346910299105</v>
      </c>
      <c r="K299">
        <v>-11.6428335511836</v>
      </c>
      <c r="L299">
        <v>1355.1749730379299</v>
      </c>
      <c r="M299">
        <v>-8.5913876678843804E-3</v>
      </c>
      <c r="N299">
        <v>0.99314514875234094</v>
      </c>
      <c r="O299">
        <v>-11.962745644510299</v>
      </c>
      <c r="P299">
        <v>1362.24243815255</v>
      </c>
      <c r="Q299">
        <v>-8.7816568545125793E-3</v>
      </c>
      <c r="R299">
        <v>0.99299334163362396</v>
      </c>
      <c r="T299" t="str">
        <f t="shared" si="16"/>
        <v/>
      </c>
      <c r="U299" t="str">
        <f t="shared" si="17"/>
        <v/>
      </c>
      <c r="V299" t="str">
        <f t="shared" si="18"/>
        <v/>
      </c>
      <c r="W299" t="str">
        <f t="shared" si="19"/>
        <v/>
      </c>
    </row>
    <row r="300" spans="1:23" x14ac:dyDescent="0.25">
      <c r="A300">
        <v>299</v>
      </c>
      <c r="B300" t="s">
        <v>396</v>
      </c>
      <c r="C300">
        <v>-11.6063477043025</v>
      </c>
      <c r="D300">
        <v>1362.1313097115101</v>
      </c>
      <c r="E300">
        <v>-8.5207260280660297E-3</v>
      </c>
      <c r="F300">
        <v>0.99320152652014504</v>
      </c>
      <c r="G300">
        <v>-11.6090569320068</v>
      </c>
      <c r="H300">
        <v>1358.83996620934</v>
      </c>
      <c r="I300">
        <v>-8.5433584680260494E-3</v>
      </c>
      <c r="J300">
        <v>0.99318346910299105</v>
      </c>
      <c r="K300">
        <v>-11.6428335511836</v>
      </c>
      <c r="L300">
        <v>1355.1749730379299</v>
      </c>
      <c r="M300">
        <v>-8.5913876678843908E-3</v>
      </c>
      <c r="N300">
        <v>0.99314514875234094</v>
      </c>
      <c r="O300">
        <v>-11.962745644510299</v>
      </c>
      <c r="P300">
        <v>1362.24243815254</v>
      </c>
      <c r="Q300">
        <v>-8.7816568545126192E-3</v>
      </c>
      <c r="R300">
        <v>0.99299334163362396</v>
      </c>
      <c r="T300" t="str">
        <f t="shared" si="16"/>
        <v/>
      </c>
      <c r="U300" t="str">
        <f t="shared" si="17"/>
        <v/>
      </c>
      <c r="V300" t="str">
        <f t="shared" si="18"/>
        <v/>
      </c>
      <c r="W300" t="str">
        <f t="shared" si="19"/>
        <v/>
      </c>
    </row>
    <row r="301" spans="1:23" x14ac:dyDescent="0.25">
      <c r="A301">
        <v>300</v>
      </c>
      <c r="B301" t="s">
        <v>397</v>
      </c>
      <c r="C301">
        <v>4.2397781574284297</v>
      </c>
      <c r="D301">
        <v>1.2404981066849301</v>
      </c>
      <c r="E301">
        <v>3.41780300556742</v>
      </c>
      <c r="F301">
        <v>6.3128780916286802E-4</v>
      </c>
      <c r="G301">
        <v>4.2319636898389197</v>
      </c>
      <c r="H301">
        <v>1.2402261122704601</v>
      </c>
      <c r="I301">
        <v>3.4122517240759702</v>
      </c>
      <c r="J301">
        <v>6.4428587372267199E-4</v>
      </c>
      <c r="K301">
        <v>4.1971996579443296</v>
      </c>
      <c r="L301">
        <v>1.24230524510094</v>
      </c>
      <c r="M301">
        <v>3.3785574636314899</v>
      </c>
      <c r="N301">
        <v>7.2867201919717801E-4</v>
      </c>
      <c r="O301">
        <v>3.8805915387547598</v>
      </c>
      <c r="P301">
        <v>1.2400797389496301</v>
      </c>
      <c r="Q301">
        <v>3.1293080733999301</v>
      </c>
      <c r="R301">
        <v>1.7521849612982801E-3</v>
      </c>
      <c r="T301" t="str">
        <f t="shared" si="16"/>
        <v>***</v>
      </c>
      <c r="U301" t="str">
        <f t="shared" si="17"/>
        <v>***</v>
      </c>
      <c r="V301" t="str">
        <f t="shared" si="18"/>
        <v>***</v>
      </c>
      <c r="W301" t="str">
        <f t="shared" si="19"/>
        <v>**</v>
      </c>
    </row>
    <row r="302" spans="1:23" x14ac:dyDescent="0.25">
      <c r="A302">
        <v>301</v>
      </c>
      <c r="B302" t="s">
        <v>398</v>
      </c>
      <c r="C302">
        <v>0.97436915028716098</v>
      </c>
      <c r="D302">
        <v>0.343427804604024</v>
      </c>
      <c r="E302">
        <v>2.83718772104262</v>
      </c>
      <c r="F302">
        <v>4.5512844192827501E-3</v>
      </c>
      <c r="G302">
        <v>0.96644599350140103</v>
      </c>
      <c r="H302">
        <v>0.34341897170028202</v>
      </c>
      <c r="I302">
        <v>2.8141892939591702</v>
      </c>
      <c r="J302">
        <v>4.8900423900127901E-3</v>
      </c>
      <c r="K302">
        <v>0.92648779285777105</v>
      </c>
      <c r="L302">
        <v>0.34331895864039902</v>
      </c>
      <c r="M302">
        <v>2.69862112050793</v>
      </c>
      <c r="N302">
        <v>6.9627395862233796E-3</v>
      </c>
      <c r="O302">
        <v>0.65040591740639597</v>
      </c>
      <c r="P302">
        <v>0.34265192745051198</v>
      </c>
      <c r="Q302">
        <v>1.89815338920086</v>
      </c>
      <c r="R302">
        <v>5.7675878857158899E-2</v>
      </c>
      <c r="T302" t="str">
        <f t="shared" si="16"/>
        <v>**</v>
      </c>
      <c r="U302" t="str">
        <f t="shared" si="17"/>
        <v>**</v>
      </c>
      <c r="V302" t="str">
        <f t="shared" si="18"/>
        <v>**</v>
      </c>
      <c r="W302" t="str">
        <f t="shared" si="19"/>
        <v>^</v>
      </c>
    </row>
    <row r="303" spans="1:23" x14ac:dyDescent="0.25">
      <c r="A303">
        <v>302</v>
      </c>
      <c r="B303" t="s">
        <v>399</v>
      </c>
      <c r="C303">
        <v>0.88917621404483704</v>
      </c>
      <c r="D303">
        <v>0.363315015959844</v>
      </c>
      <c r="E303">
        <v>2.4473973686326098</v>
      </c>
      <c r="F303">
        <v>1.43892099074527E-2</v>
      </c>
      <c r="G303">
        <v>0.88133776939159703</v>
      </c>
      <c r="H303">
        <v>0.36330765524737602</v>
      </c>
      <c r="I303">
        <v>2.4258717278926998</v>
      </c>
      <c r="J303">
        <v>1.5271666938467199E-2</v>
      </c>
      <c r="K303">
        <v>0.83959509901771301</v>
      </c>
      <c r="L303">
        <v>0.36320770261396901</v>
      </c>
      <c r="M303">
        <v>2.3116114910978798</v>
      </c>
      <c r="N303">
        <v>2.0799102815970999E-2</v>
      </c>
      <c r="O303">
        <v>0.56507820243016205</v>
      </c>
      <c r="P303">
        <v>0.36255294091823698</v>
      </c>
      <c r="Q303">
        <v>1.55860879517068</v>
      </c>
      <c r="R303">
        <v>0.11908900009331801</v>
      </c>
      <c r="T303" t="str">
        <f t="shared" si="16"/>
        <v>*</v>
      </c>
      <c r="U303" t="str">
        <f t="shared" si="17"/>
        <v>*</v>
      </c>
      <c r="V303" t="str">
        <f t="shared" si="18"/>
        <v>*</v>
      </c>
      <c r="W303" t="str">
        <f t="shared" si="19"/>
        <v/>
      </c>
    </row>
    <row r="304" spans="1:23" x14ac:dyDescent="0.25">
      <c r="A304">
        <v>303</v>
      </c>
      <c r="B304" t="s">
        <v>400</v>
      </c>
      <c r="C304">
        <v>1.0490637301711001</v>
      </c>
      <c r="D304">
        <v>0.34396034202290499</v>
      </c>
      <c r="E304">
        <v>3.0499554803362798</v>
      </c>
      <c r="F304">
        <v>2.28875290373168E-3</v>
      </c>
      <c r="G304">
        <v>1.04243934045701</v>
      </c>
      <c r="H304">
        <v>0.34395740226128702</v>
      </c>
      <c r="I304">
        <v>3.0307222161921099</v>
      </c>
      <c r="J304">
        <v>2.43969587831469E-3</v>
      </c>
      <c r="K304">
        <v>1.0002080956291901</v>
      </c>
      <c r="L304">
        <v>0.34385623122789699</v>
      </c>
      <c r="M304">
        <v>2.9087973542241499</v>
      </c>
      <c r="N304">
        <v>3.6282195565341801E-3</v>
      </c>
      <c r="O304">
        <v>0.72313649579807804</v>
      </c>
      <c r="P304">
        <v>0.34312319361830801</v>
      </c>
      <c r="Q304">
        <v>2.1075127220997398</v>
      </c>
      <c r="R304">
        <v>3.5073160097638403E-2</v>
      </c>
      <c r="T304" t="str">
        <f t="shared" si="16"/>
        <v>**</v>
      </c>
      <c r="U304" t="str">
        <f t="shared" si="17"/>
        <v>**</v>
      </c>
      <c r="V304" t="str">
        <f t="shared" si="18"/>
        <v>**</v>
      </c>
      <c r="W304" t="str">
        <f t="shared" si="19"/>
        <v>*</v>
      </c>
    </row>
    <row r="305" spans="1:23" x14ac:dyDescent="0.25">
      <c r="A305">
        <v>304</v>
      </c>
      <c r="B305" t="s">
        <v>401</v>
      </c>
      <c r="C305">
        <v>1.0928134974692501</v>
      </c>
      <c r="D305">
        <v>0.34426997888186101</v>
      </c>
      <c r="E305">
        <v>3.1742921674975801</v>
      </c>
      <c r="F305">
        <v>1.5020241500869099E-3</v>
      </c>
      <c r="G305">
        <v>1.0851410055219399</v>
      </c>
      <c r="H305">
        <v>0.34426251092606602</v>
      </c>
      <c r="I305">
        <v>3.1520742778611401</v>
      </c>
      <c r="J305">
        <v>1.6211502862110399E-3</v>
      </c>
      <c r="K305">
        <v>1.04178969613517</v>
      </c>
      <c r="L305">
        <v>0.34414996925137598</v>
      </c>
      <c r="M305">
        <v>3.0271387163025301</v>
      </c>
      <c r="N305">
        <v>2.4688063616421199E-3</v>
      </c>
      <c r="O305">
        <v>0.76641177433889995</v>
      </c>
      <c r="P305">
        <v>0.34339868789994799</v>
      </c>
      <c r="Q305">
        <v>2.23184246575281</v>
      </c>
      <c r="R305">
        <v>2.56253765609653E-2</v>
      </c>
      <c r="T305" t="str">
        <f t="shared" si="16"/>
        <v>**</v>
      </c>
      <c r="U305" t="str">
        <f t="shared" si="17"/>
        <v>**</v>
      </c>
      <c r="V305" t="str">
        <f t="shared" si="18"/>
        <v>**</v>
      </c>
      <c r="W305" t="str">
        <f t="shared" si="19"/>
        <v>*</v>
      </c>
    </row>
    <row r="306" spans="1:23" x14ac:dyDescent="0.25">
      <c r="A306">
        <v>305</v>
      </c>
      <c r="B306" t="s">
        <v>402</v>
      </c>
      <c r="C306">
        <v>0.89089902778860397</v>
      </c>
      <c r="D306">
        <v>0.38786172040401301</v>
      </c>
      <c r="E306">
        <v>2.2969501266085399</v>
      </c>
      <c r="F306">
        <v>2.1621614978827901E-2</v>
      </c>
      <c r="G306">
        <v>0.88236395049406302</v>
      </c>
      <c r="H306">
        <v>0.38785815648734701</v>
      </c>
      <c r="I306">
        <v>2.2749655659822299</v>
      </c>
      <c r="J306">
        <v>2.29079955552185E-2</v>
      </c>
      <c r="K306">
        <v>0.83783088800672101</v>
      </c>
      <c r="L306">
        <v>0.38776097450562302</v>
      </c>
      <c r="M306">
        <v>2.1606890406516999</v>
      </c>
      <c r="N306">
        <v>3.07193680522032E-2</v>
      </c>
      <c r="O306">
        <v>0.555926888234195</v>
      </c>
      <c r="P306">
        <v>0.387068840132819</v>
      </c>
      <c r="Q306">
        <v>1.4362481052296401</v>
      </c>
      <c r="R306">
        <v>0.15093175500647299</v>
      </c>
      <c r="T306" t="str">
        <f t="shared" si="16"/>
        <v>*</v>
      </c>
      <c r="U306" t="str">
        <f t="shared" si="17"/>
        <v>*</v>
      </c>
      <c r="V306" t="str">
        <f t="shared" si="18"/>
        <v>*</v>
      </c>
      <c r="W306" t="str">
        <f t="shared" si="19"/>
        <v/>
      </c>
    </row>
    <row r="307" spans="1:23" x14ac:dyDescent="0.25">
      <c r="A307">
        <v>306</v>
      </c>
      <c r="B307" t="s">
        <v>403</v>
      </c>
      <c r="C307">
        <v>0.35592682095335298</v>
      </c>
      <c r="D307">
        <v>0.507613956891101</v>
      </c>
      <c r="E307">
        <v>0.70117619131916598</v>
      </c>
      <c r="F307">
        <v>0.48319306618698299</v>
      </c>
      <c r="G307">
        <v>0.34774667627915501</v>
      </c>
      <c r="H307">
        <v>0.50761139698443003</v>
      </c>
      <c r="I307">
        <v>0.68506475296854197</v>
      </c>
      <c r="J307">
        <v>0.49330306089402098</v>
      </c>
      <c r="K307">
        <v>0.30519505255248203</v>
      </c>
      <c r="L307">
        <v>0.50753413801872105</v>
      </c>
      <c r="M307">
        <v>0.60132911205516704</v>
      </c>
      <c r="N307">
        <v>0.54762080318588102</v>
      </c>
      <c r="O307">
        <v>1.9212531851149701E-2</v>
      </c>
      <c r="P307">
        <v>0.50699917228396196</v>
      </c>
      <c r="Q307">
        <v>3.78946020061528E-2</v>
      </c>
      <c r="R307">
        <v>0.969771716934691</v>
      </c>
      <c r="T307" t="str">
        <f t="shared" si="16"/>
        <v/>
      </c>
      <c r="U307" t="str">
        <f t="shared" si="17"/>
        <v/>
      </c>
      <c r="V307" t="str">
        <f t="shared" si="18"/>
        <v/>
      </c>
      <c r="W307" t="str">
        <f t="shared" si="19"/>
        <v/>
      </c>
    </row>
    <row r="308" spans="1:23" x14ac:dyDescent="0.25">
      <c r="A308">
        <v>307</v>
      </c>
      <c r="B308" t="s">
        <v>404</v>
      </c>
      <c r="C308">
        <v>1.0884833369171001</v>
      </c>
      <c r="D308">
        <v>0.36459465481433301</v>
      </c>
      <c r="E308">
        <v>2.9854615873932899</v>
      </c>
      <c r="F308">
        <v>2.8315069786744398E-3</v>
      </c>
      <c r="G308">
        <v>1.08180616093673</v>
      </c>
      <c r="H308">
        <v>0.36459649647278802</v>
      </c>
      <c r="I308">
        <v>2.9671326285426001</v>
      </c>
      <c r="J308">
        <v>3.00591263519785E-3</v>
      </c>
      <c r="K308">
        <v>1.04027670323802</v>
      </c>
      <c r="L308">
        <v>0.36448555946330802</v>
      </c>
      <c r="M308">
        <v>2.8540957967437399</v>
      </c>
      <c r="N308">
        <v>4.3159514693543498E-3</v>
      </c>
      <c r="O308">
        <v>0.75353505847447799</v>
      </c>
      <c r="P308">
        <v>0.36367834689205197</v>
      </c>
      <c r="Q308">
        <v>2.0719821922698798</v>
      </c>
      <c r="R308">
        <v>3.82671019427459E-2</v>
      </c>
      <c r="T308" t="str">
        <f t="shared" si="16"/>
        <v>**</v>
      </c>
      <c r="U308" t="str">
        <f t="shared" si="17"/>
        <v>**</v>
      </c>
      <c r="V308" t="str">
        <f t="shared" si="18"/>
        <v>**</v>
      </c>
      <c r="W308" t="str">
        <f t="shared" si="19"/>
        <v>*</v>
      </c>
    </row>
    <row r="309" spans="1:23" x14ac:dyDescent="0.25">
      <c r="A309">
        <v>308</v>
      </c>
      <c r="B309" t="s">
        <v>405</v>
      </c>
      <c r="C309">
        <v>0.98826857636765997</v>
      </c>
      <c r="D309">
        <v>0.388582014318616</v>
      </c>
      <c r="E309">
        <v>2.5432689624109401</v>
      </c>
      <c r="F309">
        <v>1.0982065747817699E-2</v>
      </c>
      <c r="G309">
        <v>0.98079071943011997</v>
      </c>
      <c r="H309">
        <v>0.38858011074323601</v>
      </c>
      <c r="I309">
        <v>2.5240373665913198</v>
      </c>
      <c r="J309">
        <v>1.1601559615692199E-2</v>
      </c>
      <c r="K309">
        <v>0.94047918512843298</v>
      </c>
      <c r="L309">
        <v>0.38847806372891502</v>
      </c>
      <c r="M309">
        <v>2.4209325388954599</v>
      </c>
      <c r="N309">
        <v>1.5480749891269E-2</v>
      </c>
      <c r="O309">
        <v>0.65497835702239104</v>
      </c>
      <c r="P309">
        <v>0.38768776391866799</v>
      </c>
      <c r="Q309">
        <v>1.68944810226148</v>
      </c>
      <c r="R309">
        <v>9.1133589432196696E-2</v>
      </c>
      <c r="T309" t="str">
        <f t="shared" si="16"/>
        <v>*</v>
      </c>
      <c r="U309" t="str">
        <f t="shared" si="17"/>
        <v>*</v>
      </c>
      <c r="V309" t="str">
        <f t="shared" si="18"/>
        <v>*</v>
      </c>
      <c r="W309" t="str">
        <f t="shared" si="19"/>
        <v>^</v>
      </c>
    </row>
    <row r="310" spans="1:23" x14ac:dyDescent="0.25">
      <c r="A310">
        <v>309</v>
      </c>
      <c r="B310" t="s">
        <v>406</v>
      </c>
      <c r="C310">
        <v>1.41030294058205</v>
      </c>
      <c r="D310">
        <v>0.329348759931956</v>
      </c>
      <c r="E310">
        <v>4.2820957967882602</v>
      </c>
      <c r="F310" s="1">
        <v>1.8514123902397801E-5</v>
      </c>
      <c r="G310">
        <v>1.40246736240822</v>
      </c>
      <c r="H310">
        <v>0.32934908580106798</v>
      </c>
      <c r="I310">
        <v>4.2583004564807796</v>
      </c>
      <c r="J310" s="1">
        <v>2.05986973295431E-5</v>
      </c>
      <c r="K310">
        <v>1.3625477771404899</v>
      </c>
      <c r="L310">
        <v>0.32921011603386802</v>
      </c>
      <c r="M310">
        <v>4.1388393332369997</v>
      </c>
      <c r="N310" s="1">
        <v>3.4906728845074897E-5</v>
      </c>
      <c r="O310">
        <v>1.06850712239637</v>
      </c>
      <c r="P310">
        <v>0.32823165894767098</v>
      </c>
      <c r="Q310">
        <v>3.25534448999242</v>
      </c>
      <c r="R310">
        <v>1.1325490065685201E-3</v>
      </c>
      <c r="T310" t="str">
        <f t="shared" si="16"/>
        <v>***</v>
      </c>
      <c r="U310" t="str">
        <f t="shared" si="17"/>
        <v>***</v>
      </c>
      <c r="V310" t="str">
        <f t="shared" si="18"/>
        <v>***</v>
      </c>
      <c r="W310" t="str">
        <f t="shared" si="19"/>
        <v>**</v>
      </c>
    </row>
    <row r="311" spans="1:23" x14ac:dyDescent="0.25">
      <c r="A311">
        <v>310</v>
      </c>
      <c r="B311" t="s">
        <v>407</v>
      </c>
      <c r="C311">
        <v>0.94318180968455001</v>
      </c>
      <c r="D311">
        <v>0.41876152783655202</v>
      </c>
      <c r="E311">
        <v>2.2523124666138998</v>
      </c>
      <c r="F311">
        <v>2.4302532896184701E-2</v>
      </c>
      <c r="G311">
        <v>0.93548693334468502</v>
      </c>
      <c r="H311">
        <v>0.41876775527271298</v>
      </c>
      <c r="I311">
        <v>2.2339039278118999</v>
      </c>
      <c r="J311">
        <v>2.5489395074967201E-2</v>
      </c>
      <c r="K311">
        <v>0.89736893131278295</v>
      </c>
      <c r="L311">
        <v>0.41863733285195398</v>
      </c>
      <c r="M311">
        <v>2.1435473162402499</v>
      </c>
      <c r="N311">
        <v>3.2069175967839002E-2</v>
      </c>
      <c r="O311">
        <v>0.60128650497791702</v>
      </c>
      <c r="P311">
        <v>0.41783598524712701</v>
      </c>
      <c r="Q311">
        <v>1.4390491154616301</v>
      </c>
      <c r="R311">
        <v>0.15013660748350499</v>
      </c>
      <c r="T311" t="str">
        <f t="shared" si="16"/>
        <v>*</v>
      </c>
      <c r="U311" t="str">
        <f t="shared" si="17"/>
        <v>*</v>
      </c>
      <c r="V311" t="str">
        <f t="shared" si="18"/>
        <v>*</v>
      </c>
      <c r="W311" t="str">
        <f t="shared" si="19"/>
        <v/>
      </c>
    </row>
    <row r="312" spans="1:23" x14ac:dyDescent="0.25">
      <c r="A312">
        <v>311</v>
      </c>
      <c r="B312" t="s">
        <v>408</v>
      </c>
      <c r="C312">
        <v>0.79413151749543298</v>
      </c>
      <c r="D312">
        <v>0.45702703242056197</v>
      </c>
      <c r="E312">
        <v>1.73760294503688</v>
      </c>
      <c r="F312">
        <v>8.2280800557653105E-2</v>
      </c>
      <c r="G312">
        <v>0.78709418315278301</v>
      </c>
      <c r="H312">
        <v>0.45703503919349198</v>
      </c>
      <c r="I312">
        <v>1.7221747035888799</v>
      </c>
      <c r="J312">
        <v>8.5037875809794106E-2</v>
      </c>
      <c r="K312">
        <v>0.74846245420808699</v>
      </c>
      <c r="L312">
        <v>0.45691603570367501</v>
      </c>
      <c r="M312">
        <v>1.6380743850572299</v>
      </c>
      <c r="N312">
        <v>0.10140617764215901</v>
      </c>
      <c r="O312">
        <v>0.44908192717335099</v>
      </c>
      <c r="P312">
        <v>0.45616697409358398</v>
      </c>
      <c r="Q312">
        <v>0.98446830366378202</v>
      </c>
      <c r="R312">
        <v>0.32488530860660503</v>
      </c>
      <c r="T312" t="str">
        <f t="shared" si="16"/>
        <v>^</v>
      </c>
      <c r="U312" t="str">
        <f t="shared" si="17"/>
        <v>^</v>
      </c>
      <c r="V312" t="str">
        <f t="shared" si="18"/>
        <v/>
      </c>
      <c r="W312" t="str">
        <f t="shared" si="19"/>
        <v/>
      </c>
    </row>
    <row r="313" spans="1:23" x14ac:dyDescent="0.25">
      <c r="A313">
        <v>312</v>
      </c>
      <c r="B313" t="s">
        <v>409</v>
      </c>
      <c r="C313">
        <v>-0.103771154530854</v>
      </c>
      <c r="D313">
        <v>0.71332837646832903</v>
      </c>
      <c r="E313">
        <v>-0.14547459200294599</v>
      </c>
      <c r="F313">
        <v>0.884336174978814</v>
      </c>
      <c r="G313">
        <v>-0.109915606000482</v>
      </c>
      <c r="H313">
        <v>0.71333966730461396</v>
      </c>
      <c r="I313">
        <v>-0.15408592994106601</v>
      </c>
      <c r="J313">
        <v>0.87754198206908196</v>
      </c>
      <c r="K313">
        <v>-0.14979047457269801</v>
      </c>
      <c r="L313">
        <v>0.71327240529451197</v>
      </c>
      <c r="M313">
        <v>-0.210004583747845</v>
      </c>
      <c r="N313">
        <v>0.83366409549610698</v>
      </c>
      <c r="O313">
        <v>-0.45175672949696299</v>
      </c>
      <c r="P313">
        <v>0.71282150036373604</v>
      </c>
      <c r="Q313">
        <v>-0.63375856265059605</v>
      </c>
      <c r="R313">
        <v>0.52623839958005802</v>
      </c>
      <c r="T313" t="str">
        <f t="shared" si="16"/>
        <v/>
      </c>
      <c r="U313" t="str">
        <f t="shared" si="17"/>
        <v/>
      </c>
      <c r="V313" t="str">
        <f t="shared" si="18"/>
        <v/>
      </c>
      <c r="W313" t="str">
        <f t="shared" si="19"/>
        <v/>
      </c>
    </row>
    <row r="314" spans="1:23" x14ac:dyDescent="0.25">
      <c r="A314">
        <v>313</v>
      </c>
      <c r="B314" t="s">
        <v>410</v>
      </c>
      <c r="C314">
        <v>-12.174580055569599</v>
      </c>
      <c r="D314">
        <v>179.17059450205599</v>
      </c>
      <c r="E314">
        <v>-6.7949654849361094E-2</v>
      </c>
      <c r="F314">
        <v>0.94582571120806402</v>
      </c>
      <c r="G314">
        <v>-12.1798694084719</v>
      </c>
      <c r="H314">
        <v>179.14535636384201</v>
      </c>
      <c r="I314">
        <v>-6.7988753131477606E-2</v>
      </c>
      <c r="J314">
        <v>0.94579458726889398</v>
      </c>
      <c r="K314">
        <v>-12.221369654515501</v>
      </c>
      <c r="L314">
        <v>179.36502952179799</v>
      </c>
      <c r="M314">
        <v>-6.8136858601137301E-2</v>
      </c>
      <c r="N314">
        <v>0.945676689601059</v>
      </c>
      <c r="O314">
        <v>-12.4909954961356</v>
      </c>
      <c r="P314">
        <v>176.45673741899901</v>
      </c>
      <c r="Q314">
        <v>-7.0787863806387297E-2</v>
      </c>
      <c r="R314">
        <v>0.94356659087300698</v>
      </c>
      <c r="T314" t="str">
        <f t="shared" si="16"/>
        <v/>
      </c>
      <c r="U314" t="str">
        <f t="shared" si="17"/>
        <v/>
      </c>
      <c r="V314" t="str">
        <f t="shared" si="18"/>
        <v/>
      </c>
      <c r="W314" t="str">
        <f t="shared" si="19"/>
        <v/>
      </c>
    </row>
    <row r="315" spans="1:23" x14ac:dyDescent="0.25">
      <c r="A315">
        <v>314</v>
      </c>
      <c r="B315" t="s">
        <v>411</v>
      </c>
      <c r="C315">
        <v>0.84427016495185303</v>
      </c>
      <c r="D315">
        <v>0.45732557404548402</v>
      </c>
      <c r="E315">
        <v>1.8461031109270201</v>
      </c>
      <c r="F315">
        <v>6.4877235242372794E-2</v>
      </c>
      <c r="G315">
        <v>0.83879719006713804</v>
      </c>
      <c r="H315">
        <v>0.45734302048485398</v>
      </c>
      <c r="I315">
        <v>1.8340657941557399</v>
      </c>
      <c r="J315">
        <v>6.6644228205770706E-2</v>
      </c>
      <c r="K315">
        <v>0.79928218184245603</v>
      </c>
      <c r="L315">
        <v>0.45723120217753099</v>
      </c>
      <c r="M315">
        <v>1.7480919456851001</v>
      </c>
      <c r="N315">
        <v>8.0448107448489306E-2</v>
      </c>
      <c r="O315">
        <v>0.49385385767328399</v>
      </c>
      <c r="P315">
        <v>0.45644265822514202</v>
      </c>
      <c r="Q315">
        <v>1.0819625395961301</v>
      </c>
      <c r="R315">
        <v>0.27926917363738302</v>
      </c>
      <c r="T315" t="str">
        <f t="shared" si="16"/>
        <v>^</v>
      </c>
      <c r="U315" t="str">
        <f t="shared" si="17"/>
        <v>^</v>
      </c>
      <c r="V315" t="str">
        <f t="shared" si="18"/>
        <v>^</v>
      </c>
      <c r="W315" t="str">
        <f t="shared" si="19"/>
        <v/>
      </c>
    </row>
    <row r="316" spans="1:23" x14ac:dyDescent="0.25">
      <c r="A316">
        <v>315</v>
      </c>
      <c r="B316" t="s">
        <v>412</v>
      </c>
      <c r="C316">
        <v>0.87414134510918196</v>
      </c>
      <c r="D316">
        <v>0.45757018094532997</v>
      </c>
      <c r="E316">
        <v>1.9103984077442</v>
      </c>
      <c r="F316">
        <v>5.6081935713403898E-2</v>
      </c>
      <c r="G316">
        <v>0.86916704183522897</v>
      </c>
      <c r="H316">
        <v>0.45759338483526102</v>
      </c>
      <c r="I316">
        <v>1.8994309590995</v>
      </c>
      <c r="J316">
        <v>5.7507836176277603E-2</v>
      </c>
      <c r="K316">
        <v>0.82796009967069795</v>
      </c>
      <c r="L316">
        <v>0.457474221822325</v>
      </c>
      <c r="M316">
        <v>1.80985082912992</v>
      </c>
      <c r="N316">
        <v>7.0318923080816206E-2</v>
      </c>
      <c r="O316">
        <v>0.52221481738021602</v>
      </c>
      <c r="P316">
        <v>0.45665055306827301</v>
      </c>
      <c r="Q316">
        <v>1.1435764478361199</v>
      </c>
      <c r="R316">
        <v>0.25279933376359198</v>
      </c>
      <c r="T316" t="str">
        <f t="shared" si="16"/>
        <v>^</v>
      </c>
      <c r="U316" t="str">
        <f t="shared" si="17"/>
        <v>^</v>
      </c>
      <c r="V316" t="str">
        <f t="shared" si="18"/>
        <v>^</v>
      </c>
      <c r="W316" t="str">
        <f t="shared" si="19"/>
        <v/>
      </c>
    </row>
    <row r="317" spans="1:23" x14ac:dyDescent="0.25">
      <c r="A317">
        <v>316</v>
      </c>
      <c r="B317" t="s">
        <v>413</v>
      </c>
      <c r="C317">
        <v>-2.6114922262382101E-2</v>
      </c>
      <c r="D317">
        <v>0.71368624409702697</v>
      </c>
      <c r="E317">
        <v>-3.6591600970848702E-2</v>
      </c>
      <c r="F317">
        <v>0.970810640501376</v>
      </c>
      <c r="G317">
        <v>-3.0675191548060001E-2</v>
      </c>
      <c r="H317">
        <v>0.71370432193053301</v>
      </c>
      <c r="I317">
        <v>-4.2980251913124497E-2</v>
      </c>
      <c r="J317">
        <v>0.96571727599499801</v>
      </c>
      <c r="K317">
        <v>-7.2548079696707804E-2</v>
      </c>
      <c r="L317">
        <v>0.71362375388187504</v>
      </c>
      <c r="M317">
        <v>-0.10166152584197299</v>
      </c>
      <c r="N317">
        <v>0.91902534180081197</v>
      </c>
      <c r="O317">
        <v>3.2256915188619999E-2</v>
      </c>
      <c r="P317">
        <v>0.58478027675999</v>
      </c>
      <c r="Q317">
        <v>5.51607440786843E-2</v>
      </c>
      <c r="R317">
        <v>0.95601040298176099</v>
      </c>
      <c r="T317" t="str">
        <f t="shared" si="16"/>
        <v/>
      </c>
      <c r="U317" t="str">
        <f t="shared" si="17"/>
        <v/>
      </c>
      <c r="V317" t="str">
        <f t="shared" si="18"/>
        <v/>
      </c>
      <c r="W317" t="str">
        <f t="shared" si="19"/>
        <v/>
      </c>
    </row>
    <row r="318" spans="1:23" x14ac:dyDescent="0.25">
      <c r="A318">
        <v>317</v>
      </c>
      <c r="B318" t="s">
        <v>414</v>
      </c>
      <c r="C318">
        <v>1.28623072109771</v>
      </c>
      <c r="D318">
        <v>0.390638258996716</v>
      </c>
      <c r="E318">
        <v>3.2926388838644698</v>
      </c>
      <c r="F318">
        <v>9.9251864014805106E-4</v>
      </c>
      <c r="G318">
        <v>1.28318533826117</v>
      </c>
      <c r="H318">
        <v>0.390658581743905</v>
      </c>
      <c r="I318">
        <v>3.2846720851056599</v>
      </c>
      <c r="J318">
        <v>1.02101126242386E-3</v>
      </c>
      <c r="K318">
        <v>1.24056646625504</v>
      </c>
      <c r="L318">
        <v>0.39050948841497002</v>
      </c>
      <c r="M318">
        <v>3.1767895609664798</v>
      </c>
      <c r="N318">
        <v>1.48915048224794E-3</v>
      </c>
      <c r="O318">
        <v>0.93140216217512395</v>
      </c>
      <c r="P318">
        <v>0.38961109060124199</v>
      </c>
      <c r="Q318">
        <v>2.39059458173482</v>
      </c>
      <c r="R318">
        <v>1.68211159085307E-2</v>
      </c>
      <c r="T318" t="str">
        <f t="shared" si="16"/>
        <v>***</v>
      </c>
      <c r="U318" t="str">
        <f t="shared" si="17"/>
        <v>**</v>
      </c>
      <c r="V318" t="str">
        <f t="shared" si="18"/>
        <v>**</v>
      </c>
      <c r="W318" t="str">
        <f t="shared" si="19"/>
        <v>*</v>
      </c>
    </row>
    <row r="319" spans="1:23" x14ac:dyDescent="0.25">
      <c r="A319">
        <v>318</v>
      </c>
      <c r="B319" t="s">
        <v>415</v>
      </c>
      <c r="C319">
        <v>1.1779259664261701</v>
      </c>
      <c r="D319">
        <v>0.42037809975228502</v>
      </c>
      <c r="E319">
        <v>2.8020631120419499</v>
      </c>
      <c r="F319">
        <v>5.0776939119918504E-3</v>
      </c>
      <c r="G319">
        <v>1.1755244103015301</v>
      </c>
      <c r="H319">
        <v>0.42039579180988701</v>
      </c>
      <c r="I319">
        <v>2.7962325817788498</v>
      </c>
      <c r="J319">
        <v>5.1702178337009299E-3</v>
      </c>
      <c r="K319">
        <v>1.1370982168775901</v>
      </c>
      <c r="L319">
        <v>0.420254420143374</v>
      </c>
      <c r="M319">
        <v>2.70573767312111</v>
      </c>
      <c r="N319">
        <v>6.8152859342124304E-3</v>
      </c>
      <c r="O319">
        <v>0.82165805805939496</v>
      </c>
      <c r="P319">
        <v>0.41938120404161899</v>
      </c>
      <c r="Q319">
        <v>1.9592152679733701</v>
      </c>
      <c r="R319">
        <v>5.0087581821412097E-2</v>
      </c>
      <c r="T319" t="str">
        <f t="shared" si="16"/>
        <v>**</v>
      </c>
      <c r="U319" t="str">
        <f t="shared" si="17"/>
        <v>**</v>
      </c>
      <c r="V319" t="str">
        <f t="shared" si="18"/>
        <v>**</v>
      </c>
      <c r="W319" t="str">
        <f t="shared" si="19"/>
        <v>^</v>
      </c>
    </row>
    <row r="320" spans="1:23" x14ac:dyDescent="0.25">
      <c r="A320">
        <v>319</v>
      </c>
      <c r="B320" t="s">
        <v>416</v>
      </c>
      <c r="C320">
        <v>0.79818545288903298</v>
      </c>
      <c r="D320">
        <v>0.51016192672846405</v>
      </c>
      <c r="E320">
        <v>1.5645727583153599</v>
      </c>
      <c r="F320">
        <v>0.11768312054550099</v>
      </c>
      <c r="G320">
        <v>0.79564611031537502</v>
      </c>
      <c r="H320">
        <v>0.51017584000507699</v>
      </c>
      <c r="I320">
        <v>1.5595527030591201</v>
      </c>
      <c r="J320">
        <v>0.11886562086670301</v>
      </c>
      <c r="K320">
        <v>0.76090304770695605</v>
      </c>
      <c r="L320">
        <v>0.51005929784535498</v>
      </c>
      <c r="M320">
        <v>1.4917933089765101</v>
      </c>
      <c r="N320">
        <v>0.13575333856139701</v>
      </c>
      <c r="O320">
        <v>0.442286049083012</v>
      </c>
      <c r="P320">
        <v>0.50931647835279803</v>
      </c>
      <c r="Q320">
        <v>0.86839139882814598</v>
      </c>
      <c r="R320">
        <v>0.38518010186893997</v>
      </c>
      <c r="T320" t="str">
        <f t="shared" si="16"/>
        <v/>
      </c>
      <c r="U320" t="str">
        <f t="shared" si="17"/>
        <v/>
      </c>
      <c r="V320" t="str">
        <f t="shared" si="18"/>
        <v/>
      </c>
      <c r="W320" t="str">
        <f t="shared" si="19"/>
        <v/>
      </c>
    </row>
    <row r="321" spans="1:23" x14ac:dyDescent="0.25">
      <c r="A321">
        <v>320</v>
      </c>
      <c r="B321" t="s">
        <v>417</v>
      </c>
      <c r="C321">
        <v>0.532717892672532</v>
      </c>
      <c r="D321">
        <v>0.58630678703485395</v>
      </c>
      <c r="E321">
        <v>0.90859922561473505</v>
      </c>
      <c r="F321">
        <v>0.363561715486513</v>
      </c>
      <c r="G321">
        <v>0.53070672513510797</v>
      </c>
      <c r="H321">
        <v>0.58631878145611505</v>
      </c>
      <c r="I321">
        <v>0.90515047772664703</v>
      </c>
      <c r="J321">
        <v>0.36538567335913302</v>
      </c>
      <c r="K321">
        <v>0.497769061188717</v>
      </c>
      <c r="L321">
        <v>0.58621122513638102</v>
      </c>
      <c r="M321">
        <v>0.84912918730430698</v>
      </c>
      <c r="N321">
        <v>0.39580941094451999</v>
      </c>
      <c r="O321">
        <v>0.174777874342564</v>
      </c>
      <c r="P321">
        <v>0.58556818858370896</v>
      </c>
      <c r="Q321">
        <v>0.29847569890245002</v>
      </c>
      <c r="R321">
        <v>0.76534012078928304</v>
      </c>
      <c r="T321" t="str">
        <f t="shared" si="16"/>
        <v/>
      </c>
      <c r="U321" t="str">
        <f t="shared" si="17"/>
        <v/>
      </c>
      <c r="V321" t="str">
        <f t="shared" si="18"/>
        <v/>
      </c>
      <c r="W321" t="str">
        <f t="shared" si="19"/>
        <v/>
      </c>
    </row>
    <row r="322" spans="1:23" x14ac:dyDescent="0.25">
      <c r="A322">
        <v>321</v>
      </c>
      <c r="B322" t="s">
        <v>418</v>
      </c>
      <c r="C322">
        <v>-12.147894085260999</v>
      </c>
      <c r="D322">
        <v>198.56790755498</v>
      </c>
      <c r="E322">
        <v>-6.1177529817588498E-2</v>
      </c>
      <c r="F322">
        <v>0.95121782481455797</v>
      </c>
      <c r="G322">
        <v>-12.1500239119738</v>
      </c>
      <c r="H322">
        <v>198.52402525171399</v>
      </c>
      <c r="I322">
        <v>-6.12017809762243E-2</v>
      </c>
      <c r="J322">
        <v>0.95119851137979605</v>
      </c>
      <c r="K322">
        <v>-12.1817484858085</v>
      </c>
      <c r="L322">
        <v>198.73590062376701</v>
      </c>
      <c r="M322">
        <v>-6.1296164646518297E-2</v>
      </c>
      <c r="N322">
        <v>0.95112334522934305</v>
      </c>
      <c r="O322">
        <v>-12.4694811740153</v>
      </c>
      <c r="P322">
        <v>195.134252556446</v>
      </c>
      <c r="Q322">
        <v>-6.3902062352729397E-2</v>
      </c>
      <c r="R322">
        <v>0.94904821011737495</v>
      </c>
      <c r="T322" t="str">
        <f t="shared" si="16"/>
        <v/>
      </c>
      <c r="U322" t="str">
        <f t="shared" si="17"/>
        <v/>
      </c>
      <c r="V322" t="str">
        <f t="shared" si="18"/>
        <v/>
      </c>
      <c r="W322" t="str">
        <f t="shared" si="19"/>
        <v/>
      </c>
    </row>
    <row r="323" spans="1:23" x14ac:dyDescent="0.25">
      <c r="A323">
        <v>322</v>
      </c>
      <c r="B323" t="s">
        <v>419</v>
      </c>
      <c r="C323">
        <v>-12.147894085260999</v>
      </c>
      <c r="D323">
        <v>198.56790755498201</v>
      </c>
      <c r="E323">
        <v>-6.1177529817588103E-2</v>
      </c>
      <c r="F323">
        <v>0.95121782481455897</v>
      </c>
      <c r="G323">
        <v>-12.1500239119738</v>
      </c>
      <c r="H323">
        <v>198.52402525171701</v>
      </c>
      <c r="I323">
        <v>-6.1201780976223502E-2</v>
      </c>
      <c r="J323">
        <v>0.95119851137979705</v>
      </c>
      <c r="K323">
        <v>-12.1817484858085</v>
      </c>
      <c r="L323">
        <v>198.73590062376701</v>
      </c>
      <c r="M323">
        <v>-6.1296164646518103E-2</v>
      </c>
      <c r="N323">
        <v>0.95112334522934305</v>
      </c>
      <c r="O323">
        <v>-12.4694811740153</v>
      </c>
      <c r="P323">
        <v>195.13425255645299</v>
      </c>
      <c r="Q323">
        <v>-6.3902062352727398E-2</v>
      </c>
      <c r="R323">
        <v>0.94904821011737694</v>
      </c>
      <c r="T323" t="str">
        <f t="shared" ref="T323:T386" si="20">IF(F323&lt;0.001,"***",IF(F323&lt;0.01,"**",IF(F323&lt;0.05,"*",IF(F323&lt;0.1,"^",""))))</f>
        <v/>
      </c>
      <c r="U323" t="str">
        <f t="shared" ref="U323:U386" si="21">IF(J323&lt;0.001,"***",IF(J323&lt;0.01,"**",IF(J323&lt;0.05,"*",IF(J323&lt;0.1,"^",""))))</f>
        <v/>
      </c>
      <c r="V323" t="str">
        <f t="shared" ref="V323:V386" si="22">IF(N323&lt;0.001,"***",IF(N323&lt;0.01,"**",IF(N323&lt;0.05,"*",IF(N323&lt;0.1,"^",""))))</f>
        <v/>
      </c>
      <c r="W323" t="str">
        <f t="shared" ref="W323:W386" si="23">IF(R323&lt;0.001,"***",IF(R323&lt;0.01,"**",IF(R323&lt;0.05,"*",IF(R323&lt;0.1,"^",""))))</f>
        <v/>
      </c>
    </row>
    <row r="324" spans="1:23" x14ac:dyDescent="0.25">
      <c r="A324">
        <v>323</v>
      </c>
      <c r="B324" t="s">
        <v>420</v>
      </c>
      <c r="C324">
        <v>1.7040596225915801</v>
      </c>
      <c r="D324">
        <v>0.34940963690590698</v>
      </c>
      <c r="E324">
        <v>4.8769680129070796</v>
      </c>
      <c r="F324" s="1">
        <v>1.0772889664956001E-6</v>
      </c>
      <c r="G324">
        <v>1.70161435333758</v>
      </c>
      <c r="H324">
        <v>0.34942585510565499</v>
      </c>
      <c r="I324">
        <v>4.8697436908984999</v>
      </c>
      <c r="J324" s="1">
        <v>1.1174309772920101E-6</v>
      </c>
      <c r="K324">
        <v>1.6711638949846901</v>
      </c>
      <c r="L324">
        <v>0.34928639415798801</v>
      </c>
      <c r="M324">
        <v>4.7845089958722999</v>
      </c>
      <c r="N324" s="1">
        <v>1.7140582112210099E-6</v>
      </c>
      <c r="O324">
        <v>1.34072684526255</v>
      </c>
      <c r="P324">
        <v>0.34810520258841798</v>
      </c>
      <c r="Q324">
        <v>3.8514990160826699</v>
      </c>
      <c r="R324">
        <v>1.1739700187648E-4</v>
      </c>
      <c r="T324" t="str">
        <f t="shared" si="20"/>
        <v>***</v>
      </c>
      <c r="U324" t="str">
        <f t="shared" si="21"/>
        <v>***</v>
      </c>
      <c r="V324" t="str">
        <f t="shared" si="22"/>
        <v>***</v>
      </c>
      <c r="W324" t="str">
        <f t="shared" si="23"/>
        <v>***</v>
      </c>
    </row>
    <row r="325" spans="1:23" x14ac:dyDescent="0.25">
      <c r="A325">
        <v>324</v>
      </c>
      <c r="B325" t="s">
        <v>421</v>
      </c>
      <c r="C325">
        <v>1.18080433898981</v>
      </c>
      <c r="D325">
        <v>0.45965187558945703</v>
      </c>
      <c r="E325">
        <v>2.5689100854326901</v>
      </c>
      <c r="F325">
        <v>1.0201892420353499E-2</v>
      </c>
      <c r="G325">
        <v>1.1804381294168</v>
      </c>
      <c r="H325">
        <v>0.45966268357240497</v>
      </c>
      <c r="I325">
        <v>2.5680529910382899</v>
      </c>
      <c r="J325">
        <v>1.0227152068062699E-2</v>
      </c>
      <c r="K325">
        <v>1.14293924838373</v>
      </c>
      <c r="L325">
        <v>0.45959544433774402</v>
      </c>
      <c r="M325">
        <v>2.4868376361533602</v>
      </c>
      <c r="N325">
        <v>1.2888420544104599E-2</v>
      </c>
      <c r="O325">
        <v>0.80691099750914597</v>
      </c>
      <c r="P325">
        <v>0.458659417313035</v>
      </c>
      <c r="Q325">
        <v>1.75928143422035</v>
      </c>
      <c r="R325">
        <v>7.8529718422026995E-2</v>
      </c>
      <c r="T325" t="str">
        <f t="shared" si="20"/>
        <v>*</v>
      </c>
      <c r="U325" t="str">
        <f t="shared" si="21"/>
        <v>*</v>
      </c>
      <c r="V325" t="str">
        <f t="shared" si="22"/>
        <v>*</v>
      </c>
      <c r="W325" t="str">
        <f t="shared" si="23"/>
        <v>^</v>
      </c>
    </row>
    <row r="326" spans="1:23" x14ac:dyDescent="0.25">
      <c r="A326">
        <v>325</v>
      </c>
      <c r="B326" t="s">
        <v>422</v>
      </c>
      <c r="C326">
        <v>-0.41784339444201402</v>
      </c>
      <c r="D326">
        <v>1.00552613033194</v>
      </c>
      <c r="E326">
        <v>-0.415547027409499</v>
      </c>
      <c r="F326">
        <v>0.67774149613504198</v>
      </c>
      <c r="G326">
        <v>-0.41908393102932401</v>
      </c>
      <c r="H326">
        <v>1.0055301479397201</v>
      </c>
      <c r="I326">
        <v>-0.416779081052922</v>
      </c>
      <c r="J326">
        <v>0.67684000479530604</v>
      </c>
      <c r="K326">
        <v>-0.46092464878140998</v>
      </c>
      <c r="L326">
        <v>1.0055012700308199</v>
      </c>
      <c r="M326">
        <v>-0.45840285091562699</v>
      </c>
      <c r="N326">
        <v>0.64666304384006501</v>
      </c>
      <c r="O326">
        <v>-0.79177424746316205</v>
      </c>
      <c r="P326">
        <v>1.0051393592134801</v>
      </c>
      <c r="Q326">
        <v>-0.78772584140245105</v>
      </c>
      <c r="R326">
        <v>0.43085708675283801</v>
      </c>
      <c r="T326" t="str">
        <f t="shared" si="20"/>
        <v/>
      </c>
      <c r="U326" t="str">
        <f t="shared" si="21"/>
        <v/>
      </c>
      <c r="V326" t="str">
        <f t="shared" si="22"/>
        <v/>
      </c>
      <c r="W326" t="str">
        <f t="shared" si="23"/>
        <v/>
      </c>
    </row>
    <row r="327" spans="1:23" x14ac:dyDescent="0.25">
      <c r="A327">
        <v>326</v>
      </c>
      <c r="B327" t="s">
        <v>423</v>
      </c>
      <c r="C327">
        <v>1.4306442678140301</v>
      </c>
      <c r="D327">
        <v>0.42249873131895799</v>
      </c>
      <c r="E327">
        <v>3.3861504467666399</v>
      </c>
      <c r="F327">
        <v>7.0880513139894995E-4</v>
      </c>
      <c r="G327">
        <v>1.4291860573767201</v>
      </c>
      <c r="H327">
        <v>0.42251286627032197</v>
      </c>
      <c r="I327">
        <v>3.3825858842895702</v>
      </c>
      <c r="J327">
        <v>7.1806821355917098E-4</v>
      </c>
      <c r="K327">
        <v>1.3855091337377199</v>
      </c>
      <c r="L327">
        <v>0.42243944070964901</v>
      </c>
      <c r="M327">
        <v>3.2797816686108301</v>
      </c>
      <c r="N327">
        <v>1.03887449406844E-3</v>
      </c>
      <c r="O327">
        <v>1.0502572136641499</v>
      </c>
      <c r="P327">
        <v>0.42132140420445402</v>
      </c>
      <c r="Q327">
        <v>2.4927696603671601</v>
      </c>
      <c r="R327">
        <v>1.2675104263034901E-2</v>
      </c>
      <c r="T327" t="str">
        <f t="shared" si="20"/>
        <v>***</v>
      </c>
      <c r="U327" t="str">
        <f t="shared" si="21"/>
        <v>***</v>
      </c>
      <c r="V327" t="str">
        <f t="shared" si="22"/>
        <v>**</v>
      </c>
      <c r="W327" t="str">
        <f t="shared" si="23"/>
        <v>*</v>
      </c>
    </row>
    <row r="328" spans="1:23" x14ac:dyDescent="0.25">
      <c r="A328">
        <v>327</v>
      </c>
      <c r="B328" t="s">
        <v>424</v>
      </c>
      <c r="C328">
        <v>0.76629598778421504</v>
      </c>
      <c r="D328">
        <v>0.58770185881074699</v>
      </c>
      <c r="E328">
        <v>1.30388559487435</v>
      </c>
      <c r="F328">
        <v>0.192272592493618</v>
      </c>
      <c r="G328">
        <v>0.76729005706511</v>
      </c>
      <c r="H328">
        <v>0.58770657299750395</v>
      </c>
      <c r="I328">
        <v>1.30556657406717</v>
      </c>
      <c r="J328">
        <v>0.19169999363016901</v>
      </c>
      <c r="K328">
        <v>0.72612636742061898</v>
      </c>
      <c r="L328">
        <v>0.58765366449620304</v>
      </c>
      <c r="M328">
        <v>1.2356365854420901</v>
      </c>
      <c r="N328">
        <v>0.21659367909492599</v>
      </c>
      <c r="O328">
        <v>0.38540698854563699</v>
      </c>
      <c r="P328">
        <v>0.58684299584456801</v>
      </c>
      <c r="Q328">
        <v>0.65674633807458205</v>
      </c>
      <c r="R328">
        <v>0.51134403380680904</v>
      </c>
      <c r="T328" t="str">
        <f t="shared" si="20"/>
        <v/>
      </c>
      <c r="U328" t="str">
        <f t="shared" si="21"/>
        <v/>
      </c>
      <c r="V328" t="str">
        <f t="shared" si="22"/>
        <v/>
      </c>
      <c r="W328" t="str">
        <f t="shared" si="23"/>
        <v/>
      </c>
    </row>
    <row r="329" spans="1:23" x14ac:dyDescent="0.25">
      <c r="A329">
        <v>328</v>
      </c>
      <c r="B329" t="s">
        <v>425</v>
      </c>
      <c r="C329">
        <v>1.3200869872700001</v>
      </c>
      <c r="D329">
        <v>0.46103814613377903</v>
      </c>
      <c r="E329">
        <v>2.8632923291491701</v>
      </c>
      <c r="F329">
        <v>4.1926355110368397E-3</v>
      </c>
      <c r="G329">
        <v>1.32110271244012</v>
      </c>
      <c r="H329">
        <v>0.46104484545521701</v>
      </c>
      <c r="I329">
        <v>2.8654538174821398</v>
      </c>
      <c r="J329">
        <v>4.1641200679065696E-3</v>
      </c>
      <c r="K329">
        <v>1.2816402817655299</v>
      </c>
      <c r="L329">
        <v>0.46098201500079999</v>
      </c>
      <c r="M329">
        <v>2.7802392285592901</v>
      </c>
      <c r="N329">
        <v>5.4318866394087503E-3</v>
      </c>
      <c r="O329">
        <v>0.939191176897618</v>
      </c>
      <c r="P329">
        <v>0.459853756152176</v>
      </c>
      <c r="Q329">
        <v>2.0423692626897201</v>
      </c>
      <c r="R329">
        <v>4.1114916332935098E-2</v>
      </c>
      <c r="T329" t="str">
        <f t="shared" si="20"/>
        <v>**</v>
      </c>
      <c r="U329" t="str">
        <f t="shared" si="21"/>
        <v>**</v>
      </c>
      <c r="V329" t="str">
        <f t="shared" si="22"/>
        <v>**</v>
      </c>
      <c r="W329" t="str">
        <f t="shared" si="23"/>
        <v>*</v>
      </c>
    </row>
    <row r="330" spans="1:23" x14ac:dyDescent="0.25">
      <c r="A330">
        <v>329</v>
      </c>
      <c r="B330" t="s">
        <v>426</v>
      </c>
      <c r="C330">
        <v>1.7386185896033699</v>
      </c>
      <c r="D330">
        <v>0.39508134695630898</v>
      </c>
      <c r="E330">
        <v>4.4006597704437898</v>
      </c>
      <c r="F330" s="1">
        <v>1.07922229333808E-5</v>
      </c>
      <c r="G330">
        <v>1.7392368334031101</v>
      </c>
      <c r="H330">
        <v>0.39510167527665102</v>
      </c>
      <c r="I330">
        <v>4.4019981241165098</v>
      </c>
      <c r="J330" s="1">
        <v>1.07258484576105E-5</v>
      </c>
      <c r="K330">
        <v>1.6991919200733101</v>
      </c>
      <c r="L330">
        <v>0.39503193945750598</v>
      </c>
      <c r="M330">
        <v>4.3014038875104603</v>
      </c>
      <c r="N330" s="1">
        <v>1.6971938739164199E-5</v>
      </c>
      <c r="O330">
        <v>1.3449882214971001</v>
      </c>
      <c r="P330">
        <v>0.393599696310797</v>
      </c>
      <c r="Q330">
        <v>3.4171475082517699</v>
      </c>
      <c r="R330">
        <v>6.32809823197871E-4</v>
      </c>
      <c r="T330" t="str">
        <f t="shared" si="20"/>
        <v>***</v>
      </c>
      <c r="U330" t="str">
        <f t="shared" si="21"/>
        <v>***</v>
      </c>
      <c r="V330" t="str">
        <f t="shared" si="22"/>
        <v>***</v>
      </c>
      <c r="W330" t="str">
        <f t="shared" si="23"/>
        <v>***</v>
      </c>
    </row>
    <row r="331" spans="1:23" x14ac:dyDescent="0.25">
      <c r="A331">
        <v>330</v>
      </c>
      <c r="B331" t="s">
        <v>427</v>
      </c>
      <c r="C331">
        <v>0.93360466183189905</v>
      </c>
      <c r="D331">
        <v>0.58893977875328496</v>
      </c>
      <c r="E331">
        <v>1.5852294165088101</v>
      </c>
      <c r="F331">
        <v>0.112914219232814</v>
      </c>
      <c r="G331">
        <v>0.93402197065995796</v>
      </c>
      <c r="H331">
        <v>0.58894766211287997</v>
      </c>
      <c r="I331">
        <v>1.5859167643337</v>
      </c>
      <c r="J331">
        <v>0.11275819238028199</v>
      </c>
      <c r="K331">
        <v>0.89494448472556198</v>
      </c>
      <c r="L331">
        <v>0.58889568731177699</v>
      </c>
      <c r="M331">
        <v>1.5196995053756499</v>
      </c>
      <c r="N331">
        <v>0.12858651598266899</v>
      </c>
      <c r="O331">
        <v>0.53014640907125599</v>
      </c>
      <c r="P331">
        <v>0.58795683276023303</v>
      </c>
      <c r="Q331">
        <v>0.90167573456442596</v>
      </c>
      <c r="R331">
        <v>0.36722914674311302</v>
      </c>
      <c r="T331" t="str">
        <f t="shared" si="20"/>
        <v/>
      </c>
      <c r="U331" t="str">
        <f t="shared" si="21"/>
        <v/>
      </c>
      <c r="V331" t="str">
        <f t="shared" si="22"/>
        <v/>
      </c>
      <c r="W331" t="str">
        <f t="shared" si="23"/>
        <v/>
      </c>
    </row>
    <row r="332" spans="1:23" x14ac:dyDescent="0.25">
      <c r="A332">
        <v>331</v>
      </c>
      <c r="B332" t="s">
        <v>428</v>
      </c>
      <c r="C332">
        <v>-0.15716223312309199</v>
      </c>
      <c r="D332">
        <v>1.0066467541842701</v>
      </c>
      <c r="E332">
        <v>-0.15612451187054899</v>
      </c>
      <c r="F332">
        <v>0.87593487759403199</v>
      </c>
      <c r="G332">
        <v>-0.156252963068923</v>
      </c>
      <c r="H332">
        <v>1.00664853758032</v>
      </c>
      <c r="I332">
        <v>-0.15522097061255299</v>
      </c>
      <c r="J332">
        <v>0.87664711649243898</v>
      </c>
      <c r="K332">
        <v>-0.19744857608667901</v>
      </c>
      <c r="L332">
        <v>1.0066342138608999</v>
      </c>
      <c r="M332">
        <v>-0.196147292996702</v>
      </c>
      <c r="N332">
        <v>0.84449488068967804</v>
      </c>
      <c r="O332">
        <v>-0.55893658461934204</v>
      </c>
      <c r="P332">
        <v>1.00614739450928</v>
      </c>
      <c r="Q332">
        <v>-0.55552157434343896</v>
      </c>
      <c r="R332">
        <v>0.57853795755640702</v>
      </c>
      <c r="T332" t="str">
        <f t="shared" si="20"/>
        <v/>
      </c>
      <c r="U332" t="str">
        <f t="shared" si="21"/>
        <v/>
      </c>
      <c r="V332" t="str">
        <f t="shared" si="22"/>
        <v/>
      </c>
      <c r="W332" t="str">
        <f t="shared" si="23"/>
        <v/>
      </c>
    </row>
    <row r="333" spans="1:23" x14ac:dyDescent="0.25">
      <c r="A333">
        <v>332</v>
      </c>
      <c r="B333" t="s">
        <v>429</v>
      </c>
      <c r="C333">
        <v>0.97138912782161002</v>
      </c>
      <c r="D333">
        <v>0.58931708404243899</v>
      </c>
      <c r="E333">
        <v>1.64833016745134</v>
      </c>
      <c r="F333">
        <v>9.9284937436503698E-2</v>
      </c>
      <c r="G333">
        <v>0.97232969288966098</v>
      </c>
      <c r="H333">
        <v>0.58932306220558195</v>
      </c>
      <c r="I333">
        <v>1.6499094558605101</v>
      </c>
      <c r="J333">
        <v>9.8961456429876804E-2</v>
      </c>
      <c r="K333">
        <v>0.931719566759873</v>
      </c>
      <c r="L333">
        <v>0.58928857265947998</v>
      </c>
      <c r="M333">
        <v>1.58109220166105</v>
      </c>
      <c r="N333">
        <v>0.113856957552396</v>
      </c>
      <c r="O333">
        <v>0.56831378443635605</v>
      </c>
      <c r="P333">
        <v>0.58830310589180801</v>
      </c>
      <c r="Q333">
        <v>0.96602207050199096</v>
      </c>
      <c r="R333">
        <v>0.33403313731510398</v>
      </c>
      <c r="T333" t="str">
        <f t="shared" si="20"/>
        <v>^</v>
      </c>
      <c r="U333" t="str">
        <f t="shared" si="21"/>
        <v>^</v>
      </c>
      <c r="V333" t="str">
        <f t="shared" si="22"/>
        <v/>
      </c>
      <c r="W333" t="str">
        <f t="shared" si="23"/>
        <v/>
      </c>
    </row>
    <row r="334" spans="1:23" x14ac:dyDescent="0.25">
      <c r="A334">
        <v>333</v>
      </c>
      <c r="B334" t="s">
        <v>430</v>
      </c>
      <c r="C334">
        <v>-11.4927647523056</v>
      </c>
      <c r="D334">
        <v>1655.7259879057799</v>
      </c>
      <c r="E334">
        <v>-6.9412238717362004E-3</v>
      </c>
      <c r="F334">
        <v>0.99446174911239904</v>
      </c>
      <c r="G334">
        <v>-11.491038033398601</v>
      </c>
      <c r="H334">
        <v>1648.9603956910801</v>
      </c>
      <c r="I334">
        <v>-6.9686561687145503E-3</v>
      </c>
      <c r="J334">
        <v>0.99443986183553701</v>
      </c>
      <c r="K334">
        <v>-11.522319223310999</v>
      </c>
      <c r="L334">
        <v>1643.9955757226901</v>
      </c>
      <c r="M334">
        <v>-7.0087288515030396E-3</v>
      </c>
      <c r="N334">
        <v>0.99440788924144097</v>
      </c>
      <c r="O334">
        <v>-11.888563210569901</v>
      </c>
      <c r="P334">
        <v>1653.3844943147501</v>
      </c>
      <c r="Q334">
        <v>-7.1904407301806497E-3</v>
      </c>
      <c r="R334">
        <v>0.99426290779300597</v>
      </c>
      <c r="T334" t="str">
        <f t="shared" si="20"/>
        <v/>
      </c>
      <c r="U334" t="str">
        <f t="shared" si="21"/>
        <v/>
      </c>
      <c r="V334" t="str">
        <f t="shared" si="22"/>
        <v/>
      </c>
      <c r="W334" t="str">
        <f t="shared" si="23"/>
        <v/>
      </c>
    </row>
    <row r="335" spans="1:23" x14ac:dyDescent="0.25">
      <c r="A335">
        <v>334</v>
      </c>
      <c r="B335" t="s">
        <v>431</v>
      </c>
      <c r="C335">
        <v>-11.4927647523056</v>
      </c>
      <c r="D335">
        <v>1655.7259879057899</v>
      </c>
      <c r="E335">
        <v>-6.94122387173619E-3</v>
      </c>
      <c r="F335">
        <v>0.99446174911239904</v>
      </c>
      <c r="G335">
        <v>-11.491038033398601</v>
      </c>
      <c r="H335">
        <v>1648.9603956910701</v>
      </c>
      <c r="I335">
        <v>-6.9686561687145798E-3</v>
      </c>
      <c r="J335">
        <v>0.99443986183553701</v>
      </c>
      <c r="K335">
        <v>-11.522319223310999</v>
      </c>
      <c r="L335">
        <v>1643.9955757227001</v>
      </c>
      <c r="M335">
        <v>-7.0087288515030301E-3</v>
      </c>
      <c r="N335">
        <v>0.99440788924144197</v>
      </c>
      <c r="O335">
        <v>-11.888563210569901</v>
      </c>
      <c r="P335">
        <v>1653.3844943147601</v>
      </c>
      <c r="Q335">
        <v>-7.1904407301806202E-3</v>
      </c>
      <c r="R335">
        <v>0.99426290779300597</v>
      </c>
      <c r="T335" t="str">
        <f t="shared" si="20"/>
        <v/>
      </c>
      <c r="U335" t="str">
        <f t="shared" si="21"/>
        <v/>
      </c>
      <c r="V335" t="str">
        <f t="shared" si="22"/>
        <v/>
      </c>
      <c r="W335" t="str">
        <f t="shared" si="23"/>
        <v/>
      </c>
    </row>
    <row r="336" spans="1:23" x14ac:dyDescent="0.25">
      <c r="A336">
        <v>335</v>
      </c>
      <c r="B336" t="s">
        <v>432</v>
      </c>
      <c r="C336">
        <v>-11.4927647523056</v>
      </c>
      <c r="D336">
        <v>1655.7259879057799</v>
      </c>
      <c r="E336">
        <v>-6.94122387173621E-3</v>
      </c>
      <c r="F336">
        <v>0.99446174911239904</v>
      </c>
      <c r="G336">
        <v>-11.491038033398601</v>
      </c>
      <c r="H336">
        <v>1648.9603956910801</v>
      </c>
      <c r="I336">
        <v>-6.9686561687145503E-3</v>
      </c>
      <c r="J336">
        <v>0.99443986183553701</v>
      </c>
      <c r="K336">
        <v>-11.522319223310999</v>
      </c>
      <c r="L336">
        <v>1643.9955757227001</v>
      </c>
      <c r="M336">
        <v>-7.0087288515030101E-3</v>
      </c>
      <c r="N336">
        <v>0.99440788924144197</v>
      </c>
      <c r="O336">
        <v>-11.888563210569901</v>
      </c>
      <c r="P336">
        <v>1653.3844943147501</v>
      </c>
      <c r="Q336">
        <v>-7.1904407301806297E-3</v>
      </c>
      <c r="R336">
        <v>0.99426290779300597</v>
      </c>
      <c r="T336" t="str">
        <f t="shared" si="20"/>
        <v/>
      </c>
      <c r="U336" t="str">
        <f t="shared" si="21"/>
        <v/>
      </c>
      <c r="V336" t="str">
        <f t="shared" si="22"/>
        <v/>
      </c>
      <c r="W336" t="str">
        <f t="shared" si="23"/>
        <v/>
      </c>
    </row>
    <row r="337" spans="1:23" x14ac:dyDescent="0.25">
      <c r="A337">
        <v>336</v>
      </c>
      <c r="B337" t="s">
        <v>433</v>
      </c>
      <c r="C337">
        <v>-11.4927647523056</v>
      </c>
      <c r="D337">
        <v>1655.7259879057799</v>
      </c>
      <c r="E337">
        <v>-6.9412238717362004E-3</v>
      </c>
      <c r="F337">
        <v>0.99446174911239904</v>
      </c>
      <c r="G337">
        <v>-11.491038033398601</v>
      </c>
      <c r="H337">
        <v>1648.9603956910701</v>
      </c>
      <c r="I337">
        <v>-6.9686561687145598E-3</v>
      </c>
      <c r="J337">
        <v>0.99443986183553701</v>
      </c>
      <c r="K337">
        <v>-11.522319223310999</v>
      </c>
      <c r="L337">
        <v>1643.9955757226901</v>
      </c>
      <c r="M337">
        <v>-7.0087288515030396E-3</v>
      </c>
      <c r="N337">
        <v>0.99440788924144097</v>
      </c>
      <c r="O337">
        <v>-11.888563210569901</v>
      </c>
      <c r="P337">
        <v>1653.3844943147601</v>
      </c>
      <c r="Q337">
        <v>-7.1904407301806002E-3</v>
      </c>
      <c r="R337">
        <v>0.99426290779300597</v>
      </c>
      <c r="T337" t="str">
        <f t="shared" si="20"/>
        <v/>
      </c>
      <c r="U337" t="str">
        <f t="shared" si="21"/>
        <v/>
      </c>
      <c r="V337" t="str">
        <f t="shared" si="22"/>
        <v/>
      </c>
      <c r="W337" t="str">
        <f t="shared" si="23"/>
        <v/>
      </c>
    </row>
    <row r="338" spans="1:23" x14ac:dyDescent="0.25">
      <c r="A338">
        <v>337</v>
      </c>
      <c r="B338" t="s">
        <v>434</v>
      </c>
      <c r="C338">
        <v>-11.4927647523056</v>
      </c>
      <c r="D338">
        <v>1655.7259879057899</v>
      </c>
      <c r="E338">
        <v>-6.9412238717362004E-3</v>
      </c>
      <c r="F338">
        <v>0.99446174911239904</v>
      </c>
      <c r="G338">
        <v>-11.491038033398601</v>
      </c>
      <c r="H338">
        <v>1648.9603956910801</v>
      </c>
      <c r="I338">
        <v>-6.9686561687145399E-3</v>
      </c>
      <c r="J338">
        <v>0.99443986183553701</v>
      </c>
      <c r="K338">
        <v>-11.522319223310999</v>
      </c>
      <c r="L338">
        <v>1643.9955757226901</v>
      </c>
      <c r="M338">
        <v>-7.0087288515030396E-3</v>
      </c>
      <c r="N338">
        <v>0.99440788924144097</v>
      </c>
      <c r="O338">
        <v>-11.888563210569901</v>
      </c>
      <c r="P338">
        <v>1653.3844943147601</v>
      </c>
      <c r="Q338">
        <v>-7.1904407301806202E-3</v>
      </c>
      <c r="R338">
        <v>0.99426290779300597</v>
      </c>
      <c r="T338" t="str">
        <f t="shared" si="20"/>
        <v/>
      </c>
      <c r="U338" t="str">
        <f t="shared" si="21"/>
        <v/>
      </c>
      <c r="V338" t="str">
        <f t="shared" si="22"/>
        <v/>
      </c>
      <c r="W338" t="str">
        <f t="shared" si="23"/>
        <v/>
      </c>
    </row>
    <row r="339" spans="1:23" x14ac:dyDescent="0.25">
      <c r="A339">
        <v>338</v>
      </c>
      <c r="B339" t="s">
        <v>435</v>
      </c>
      <c r="C339">
        <v>-11.4927647523057</v>
      </c>
      <c r="D339">
        <v>1655.7259879058099</v>
      </c>
      <c r="E339">
        <v>-6.9412238717361198E-3</v>
      </c>
      <c r="F339">
        <v>0.99446174911239904</v>
      </c>
      <c r="G339">
        <v>-11.491038033398601</v>
      </c>
      <c r="H339">
        <v>1648.9603956910801</v>
      </c>
      <c r="I339">
        <v>-6.9686561687145399E-3</v>
      </c>
      <c r="J339">
        <v>0.99443986183553701</v>
      </c>
      <c r="K339">
        <v>-11.522319223310999</v>
      </c>
      <c r="L339">
        <v>1643.9955757226901</v>
      </c>
      <c r="M339">
        <v>-7.0087288515030396E-3</v>
      </c>
      <c r="N339">
        <v>0.99440788924144097</v>
      </c>
      <c r="O339">
        <v>-11.888563210569901</v>
      </c>
      <c r="P339">
        <v>1653.3844943147601</v>
      </c>
      <c r="Q339">
        <v>-7.1904407301806002E-3</v>
      </c>
      <c r="R339">
        <v>0.99426290779300597</v>
      </c>
      <c r="T339" t="str">
        <f t="shared" si="20"/>
        <v/>
      </c>
      <c r="U339" t="str">
        <f t="shared" si="21"/>
        <v/>
      </c>
      <c r="V339" t="str">
        <f t="shared" si="22"/>
        <v/>
      </c>
      <c r="W339" t="str">
        <f t="shared" si="23"/>
        <v/>
      </c>
    </row>
    <row r="340" spans="1:23" x14ac:dyDescent="0.25">
      <c r="A340">
        <v>339</v>
      </c>
      <c r="B340" t="s">
        <v>436</v>
      </c>
      <c r="C340">
        <v>-11.4927647523056</v>
      </c>
      <c r="D340">
        <v>1655.7259879057899</v>
      </c>
      <c r="E340">
        <v>-6.94122387173619E-3</v>
      </c>
      <c r="F340">
        <v>0.99446174911239904</v>
      </c>
      <c r="G340">
        <v>-11.491038033398601</v>
      </c>
      <c r="H340">
        <v>1648.9603956910801</v>
      </c>
      <c r="I340">
        <v>-6.9686561687145503E-3</v>
      </c>
      <c r="J340">
        <v>0.99443986183553701</v>
      </c>
      <c r="K340">
        <v>-11.522319223310999</v>
      </c>
      <c r="L340">
        <v>1643.9955757226901</v>
      </c>
      <c r="M340">
        <v>-7.0087288515030396E-3</v>
      </c>
      <c r="N340">
        <v>0.99440788924144097</v>
      </c>
      <c r="O340">
        <v>-11.888563210569901</v>
      </c>
      <c r="P340">
        <v>1653.3844943147501</v>
      </c>
      <c r="Q340">
        <v>-7.1904407301806497E-3</v>
      </c>
      <c r="R340">
        <v>0.99426290779300597</v>
      </c>
      <c r="T340" t="str">
        <f t="shared" si="20"/>
        <v/>
      </c>
      <c r="U340" t="str">
        <f t="shared" si="21"/>
        <v/>
      </c>
      <c r="V340" t="str">
        <f t="shared" si="22"/>
        <v/>
      </c>
      <c r="W340" t="str">
        <f t="shared" si="23"/>
        <v/>
      </c>
    </row>
    <row r="341" spans="1:23" x14ac:dyDescent="0.25">
      <c r="A341">
        <v>340</v>
      </c>
      <c r="B341" t="s">
        <v>437</v>
      </c>
      <c r="C341">
        <v>-11.4927647523056</v>
      </c>
      <c r="D341">
        <v>1655.7259879057799</v>
      </c>
      <c r="E341">
        <v>-6.9412238717362204E-3</v>
      </c>
      <c r="F341">
        <v>0.99446174911239904</v>
      </c>
      <c r="G341">
        <v>-11.491038033398601</v>
      </c>
      <c r="H341">
        <v>1648.9603956910801</v>
      </c>
      <c r="I341">
        <v>-6.9686561687145303E-3</v>
      </c>
      <c r="J341">
        <v>0.99443986183553701</v>
      </c>
      <c r="K341">
        <v>-11.522319223310999</v>
      </c>
      <c r="L341">
        <v>1643.9955757226901</v>
      </c>
      <c r="M341">
        <v>-7.0087288515030301E-3</v>
      </c>
      <c r="N341">
        <v>0.99440788924144197</v>
      </c>
      <c r="O341">
        <v>-11.888563210569901</v>
      </c>
      <c r="P341">
        <v>1653.3844943147601</v>
      </c>
      <c r="Q341">
        <v>-7.1904407301806202E-3</v>
      </c>
      <c r="R341">
        <v>0.99426290779300597</v>
      </c>
      <c r="T341" t="str">
        <f t="shared" si="20"/>
        <v/>
      </c>
      <c r="U341" t="str">
        <f t="shared" si="21"/>
        <v/>
      </c>
      <c r="V341" t="str">
        <f t="shared" si="22"/>
        <v/>
      </c>
      <c r="W341" t="str">
        <f t="shared" si="23"/>
        <v/>
      </c>
    </row>
    <row r="342" spans="1:23" x14ac:dyDescent="0.25">
      <c r="A342">
        <v>341</v>
      </c>
      <c r="B342" t="s">
        <v>438</v>
      </c>
      <c r="C342">
        <v>-11.4927647523056</v>
      </c>
      <c r="D342">
        <v>1655.7259879057899</v>
      </c>
      <c r="E342">
        <v>-6.9412238717362004E-3</v>
      </c>
      <c r="F342">
        <v>0.99446174911239904</v>
      </c>
      <c r="G342">
        <v>-11.491038033398601</v>
      </c>
      <c r="H342">
        <v>1648.9603956910701</v>
      </c>
      <c r="I342">
        <v>-6.9686561687145598E-3</v>
      </c>
      <c r="J342">
        <v>0.99443986183553701</v>
      </c>
      <c r="K342">
        <v>-11.522319223310999</v>
      </c>
      <c r="L342">
        <v>1643.9955757226901</v>
      </c>
      <c r="M342">
        <v>-7.0087288515030396E-3</v>
      </c>
      <c r="N342">
        <v>0.99440788924144097</v>
      </c>
      <c r="O342">
        <v>-11.888563210569901</v>
      </c>
      <c r="P342">
        <v>1653.3844943147501</v>
      </c>
      <c r="Q342">
        <v>-7.1904407301806497E-3</v>
      </c>
      <c r="R342">
        <v>0.99426290779300597</v>
      </c>
      <c r="T342" t="str">
        <f t="shared" si="20"/>
        <v/>
      </c>
      <c r="U342" t="str">
        <f t="shared" si="21"/>
        <v/>
      </c>
      <c r="V342" t="str">
        <f t="shared" si="22"/>
        <v/>
      </c>
      <c r="W342" t="str">
        <f t="shared" si="23"/>
        <v/>
      </c>
    </row>
    <row r="343" spans="1:23" x14ac:dyDescent="0.25">
      <c r="A343">
        <v>342</v>
      </c>
      <c r="B343" t="s">
        <v>439</v>
      </c>
      <c r="C343">
        <v>-11.4927647523056</v>
      </c>
      <c r="D343">
        <v>1655.7259879057899</v>
      </c>
      <c r="E343">
        <v>-6.9412238717362004E-3</v>
      </c>
      <c r="F343">
        <v>0.99446174911239904</v>
      </c>
      <c r="G343">
        <v>-11.491038033398601</v>
      </c>
      <c r="H343">
        <v>1648.9603956910701</v>
      </c>
      <c r="I343">
        <v>-6.9686561687145598E-3</v>
      </c>
      <c r="J343">
        <v>0.99443986183553701</v>
      </c>
      <c r="K343">
        <v>-11.522319223310999</v>
      </c>
      <c r="L343">
        <v>1643.9955757226901</v>
      </c>
      <c r="M343">
        <v>-7.0087288515030396E-3</v>
      </c>
      <c r="N343">
        <v>0.99440788924144097</v>
      </c>
      <c r="O343">
        <v>-11.888563210569901</v>
      </c>
      <c r="P343">
        <v>1653.3844943147501</v>
      </c>
      <c r="Q343">
        <v>-7.1904407301806497E-3</v>
      </c>
      <c r="R343">
        <v>0.99426290779300597</v>
      </c>
      <c r="T343" t="str">
        <f t="shared" si="20"/>
        <v/>
      </c>
      <c r="U343" t="str">
        <f t="shared" si="21"/>
        <v/>
      </c>
      <c r="V343" t="str">
        <f t="shared" si="22"/>
        <v/>
      </c>
      <c r="W343" t="str">
        <f t="shared" si="23"/>
        <v/>
      </c>
    </row>
    <row r="344" spans="1:23" x14ac:dyDescent="0.25">
      <c r="A344">
        <v>343</v>
      </c>
      <c r="B344" t="s">
        <v>440</v>
      </c>
      <c r="C344">
        <v>-11.4927647523056</v>
      </c>
      <c r="D344">
        <v>1655.7259879057799</v>
      </c>
      <c r="E344">
        <v>-6.9412238717362004E-3</v>
      </c>
      <c r="F344">
        <v>0.99446174911239904</v>
      </c>
      <c r="G344">
        <v>-11.491038033398601</v>
      </c>
      <c r="H344">
        <v>1648.9603956910701</v>
      </c>
      <c r="I344">
        <v>-6.9686561687145598E-3</v>
      </c>
      <c r="J344">
        <v>0.99443986183553701</v>
      </c>
      <c r="K344">
        <v>-11.522319223310999</v>
      </c>
      <c r="L344">
        <v>1643.9955757227001</v>
      </c>
      <c r="M344">
        <v>-7.0087288515030197E-3</v>
      </c>
      <c r="N344">
        <v>0.99440788924144197</v>
      </c>
      <c r="O344">
        <v>-11.888563210569901</v>
      </c>
      <c r="P344">
        <v>1653.3844943147601</v>
      </c>
      <c r="Q344">
        <v>-7.1904407301806202E-3</v>
      </c>
      <c r="R344">
        <v>0.99426290779300597</v>
      </c>
      <c r="T344" t="str">
        <f t="shared" si="20"/>
        <v/>
      </c>
      <c r="U344" t="str">
        <f t="shared" si="21"/>
        <v/>
      </c>
      <c r="V344" t="str">
        <f t="shared" si="22"/>
        <v/>
      </c>
      <c r="W344" t="str">
        <f t="shared" si="23"/>
        <v/>
      </c>
    </row>
    <row r="345" spans="1:23" x14ac:dyDescent="0.25">
      <c r="A345">
        <v>344</v>
      </c>
      <c r="B345" t="s">
        <v>441</v>
      </c>
      <c r="C345">
        <v>-11.4927647523056</v>
      </c>
      <c r="D345">
        <v>1655.7259879057899</v>
      </c>
      <c r="E345">
        <v>-6.9412238717362004E-3</v>
      </c>
      <c r="F345">
        <v>0.99446174911239904</v>
      </c>
      <c r="G345">
        <v>-11.491038033398601</v>
      </c>
      <c r="H345">
        <v>1648.9603956910701</v>
      </c>
      <c r="I345">
        <v>-6.9686561687145598E-3</v>
      </c>
      <c r="J345">
        <v>0.99443986183553701</v>
      </c>
      <c r="K345">
        <v>-11.522319223310999</v>
      </c>
      <c r="L345">
        <v>1643.9955757226901</v>
      </c>
      <c r="M345">
        <v>-7.00872885150305E-3</v>
      </c>
      <c r="N345">
        <v>0.99440788924144097</v>
      </c>
      <c r="O345">
        <v>-11.888563210569901</v>
      </c>
      <c r="P345">
        <v>1653.3844943147501</v>
      </c>
      <c r="Q345">
        <v>-7.1904407301806401E-3</v>
      </c>
      <c r="R345">
        <v>0.99426290779300597</v>
      </c>
      <c r="T345" t="str">
        <f t="shared" si="20"/>
        <v/>
      </c>
      <c r="U345" t="str">
        <f t="shared" si="21"/>
        <v/>
      </c>
      <c r="V345" t="str">
        <f t="shared" si="22"/>
        <v/>
      </c>
      <c r="W345" t="str">
        <f t="shared" si="23"/>
        <v/>
      </c>
    </row>
    <row r="346" spans="1:23" x14ac:dyDescent="0.25">
      <c r="A346">
        <v>345</v>
      </c>
      <c r="B346" t="s">
        <v>442</v>
      </c>
      <c r="C346">
        <v>-11.4927647523056</v>
      </c>
      <c r="D346">
        <v>1655.7259879057899</v>
      </c>
      <c r="E346">
        <v>-6.94122387173619E-3</v>
      </c>
      <c r="F346">
        <v>0.99446174911239904</v>
      </c>
      <c r="G346">
        <v>-11.491038033398601</v>
      </c>
      <c r="H346">
        <v>1648.9603956910801</v>
      </c>
      <c r="I346">
        <v>-6.9686561687145399E-3</v>
      </c>
      <c r="J346">
        <v>0.99443986183553701</v>
      </c>
      <c r="K346">
        <v>-11.522319223310999</v>
      </c>
      <c r="L346">
        <v>1643.9955757227001</v>
      </c>
      <c r="M346">
        <v>-7.0087288515030197E-3</v>
      </c>
      <c r="N346">
        <v>0.99440788924144197</v>
      </c>
      <c r="O346">
        <v>-11.888563210569901</v>
      </c>
      <c r="P346">
        <v>1653.3844943147601</v>
      </c>
      <c r="Q346">
        <v>-7.1904407301806002E-3</v>
      </c>
      <c r="R346">
        <v>0.99426290779300597</v>
      </c>
      <c r="T346" t="str">
        <f t="shared" si="20"/>
        <v/>
      </c>
      <c r="U346" t="str">
        <f t="shared" si="21"/>
        <v/>
      </c>
      <c r="V346" t="str">
        <f t="shared" si="22"/>
        <v/>
      </c>
      <c r="W346" t="str">
        <f t="shared" si="23"/>
        <v/>
      </c>
    </row>
    <row r="347" spans="1:23" x14ac:dyDescent="0.25">
      <c r="A347">
        <v>346</v>
      </c>
      <c r="B347" t="s">
        <v>443</v>
      </c>
      <c r="C347">
        <v>-11.4927647523056</v>
      </c>
      <c r="D347">
        <v>1655.7259879057799</v>
      </c>
      <c r="E347">
        <v>-6.9412238717362004E-3</v>
      </c>
      <c r="F347">
        <v>0.99446174911239904</v>
      </c>
      <c r="G347">
        <v>-11.491038033398601</v>
      </c>
      <c r="H347">
        <v>1648.9603956910801</v>
      </c>
      <c r="I347">
        <v>-6.9686561687145303E-3</v>
      </c>
      <c r="J347">
        <v>0.99443986183553701</v>
      </c>
      <c r="K347">
        <v>-11.522319223310999</v>
      </c>
      <c r="L347">
        <v>1643.9955757226901</v>
      </c>
      <c r="M347">
        <v>-7.00872885150305E-3</v>
      </c>
      <c r="N347">
        <v>0.99440788924144097</v>
      </c>
      <c r="O347">
        <v>-11.888563210569901</v>
      </c>
      <c r="P347">
        <v>1653.3844943147501</v>
      </c>
      <c r="Q347">
        <v>-7.1904407301806297E-3</v>
      </c>
      <c r="R347">
        <v>0.99426290779300597</v>
      </c>
      <c r="T347" t="str">
        <f t="shared" si="20"/>
        <v/>
      </c>
      <c r="U347" t="str">
        <f t="shared" si="21"/>
        <v/>
      </c>
      <c r="V347" t="str">
        <f t="shared" si="22"/>
        <v/>
      </c>
      <c r="W347" t="str">
        <f t="shared" si="23"/>
        <v/>
      </c>
    </row>
    <row r="348" spans="1:23" x14ac:dyDescent="0.25">
      <c r="A348">
        <v>347</v>
      </c>
      <c r="B348" t="s">
        <v>444</v>
      </c>
      <c r="C348">
        <v>-11.4927647523056</v>
      </c>
      <c r="D348">
        <v>1655.7259879057799</v>
      </c>
      <c r="E348">
        <v>-6.9412238717362004E-3</v>
      </c>
      <c r="F348">
        <v>0.99446174911239904</v>
      </c>
      <c r="G348">
        <v>-11.491038033398601</v>
      </c>
      <c r="H348">
        <v>1648.9603956910701</v>
      </c>
      <c r="I348">
        <v>-6.9686561687145503E-3</v>
      </c>
      <c r="J348">
        <v>0.99443986183553701</v>
      </c>
      <c r="K348">
        <v>-11.522319223310999</v>
      </c>
      <c r="L348">
        <v>1643.9955757226901</v>
      </c>
      <c r="M348">
        <v>-7.0087288515030396E-3</v>
      </c>
      <c r="N348">
        <v>0.99440788924144097</v>
      </c>
      <c r="O348">
        <v>-11.888563210569901</v>
      </c>
      <c r="P348">
        <v>1653.3844943147601</v>
      </c>
      <c r="Q348">
        <v>-7.1904407301806002E-3</v>
      </c>
      <c r="R348">
        <v>0.99426290779300597</v>
      </c>
      <c r="T348" t="str">
        <f t="shared" si="20"/>
        <v/>
      </c>
      <c r="U348" t="str">
        <f t="shared" si="21"/>
        <v/>
      </c>
      <c r="V348" t="str">
        <f t="shared" si="22"/>
        <v/>
      </c>
      <c r="W348" t="str">
        <f t="shared" si="23"/>
        <v/>
      </c>
    </row>
    <row r="349" spans="1:23" x14ac:dyDescent="0.25">
      <c r="A349">
        <v>348</v>
      </c>
      <c r="B349" t="s">
        <v>445</v>
      </c>
      <c r="C349">
        <v>-11.4927647523056</v>
      </c>
      <c r="D349">
        <v>1655.7259879057799</v>
      </c>
      <c r="E349">
        <v>-6.9412238717362204E-3</v>
      </c>
      <c r="F349">
        <v>0.99446174911239904</v>
      </c>
      <c r="G349">
        <v>-11.491038033398601</v>
      </c>
      <c r="H349">
        <v>1648.9603956910801</v>
      </c>
      <c r="I349">
        <v>-6.9686561687145503E-3</v>
      </c>
      <c r="J349">
        <v>0.99443986183553701</v>
      </c>
      <c r="K349">
        <v>-11.522319223310999</v>
      </c>
      <c r="L349">
        <v>1643.9955757226901</v>
      </c>
      <c r="M349">
        <v>-7.0087288515030301E-3</v>
      </c>
      <c r="N349">
        <v>0.99440788924144097</v>
      </c>
      <c r="O349">
        <v>-11.888563210569901</v>
      </c>
      <c r="P349">
        <v>1653.3844943147501</v>
      </c>
      <c r="Q349">
        <v>-7.1904407301806297E-3</v>
      </c>
      <c r="R349">
        <v>0.99426290779300597</v>
      </c>
      <c r="T349" t="str">
        <f t="shared" si="20"/>
        <v/>
      </c>
      <c r="U349" t="str">
        <f t="shared" si="21"/>
        <v/>
      </c>
      <c r="V349" t="str">
        <f t="shared" si="22"/>
        <v/>
      </c>
      <c r="W349" t="str">
        <f t="shared" si="23"/>
        <v/>
      </c>
    </row>
    <row r="350" spans="1:23" x14ac:dyDescent="0.25">
      <c r="A350">
        <v>349</v>
      </c>
      <c r="B350" t="s">
        <v>446</v>
      </c>
      <c r="C350">
        <v>-11.4927647523056</v>
      </c>
      <c r="D350">
        <v>1655.7259879057899</v>
      </c>
      <c r="E350">
        <v>-6.94122387173619E-3</v>
      </c>
      <c r="F350">
        <v>0.99446174911239904</v>
      </c>
      <c r="G350">
        <v>-11.491038033398601</v>
      </c>
      <c r="H350">
        <v>1648.9603956910901</v>
      </c>
      <c r="I350">
        <v>-6.9686561687145104E-3</v>
      </c>
      <c r="J350">
        <v>0.99443986183553701</v>
      </c>
      <c r="K350">
        <v>-11.522319223310999</v>
      </c>
      <c r="L350">
        <v>1643.9955757226901</v>
      </c>
      <c r="M350">
        <v>-7.0087288515030604E-3</v>
      </c>
      <c r="N350">
        <v>0.99440788924144097</v>
      </c>
      <c r="O350">
        <v>-11.888563210569901</v>
      </c>
      <c r="P350">
        <v>1653.3844943147601</v>
      </c>
      <c r="Q350">
        <v>-7.1904407301806202E-3</v>
      </c>
      <c r="R350">
        <v>0.99426290779300597</v>
      </c>
      <c r="T350" t="str">
        <f t="shared" si="20"/>
        <v/>
      </c>
      <c r="U350" t="str">
        <f t="shared" si="21"/>
        <v/>
      </c>
      <c r="V350" t="str">
        <f t="shared" si="22"/>
        <v/>
      </c>
      <c r="W350" t="str">
        <f t="shared" si="23"/>
        <v/>
      </c>
    </row>
    <row r="351" spans="1:23" x14ac:dyDescent="0.25">
      <c r="A351">
        <v>350</v>
      </c>
      <c r="B351" t="s">
        <v>447</v>
      </c>
      <c r="C351">
        <v>-11.4927647523056</v>
      </c>
      <c r="D351">
        <v>1655.7259879057899</v>
      </c>
      <c r="E351">
        <v>-6.94122387173619E-3</v>
      </c>
      <c r="F351">
        <v>0.99446174911239904</v>
      </c>
      <c r="G351">
        <v>-11.491038033398601</v>
      </c>
      <c r="H351">
        <v>1648.9603956910801</v>
      </c>
      <c r="I351">
        <v>-6.9686561687145199E-3</v>
      </c>
      <c r="J351">
        <v>0.99443986183553701</v>
      </c>
      <c r="K351">
        <v>-11.522319223310999</v>
      </c>
      <c r="L351">
        <v>1643.9955757226901</v>
      </c>
      <c r="M351">
        <v>-7.00872885150305E-3</v>
      </c>
      <c r="N351">
        <v>0.99440788924144097</v>
      </c>
      <c r="O351">
        <v>-11.888563210569901</v>
      </c>
      <c r="P351">
        <v>1653.3844943147501</v>
      </c>
      <c r="Q351">
        <v>-7.1904407301806497E-3</v>
      </c>
      <c r="R351">
        <v>0.99426290779300597</v>
      </c>
      <c r="T351" t="str">
        <f t="shared" si="20"/>
        <v/>
      </c>
      <c r="U351" t="str">
        <f t="shared" si="21"/>
        <v/>
      </c>
      <c r="V351" t="str">
        <f t="shared" si="22"/>
        <v/>
      </c>
      <c r="W351" t="str">
        <f t="shared" si="23"/>
        <v/>
      </c>
    </row>
    <row r="352" spans="1:23" x14ac:dyDescent="0.25">
      <c r="A352">
        <v>351</v>
      </c>
      <c r="B352" t="s">
        <v>448</v>
      </c>
      <c r="C352">
        <v>-11.4927647523056</v>
      </c>
      <c r="D352">
        <v>1655.7259879057899</v>
      </c>
      <c r="E352">
        <v>-6.9412238717362004E-3</v>
      </c>
      <c r="F352">
        <v>0.99446174911239904</v>
      </c>
      <c r="G352">
        <v>-11.491038033398601</v>
      </c>
      <c r="H352">
        <v>1648.9603956910801</v>
      </c>
      <c r="I352">
        <v>-6.9686561687145303E-3</v>
      </c>
      <c r="J352">
        <v>0.99443986183553701</v>
      </c>
      <c r="K352">
        <v>-11.522319223310999</v>
      </c>
      <c r="L352">
        <v>1643.9955757226901</v>
      </c>
      <c r="M352">
        <v>-7.00872885150305E-3</v>
      </c>
      <c r="N352">
        <v>0.99440788924144097</v>
      </c>
      <c r="O352">
        <v>-11.888563210569901</v>
      </c>
      <c r="P352">
        <v>1653.3844943147501</v>
      </c>
      <c r="Q352">
        <v>-7.1904407301806401E-3</v>
      </c>
      <c r="R352">
        <v>0.99426290779300597</v>
      </c>
      <c r="T352" t="str">
        <f t="shared" si="20"/>
        <v/>
      </c>
      <c r="U352" t="str">
        <f t="shared" si="21"/>
        <v/>
      </c>
      <c r="V352" t="str">
        <f t="shared" si="22"/>
        <v/>
      </c>
      <c r="W352" t="str">
        <f t="shared" si="23"/>
        <v/>
      </c>
    </row>
    <row r="353" spans="1:23" x14ac:dyDescent="0.25">
      <c r="A353">
        <v>352</v>
      </c>
      <c r="B353" t="s">
        <v>449</v>
      </c>
      <c r="C353">
        <v>-11.4927647523056</v>
      </c>
      <c r="D353">
        <v>1655.7259879057899</v>
      </c>
      <c r="E353">
        <v>-6.9412238717361701E-3</v>
      </c>
      <c r="F353">
        <v>0.99446174911239904</v>
      </c>
      <c r="G353">
        <v>-11.491038033398601</v>
      </c>
      <c r="H353">
        <v>1648.9603956910801</v>
      </c>
      <c r="I353">
        <v>-6.9686561687145303E-3</v>
      </c>
      <c r="J353">
        <v>0.99443986183553701</v>
      </c>
      <c r="K353">
        <v>-11.522319223310999</v>
      </c>
      <c r="L353">
        <v>1643.9955757226901</v>
      </c>
      <c r="M353">
        <v>-7.00872885150305E-3</v>
      </c>
      <c r="N353">
        <v>0.99440788924144097</v>
      </c>
      <c r="O353">
        <v>-11.888563210569901</v>
      </c>
      <c r="P353">
        <v>1653.3844943147601</v>
      </c>
      <c r="Q353">
        <v>-7.1904407301806202E-3</v>
      </c>
      <c r="R353">
        <v>0.99426290779300597</v>
      </c>
      <c r="T353" t="str">
        <f t="shared" si="20"/>
        <v/>
      </c>
      <c r="U353" t="str">
        <f t="shared" si="21"/>
        <v/>
      </c>
      <c r="V353" t="str">
        <f t="shared" si="22"/>
        <v/>
      </c>
      <c r="W353" t="str">
        <f t="shared" si="23"/>
        <v/>
      </c>
    </row>
    <row r="354" spans="1:23" x14ac:dyDescent="0.25">
      <c r="A354">
        <v>353</v>
      </c>
      <c r="B354" t="s">
        <v>450</v>
      </c>
      <c r="C354">
        <v>-11.4927647523056</v>
      </c>
      <c r="D354">
        <v>1655.7259879057799</v>
      </c>
      <c r="E354">
        <v>-6.9412238717362004E-3</v>
      </c>
      <c r="F354">
        <v>0.99446174911239904</v>
      </c>
      <c r="G354">
        <v>-11.491038033398601</v>
      </c>
      <c r="H354">
        <v>1648.9603956910801</v>
      </c>
      <c r="I354">
        <v>-6.9686561687145303E-3</v>
      </c>
      <c r="J354">
        <v>0.99443986183553701</v>
      </c>
      <c r="K354">
        <v>-11.522319223310999</v>
      </c>
      <c r="L354">
        <v>1643.9955757226901</v>
      </c>
      <c r="M354">
        <v>-7.0087288515030604E-3</v>
      </c>
      <c r="N354">
        <v>0.99440788924144097</v>
      </c>
      <c r="O354">
        <v>-11.888563210569901</v>
      </c>
      <c r="P354">
        <v>1653.3844943147601</v>
      </c>
      <c r="Q354">
        <v>-7.1904407301806202E-3</v>
      </c>
      <c r="R354">
        <v>0.99426290779300597</v>
      </c>
      <c r="T354" t="str">
        <f t="shared" si="20"/>
        <v/>
      </c>
      <c r="U354" t="str">
        <f t="shared" si="21"/>
        <v/>
      </c>
      <c r="V354" t="str">
        <f t="shared" si="22"/>
        <v/>
      </c>
      <c r="W354" t="str">
        <f t="shared" si="23"/>
        <v/>
      </c>
    </row>
    <row r="355" spans="1:23" x14ac:dyDescent="0.25">
      <c r="A355">
        <v>354</v>
      </c>
      <c r="B355" t="s">
        <v>451</v>
      </c>
      <c r="C355">
        <v>-11.4927647523056</v>
      </c>
      <c r="D355">
        <v>1655.7259879057899</v>
      </c>
      <c r="E355">
        <v>-6.94122387173619E-3</v>
      </c>
      <c r="F355">
        <v>0.99446174911239904</v>
      </c>
      <c r="G355">
        <v>-11.491038033398601</v>
      </c>
      <c r="H355">
        <v>1648.9603956910801</v>
      </c>
      <c r="I355">
        <v>-6.9686561687145303E-3</v>
      </c>
      <c r="J355">
        <v>0.99443986183553701</v>
      </c>
      <c r="K355">
        <v>-11.522319223310999</v>
      </c>
      <c r="L355">
        <v>1643.9955757226901</v>
      </c>
      <c r="M355">
        <v>-7.0087288515030604E-3</v>
      </c>
      <c r="N355">
        <v>0.99440788924144097</v>
      </c>
      <c r="O355">
        <v>-11.888563210569901</v>
      </c>
      <c r="P355">
        <v>1653.3844943147501</v>
      </c>
      <c r="Q355">
        <v>-7.1904407301806401E-3</v>
      </c>
      <c r="R355">
        <v>0.99426290779300597</v>
      </c>
      <c r="T355" t="str">
        <f t="shared" si="20"/>
        <v/>
      </c>
      <c r="U355" t="str">
        <f t="shared" si="21"/>
        <v/>
      </c>
      <c r="V355" t="str">
        <f t="shared" si="22"/>
        <v/>
      </c>
      <c r="W355" t="str">
        <f t="shared" si="23"/>
        <v/>
      </c>
    </row>
    <row r="356" spans="1:23" x14ac:dyDescent="0.25">
      <c r="A356">
        <v>355</v>
      </c>
      <c r="B356" t="s">
        <v>452</v>
      </c>
      <c r="C356">
        <v>-11.4927647523056</v>
      </c>
      <c r="D356">
        <v>1655.7259879057899</v>
      </c>
      <c r="E356">
        <v>-6.9412238717362004E-3</v>
      </c>
      <c r="F356">
        <v>0.99446174911239904</v>
      </c>
      <c r="G356">
        <v>-11.491038033398601</v>
      </c>
      <c r="H356">
        <v>1648.9603956910801</v>
      </c>
      <c r="I356">
        <v>-6.9686561687145199E-3</v>
      </c>
      <c r="J356">
        <v>0.99443986183553701</v>
      </c>
      <c r="K356">
        <v>-11.522319223310999</v>
      </c>
      <c r="L356">
        <v>1643.9955757226901</v>
      </c>
      <c r="M356">
        <v>-7.00872885150305E-3</v>
      </c>
      <c r="N356">
        <v>0.99440788924144097</v>
      </c>
      <c r="O356">
        <v>-11.888563210569901</v>
      </c>
      <c r="P356">
        <v>1653.3844943147501</v>
      </c>
      <c r="Q356">
        <v>-7.1904407301806401E-3</v>
      </c>
      <c r="R356">
        <v>0.99426290779300597</v>
      </c>
      <c r="T356" t="str">
        <f t="shared" si="20"/>
        <v/>
      </c>
      <c r="U356" t="str">
        <f t="shared" si="21"/>
        <v/>
      </c>
      <c r="V356" t="str">
        <f t="shared" si="22"/>
        <v/>
      </c>
      <c r="W356" t="str">
        <f t="shared" si="23"/>
        <v/>
      </c>
    </row>
    <row r="357" spans="1:23" x14ac:dyDescent="0.25">
      <c r="A357">
        <v>356</v>
      </c>
      <c r="B357" t="s">
        <v>453</v>
      </c>
      <c r="C357">
        <v>-11.4927647523056</v>
      </c>
      <c r="D357">
        <v>1655.7259879057799</v>
      </c>
      <c r="E357">
        <v>-6.94122387173621E-3</v>
      </c>
      <c r="F357">
        <v>0.99446174911239904</v>
      </c>
      <c r="G357">
        <v>-11.491038033398601</v>
      </c>
      <c r="H357">
        <v>1648.9603956910801</v>
      </c>
      <c r="I357">
        <v>-6.9686561687145199E-3</v>
      </c>
      <c r="J357">
        <v>0.99443986183553701</v>
      </c>
      <c r="K357">
        <v>-11.522319223310999</v>
      </c>
      <c r="L357">
        <v>1643.9955757226801</v>
      </c>
      <c r="M357">
        <v>-7.00872885150307E-3</v>
      </c>
      <c r="N357">
        <v>0.99440788924144097</v>
      </c>
      <c r="O357">
        <v>-11.888563210569901</v>
      </c>
      <c r="P357">
        <v>1653.3844943147501</v>
      </c>
      <c r="Q357">
        <v>-7.1904407301806297E-3</v>
      </c>
      <c r="R357">
        <v>0.99426290779300597</v>
      </c>
      <c r="T357" t="str">
        <f t="shared" si="20"/>
        <v/>
      </c>
      <c r="U357" t="str">
        <f t="shared" si="21"/>
        <v/>
      </c>
      <c r="V357" t="str">
        <f t="shared" si="22"/>
        <v/>
      </c>
      <c r="W357" t="str">
        <f t="shared" si="23"/>
        <v/>
      </c>
    </row>
    <row r="358" spans="1:23" x14ac:dyDescent="0.25">
      <c r="A358">
        <v>357</v>
      </c>
      <c r="B358" t="s">
        <v>454</v>
      </c>
      <c r="C358">
        <v>-11.4927647523056</v>
      </c>
      <c r="D358">
        <v>1655.7259879057799</v>
      </c>
      <c r="E358">
        <v>-6.94122387173621E-3</v>
      </c>
      <c r="F358">
        <v>0.99446174911239904</v>
      </c>
      <c r="G358">
        <v>-11.491038033398601</v>
      </c>
      <c r="H358">
        <v>1648.9603956910801</v>
      </c>
      <c r="I358">
        <v>-6.9686561687145399E-3</v>
      </c>
      <c r="J358">
        <v>0.99443986183553701</v>
      </c>
      <c r="K358">
        <v>-11.522319223310999</v>
      </c>
      <c r="L358">
        <v>1643.9955757226901</v>
      </c>
      <c r="M358">
        <v>-7.0087288515030301E-3</v>
      </c>
      <c r="N358">
        <v>0.99440788924144097</v>
      </c>
      <c r="O358">
        <v>-11.888563210569901</v>
      </c>
      <c r="P358">
        <v>1653.3844943147501</v>
      </c>
      <c r="Q358">
        <v>-7.1904407301806401E-3</v>
      </c>
      <c r="R358">
        <v>0.99426290779300597</v>
      </c>
      <c r="T358" t="str">
        <f t="shared" si="20"/>
        <v/>
      </c>
      <c r="U358" t="str">
        <f t="shared" si="21"/>
        <v/>
      </c>
      <c r="V358" t="str">
        <f t="shared" si="22"/>
        <v/>
      </c>
      <c r="W358" t="str">
        <f t="shared" si="23"/>
        <v/>
      </c>
    </row>
    <row r="359" spans="1:23" x14ac:dyDescent="0.25">
      <c r="A359">
        <v>358</v>
      </c>
      <c r="B359" t="s">
        <v>455</v>
      </c>
      <c r="C359">
        <v>-11.4927647523056</v>
      </c>
      <c r="D359">
        <v>1655.7259879057799</v>
      </c>
      <c r="E359">
        <v>-6.94122387173621E-3</v>
      </c>
      <c r="F359">
        <v>0.99446174911239904</v>
      </c>
      <c r="G359">
        <v>-11.491038033398601</v>
      </c>
      <c r="H359">
        <v>1648.9603956910801</v>
      </c>
      <c r="I359">
        <v>-6.9686561687145199E-3</v>
      </c>
      <c r="J359">
        <v>0.99443986183553701</v>
      </c>
      <c r="K359">
        <v>-11.522319223310999</v>
      </c>
      <c r="L359">
        <v>1643.9955757226901</v>
      </c>
      <c r="M359">
        <v>-7.0087288515030604E-3</v>
      </c>
      <c r="N359">
        <v>0.99440788924144097</v>
      </c>
      <c r="O359">
        <v>-11.888563210569901</v>
      </c>
      <c r="P359">
        <v>1653.3844943147701</v>
      </c>
      <c r="Q359">
        <v>-7.1904407301805803E-3</v>
      </c>
      <c r="R359">
        <v>0.99426290779300597</v>
      </c>
      <c r="T359" t="str">
        <f t="shared" si="20"/>
        <v/>
      </c>
      <c r="U359" t="str">
        <f t="shared" si="21"/>
        <v/>
      </c>
      <c r="V359" t="str">
        <f t="shared" si="22"/>
        <v/>
      </c>
      <c r="W359" t="str">
        <f t="shared" si="23"/>
        <v/>
      </c>
    </row>
    <row r="360" spans="1:23" x14ac:dyDescent="0.25">
      <c r="A360">
        <v>359</v>
      </c>
      <c r="B360" t="s">
        <v>456</v>
      </c>
      <c r="C360">
        <v>-11.4927647523056</v>
      </c>
      <c r="D360">
        <v>1655.7259879057799</v>
      </c>
      <c r="E360">
        <v>-6.94122387173621E-3</v>
      </c>
      <c r="F360">
        <v>0.99446174911239904</v>
      </c>
      <c r="G360">
        <v>-11.491038033398601</v>
      </c>
      <c r="H360">
        <v>1648.9603956910801</v>
      </c>
      <c r="I360">
        <v>-6.9686561687145303E-3</v>
      </c>
      <c r="J360">
        <v>0.99443986183553701</v>
      </c>
      <c r="K360">
        <v>-11.522319223310999</v>
      </c>
      <c r="L360">
        <v>1643.9955757226801</v>
      </c>
      <c r="M360">
        <v>-7.00872885150307E-3</v>
      </c>
      <c r="N360">
        <v>0.99440788924144097</v>
      </c>
      <c r="O360">
        <v>-11.888563210569901</v>
      </c>
      <c r="P360">
        <v>1653.3844943147601</v>
      </c>
      <c r="Q360">
        <v>-7.1904407301806297E-3</v>
      </c>
      <c r="R360">
        <v>0.99426290779300597</v>
      </c>
      <c r="T360" t="str">
        <f t="shared" si="20"/>
        <v/>
      </c>
      <c r="U360" t="str">
        <f t="shared" si="21"/>
        <v/>
      </c>
      <c r="V360" t="str">
        <f t="shared" si="22"/>
        <v/>
      </c>
      <c r="W360" t="str">
        <f t="shared" si="23"/>
        <v/>
      </c>
    </row>
    <row r="361" spans="1:23" x14ac:dyDescent="0.25">
      <c r="A361">
        <v>360</v>
      </c>
      <c r="B361" t="s">
        <v>457</v>
      </c>
      <c r="C361">
        <v>-11.4927647523056</v>
      </c>
      <c r="D361">
        <v>1655.7259879057799</v>
      </c>
      <c r="E361">
        <v>-6.94122387173621E-3</v>
      </c>
      <c r="F361">
        <v>0.99446174911239904</v>
      </c>
      <c r="G361">
        <v>-11.491038033398601</v>
      </c>
      <c r="H361">
        <v>1648.9603956910801</v>
      </c>
      <c r="I361">
        <v>-6.9686561687145199E-3</v>
      </c>
      <c r="J361">
        <v>0.99443986183553701</v>
      </c>
      <c r="K361">
        <v>-11.522319223310999</v>
      </c>
      <c r="L361">
        <v>1643.9955757226801</v>
      </c>
      <c r="M361">
        <v>-7.0087288515030604E-3</v>
      </c>
      <c r="N361">
        <v>0.99440788924144097</v>
      </c>
      <c r="O361">
        <v>-11.888563210569901</v>
      </c>
      <c r="P361">
        <v>1653.3844943147601</v>
      </c>
      <c r="Q361">
        <v>-7.1904407301805898E-3</v>
      </c>
      <c r="R361">
        <v>0.99426290779300597</v>
      </c>
      <c r="T361" t="str">
        <f t="shared" si="20"/>
        <v/>
      </c>
      <c r="U361" t="str">
        <f t="shared" si="21"/>
        <v/>
      </c>
      <c r="V361" t="str">
        <f t="shared" si="22"/>
        <v/>
      </c>
      <c r="W361" t="str">
        <f t="shared" si="23"/>
        <v/>
      </c>
    </row>
    <row r="362" spans="1:23" x14ac:dyDescent="0.25">
      <c r="A362">
        <v>361</v>
      </c>
      <c r="B362" t="s">
        <v>458</v>
      </c>
      <c r="C362">
        <v>-11.4927647523056</v>
      </c>
      <c r="D362">
        <v>1655.7259879057799</v>
      </c>
      <c r="E362">
        <v>-6.94122387173621E-3</v>
      </c>
      <c r="F362">
        <v>0.99446174911239904</v>
      </c>
      <c r="G362">
        <v>-11.491038033398601</v>
      </c>
      <c r="H362">
        <v>1648.9603956910801</v>
      </c>
      <c r="I362">
        <v>-6.9686561687145199E-3</v>
      </c>
      <c r="J362">
        <v>0.99443986183553701</v>
      </c>
      <c r="K362">
        <v>-11.522319223310999</v>
      </c>
      <c r="L362">
        <v>1643.9955757226901</v>
      </c>
      <c r="M362">
        <v>-7.0087288515030396E-3</v>
      </c>
      <c r="N362">
        <v>0.99440788924144097</v>
      </c>
      <c r="O362">
        <v>-11.888563210569901</v>
      </c>
      <c r="P362">
        <v>1653.3844943147701</v>
      </c>
      <c r="Q362">
        <v>-7.1904407301805803E-3</v>
      </c>
      <c r="R362">
        <v>0.99426290779300597</v>
      </c>
      <c r="T362" t="str">
        <f t="shared" si="20"/>
        <v/>
      </c>
      <c r="U362" t="str">
        <f t="shared" si="21"/>
        <v/>
      </c>
      <c r="V362" t="str">
        <f t="shared" si="22"/>
        <v/>
      </c>
      <c r="W362" t="str">
        <f t="shared" si="23"/>
        <v/>
      </c>
    </row>
    <row r="363" spans="1:23" x14ac:dyDescent="0.25">
      <c r="A363">
        <v>362</v>
      </c>
      <c r="B363" t="s">
        <v>459</v>
      </c>
      <c r="C363">
        <v>-11.4927647523056</v>
      </c>
      <c r="D363">
        <v>1655.7259879057799</v>
      </c>
      <c r="E363">
        <v>-6.94122387173621E-3</v>
      </c>
      <c r="F363">
        <v>0.99446174911239904</v>
      </c>
      <c r="G363">
        <v>-11.491038033398601</v>
      </c>
      <c r="H363">
        <v>1648.9603956910801</v>
      </c>
      <c r="I363">
        <v>-6.9686561687145303E-3</v>
      </c>
      <c r="J363">
        <v>0.99443986183553701</v>
      </c>
      <c r="K363">
        <v>-11.522319223310999</v>
      </c>
      <c r="L363">
        <v>1643.9955757226801</v>
      </c>
      <c r="M363">
        <v>-7.0087288515031099E-3</v>
      </c>
      <c r="N363">
        <v>0.99440788924144097</v>
      </c>
      <c r="O363">
        <v>-11.888563210569901</v>
      </c>
      <c r="P363">
        <v>1653.3844943147501</v>
      </c>
      <c r="Q363">
        <v>-7.1904407301806401E-3</v>
      </c>
      <c r="R363">
        <v>0.99426290779300597</v>
      </c>
      <c r="T363" t="str">
        <f t="shared" si="20"/>
        <v/>
      </c>
      <c r="U363" t="str">
        <f t="shared" si="21"/>
        <v/>
      </c>
      <c r="V363" t="str">
        <f t="shared" si="22"/>
        <v/>
      </c>
      <c r="W363" t="str">
        <f t="shared" si="23"/>
        <v/>
      </c>
    </row>
    <row r="364" spans="1:23" x14ac:dyDescent="0.25">
      <c r="A364">
        <v>363</v>
      </c>
      <c r="B364" t="s">
        <v>460</v>
      </c>
      <c r="C364">
        <v>-11.4927647523056</v>
      </c>
      <c r="D364">
        <v>1655.7259879057899</v>
      </c>
      <c r="E364">
        <v>-6.9412238717362004E-3</v>
      </c>
      <c r="F364">
        <v>0.99446174911239904</v>
      </c>
      <c r="G364">
        <v>-11.491038033398601</v>
      </c>
      <c r="H364">
        <v>1648.9603956910801</v>
      </c>
      <c r="I364">
        <v>-6.9686561687145199E-3</v>
      </c>
      <c r="J364">
        <v>0.99443986183553701</v>
      </c>
      <c r="K364">
        <v>-11.522319223310999</v>
      </c>
      <c r="L364">
        <v>1643.9955757226901</v>
      </c>
      <c r="M364">
        <v>-7.0087288515030396E-3</v>
      </c>
      <c r="N364">
        <v>0.99440788924144097</v>
      </c>
      <c r="O364">
        <v>-11.888563210569901</v>
      </c>
      <c r="P364">
        <v>1653.3844943147601</v>
      </c>
      <c r="Q364">
        <v>-7.1904407301806202E-3</v>
      </c>
      <c r="R364">
        <v>0.99426290779300597</v>
      </c>
      <c r="T364" t="str">
        <f t="shared" si="20"/>
        <v/>
      </c>
      <c r="U364" t="str">
        <f t="shared" si="21"/>
        <v/>
      </c>
      <c r="V364" t="str">
        <f t="shared" si="22"/>
        <v/>
      </c>
      <c r="W364" t="str">
        <f t="shared" si="23"/>
        <v/>
      </c>
    </row>
    <row r="365" spans="1:23" x14ac:dyDescent="0.25">
      <c r="A365">
        <v>364</v>
      </c>
      <c r="B365" t="s">
        <v>461</v>
      </c>
      <c r="C365">
        <v>-11.4927647523056</v>
      </c>
      <c r="D365">
        <v>1655.7259879057799</v>
      </c>
      <c r="E365">
        <v>-6.9412238717362204E-3</v>
      </c>
      <c r="F365">
        <v>0.99446174911239904</v>
      </c>
      <c r="G365">
        <v>-11.491038033398601</v>
      </c>
      <c r="H365">
        <v>1648.9603956910801</v>
      </c>
      <c r="I365">
        <v>-6.9686561687145303E-3</v>
      </c>
      <c r="J365">
        <v>0.99443986183553701</v>
      </c>
      <c r="K365">
        <v>-11.522319223310999</v>
      </c>
      <c r="L365">
        <v>1643.9955757226901</v>
      </c>
      <c r="M365">
        <v>-7.00872885150305E-3</v>
      </c>
      <c r="N365">
        <v>0.99440788924144097</v>
      </c>
      <c r="O365">
        <v>-11.888563210569901</v>
      </c>
      <c r="P365">
        <v>1653.3844943147601</v>
      </c>
      <c r="Q365">
        <v>-7.1904407301806297E-3</v>
      </c>
      <c r="R365">
        <v>0.99426290779300597</v>
      </c>
      <c r="T365" t="str">
        <f t="shared" si="20"/>
        <v/>
      </c>
      <c r="U365" t="str">
        <f t="shared" si="21"/>
        <v/>
      </c>
      <c r="V365" t="str">
        <f t="shared" si="22"/>
        <v/>
      </c>
      <c r="W365" t="str">
        <f t="shared" si="23"/>
        <v/>
      </c>
    </row>
    <row r="366" spans="1:23" x14ac:dyDescent="0.25">
      <c r="A366">
        <v>365</v>
      </c>
      <c r="B366" t="s">
        <v>462</v>
      </c>
      <c r="C366">
        <v>-11.4927647523056</v>
      </c>
      <c r="D366">
        <v>1655.7259879057799</v>
      </c>
      <c r="E366">
        <v>-6.9412238717362299E-3</v>
      </c>
      <c r="F366">
        <v>0.99446174911239904</v>
      </c>
      <c r="G366">
        <v>-11.491038033398601</v>
      </c>
      <c r="H366">
        <v>1648.9603956910801</v>
      </c>
      <c r="I366">
        <v>-6.9686561687145104E-3</v>
      </c>
      <c r="J366">
        <v>0.99443986183553701</v>
      </c>
      <c r="K366">
        <v>-11.522319223310999</v>
      </c>
      <c r="L366">
        <v>1643.9955757226901</v>
      </c>
      <c r="M366">
        <v>-7.00872885150305E-3</v>
      </c>
      <c r="N366">
        <v>0.99440788924144097</v>
      </c>
      <c r="O366">
        <v>-11.888563210569901</v>
      </c>
      <c r="P366">
        <v>1653.3844943147501</v>
      </c>
      <c r="Q366">
        <v>-7.1904407301806601E-3</v>
      </c>
      <c r="R366">
        <v>0.99426290779300597</v>
      </c>
      <c r="T366" t="str">
        <f t="shared" si="20"/>
        <v/>
      </c>
      <c r="U366" t="str">
        <f t="shared" si="21"/>
        <v/>
      </c>
      <c r="V366" t="str">
        <f t="shared" si="22"/>
        <v/>
      </c>
      <c r="W366" t="str">
        <f t="shared" si="23"/>
        <v/>
      </c>
    </row>
    <row r="367" spans="1:23" x14ac:dyDescent="0.25">
      <c r="A367">
        <v>366</v>
      </c>
      <c r="B367" t="s">
        <v>463</v>
      </c>
      <c r="C367">
        <v>-11.4927647523056</v>
      </c>
      <c r="D367">
        <v>1655.7259879057799</v>
      </c>
      <c r="E367">
        <v>-6.9412238717362299E-3</v>
      </c>
      <c r="F367">
        <v>0.99446174911239904</v>
      </c>
      <c r="G367">
        <v>-11.491038033398601</v>
      </c>
      <c r="H367">
        <v>1648.9603956910701</v>
      </c>
      <c r="I367">
        <v>-6.9686561687145598E-3</v>
      </c>
      <c r="J367">
        <v>0.99443986183553701</v>
      </c>
      <c r="K367">
        <v>-11.522319223310999</v>
      </c>
      <c r="L367">
        <v>1643.9955757226801</v>
      </c>
      <c r="M367">
        <v>-7.0087288515030804E-3</v>
      </c>
      <c r="N367">
        <v>0.99440788924144097</v>
      </c>
      <c r="O367">
        <v>-11.888563210569901</v>
      </c>
      <c r="P367">
        <v>1653.3844943147501</v>
      </c>
      <c r="Q367">
        <v>-7.1904407301806696E-3</v>
      </c>
      <c r="R367">
        <v>0.99426290779300597</v>
      </c>
      <c r="T367" t="str">
        <f t="shared" si="20"/>
        <v/>
      </c>
      <c r="U367" t="str">
        <f t="shared" si="21"/>
        <v/>
      </c>
      <c r="V367" t="str">
        <f t="shared" si="22"/>
        <v/>
      </c>
      <c r="W367" t="str">
        <f t="shared" si="23"/>
        <v/>
      </c>
    </row>
    <row r="368" spans="1:23" x14ac:dyDescent="0.25">
      <c r="A368">
        <v>367</v>
      </c>
      <c r="B368" t="s">
        <v>464</v>
      </c>
      <c r="C368">
        <v>-11.4927647523056</v>
      </c>
      <c r="D368">
        <v>1655.7259879057799</v>
      </c>
      <c r="E368">
        <v>-6.9412238717362204E-3</v>
      </c>
      <c r="F368">
        <v>0.99446174911239904</v>
      </c>
      <c r="G368">
        <v>-11.491038033398601</v>
      </c>
      <c r="H368">
        <v>1648.9603956910801</v>
      </c>
      <c r="I368">
        <v>-6.9686561687145399E-3</v>
      </c>
      <c r="J368">
        <v>0.99443986183553701</v>
      </c>
      <c r="K368">
        <v>-11.522319223310999</v>
      </c>
      <c r="L368">
        <v>1643.9955757226901</v>
      </c>
      <c r="M368">
        <v>-7.00872885150305E-3</v>
      </c>
      <c r="N368">
        <v>0.99440788924144097</v>
      </c>
      <c r="O368">
        <v>-11.888563210569901</v>
      </c>
      <c r="P368">
        <v>1653.3844943147501</v>
      </c>
      <c r="Q368">
        <v>-7.1904407301806497E-3</v>
      </c>
      <c r="R368">
        <v>0.99426290779300597</v>
      </c>
      <c r="T368" t="str">
        <f t="shared" si="20"/>
        <v/>
      </c>
      <c r="U368" t="str">
        <f t="shared" si="21"/>
        <v/>
      </c>
      <c r="V368" t="str">
        <f t="shared" si="22"/>
        <v/>
      </c>
      <c r="W368" t="str">
        <f t="shared" si="23"/>
        <v/>
      </c>
    </row>
    <row r="369" spans="1:23" x14ac:dyDescent="0.25">
      <c r="A369">
        <v>368</v>
      </c>
      <c r="B369" t="s">
        <v>465</v>
      </c>
      <c r="C369">
        <v>-11.4927647523056</v>
      </c>
      <c r="D369">
        <v>1655.7259879057799</v>
      </c>
      <c r="E369">
        <v>-6.9412238717362299E-3</v>
      </c>
      <c r="F369">
        <v>0.99446174911239904</v>
      </c>
      <c r="G369">
        <v>-11.491038033398601</v>
      </c>
      <c r="H369">
        <v>1648.9603956910801</v>
      </c>
      <c r="I369">
        <v>-6.9686561687145399E-3</v>
      </c>
      <c r="J369">
        <v>0.99443986183553701</v>
      </c>
      <c r="K369">
        <v>-11.522319223310999</v>
      </c>
      <c r="L369">
        <v>1643.9955757226901</v>
      </c>
      <c r="M369">
        <v>-7.00872885150305E-3</v>
      </c>
      <c r="N369">
        <v>0.99440788924144097</v>
      </c>
      <c r="O369">
        <v>-11.888563210569901</v>
      </c>
      <c r="P369">
        <v>1653.3844943147601</v>
      </c>
      <c r="Q369">
        <v>-7.1904407301806202E-3</v>
      </c>
      <c r="R369">
        <v>0.99426290779300597</v>
      </c>
      <c r="T369" t="str">
        <f t="shared" si="20"/>
        <v/>
      </c>
      <c r="U369" t="str">
        <f t="shared" si="21"/>
        <v/>
      </c>
      <c r="V369" t="str">
        <f t="shared" si="22"/>
        <v/>
      </c>
      <c r="W369" t="str">
        <f t="shared" si="23"/>
        <v/>
      </c>
    </row>
    <row r="370" spans="1:23" x14ac:dyDescent="0.25">
      <c r="A370">
        <v>369</v>
      </c>
      <c r="B370" t="s">
        <v>466</v>
      </c>
      <c r="C370">
        <v>-11.4927647523056</v>
      </c>
      <c r="D370">
        <v>1655.7259879057799</v>
      </c>
      <c r="E370">
        <v>-6.94122387173621E-3</v>
      </c>
      <c r="F370">
        <v>0.99446174911239904</v>
      </c>
      <c r="G370">
        <v>-11.491038033398601</v>
      </c>
      <c r="H370">
        <v>1648.9603956910801</v>
      </c>
      <c r="I370">
        <v>-6.9686561687145503E-3</v>
      </c>
      <c r="J370">
        <v>0.99443986183553701</v>
      </c>
      <c r="K370">
        <v>-11.522319223310999</v>
      </c>
      <c r="L370">
        <v>1643.9955757226901</v>
      </c>
      <c r="M370">
        <v>-7.00872885150305E-3</v>
      </c>
      <c r="N370">
        <v>0.99440788924144097</v>
      </c>
      <c r="O370">
        <v>-11.888563210569901</v>
      </c>
      <c r="P370">
        <v>1653.3844943147701</v>
      </c>
      <c r="Q370">
        <v>-7.1904407301805898E-3</v>
      </c>
      <c r="R370">
        <v>0.99426290779300597</v>
      </c>
      <c r="T370" t="str">
        <f t="shared" si="20"/>
        <v/>
      </c>
      <c r="U370" t="str">
        <f t="shared" si="21"/>
        <v/>
      </c>
      <c r="V370" t="str">
        <f t="shared" si="22"/>
        <v/>
      </c>
      <c r="W370" t="str">
        <f t="shared" si="23"/>
        <v/>
      </c>
    </row>
    <row r="371" spans="1:23" x14ac:dyDescent="0.25">
      <c r="A371">
        <v>370</v>
      </c>
      <c r="B371" t="s">
        <v>467</v>
      </c>
      <c r="C371">
        <v>-11.4927647523056</v>
      </c>
      <c r="D371">
        <v>1655.7259879057799</v>
      </c>
      <c r="E371">
        <v>-6.94122387173621E-3</v>
      </c>
      <c r="F371">
        <v>0.99446174911239904</v>
      </c>
      <c r="G371">
        <v>-11.491038033398601</v>
      </c>
      <c r="H371">
        <v>1648.9603956910701</v>
      </c>
      <c r="I371">
        <v>-6.9686561687145503E-3</v>
      </c>
      <c r="J371">
        <v>0.99443986183553701</v>
      </c>
      <c r="K371">
        <v>-11.522319223310999</v>
      </c>
      <c r="L371">
        <v>1643.9955757226901</v>
      </c>
      <c r="M371">
        <v>-7.00872885150305E-3</v>
      </c>
      <c r="N371">
        <v>0.99440788924144097</v>
      </c>
      <c r="O371">
        <v>-11.888563210569901</v>
      </c>
      <c r="P371">
        <v>1653.3844943147501</v>
      </c>
      <c r="Q371">
        <v>-7.1904407301806497E-3</v>
      </c>
      <c r="R371">
        <v>0.99426290779300597</v>
      </c>
      <c r="T371" t="str">
        <f t="shared" si="20"/>
        <v/>
      </c>
      <c r="U371" t="str">
        <f t="shared" si="21"/>
        <v/>
      </c>
      <c r="V371" t="str">
        <f t="shared" si="22"/>
        <v/>
      </c>
      <c r="W371" t="str">
        <f t="shared" si="23"/>
        <v/>
      </c>
    </row>
    <row r="372" spans="1:23" x14ac:dyDescent="0.25">
      <c r="A372">
        <v>371</v>
      </c>
      <c r="B372" t="s">
        <v>468</v>
      </c>
      <c r="C372">
        <v>-11.4927647523056</v>
      </c>
      <c r="D372">
        <v>1655.7259879057799</v>
      </c>
      <c r="E372">
        <v>-6.9412238717362204E-3</v>
      </c>
      <c r="F372">
        <v>0.99446174911239904</v>
      </c>
      <c r="G372">
        <v>-11.491038033398601</v>
      </c>
      <c r="H372">
        <v>1648.9603956910801</v>
      </c>
      <c r="I372">
        <v>-6.9686561687145503E-3</v>
      </c>
      <c r="J372">
        <v>0.99443986183553701</v>
      </c>
      <c r="K372">
        <v>-11.522319223310999</v>
      </c>
      <c r="L372">
        <v>1643.9955757226901</v>
      </c>
      <c r="M372">
        <v>-7.0087288515030604E-3</v>
      </c>
      <c r="N372">
        <v>0.99440788924144097</v>
      </c>
      <c r="O372">
        <v>-11.888563210569901</v>
      </c>
      <c r="P372">
        <v>1653.3844943147701</v>
      </c>
      <c r="Q372">
        <v>-7.1904407301805803E-3</v>
      </c>
      <c r="R372">
        <v>0.99426290779300597</v>
      </c>
      <c r="T372" t="str">
        <f t="shared" si="20"/>
        <v/>
      </c>
      <c r="U372" t="str">
        <f t="shared" si="21"/>
        <v/>
      </c>
      <c r="V372" t="str">
        <f t="shared" si="22"/>
        <v/>
      </c>
      <c r="W372" t="str">
        <f t="shared" si="23"/>
        <v/>
      </c>
    </row>
    <row r="373" spans="1:23" x14ac:dyDescent="0.25">
      <c r="A373">
        <v>372</v>
      </c>
      <c r="B373" t="s">
        <v>469</v>
      </c>
      <c r="C373">
        <v>-11.4927647523056</v>
      </c>
      <c r="D373">
        <v>1655.7259879057799</v>
      </c>
      <c r="E373">
        <v>-6.9412238717362299E-3</v>
      </c>
      <c r="F373">
        <v>0.99446174911239904</v>
      </c>
      <c r="G373">
        <v>-11.491038033398601</v>
      </c>
      <c r="H373">
        <v>1648.9603956910801</v>
      </c>
      <c r="I373">
        <v>-6.9686561687145399E-3</v>
      </c>
      <c r="J373">
        <v>0.99443986183553701</v>
      </c>
      <c r="K373">
        <v>-11.522319223310999</v>
      </c>
      <c r="L373">
        <v>1643.9955757226901</v>
      </c>
      <c r="M373">
        <v>-7.00872885150305E-3</v>
      </c>
      <c r="N373">
        <v>0.99440788924144097</v>
      </c>
      <c r="O373">
        <v>-11.888563210569901</v>
      </c>
      <c r="P373">
        <v>1653.3844943147501</v>
      </c>
      <c r="Q373">
        <v>-7.1904407301806601E-3</v>
      </c>
      <c r="R373">
        <v>0.99426290779300597</v>
      </c>
      <c r="T373" t="str">
        <f t="shared" si="20"/>
        <v/>
      </c>
      <c r="U373" t="str">
        <f t="shared" si="21"/>
        <v/>
      </c>
      <c r="V373" t="str">
        <f t="shared" si="22"/>
        <v/>
      </c>
      <c r="W373" t="str">
        <f t="shared" si="23"/>
        <v/>
      </c>
    </row>
    <row r="374" spans="1:23" x14ac:dyDescent="0.25">
      <c r="A374">
        <v>373</v>
      </c>
      <c r="B374" t="s">
        <v>470</v>
      </c>
      <c r="C374">
        <v>-11.4927647523056</v>
      </c>
      <c r="D374">
        <v>1655.7259879057699</v>
      </c>
      <c r="E374">
        <v>-6.9412238717362403E-3</v>
      </c>
      <c r="F374">
        <v>0.99446174911239904</v>
      </c>
      <c r="G374">
        <v>-11.491038033398601</v>
      </c>
      <c r="H374">
        <v>1648.9603956910801</v>
      </c>
      <c r="I374">
        <v>-6.9686561687145503E-3</v>
      </c>
      <c r="J374">
        <v>0.99443986183553701</v>
      </c>
      <c r="K374">
        <v>-11.522319223310999</v>
      </c>
      <c r="L374">
        <v>1643.9955757226901</v>
      </c>
      <c r="M374">
        <v>-7.0087288515030604E-3</v>
      </c>
      <c r="N374">
        <v>0.99440788924144097</v>
      </c>
      <c r="O374">
        <v>-11.888563210569901</v>
      </c>
      <c r="P374">
        <v>1653.3844943147601</v>
      </c>
      <c r="Q374">
        <v>-7.1904407301806297E-3</v>
      </c>
      <c r="R374">
        <v>0.99426290779300597</v>
      </c>
      <c r="T374" t="str">
        <f t="shared" si="20"/>
        <v/>
      </c>
      <c r="U374" t="str">
        <f t="shared" si="21"/>
        <v/>
      </c>
      <c r="V374" t="str">
        <f t="shared" si="22"/>
        <v/>
      </c>
      <c r="W374" t="str">
        <f t="shared" si="23"/>
        <v/>
      </c>
    </row>
    <row r="375" spans="1:23" x14ac:dyDescent="0.25">
      <c r="A375">
        <v>374</v>
      </c>
      <c r="B375" t="s">
        <v>471</v>
      </c>
      <c r="C375">
        <v>-11.4927647523056</v>
      </c>
      <c r="D375">
        <v>1655.7259879057799</v>
      </c>
      <c r="E375">
        <v>-6.94122387173621E-3</v>
      </c>
      <c r="F375">
        <v>0.99446174911239904</v>
      </c>
      <c r="G375">
        <v>-11.491038033398601</v>
      </c>
      <c r="H375">
        <v>1648.9603956910801</v>
      </c>
      <c r="I375">
        <v>-6.9686561687145199E-3</v>
      </c>
      <c r="J375">
        <v>0.99443986183553701</v>
      </c>
      <c r="K375">
        <v>-11.522319223310999</v>
      </c>
      <c r="L375">
        <v>1643.9955757226901</v>
      </c>
      <c r="M375">
        <v>-7.0087288515030396E-3</v>
      </c>
      <c r="N375">
        <v>0.99440788924144097</v>
      </c>
      <c r="O375">
        <v>-11.888563210569901</v>
      </c>
      <c r="P375">
        <v>1653.3844943147501</v>
      </c>
      <c r="Q375">
        <v>-7.1904407301806401E-3</v>
      </c>
      <c r="R375">
        <v>0.99426290779300597</v>
      </c>
      <c r="T375" t="str">
        <f t="shared" si="20"/>
        <v/>
      </c>
      <c r="U375" t="str">
        <f t="shared" si="21"/>
        <v/>
      </c>
      <c r="V375" t="str">
        <f t="shared" si="22"/>
        <v/>
      </c>
      <c r="W375" t="str">
        <f t="shared" si="23"/>
        <v/>
      </c>
    </row>
    <row r="376" spans="1:23" x14ac:dyDescent="0.25">
      <c r="A376">
        <v>375</v>
      </c>
      <c r="B376" t="s">
        <v>472</v>
      </c>
      <c r="C376">
        <v>-11.4927647523056</v>
      </c>
      <c r="D376">
        <v>1655.7259879057699</v>
      </c>
      <c r="E376">
        <v>-6.9412238717362603E-3</v>
      </c>
      <c r="F376">
        <v>0.99446174911239904</v>
      </c>
      <c r="G376">
        <v>-11.491038033398601</v>
      </c>
      <c r="H376">
        <v>1648.9603956910801</v>
      </c>
      <c r="I376">
        <v>-6.9686561687145199E-3</v>
      </c>
      <c r="J376">
        <v>0.99443986183553701</v>
      </c>
      <c r="K376">
        <v>-11.522319223310999</v>
      </c>
      <c r="L376">
        <v>1643.9955757226901</v>
      </c>
      <c r="M376">
        <v>-7.00872885150305E-3</v>
      </c>
      <c r="N376">
        <v>0.99440788924144097</v>
      </c>
      <c r="O376">
        <v>-11.888563210569901</v>
      </c>
      <c r="P376">
        <v>1653.3844943147501</v>
      </c>
      <c r="Q376">
        <v>-7.1904407301806401E-3</v>
      </c>
      <c r="R376">
        <v>0.99426290779300597</v>
      </c>
      <c r="T376" t="str">
        <f t="shared" si="20"/>
        <v/>
      </c>
      <c r="U376" t="str">
        <f t="shared" si="21"/>
        <v/>
      </c>
      <c r="V376" t="str">
        <f t="shared" si="22"/>
        <v/>
      </c>
      <c r="W376" t="str">
        <f t="shared" si="23"/>
        <v/>
      </c>
    </row>
    <row r="377" spans="1:23" x14ac:dyDescent="0.25">
      <c r="A377">
        <v>376</v>
      </c>
      <c r="B377" t="s">
        <v>473</v>
      </c>
      <c r="C377">
        <v>-11.4927647523056</v>
      </c>
      <c r="D377">
        <v>1655.7259879057799</v>
      </c>
      <c r="E377">
        <v>-6.9412238717362403E-3</v>
      </c>
      <c r="F377">
        <v>0.99446174911239904</v>
      </c>
      <c r="G377">
        <v>-11.491038033398601</v>
      </c>
      <c r="H377">
        <v>1648.9603956910801</v>
      </c>
      <c r="I377">
        <v>-6.9686561687145399E-3</v>
      </c>
      <c r="J377">
        <v>0.99443986183553701</v>
      </c>
      <c r="K377">
        <v>-11.522319223310999</v>
      </c>
      <c r="L377">
        <v>1643.9955757226901</v>
      </c>
      <c r="M377">
        <v>-7.00872885150305E-3</v>
      </c>
      <c r="N377">
        <v>0.99440788924144097</v>
      </c>
      <c r="O377">
        <v>-11.888563210569901</v>
      </c>
      <c r="P377">
        <v>1653.3844943147601</v>
      </c>
      <c r="Q377">
        <v>-7.1904407301806002E-3</v>
      </c>
      <c r="R377">
        <v>0.99426290779300597</v>
      </c>
      <c r="T377" t="str">
        <f t="shared" si="20"/>
        <v/>
      </c>
      <c r="U377" t="str">
        <f t="shared" si="21"/>
        <v/>
      </c>
      <c r="V377" t="str">
        <f t="shared" si="22"/>
        <v/>
      </c>
      <c r="W377" t="str">
        <f t="shared" si="23"/>
        <v/>
      </c>
    </row>
    <row r="378" spans="1:23" x14ac:dyDescent="0.25">
      <c r="A378">
        <v>377</v>
      </c>
      <c r="B378" t="s">
        <v>474</v>
      </c>
      <c r="C378">
        <v>-11.4927647523056</v>
      </c>
      <c r="D378">
        <v>1655.7259879057799</v>
      </c>
      <c r="E378">
        <v>-6.9412238717362299E-3</v>
      </c>
      <c r="F378">
        <v>0.99446174911239904</v>
      </c>
      <c r="G378">
        <v>-11.491038033398601</v>
      </c>
      <c r="H378">
        <v>1648.9603956910801</v>
      </c>
      <c r="I378">
        <v>-6.9686561687145399E-3</v>
      </c>
      <c r="J378">
        <v>0.99443986183553701</v>
      </c>
      <c r="K378">
        <v>-11.522319223310999</v>
      </c>
      <c r="L378">
        <v>1643.9955757226901</v>
      </c>
      <c r="M378">
        <v>-7.0087288515030396E-3</v>
      </c>
      <c r="N378">
        <v>0.99440788924144097</v>
      </c>
      <c r="O378">
        <v>-11.888563210569901</v>
      </c>
      <c r="P378">
        <v>1653.3844943147701</v>
      </c>
      <c r="Q378">
        <v>-7.1904407301805699E-3</v>
      </c>
      <c r="R378">
        <v>0.99426290779300597</v>
      </c>
      <c r="T378" t="str">
        <f t="shared" si="20"/>
        <v/>
      </c>
      <c r="U378" t="str">
        <f t="shared" si="21"/>
        <v/>
      </c>
      <c r="V378" t="str">
        <f t="shared" si="22"/>
        <v/>
      </c>
      <c r="W378" t="str">
        <f t="shared" si="23"/>
        <v/>
      </c>
    </row>
    <row r="379" spans="1:23" x14ac:dyDescent="0.25">
      <c r="A379">
        <v>378</v>
      </c>
      <c r="B379" t="s">
        <v>475</v>
      </c>
      <c r="C379">
        <v>-11.4927647523056</v>
      </c>
      <c r="D379">
        <v>1655.7259879057799</v>
      </c>
      <c r="E379">
        <v>-6.9412238717362204E-3</v>
      </c>
      <c r="F379">
        <v>0.99446174911239904</v>
      </c>
      <c r="G379">
        <v>-11.491038033398601</v>
      </c>
      <c r="H379">
        <v>1648.9603956910801</v>
      </c>
      <c r="I379">
        <v>-6.9686561687145199E-3</v>
      </c>
      <c r="J379">
        <v>0.99443986183553701</v>
      </c>
      <c r="K379">
        <v>-11.522319223310999</v>
      </c>
      <c r="L379">
        <v>1643.9955757226901</v>
      </c>
      <c r="M379">
        <v>-7.00872885150305E-3</v>
      </c>
      <c r="N379">
        <v>0.99440788924144097</v>
      </c>
      <c r="O379">
        <v>-11.888563210569901</v>
      </c>
      <c r="P379">
        <v>1653.3844943147601</v>
      </c>
      <c r="Q379">
        <v>-7.1904407301806202E-3</v>
      </c>
      <c r="R379">
        <v>0.99426290779300597</v>
      </c>
      <c r="T379" t="str">
        <f t="shared" si="20"/>
        <v/>
      </c>
      <c r="U379" t="str">
        <f t="shared" si="21"/>
        <v/>
      </c>
      <c r="V379" t="str">
        <f t="shared" si="22"/>
        <v/>
      </c>
      <c r="W379" t="str">
        <f t="shared" si="23"/>
        <v/>
      </c>
    </row>
    <row r="380" spans="1:23" x14ac:dyDescent="0.25">
      <c r="A380">
        <v>379</v>
      </c>
      <c r="B380" t="s">
        <v>476</v>
      </c>
      <c r="C380">
        <v>-11.4927647523056</v>
      </c>
      <c r="D380">
        <v>1655.7259879057799</v>
      </c>
      <c r="E380">
        <v>-6.9412238717362204E-3</v>
      </c>
      <c r="F380">
        <v>0.99446174911239904</v>
      </c>
      <c r="G380">
        <v>-11.491038033398601</v>
      </c>
      <c r="H380">
        <v>1648.9603956910801</v>
      </c>
      <c r="I380">
        <v>-6.9686561687145503E-3</v>
      </c>
      <c r="J380">
        <v>0.99443986183553701</v>
      </c>
      <c r="K380">
        <v>-11.522319223310999</v>
      </c>
      <c r="L380">
        <v>1643.9955757226901</v>
      </c>
      <c r="M380">
        <v>-7.00872885150305E-3</v>
      </c>
      <c r="N380">
        <v>0.99440788924144097</v>
      </c>
      <c r="O380">
        <v>-11.888563210569901</v>
      </c>
      <c r="P380">
        <v>1653.3844943147501</v>
      </c>
      <c r="Q380">
        <v>-7.1904407301806497E-3</v>
      </c>
      <c r="R380">
        <v>0.99426290779300597</v>
      </c>
      <c r="T380" t="str">
        <f t="shared" si="20"/>
        <v/>
      </c>
      <c r="U380" t="str">
        <f t="shared" si="21"/>
        <v/>
      </c>
      <c r="V380" t="str">
        <f t="shared" si="22"/>
        <v/>
      </c>
      <c r="W380" t="str">
        <f t="shared" si="23"/>
        <v/>
      </c>
    </row>
    <row r="381" spans="1:23" x14ac:dyDescent="0.25">
      <c r="A381">
        <v>380</v>
      </c>
      <c r="B381" t="s">
        <v>477</v>
      </c>
      <c r="C381">
        <v>-11.4927647523056</v>
      </c>
      <c r="D381">
        <v>1655.7259879057799</v>
      </c>
      <c r="E381">
        <v>-6.9412238717362299E-3</v>
      </c>
      <c r="F381">
        <v>0.99446174911239904</v>
      </c>
      <c r="G381">
        <v>-11.491038033398601</v>
      </c>
      <c r="H381">
        <v>1648.9603956910801</v>
      </c>
      <c r="I381">
        <v>-6.9686561687145303E-3</v>
      </c>
      <c r="J381">
        <v>0.99443986183553701</v>
      </c>
      <c r="K381">
        <v>-11.522319223310999</v>
      </c>
      <c r="L381">
        <v>1643.9955757227001</v>
      </c>
      <c r="M381">
        <v>-7.0087288515029997E-3</v>
      </c>
      <c r="N381">
        <v>0.99440788924144197</v>
      </c>
      <c r="O381">
        <v>-11.888563210569901</v>
      </c>
      <c r="P381">
        <v>1653.3844943147501</v>
      </c>
      <c r="Q381">
        <v>-7.1904407301806401E-3</v>
      </c>
      <c r="R381">
        <v>0.99426290779300597</v>
      </c>
      <c r="T381" t="str">
        <f t="shared" si="20"/>
        <v/>
      </c>
      <c r="U381" t="str">
        <f t="shared" si="21"/>
        <v/>
      </c>
      <c r="V381" t="str">
        <f t="shared" si="22"/>
        <v/>
      </c>
      <c r="W381" t="str">
        <f t="shared" si="23"/>
        <v/>
      </c>
    </row>
    <row r="382" spans="1:23" x14ac:dyDescent="0.25">
      <c r="A382">
        <v>381</v>
      </c>
      <c r="B382" t="s">
        <v>478</v>
      </c>
      <c r="C382">
        <v>-11.4927647523056</v>
      </c>
      <c r="D382">
        <v>1655.7259879057799</v>
      </c>
      <c r="E382">
        <v>-6.9412238717362403E-3</v>
      </c>
      <c r="F382">
        <v>0.99446174911239904</v>
      </c>
      <c r="G382">
        <v>-11.491038033398601</v>
      </c>
      <c r="H382">
        <v>1648.9603956910801</v>
      </c>
      <c r="I382">
        <v>-6.9686561687145199E-3</v>
      </c>
      <c r="J382">
        <v>0.99443986183553701</v>
      </c>
      <c r="K382">
        <v>-11.522319223310999</v>
      </c>
      <c r="L382">
        <v>1643.9955757226901</v>
      </c>
      <c r="M382">
        <v>-7.00872885150305E-3</v>
      </c>
      <c r="N382">
        <v>0.99440788924144097</v>
      </c>
      <c r="O382">
        <v>-11.888563210569901</v>
      </c>
      <c r="P382">
        <v>1653.3844943147501</v>
      </c>
      <c r="Q382">
        <v>-7.1904407301806297E-3</v>
      </c>
      <c r="R382">
        <v>0.99426290779300597</v>
      </c>
      <c r="T382" t="str">
        <f t="shared" si="20"/>
        <v/>
      </c>
      <c r="U382" t="str">
        <f t="shared" si="21"/>
        <v/>
      </c>
      <c r="V382" t="str">
        <f t="shared" si="22"/>
        <v/>
      </c>
      <c r="W382" t="str">
        <f t="shared" si="23"/>
        <v/>
      </c>
    </row>
    <row r="383" spans="1:23" x14ac:dyDescent="0.25">
      <c r="A383">
        <v>382</v>
      </c>
      <c r="B383" t="s">
        <v>479</v>
      </c>
      <c r="C383">
        <v>-11.4927647523056</v>
      </c>
      <c r="D383">
        <v>1655.7259879057799</v>
      </c>
      <c r="E383">
        <v>-6.9412238717362204E-3</v>
      </c>
      <c r="F383">
        <v>0.99446174911239904</v>
      </c>
      <c r="G383">
        <v>-11.491038033398601</v>
      </c>
      <c r="H383">
        <v>1648.9603956910801</v>
      </c>
      <c r="I383">
        <v>-6.9686561687145199E-3</v>
      </c>
      <c r="J383">
        <v>0.99443986183553701</v>
      </c>
      <c r="K383">
        <v>-11.522319223310999</v>
      </c>
      <c r="L383">
        <v>1643.9955757226901</v>
      </c>
      <c r="M383">
        <v>-7.0087288515030604E-3</v>
      </c>
      <c r="N383">
        <v>0.99440788924144097</v>
      </c>
      <c r="O383">
        <v>-11.888563210569901</v>
      </c>
      <c r="P383">
        <v>1653.3844943147501</v>
      </c>
      <c r="Q383">
        <v>-7.1904407301806497E-3</v>
      </c>
      <c r="R383">
        <v>0.99426290779300597</v>
      </c>
      <c r="T383" t="str">
        <f t="shared" si="20"/>
        <v/>
      </c>
      <c r="U383" t="str">
        <f t="shared" si="21"/>
        <v/>
      </c>
      <c r="V383" t="str">
        <f t="shared" si="22"/>
        <v/>
      </c>
      <c r="W383" t="str">
        <f t="shared" si="23"/>
        <v/>
      </c>
    </row>
    <row r="384" spans="1:23" x14ac:dyDescent="0.25">
      <c r="A384">
        <v>383</v>
      </c>
      <c r="B384" t="s">
        <v>480</v>
      </c>
      <c r="C384">
        <v>-11.4927647523056</v>
      </c>
      <c r="D384">
        <v>1655.7259879057799</v>
      </c>
      <c r="E384">
        <v>-6.9412238717362204E-3</v>
      </c>
      <c r="F384">
        <v>0.99446174911239904</v>
      </c>
      <c r="G384">
        <v>-11.491038033398601</v>
      </c>
      <c r="H384">
        <v>1648.9603956910801</v>
      </c>
      <c r="I384">
        <v>-6.9686561687145199E-3</v>
      </c>
      <c r="J384">
        <v>0.99443986183553701</v>
      </c>
      <c r="K384">
        <v>-11.522319223310999</v>
      </c>
      <c r="L384">
        <v>1643.9955757226901</v>
      </c>
      <c r="M384">
        <v>-7.0087288515030396E-3</v>
      </c>
      <c r="N384">
        <v>0.99440788924144097</v>
      </c>
      <c r="O384">
        <v>-11.888563210569901</v>
      </c>
      <c r="P384">
        <v>1653.3844943147501</v>
      </c>
      <c r="Q384">
        <v>-7.1904407301806497E-3</v>
      </c>
      <c r="R384">
        <v>0.99426290779300597</v>
      </c>
      <c r="T384" t="str">
        <f t="shared" si="20"/>
        <v/>
      </c>
      <c r="U384" t="str">
        <f t="shared" si="21"/>
        <v/>
      </c>
      <c r="V384" t="str">
        <f t="shared" si="22"/>
        <v/>
      </c>
      <c r="W384" t="str">
        <f t="shared" si="23"/>
        <v/>
      </c>
    </row>
    <row r="385" spans="1:23" x14ac:dyDescent="0.25">
      <c r="A385">
        <v>384</v>
      </c>
      <c r="B385" t="s">
        <v>481</v>
      </c>
      <c r="C385">
        <v>-11.4927647523056</v>
      </c>
      <c r="D385">
        <v>1655.7259879057799</v>
      </c>
      <c r="E385">
        <v>-6.9412238717362403E-3</v>
      </c>
      <c r="F385">
        <v>0.99446174911239904</v>
      </c>
      <c r="G385">
        <v>-11.491038033398601</v>
      </c>
      <c r="H385">
        <v>1648.9603956910901</v>
      </c>
      <c r="I385">
        <v>-6.9686561687145104E-3</v>
      </c>
      <c r="J385">
        <v>0.99443986183553701</v>
      </c>
      <c r="K385">
        <v>-11.522319223310999</v>
      </c>
      <c r="L385">
        <v>1643.9955757226901</v>
      </c>
      <c r="M385">
        <v>-7.0087288515030301E-3</v>
      </c>
      <c r="N385">
        <v>0.99440788924144097</v>
      </c>
      <c r="O385">
        <v>-11.888563210569901</v>
      </c>
      <c r="P385">
        <v>1653.3844943147501</v>
      </c>
      <c r="Q385">
        <v>-7.1904407301806601E-3</v>
      </c>
      <c r="R385">
        <v>0.99426290779300597</v>
      </c>
      <c r="T385" t="str">
        <f t="shared" si="20"/>
        <v/>
      </c>
      <c r="U385" t="str">
        <f t="shared" si="21"/>
        <v/>
      </c>
      <c r="V385" t="str">
        <f t="shared" si="22"/>
        <v/>
      </c>
      <c r="W385" t="str">
        <f t="shared" si="23"/>
        <v/>
      </c>
    </row>
    <row r="386" spans="1:23" x14ac:dyDescent="0.25">
      <c r="A386">
        <v>385</v>
      </c>
      <c r="B386" t="s">
        <v>482</v>
      </c>
      <c r="C386">
        <v>-11.4927647523056</v>
      </c>
      <c r="D386">
        <v>1655.7259879057799</v>
      </c>
      <c r="E386">
        <v>-6.9412238717362403E-3</v>
      </c>
      <c r="F386">
        <v>0.99446174911239904</v>
      </c>
      <c r="G386">
        <v>-11.491038033398601</v>
      </c>
      <c r="H386">
        <v>1648.9603956910901</v>
      </c>
      <c r="I386">
        <v>-6.9686561687145E-3</v>
      </c>
      <c r="J386">
        <v>0.99443986183553701</v>
      </c>
      <c r="K386">
        <v>-11.522319223310999</v>
      </c>
      <c r="L386">
        <v>1643.9955757227001</v>
      </c>
      <c r="M386">
        <v>-7.0087288515030301E-3</v>
      </c>
      <c r="N386">
        <v>0.99440788924144197</v>
      </c>
      <c r="O386">
        <v>-11.888563210569901</v>
      </c>
      <c r="P386">
        <v>1653.3844943147501</v>
      </c>
      <c r="Q386">
        <v>-7.1904407301806297E-3</v>
      </c>
      <c r="R386">
        <v>0.99426290779300597</v>
      </c>
      <c r="T386" t="str">
        <f t="shared" si="20"/>
        <v/>
      </c>
      <c r="U386" t="str">
        <f t="shared" si="21"/>
        <v/>
      </c>
      <c r="V386" t="str">
        <f t="shared" si="22"/>
        <v/>
      </c>
      <c r="W386" t="str">
        <f t="shared" si="23"/>
        <v/>
      </c>
    </row>
    <row r="387" spans="1:23" x14ac:dyDescent="0.25">
      <c r="A387">
        <v>386</v>
      </c>
      <c r="B387" t="s">
        <v>483</v>
      </c>
      <c r="C387">
        <v>-11.4927647523056</v>
      </c>
      <c r="D387">
        <v>1655.7259879057799</v>
      </c>
      <c r="E387">
        <v>-6.9412238717362204E-3</v>
      </c>
      <c r="F387">
        <v>0.99446174911239904</v>
      </c>
      <c r="G387">
        <v>-11.491038033398601</v>
      </c>
      <c r="H387">
        <v>1648.9603956910801</v>
      </c>
      <c r="I387">
        <v>-6.9686561687145199E-3</v>
      </c>
      <c r="J387">
        <v>0.99443986183553701</v>
      </c>
      <c r="K387">
        <v>-11.522319223310999</v>
      </c>
      <c r="L387">
        <v>1643.9955757226901</v>
      </c>
      <c r="M387">
        <v>-7.0087288515030396E-3</v>
      </c>
      <c r="N387">
        <v>0.99440788924144097</v>
      </c>
      <c r="O387">
        <v>-11.888563210569901</v>
      </c>
      <c r="P387">
        <v>1653.3844943147501</v>
      </c>
      <c r="Q387">
        <v>-7.1904407301806401E-3</v>
      </c>
      <c r="R387">
        <v>0.99426290779300597</v>
      </c>
      <c r="T387" t="str">
        <f t="shared" ref="T387:T402" si="24">IF(F387&lt;0.001,"***",IF(F387&lt;0.01,"**",IF(F387&lt;0.05,"*",IF(F387&lt;0.1,"^",""))))</f>
        <v/>
      </c>
      <c r="U387" t="str">
        <f t="shared" ref="U387:U402" si="25">IF(J387&lt;0.001,"***",IF(J387&lt;0.01,"**",IF(J387&lt;0.05,"*",IF(J387&lt;0.1,"^",""))))</f>
        <v/>
      </c>
      <c r="V387" t="str">
        <f t="shared" ref="V387:V402" si="26">IF(N387&lt;0.001,"***",IF(N387&lt;0.01,"**",IF(N387&lt;0.05,"*",IF(N387&lt;0.1,"^",""))))</f>
        <v/>
      </c>
      <c r="W387" t="str">
        <f t="shared" ref="W387:W402" si="27">IF(R387&lt;0.001,"***",IF(R387&lt;0.01,"**",IF(R387&lt;0.05,"*",IF(R387&lt;0.1,"^",""))))</f>
        <v/>
      </c>
    </row>
    <row r="388" spans="1:23" x14ac:dyDescent="0.25">
      <c r="A388">
        <v>387</v>
      </c>
      <c r="B388" t="s">
        <v>484</v>
      </c>
      <c r="C388">
        <v>-11.4927647523056</v>
      </c>
      <c r="D388">
        <v>1655.7259879057799</v>
      </c>
      <c r="E388">
        <v>-6.9412238717362403E-3</v>
      </c>
      <c r="F388">
        <v>0.99446174911239904</v>
      </c>
      <c r="G388">
        <v>-11.491038033398601</v>
      </c>
      <c r="H388">
        <v>1648.9603956910801</v>
      </c>
      <c r="I388">
        <v>-6.9686561687145199E-3</v>
      </c>
      <c r="J388">
        <v>0.99443986183553701</v>
      </c>
      <c r="K388">
        <v>-11.522319223310999</v>
      </c>
      <c r="L388">
        <v>1643.9955757226901</v>
      </c>
      <c r="M388">
        <v>-7.0087288515030396E-3</v>
      </c>
      <c r="N388">
        <v>0.99440788924144097</v>
      </c>
      <c r="O388">
        <v>-11.888563210569901</v>
      </c>
      <c r="P388">
        <v>1653.3844943147501</v>
      </c>
      <c r="Q388">
        <v>-7.1904407301806401E-3</v>
      </c>
      <c r="R388">
        <v>0.99426290779300597</v>
      </c>
      <c r="T388" t="str">
        <f t="shared" si="24"/>
        <v/>
      </c>
      <c r="U388" t="str">
        <f t="shared" si="25"/>
        <v/>
      </c>
      <c r="V388" t="str">
        <f t="shared" si="26"/>
        <v/>
      </c>
      <c r="W388" t="str">
        <f t="shared" si="27"/>
        <v/>
      </c>
    </row>
    <row r="389" spans="1:23" x14ac:dyDescent="0.25">
      <c r="A389">
        <v>388</v>
      </c>
      <c r="B389" t="s">
        <v>485</v>
      </c>
      <c r="C389">
        <v>-11.4927647523056</v>
      </c>
      <c r="D389">
        <v>1655.7259879057799</v>
      </c>
      <c r="E389">
        <v>-6.9412238717362204E-3</v>
      </c>
      <c r="F389">
        <v>0.99446174911239904</v>
      </c>
      <c r="G389">
        <v>-11.491038033398601</v>
      </c>
      <c r="H389">
        <v>1648.9603956910801</v>
      </c>
      <c r="I389">
        <v>-6.9686561687145303E-3</v>
      </c>
      <c r="J389">
        <v>0.99443986183553701</v>
      </c>
      <c r="K389">
        <v>-11.522319223310999</v>
      </c>
      <c r="L389">
        <v>1643.9955757226901</v>
      </c>
      <c r="M389">
        <v>-7.00872885150305E-3</v>
      </c>
      <c r="N389">
        <v>0.99440788924144097</v>
      </c>
      <c r="O389">
        <v>-11.888563210569901</v>
      </c>
      <c r="P389">
        <v>1653.3844943147601</v>
      </c>
      <c r="Q389">
        <v>-7.1904407301806202E-3</v>
      </c>
      <c r="R389">
        <v>0.99426290779300597</v>
      </c>
      <c r="T389" t="str">
        <f t="shared" si="24"/>
        <v/>
      </c>
      <c r="U389" t="str">
        <f t="shared" si="25"/>
        <v/>
      </c>
      <c r="V389" t="str">
        <f t="shared" si="26"/>
        <v/>
      </c>
      <c r="W389" t="str">
        <f t="shared" si="27"/>
        <v/>
      </c>
    </row>
    <row r="390" spans="1:23" x14ac:dyDescent="0.25">
      <c r="A390">
        <v>389</v>
      </c>
      <c r="B390" t="s">
        <v>486</v>
      </c>
      <c r="C390">
        <v>-11.4927647523056</v>
      </c>
      <c r="D390">
        <v>1655.7259879057699</v>
      </c>
      <c r="E390">
        <v>-6.9412238717362499E-3</v>
      </c>
      <c r="F390">
        <v>0.99446174911239904</v>
      </c>
      <c r="G390">
        <v>-11.491038033398601</v>
      </c>
      <c r="H390">
        <v>1648.9603956910801</v>
      </c>
      <c r="I390">
        <v>-6.9686561687145303E-3</v>
      </c>
      <c r="J390">
        <v>0.99443986183553701</v>
      </c>
      <c r="K390">
        <v>-11.522319223310999</v>
      </c>
      <c r="L390">
        <v>1643.9955757226901</v>
      </c>
      <c r="M390">
        <v>-7.0087288515030301E-3</v>
      </c>
      <c r="N390">
        <v>0.99440788924144097</v>
      </c>
      <c r="O390">
        <v>-11.888563210569901</v>
      </c>
      <c r="P390">
        <v>1653.3844943147501</v>
      </c>
      <c r="Q390">
        <v>-7.1904407301806601E-3</v>
      </c>
      <c r="R390">
        <v>0.99426290779300597</v>
      </c>
      <c r="T390" t="str">
        <f t="shared" si="24"/>
        <v/>
      </c>
      <c r="U390" t="str">
        <f t="shared" si="25"/>
        <v/>
      </c>
      <c r="V390" t="str">
        <f t="shared" si="26"/>
        <v/>
      </c>
      <c r="W390" t="str">
        <f t="shared" si="27"/>
        <v/>
      </c>
    </row>
    <row r="391" spans="1:23" x14ac:dyDescent="0.25">
      <c r="A391">
        <v>390</v>
      </c>
      <c r="B391" t="s">
        <v>487</v>
      </c>
      <c r="C391">
        <v>-11.4927647523056</v>
      </c>
      <c r="D391">
        <v>1655.7259879057799</v>
      </c>
      <c r="E391">
        <v>-6.9412238717362204E-3</v>
      </c>
      <c r="F391">
        <v>0.99446174911239904</v>
      </c>
      <c r="G391">
        <v>-11.491038033398601</v>
      </c>
      <c r="H391">
        <v>1648.9603956910801</v>
      </c>
      <c r="I391">
        <v>-6.9686561687145503E-3</v>
      </c>
      <c r="J391">
        <v>0.99443986183553701</v>
      </c>
      <c r="K391">
        <v>-11.522319223310999</v>
      </c>
      <c r="L391">
        <v>1643.9955757226901</v>
      </c>
      <c r="M391">
        <v>-7.00872885150305E-3</v>
      </c>
      <c r="N391">
        <v>0.99440788924144097</v>
      </c>
      <c r="O391">
        <v>-11.888563210569901</v>
      </c>
      <c r="P391">
        <v>1653.3844943147501</v>
      </c>
      <c r="Q391">
        <v>-7.1904407301806401E-3</v>
      </c>
      <c r="R391">
        <v>0.99426290779300597</v>
      </c>
      <c r="T391" t="str">
        <f t="shared" si="24"/>
        <v/>
      </c>
      <c r="U391" t="str">
        <f t="shared" si="25"/>
        <v/>
      </c>
      <c r="V391" t="str">
        <f t="shared" si="26"/>
        <v/>
      </c>
      <c r="W391" t="str">
        <f t="shared" si="27"/>
        <v/>
      </c>
    </row>
    <row r="392" spans="1:23" x14ac:dyDescent="0.25">
      <c r="A392">
        <v>391</v>
      </c>
      <c r="B392" t="s">
        <v>488</v>
      </c>
      <c r="C392">
        <v>-11.4927647523056</v>
      </c>
      <c r="D392">
        <v>1655.7259879057799</v>
      </c>
      <c r="E392">
        <v>-6.9412238717362403E-3</v>
      </c>
      <c r="F392">
        <v>0.99446174911239904</v>
      </c>
      <c r="G392">
        <v>-11.491038033398601</v>
      </c>
      <c r="H392">
        <v>1648.9603956910801</v>
      </c>
      <c r="I392">
        <v>-6.9686561687145199E-3</v>
      </c>
      <c r="J392">
        <v>0.99443986183553701</v>
      </c>
      <c r="K392">
        <v>-11.522319223310999</v>
      </c>
      <c r="L392">
        <v>1643.9955757226901</v>
      </c>
      <c r="M392">
        <v>-7.00872885150305E-3</v>
      </c>
      <c r="N392">
        <v>0.99440788924144097</v>
      </c>
      <c r="O392">
        <v>-11.888563210569901</v>
      </c>
      <c r="P392">
        <v>1653.3844943147601</v>
      </c>
      <c r="Q392">
        <v>-7.1904407301805898E-3</v>
      </c>
      <c r="R392">
        <v>0.99426290779300597</v>
      </c>
      <c r="T392" t="str">
        <f t="shared" si="24"/>
        <v/>
      </c>
      <c r="U392" t="str">
        <f t="shared" si="25"/>
        <v/>
      </c>
      <c r="V392" t="str">
        <f t="shared" si="26"/>
        <v/>
      </c>
      <c r="W392" t="str">
        <f t="shared" si="27"/>
        <v/>
      </c>
    </row>
    <row r="393" spans="1:23" x14ac:dyDescent="0.25">
      <c r="A393">
        <v>392</v>
      </c>
      <c r="B393" t="s">
        <v>489</v>
      </c>
      <c r="C393">
        <v>-11.4927647523056</v>
      </c>
      <c r="D393">
        <v>1655.7259879057799</v>
      </c>
      <c r="E393">
        <v>-6.9412238717362204E-3</v>
      </c>
      <c r="F393">
        <v>0.99446174911239904</v>
      </c>
      <c r="G393">
        <v>-11.491038033398601</v>
      </c>
      <c r="H393">
        <v>1648.9603956910801</v>
      </c>
      <c r="I393">
        <v>-6.9686561687145199E-3</v>
      </c>
      <c r="J393">
        <v>0.99443986183553701</v>
      </c>
      <c r="K393">
        <v>-11.522319223310999</v>
      </c>
      <c r="L393">
        <v>1643.9955757227001</v>
      </c>
      <c r="M393">
        <v>-7.0087288515030197E-3</v>
      </c>
      <c r="N393">
        <v>0.99440788924144197</v>
      </c>
      <c r="O393">
        <v>-11.888563210569901</v>
      </c>
      <c r="P393">
        <v>1653.3844943147601</v>
      </c>
      <c r="Q393">
        <v>-7.1904407301806098E-3</v>
      </c>
      <c r="R393">
        <v>0.99426290779300597</v>
      </c>
      <c r="T393" t="str">
        <f t="shared" si="24"/>
        <v/>
      </c>
      <c r="U393" t="str">
        <f t="shared" si="25"/>
        <v/>
      </c>
      <c r="V393" t="str">
        <f t="shared" si="26"/>
        <v/>
      </c>
      <c r="W393" t="str">
        <f t="shared" si="27"/>
        <v/>
      </c>
    </row>
    <row r="394" spans="1:23" x14ac:dyDescent="0.25">
      <c r="A394">
        <v>393</v>
      </c>
      <c r="B394" t="s">
        <v>490</v>
      </c>
      <c r="C394">
        <v>5.0276423629729203</v>
      </c>
      <c r="D394">
        <v>1.4303160694150401</v>
      </c>
      <c r="E394">
        <v>3.5150568958014299</v>
      </c>
      <c r="F394">
        <v>4.3965978329576702E-4</v>
      </c>
      <c r="G394">
        <v>5.0202269215664197</v>
      </c>
      <c r="H394">
        <v>1.4297280330267901</v>
      </c>
      <c r="I394">
        <v>3.5113160024836301</v>
      </c>
      <c r="J394">
        <v>4.45894015725035E-4</v>
      </c>
      <c r="K394">
        <v>4.99339014276537</v>
      </c>
      <c r="L394">
        <v>1.43320204630794</v>
      </c>
      <c r="M394">
        <v>3.4840796910866798</v>
      </c>
      <c r="N394">
        <v>4.9383242584673899E-4</v>
      </c>
      <c r="O394">
        <v>4.63084542366847</v>
      </c>
      <c r="P394">
        <v>1.4315882096658501</v>
      </c>
      <c r="Q394">
        <v>3.2347608009075102</v>
      </c>
      <c r="R394">
        <v>1.2174467740609901E-3</v>
      </c>
      <c r="T394" t="str">
        <f t="shared" si="24"/>
        <v>***</v>
      </c>
      <c r="U394" t="str">
        <f t="shared" si="25"/>
        <v>***</v>
      </c>
      <c r="V394" t="str">
        <f t="shared" si="26"/>
        <v>***</v>
      </c>
      <c r="W394" t="str">
        <f t="shared" si="27"/>
        <v>**</v>
      </c>
    </row>
    <row r="395" spans="1:23" x14ac:dyDescent="0.25">
      <c r="A395">
        <v>394</v>
      </c>
      <c r="B395" t="s">
        <v>491</v>
      </c>
      <c r="C395">
        <v>-11.6193476808358</v>
      </c>
      <c r="D395">
        <v>2399.5447422554198</v>
      </c>
      <c r="E395">
        <v>-4.8423134089653702E-3</v>
      </c>
      <c r="F395">
        <v>0.99613640799134096</v>
      </c>
      <c r="G395">
        <v>-11.6139493155307</v>
      </c>
      <c r="H395">
        <v>2399.54474162519</v>
      </c>
      <c r="I395">
        <v>-4.8400636646035999E-3</v>
      </c>
      <c r="J395">
        <v>0.99613820300659806</v>
      </c>
      <c r="K395">
        <v>-11.732976186134101</v>
      </c>
      <c r="L395">
        <v>2399.5447409666099</v>
      </c>
      <c r="M395">
        <v>-4.8896676047839299E-3</v>
      </c>
      <c r="N395">
        <v>0.99609862525692106</v>
      </c>
      <c r="O395">
        <v>-12.036333023564699</v>
      </c>
      <c r="P395">
        <v>2399.5447427294598</v>
      </c>
      <c r="Q395">
        <v>-5.0160902646364004E-3</v>
      </c>
      <c r="R395">
        <v>0.99599775580577898</v>
      </c>
      <c r="T395" t="str">
        <f t="shared" si="24"/>
        <v/>
      </c>
      <c r="U395" t="str">
        <f t="shared" si="25"/>
        <v/>
      </c>
      <c r="V395" t="str">
        <f t="shared" si="26"/>
        <v/>
      </c>
      <c r="W395" t="str">
        <f t="shared" si="27"/>
        <v/>
      </c>
    </row>
    <row r="396" spans="1:23" x14ac:dyDescent="0.25">
      <c r="A396">
        <v>395</v>
      </c>
      <c r="B396" t="s">
        <v>492</v>
      </c>
      <c r="C396">
        <v>-11.6193476808358</v>
      </c>
      <c r="D396">
        <v>2399.5447422554198</v>
      </c>
      <c r="E396">
        <v>-4.8423134089653702E-3</v>
      </c>
      <c r="F396">
        <v>0.99613640799134096</v>
      </c>
      <c r="G396">
        <v>-11.6139493155307</v>
      </c>
      <c r="H396">
        <v>2399.54474162519</v>
      </c>
      <c r="I396">
        <v>-4.8400636646035999E-3</v>
      </c>
      <c r="J396">
        <v>0.99613820300659806</v>
      </c>
      <c r="K396">
        <v>-11.732976186134101</v>
      </c>
      <c r="L396">
        <v>2399.5447409665899</v>
      </c>
      <c r="M396">
        <v>-4.8896676047839698E-3</v>
      </c>
      <c r="N396">
        <v>0.99609862525692106</v>
      </c>
      <c r="O396">
        <v>-12.036333023564699</v>
      </c>
      <c r="P396">
        <v>2399.5447427294598</v>
      </c>
      <c r="Q396">
        <v>-5.0160902646364004E-3</v>
      </c>
      <c r="R396">
        <v>0.99599775580577898</v>
      </c>
      <c r="T396" t="str">
        <f t="shared" si="24"/>
        <v/>
      </c>
      <c r="U396" t="str">
        <f t="shared" si="25"/>
        <v/>
      </c>
      <c r="V396" t="str">
        <f t="shared" si="26"/>
        <v/>
      </c>
      <c r="W396" t="str">
        <f t="shared" si="27"/>
        <v/>
      </c>
    </row>
    <row r="397" spans="1:23" x14ac:dyDescent="0.25">
      <c r="A397">
        <v>396</v>
      </c>
      <c r="B397" t="s">
        <v>493</v>
      </c>
      <c r="C397">
        <v>-11.6193476808358</v>
      </c>
      <c r="D397">
        <v>2399.5447422554198</v>
      </c>
      <c r="E397">
        <v>-4.8423134089653702E-3</v>
      </c>
      <c r="F397">
        <v>0.99613640799134096</v>
      </c>
      <c r="G397">
        <v>-11.6139493155308</v>
      </c>
      <c r="H397">
        <v>2399.5447416252</v>
      </c>
      <c r="I397">
        <v>-4.8400636646035999E-3</v>
      </c>
      <c r="J397">
        <v>0.99613820300659806</v>
      </c>
      <c r="K397">
        <v>-11.732976186134101</v>
      </c>
      <c r="L397">
        <v>2399.5447409665899</v>
      </c>
      <c r="M397">
        <v>-4.8896676047839698E-3</v>
      </c>
      <c r="N397">
        <v>0.99609862525692106</v>
      </c>
      <c r="O397">
        <v>-12.036333023564699</v>
      </c>
      <c r="P397">
        <v>2399.5447427294598</v>
      </c>
      <c r="Q397">
        <v>-5.0160902646364004E-3</v>
      </c>
      <c r="R397">
        <v>0.99599775580577898</v>
      </c>
      <c r="T397" t="str">
        <f t="shared" si="24"/>
        <v/>
      </c>
      <c r="U397" t="str">
        <f t="shared" si="25"/>
        <v/>
      </c>
      <c r="V397" t="str">
        <f t="shared" si="26"/>
        <v/>
      </c>
      <c r="W397" t="str">
        <f t="shared" si="27"/>
        <v/>
      </c>
    </row>
    <row r="398" spans="1:23" x14ac:dyDescent="0.25">
      <c r="A398">
        <v>397</v>
      </c>
      <c r="B398" t="s">
        <v>494</v>
      </c>
      <c r="C398">
        <v>-11.6193476808357</v>
      </c>
      <c r="D398">
        <v>2399.5447422553898</v>
      </c>
      <c r="E398">
        <v>-4.8423134089654197E-3</v>
      </c>
      <c r="F398">
        <v>0.99613640799134096</v>
      </c>
      <c r="G398">
        <v>-11.6139493155308</v>
      </c>
      <c r="H398">
        <v>2399.54474162522</v>
      </c>
      <c r="I398">
        <v>-4.84006366460356E-3</v>
      </c>
      <c r="J398">
        <v>0.99613820300659806</v>
      </c>
      <c r="K398">
        <v>-11.732976186134101</v>
      </c>
      <c r="L398">
        <v>2399.5447409665899</v>
      </c>
      <c r="M398">
        <v>-4.8896676047839698E-3</v>
      </c>
      <c r="N398">
        <v>0.99609862525692106</v>
      </c>
      <c r="O398">
        <v>-12.036333023564699</v>
      </c>
      <c r="P398">
        <v>2399.5447427294598</v>
      </c>
      <c r="Q398">
        <v>-5.0160902646364004E-3</v>
      </c>
      <c r="R398">
        <v>0.99599775580577898</v>
      </c>
      <c r="T398" t="str">
        <f t="shared" si="24"/>
        <v/>
      </c>
      <c r="U398" t="str">
        <f t="shared" si="25"/>
        <v/>
      </c>
      <c r="V398" t="str">
        <f t="shared" si="26"/>
        <v/>
      </c>
      <c r="W398" t="str">
        <f t="shared" si="27"/>
        <v/>
      </c>
    </row>
    <row r="399" spans="1:23" x14ac:dyDescent="0.25">
      <c r="A399">
        <v>398</v>
      </c>
      <c r="B399" t="s">
        <v>495</v>
      </c>
      <c r="C399">
        <v>-11.6193476808357</v>
      </c>
      <c r="D399">
        <v>2399.5447422553898</v>
      </c>
      <c r="E399">
        <v>-4.8423134089654197E-3</v>
      </c>
      <c r="F399">
        <v>0.99613640799134096</v>
      </c>
      <c r="G399">
        <v>-11.6139493155307</v>
      </c>
      <c r="H399">
        <v>2399.5447416252</v>
      </c>
      <c r="I399">
        <v>-4.8400636646035999E-3</v>
      </c>
      <c r="J399">
        <v>0.99613820300659806</v>
      </c>
      <c r="K399">
        <v>-11.732976186134101</v>
      </c>
      <c r="L399">
        <v>2399.5447409666099</v>
      </c>
      <c r="M399">
        <v>-4.8896676047839299E-3</v>
      </c>
      <c r="N399">
        <v>0.99609862525692106</v>
      </c>
      <c r="O399">
        <v>-12.036333023564699</v>
      </c>
      <c r="P399">
        <v>2399.5447427294598</v>
      </c>
      <c r="Q399">
        <v>-5.0160902646364004E-3</v>
      </c>
      <c r="R399">
        <v>0.99599775580577898</v>
      </c>
      <c r="T399" t="str">
        <f t="shared" si="24"/>
        <v/>
      </c>
      <c r="U399" t="str">
        <f t="shared" si="25"/>
        <v/>
      </c>
      <c r="V399" t="str">
        <f t="shared" si="26"/>
        <v/>
      </c>
      <c r="W399" t="str">
        <f t="shared" si="27"/>
        <v/>
      </c>
    </row>
    <row r="400" spans="1:23" x14ac:dyDescent="0.25">
      <c r="A400">
        <v>399</v>
      </c>
      <c r="B400" t="s">
        <v>496</v>
      </c>
      <c r="C400">
        <v>-11.6193476808358</v>
      </c>
      <c r="D400">
        <v>2399.5447422554198</v>
      </c>
      <c r="E400">
        <v>-4.8423134089653598E-3</v>
      </c>
      <c r="F400">
        <v>0.99613640799134096</v>
      </c>
      <c r="G400">
        <v>-11.6139493155307</v>
      </c>
      <c r="H400">
        <v>2399.54474162519</v>
      </c>
      <c r="I400">
        <v>-4.8400636646036103E-3</v>
      </c>
      <c r="J400">
        <v>0.99613820300659806</v>
      </c>
      <c r="K400">
        <v>-11.732976186134101</v>
      </c>
      <c r="L400">
        <v>2399.5447409665899</v>
      </c>
      <c r="M400">
        <v>-4.8896676047839698E-3</v>
      </c>
      <c r="N400">
        <v>0.99609862525692106</v>
      </c>
      <c r="O400">
        <v>-12.036333023564699</v>
      </c>
      <c r="P400">
        <v>2399.5447427294598</v>
      </c>
      <c r="Q400">
        <v>-5.0160902646364004E-3</v>
      </c>
      <c r="R400">
        <v>0.99599775580577898</v>
      </c>
      <c r="T400" t="str">
        <f t="shared" si="24"/>
        <v/>
      </c>
      <c r="U400" t="str">
        <f t="shared" si="25"/>
        <v/>
      </c>
      <c r="V400" t="str">
        <f t="shared" si="26"/>
        <v/>
      </c>
      <c r="W400" t="str">
        <f t="shared" si="27"/>
        <v/>
      </c>
    </row>
    <row r="401" spans="1:23" x14ac:dyDescent="0.25">
      <c r="A401">
        <v>400</v>
      </c>
      <c r="B401" t="s">
        <v>497</v>
      </c>
      <c r="C401">
        <v>-11.6193476808358</v>
      </c>
      <c r="D401">
        <v>2399.5447422554198</v>
      </c>
      <c r="E401">
        <v>-4.8423134089653798E-3</v>
      </c>
      <c r="F401">
        <v>0.99613640799134096</v>
      </c>
      <c r="G401">
        <v>-11.6139493155308</v>
      </c>
      <c r="H401">
        <v>2399.5447416252</v>
      </c>
      <c r="I401">
        <v>-4.8400636646035999E-3</v>
      </c>
      <c r="J401">
        <v>0.99613820300659806</v>
      </c>
      <c r="K401">
        <v>-11.732976186134101</v>
      </c>
      <c r="L401">
        <v>2399.5447409665899</v>
      </c>
      <c r="M401">
        <v>-4.8896676047839802E-3</v>
      </c>
      <c r="N401">
        <v>0.99609862525692106</v>
      </c>
      <c r="O401">
        <v>-12.036333023564699</v>
      </c>
      <c r="P401">
        <v>2399.5447427294498</v>
      </c>
      <c r="Q401">
        <v>-5.0160902646364204E-3</v>
      </c>
      <c r="R401">
        <v>0.99599775580577898</v>
      </c>
      <c r="T401" t="str">
        <f t="shared" si="24"/>
        <v/>
      </c>
      <c r="U401" t="str">
        <f t="shared" si="25"/>
        <v/>
      </c>
      <c r="V401" t="str">
        <f t="shared" si="26"/>
        <v/>
      </c>
      <c r="W401" t="str">
        <f t="shared" si="27"/>
        <v/>
      </c>
    </row>
    <row r="402" spans="1:23" x14ac:dyDescent="0.25">
      <c r="A402">
        <v>401</v>
      </c>
      <c r="B402" t="s">
        <v>498</v>
      </c>
      <c r="C402">
        <v>-11.6193476808357</v>
      </c>
      <c r="D402">
        <v>2399.5447422553898</v>
      </c>
      <c r="E402">
        <v>-4.8423134089654197E-3</v>
      </c>
      <c r="F402">
        <v>0.99613640799134096</v>
      </c>
      <c r="G402">
        <v>-11.6139493155307</v>
      </c>
      <c r="H402">
        <v>2399.54474162519</v>
      </c>
      <c r="I402">
        <v>-4.8400636646035999E-3</v>
      </c>
      <c r="J402">
        <v>0.99613820300659806</v>
      </c>
      <c r="K402">
        <v>-11.732976186134101</v>
      </c>
      <c r="L402">
        <v>2399.5447409665899</v>
      </c>
      <c r="M402">
        <v>-4.8896676047839698E-3</v>
      </c>
      <c r="N402">
        <v>0.99609862525692106</v>
      </c>
      <c r="O402">
        <v>-12.036333023564699</v>
      </c>
      <c r="P402">
        <v>2399.5447427294598</v>
      </c>
      <c r="Q402">
        <v>-5.0160902646364004E-3</v>
      </c>
      <c r="R402">
        <v>0.99599775580577898</v>
      </c>
      <c r="T402" t="str">
        <f t="shared" si="24"/>
        <v/>
      </c>
      <c r="U402" t="str">
        <f t="shared" si="25"/>
        <v/>
      </c>
      <c r="V402" t="str">
        <f t="shared" si="26"/>
        <v/>
      </c>
      <c r="W402" t="str">
        <f t="shared" si="27"/>
        <v/>
      </c>
    </row>
    <row r="403" spans="1:23" x14ac:dyDescent="0.25">
      <c r="B403" t="s">
        <v>499</v>
      </c>
      <c r="C403">
        <v>-11.6193476808358</v>
      </c>
      <c r="D403">
        <v>2399.5447422553998</v>
      </c>
      <c r="E403">
        <v>-4.8423134089653997E-3</v>
      </c>
      <c r="F403">
        <v>0.99613640799134096</v>
      </c>
      <c r="G403">
        <v>-11.6139493155308</v>
      </c>
      <c r="H403">
        <v>2399.54474162523</v>
      </c>
      <c r="I403">
        <v>-4.8400636646035496E-3</v>
      </c>
      <c r="J403">
        <v>0.99613820300659806</v>
      </c>
      <c r="K403">
        <v>-11.732976186134101</v>
      </c>
      <c r="L403">
        <v>2399.5447409666099</v>
      </c>
      <c r="M403">
        <v>-4.8896676047839299E-3</v>
      </c>
      <c r="N403">
        <v>0.99609862525692106</v>
      </c>
      <c r="O403">
        <v>-12.036333023564699</v>
      </c>
      <c r="P403">
        <v>2399.5447427294498</v>
      </c>
      <c r="Q403">
        <v>-5.0160902646364204E-3</v>
      </c>
      <c r="R403">
        <v>0.99599775580577898</v>
      </c>
    </row>
    <row r="404" spans="1:23" x14ac:dyDescent="0.25">
      <c r="B404" t="s">
        <v>500</v>
      </c>
      <c r="C404">
        <v>21.5127891632219</v>
      </c>
      <c r="D404">
        <v>2399.5447412041599</v>
      </c>
      <c r="E404">
        <v>8.9653628014563103E-3</v>
      </c>
      <c r="F404">
        <v>0.99284677126556498</v>
      </c>
      <c r="G404">
        <v>21.518187528551699</v>
      </c>
      <c r="H404">
        <v>2399.5447406038102</v>
      </c>
      <c r="I404">
        <v>8.9676125493442504E-3</v>
      </c>
      <c r="J404">
        <v>0.99284497629861701</v>
      </c>
      <c r="K404">
        <v>21.3991606579287</v>
      </c>
      <c r="L404">
        <v>2399.54473992155</v>
      </c>
      <c r="M404">
        <v>8.9180086130122502E-3</v>
      </c>
      <c r="N404">
        <v>0.99288455293098699</v>
      </c>
      <c r="O404">
        <v>21.095803820522899</v>
      </c>
      <c r="P404">
        <v>2399.5447417141099</v>
      </c>
      <c r="Q404">
        <v>8.7915859428622997E-3</v>
      </c>
      <c r="R404">
        <v>0.99298541967313902</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2290B-3036-4508-8B4A-4514EF903E13}">
  <dimension ref="A1:W402"/>
  <sheetViews>
    <sheetView workbookViewId="0">
      <selection activeCell="B1" sqref="B1:R1048576"/>
    </sheetView>
  </sheetViews>
  <sheetFormatPr defaultRowHeight="15" x14ac:dyDescent="0.25"/>
  <cols>
    <col min="20" max="23" width="4" bestFit="1" customWidth="1"/>
  </cols>
  <sheetData>
    <row r="1" spans="1:23" x14ac:dyDescent="0.25">
      <c r="B1" t="s">
        <v>614</v>
      </c>
      <c r="C1" t="s">
        <v>610</v>
      </c>
      <c r="D1" t="s">
        <v>611</v>
      </c>
      <c r="E1" t="s">
        <v>612</v>
      </c>
      <c r="F1" t="s">
        <v>613</v>
      </c>
      <c r="G1" t="s">
        <v>615</v>
      </c>
      <c r="H1" t="s">
        <v>616</v>
      </c>
      <c r="I1" t="s">
        <v>617</v>
      </c>
      <c r="J1" t="s">
        <v>618</v>
      </c>
      <c r="K1" t="s">
        <v>619</v>
      </c>
      <c r="L1" t="s">
        <v>620</v>
      </c>
      <c r="M1" t="s">
        <v>621</v>
      </c>
      <c r="N1" t="s">
        <v>622</v>
      </c>
      <c r="O1" t="s">
        <v>623</v>
      </c>
      <c r="P1" t="s">
        <v>624</v>
      </c>
      <c r="Q1" t="s">
        <v>625</v>
      </c>
      <c r="R1" t="s">
        <v>626</v>
      </c>
    </row>
    <row r="2" spans="1:23" x14ac:dyDescent="0.25">
      <c r="A2">
        <v>1</v>
      </c>
      <c r="B2" t="s">
        <v>172</v>
      </c>
      <c r="C2">
        <v>-2.2521161573113302</v>
      </c>
      <c r="D2">
        <v>0.23758090780944399</v>
      </c>
      <c r="E2">
        <v>-9.4793650637856803</v>
      </c>
      <c r="F2" s="1">
        <v>2.5583498951582799E-21</v>
      </c>
      <c r="G2">
        <v>-2.1762156112455102</v>
      </c>
      <c r="H2">
        <v>0.327940745427657</v>
      </c>
      <c r="I2">
        <v>-6.63600251444075</v>
      </c>
      <c r="J2" s="1">
        <v>3.2230434538694097E-11</v>
      </c>
      <c r="K2">
        <v>-2.3436969975433399</v>
      </c>
      <c r="L2">
        <v>0.352461898383924</v>
      </c>
      <c r="M2">
        <v>-6.6495045515258298</v>
      </c>
      <c r="N2" s="1">
        <v>2.9408125473572302E-11</v>
      </c>
      <c r="O2">
        <v>-2.23900215690586</v>
      </c>
      <c r="P2">
        <v>0.236186349891604</v>
      </c>
      <c r="Q2">
        <v>-9.4798118432053098</v>
      </c>
      <c r="R2" s="1">
        <v>2.54741993736172E-21</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-0.14242075922823</v>
      </c>
      <c r="D3">
        <v>0.12673008690410001</v>
      </c>
      <c r="E3">
        <v>-1.1238117380603001</v>
      </c>
      <c r="F3">
        <v>0.26109290077124903</v>
      </c>
      <c r="G3">
        <v>-8.9582853762359499E-2</v>
      </c>
      <c r="H3">
        <v>0.159591337679932</v>
      </c>
      <c r="I3">
        <v>-0.56132654230909595</v>
      </c>
      <c r="J3">
        <v>0.57457495062436104</v>
      </c>
      <c r="K3">
        <v>-0.20810288522970899</v>
      </c>
      <c r="L3">
        <v>0.21523739539054801</v>
      </c>
      <c r="M3">
        <v>-0.96685283174007697</v>
      </c>
      <c r="N3">
        <v>0.33361760914637401</v>
      </c>
      <c r="O3">
        <v>-0.13601893137002</v>
      </c>
      <c r="P3">
        <v>0.12597636598277601</v>
      </c>
      <c r="Q3">
        <v>-1.0797178527011699</v>
      </c>
      <c r="R3">
        <v>0.28026784148709299</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10</v>
      </c>
      <c r="C4">
        <v>4.31840628054843E-2</v>
      </c>
      <c r="D4">
        <v>4.4937462527155601E-2</v>
      </c>
      <c r="E4">
        <v>0.96098133666065999</v>
      </c>
      <c r="F4">
        <v>0.33656155195050602</v>
      </c>
      <c r="G4">
        <v>2.7109365630183301E-2</v>
      </c>
      <c r="H4">
        <v>6.5300880860567206E-2</v>
      </c>
      <c r="I4">
        <v>0.41514548154516001</v>
      </c>
      <c r="J4">
        <v>0.67803540629597503</v>
      </c>
      <c r="K4">
        <v>3.9833591536635099E-2</v>
      </c>
      <c r="L4">
        <v>6.2652366094901393E-2</v>
      </c>
      <c r="M4">
        <v>0.63578750523640304</v>
      </c>
      <c r="N4">
        <v>0.52491493245062804</v>
      </c>
      <c r="O4">
        <v>4.8156598723864297E-2</v>
      </c>
      <c r="P4">
        <v>4.4635363808224797E-2</v>
      </c>
      <c r="Q4">
        <v>1.0788889036676901</v>
      </c>
      <c r="R4">
        <v>0.28063725602953299</v>
      </c>
      <c r="T4" t="str">
        <f t="shared" si="0"/>
        <v/>
      </c>
      <c r="U4" t="str">
        <f t="shared" si="1"/>
        <v/>
      </c>
      <c r="V4" t="str">
        <f t="shared" si="2"/>
        <v/>
      </c>
      <c r="W4" t="str">
        <f t="shared" si="3"/>
        <v/>
      </c>
    </row>
    <row r="5" spans="1:23" x14ac:dyDescent="0.25">
      <c r="A5">
        <v>4</v>
      </c>
      <c r="B5" t="s">
        <v>12</v>
      </c>
      <c r="C5">
        <v>-8.5741063241880605E-2</v>
      </c>
      <c r="D5">
        <v>5.3383659198988902E-2</v>
      </c>
      <c r="E5">
        <v>-1.6061293760751501</v>
      </c>
      <c r="F5">
        <v>0.10824548662762799</v>
      </c>
      <c r="G5">
        <v>-0.15225832862521599</v>
      </c>
      <c r="H5">
        <v>7.1271458015814304E-2</v>
      </c>
      <c r="I5">
        <v>-2.1363156144698401</v>
      </c>
      <c r="J5">
        <v>3.2653697005224303E-2</v>
      </c>
      <c r="K5">
        <v>-1.6004919202721402E-2</v>
      </c>
      <c r="L5">
        <v>8.3678680419360593E-2</v>
      </c>
      <c r="M5">
        <v>-0.19126639094344899</v>
      </c>
      <c r="N5">
        <v>0.84831689110692698</v>
      </c>
      <c r="O5">
        <v>-8.1889658822444505E-2</v>
      </c>
      <c r="P5">
        <v>5.3045984815832198E-2</v>
      </c>
      <c r="Q5">
        <v>-1.5437484874067899</v>
      </c>
      <c r="R5">
        <v>0.12264927494287201</v>
      </c>
      <c r="T5" t="str">
        <f t="shared" si="0"/>
        <v/>
      </c>
      <c r="U5" t="str">
        <f t="shared" si="1"/>
        <v>*</v>
      </c>
      <c r="V5" t="str">
        <f t="shared" si="2"/>
        <v/>
      </c>
      <c r="W5" t="str">
        <f t="shared" si="3"/>
        <v/>
      </c>
    </row>
    <row r="6" spans="1:23" x14ac:dyDescent="0.25">
      <c r="A6">
        <v>5</v>
      </c>
      <c r="B6" t="s">
        <v>124</v>
      </c>
      <c r="C6">
        <v>2.6195824835536102E-2</v>
      </c>
      <c r="D6">
        <v>4.4517579488859801E-2</v>
      </c>
      <c r="E6">
        <v>0.58843776180803897</v>
      </c>
      <c r="F6">
        <v>0.55623849764356403</v>
      </c>
      <c r="G6" t="s">
        <v>170</v>
      </c>
      <c r="H6" t="s">
        <v>170</v>
      </c>
      <c r="I6" t="s">
        <v>170</v>
      </c>
      <c r="J6" t="s">
        <v>170</v>
      </c>
      <c r="K6" t="s">
        <v>170</v>
      </c>
      <c r="L6" t="s">
        <v>170</v>
      </c>
      <c r="M6" t="s">
        <v>170</v>
      </c>
      <c r="N6" t="s">
        <v>170</v>
      </c>
      <c r="O6">
        <v>3.2039279893185203E-2</v>
      </c>
      <c r="P6">
        <v>4.34159083348305E-2</v>
      </c>
      <c r="Q6">
        <v>0.73796175461982905</v>
      </c>
      <c r="R6">
        <v>0.46053769025965402</v>
      </c>
      <c r="T6" t="str">
        <f t="shared" si="0"/>
        <v/>
      </c>
      <c r="U6" t="str">
        <f t="shared" si="1"/>
        <v/>
      </c>
      <c r="V6" t="str">
        <f t="shared" si="2"/>
        <v/>
      </c>
      <c r="W6" t="str">
        <f t="shared" si="3"/>
        <v/>
      </c>
    </row>
    <row r="7" spans="1:23" x14ac:dyDescent="0.25">
      <c r="A7">
        <v>6</v>
      </c>
      <c r="B7" t="s">
        <v>25</v>
      </c>
      <c r="C7">
        <v>-4.5394464109603697E-2</v>
      </c>
      <c r="D7">
        <v>6.7017365405944204E-2</v>
      </c>
      <c r="E7">
        <v>-0.677353755025072</v>
      </c>
      <c r="F7">
        <v>0.49818153218051903</v>
      </c>
      <c r="G7">
        <v>-3.4317016390543402E-2</v>
      </c>
      <c r="H7">
        <v>9.0150331957976296E-2</v>
      </c>
      <c r="I7">
        <v>-0.38066433750394102</v>
      </c>
      <c r="J7">
        <v>0.70345233454565004</v>
      </c>
      <c r="K7">
        <v>-8.4768361947801907E-2</v>
      </c>
      <c r="L7">
        <v>0.10356732715424199</v>
      </c>
      <c r="M7">
        <v>-0.81848556177912002</v>
      </c>
      <c r="N7">
        <v>0.41307998303928101</v>
      </c>
      <c r="O7">
        <v>-4.9352116689232603E-2</v>
      </c>
      <c r="P7">
        <v>6.6458611124011399E-2</v>
      </c>
      <c r="Q7">
        <v>-0.74259927877731102</v>
      </c>
      <c r="R7">
        <v>0.45772432531056101</v>
      </c>
      <c r="T7" t="str">
        <f t="shared" si="0"/>
        <v/>
      </c>
      <c r="U7" t="str">
        <f t="shared" si="1"/>
        <v/>
      </c>
      <c r="V7" t="str">
        <f t="shared" si="2"/>
        <v/>
      </c>
      <c r="W7" t="str">
        <f t="shared" si="3"/>
        <v/>
      </c>
    </row>
    <row r="8" spans="1:23" x14ac:dyDescent="0.25">
      <c r="A8">
        <v>7</v>
      </c>
      <c r="B8" t="s">
        <v>26</v>
      </c>
      <c r="C8">
        <v>2.3674562620193298E-3</v>
      </c>
      <c r="D8">
        <v>0.139751248165739</v>
      </c>
      <c r="E8">
        <v>1.6940501734994399E-2</v>
      </c>
      <c r="F8">
        <v>0.98648408168420798</v>
      </c>
      <c r="G8">
        <v>3.8898141291582901E-2</v>
      </c>
      <c r="H8">
        <v>0.16754323400618201</v>
      </c>
      <c r="I8">
        <v>0.232167783571299</v>
      </c>
      <c r="J8">
        <v>0.81640769913213496</v>
      </c>
      <c r="K8">
        <v>-8.32151829310427E-2</v>
      </c>
      <c r="L8">
        <v>0.26814395441209299</v>
      </c>
      <c r="M8">
        <v>-0.31033771808688598</v>
      </c>
      <c r="N8">
        <v>0.75630415116965999</v>
      </c>
      <c r="O8">
        <v>2.6986109425501399E-2</v>
      </c>
      <c r="P8">
        <v>0.13818346470618301</v>
      </c>
      <c r="Q8">
        <v>0.195291885920515</v>
      </c>
      <c r="R8">
        <v>0.845164448876492</v>
      </c>
      <c r="T8" t="str">
        <f t="shared" si="0"/>
        <v/>
      </c>
      <c r="U8" t="str">
        <f t="shared" si="1"/>
        <v/>
      </c>
      <c r="V8" t="str">
        <f t="shared" si="2"/>
        <v/>
      </c>
      <c r="W8" t="str">
        <f t="shared" si="3"/>
        <v/>
      </c>
    </row>
    <row r="9" spans="1:23" x14ac:dyDescent="0.25">
      <c r="A9">
        <v>8</v>
      </c>
      <c r="B9" t="s">
        <v>30</v>
      </c>
      <c r="C9">
        <v>0.22384277079120901</v>
      </c>
      <c r="D9">
        <v>5.78396243166278E-2</v>
      </c>
      <c r="E9">
        <v>3.8700592100294502</v>
      </c>
      <c r="F9">
        <v>1.0880892351658199E-4</v>
      </c>
      <c r="G9">
        <v>7.7036764290486906E-2</v>
      </c>
      <c r="H9">
        <v>8.0104811979113802E-2</v>
      </c>
      <c r="I9">
        <v>0.96169958317326898</v>
      </c>
      <c r="J9">
        <v>0.33620053180978898</v>
      </c>
      <c r="K9">
        <v>0.39415538016249202</v>
      </c>
      <c r="L9">
        <v>8.5279887688947204E-2</v>
      </c>
      <c r="M9">
        <v>4.6219031338332401</v>
      </c>
      <c r="N9" s="1">
        <v>3.8023556309931499E-6</v>
      </c>
      <c r="O9">
        <v>0.21200425063269299</v>
      </c>
      <c r="P9">
        <v>5.7257548430234798E-2</v>
      </c>
      <c r="Q9">
        <v>3.7026428208152899</v>
      </c>
      <c r="R9">
        <v>2.1336517502476099E-4</v>
      </c>
      <c r="T9" t="str">
        <f t="shared" si="0"/>
        <v>***</v>
      </c>
      <c r="U9" t="str">
        <f t="shared" si="1"/>
        <v/>
      </c>
      <c r="V9" t="str">
        <f t="shared" si="2"/>
        <v>***</v>
      </c>
      <c r="W9" t="str">
        <f t="shared" si="3"/>
        <v>***</v>
      </c>
    </row>
    <row r="10" spans="1:23" x14ac:dyDescent="0.25">
      <c r="A10">
        <v>9</v>
      </c>
      <c r="B10" t="s">
        <v>27</v>
      </c>
      <c r="C10">
        <v>0.18329189718404501</v>
      </c>
      <c r="D10">
        <v>0.103139413292751</v>
      </c>
      <c r="E10">
        <v>1.77712759198843</v>
      </c>
      <c r="F10">
        <v>7.5547249364431301E-2</v>
      </c>
      <c r="G10">
        <v>6.7335642479472602E-2</v>
      </c>
      <c r="H10">
        <v>0.13937153716511</v>
      </c>
      <c r="I10">
        <v>0.48313768972571403</v>
      </c>
      <c r="J10">
        <v>0.62899797444339201</v>
      </c>
      <c r="K10">
        <v>0.28150652177420199</v>
      </c>
      <c r="L10">
        <v>0.16025303469583199</v>
      </c>
      <c r="M10">
        <v>1.7566376968056501</v>
      </c>
      <c r="N10">
        <v>7.8979583279767798E-2</v>
      </c>
      <c r="O10">
        <v>0.18352920112787099</v>
      </c>
      <c r="P10">
        <v>0.100254062717876</v>
      </c>
      <c r="Q10">
        <v>1.8306410349108599</v>
      </c>
      <c r="R10">
        <v>6.7154139478923597E-2</v>
      </c>
      <c r="T10" t="str">
        <f t="shared" si="0"/>
        <v>^</v>
      </c>
      <c r="U10" t="str">
        <f t="shared" si="1"/>
        <v/>
      </c>
      <c r="V10" t="str">
        <f t="shared" si="2"/>
        <v>^</v>
      </c>
      <c r="W10" t="str">
        <f t="shared" si="3"/>
        <v>^</v>
      </c>
    </row>
    <row r="11" spans="1:23" x14ac:dyDescent="0.25">
      <c r="A11">
        <v>10</v>
      </c>
      <c r="B11" t="s">
        <v>29</v>
      </c>
      <c r="C11">
        <v>0.18429150833128299</v>
      </c>
      <c r="D11">
        <v>4.9710666431380897E-2</v>
      </c>
      <c r="E11">
        <v>3.70728299500216</v>
      </c>
      <c r="F11">
        <v>2.0949479703046499E-4</v>
      </c>
      <c r="G11">
        <v>8.5761790686784203E-2</v>
      </c>
      <c r="H11">
        <v>7.4708621993559696E-2</v>
      </c>
      <c r="I11">
        <v>1.14795037571671</v>
      </c>
      <c r="J11">
        <v>0.25098905031815399</v>
      </c>
      <c r="K11">
        <v>0.26423063992342699</v>
      </c>
      <c r="L11">
        <v>6.7649222071227505E-2</v>
      </c>
      <c r="M11">
        <v>3.90589325100028</v>
      </c>
      <c r="N11" s="1">
        <v>9.3877950882983595E-5</v>
      </c>
      <c r="O11">
        <v>0.182432875921263</v>
      </c>
      <c r="P11">
        <v>4.9338099964718302E-2</v>
      </c>
      <c r="Q11">
        <v>3.6976064350212301</v>
      </c>
      <c r="R11">
        <v>2.1764197443508199E-4</v>
      </c>
      <c r="T11" t="str">
        <f t="shared" si="0"/>
        <v>***</v>
      </c>
      <c r="U11" t="str">
        <f t="shared" si="1"/>
        <v/>
      </c>
      <c r="V11" t="str">
        <f t="shared" si="2"/>
        <v>***</v>
      </c>
      <c r="W11" t="str">
        <f t="shared" si="3"/>
        <v>***</v>
      </c>
    </row>
    <row r="12" spans="1:23" x14ac:dyDescent="0.25">
      <c r="A12">
        <v>11</v>
      </c>
      <c r="B12" t="s">
        <v>28</v>
      </c>
      <c r="C12">
        <v>0.23863340563080401</v>
      </c>
      <c r="D12">
        <v>0.16681920840530201</v>
      </c>
      <c r="E12">
        <v>1.43049117611818</v>
      </c>
      <c r="F12">
        <v>0.152576096559497</v>
      </c>
      <c r="G12">
        <v>2.0850216429420402E-3</v>
      </c>
      <c r="H12">
        <v>0.19417280788799299</v>
      </c>
      <c r="I12">
        <v>1.0737969263671401E-2</v>
      </c>
      <c r="J12">
        <v>0.99143250475484601</v>
      </c>
      <c r="K12">
        <v>0.94849241679676199</v>
      </c>
      <c r="L12">
        <v>0.38806877027682402</v>
      </c>
      <c r="M12">
        <v>2.4441348787746202</v>
      </c>
      <c r="N12">
        <v>1.45199970105217E-2</v>
      </c>
      <c r="O12">
        <v>0.25160483969334502</v>
      </c>
      <c r="P12">
        <v>0.16396444383533901</v>
      </c>
      <c r="Q12">
        <v>1.5345085422667599</v>
      </c>
      <c r="R12">
        <v>0.12490459337115301</v>
      </c>
      <c r="T12" t="str">
        <f t="shared" si="0"/>
        <v/>
      </c>
      <c r="U12" t="str">
        <f t="shared" si="1"/>
        <v/>
      </c>
      <c r="V12" t="str">
        <f t="shared" si="2"/>
        <v>*</v>
      </c>
      <c r="W12" t="str">
        <f t="shared" si="3"/>
        <v/>
      </c>
    </row>
    <row r="13" spans="1:23" x14ac:dyDescent="0.25">
      <c r="A13">
        <v>12</v>
      </c>
      <c r="B13" t="s">
        <v>31</v>
      </c>
      <c r="C13">
        <v>-5.4322936245086301E-2</v>
      </c>
      <c r="D13">
        <v>1.1419645385084999E-2</v>
      </c>
      <c r="E13">
        <v>-4.7569722538001598</v>
      </c>
      <c r="F13" s="1">
        <v>1.9651816777526402E-6</v>
      </c>
      <c r="G13">
        <v>-5.1401625130337199E-2</v>
      </c>
      <c r="H13">
        <v>1.5794881444993501E-2</v>
      </c>
      <c r="I13">
        <v>-3.2543216806878799</v>
      </c>
      <c r="J13">
        <v>1.1366349318074E-3</v>
      </c>
      <c r="K13">
        <v>-5.5341080918304801E-2</v>
      </c>
      <c r="L13">
        <v>1.7004067901981099E-2</v>
      </c>
      <c r="M13">
        <v>-3.2545789182515001</v>
      </c>
      <c r="N13">
        <v>1.1356060368927E-3</v>
      </c>
      <c r="O13">
        <v>-5.5850971908154898E-2</v>
      </c>
      <c r="P13">
        <v>1.1352256982291999E-2</v>
      </c>
      <c r="Q13">
        <v>-4.9198121567609796</v>
      </c>
      <c r="R13" s="1">
        <v>8.6627308991444795E-7</v>
      </c>
      <c r="T13" t="str">
        <f t="shared" si="0"/>
        <v>***</v>
      </c>
      <c r="U13" t="str">
        <f t="shared" si="1"/>
        <v>**</v>
      </c>
      <c r="V13" t="str">
        <f t="shared" si="2"/>
        <v>**</v>
      </c>
      <c r="W13" t="str">
        <f t="shared" si="3"/>
        <v>***</v>
      </c>
    </row>
    <row r="14" spans="1:23" x14ac:dyDescent="0.25">
      <c r="A14">
        <v>13</v>
      </c>
      <c r="B14" t="s">
        <v>503</v>
      </c>
      <c r="C14">
        <v>-4.0074293412737397E-2</v>
      </c>
      <c r="D14">
        <v>5.3946599413124699E-2</v>
      </c>
      <c r="E14">
        <v>-0.74285115000200896</v>
      </c>
      <c r="F14">
        <v>0.45757180371169498</v>
      </c>
      <c r="G14">
        <v>9.7894482369647994E-3</v>
      </c>
      <c r="H14">
        <v>7.0312382409630003E-2</v>
      </c>
      <c r="I14">
        <v>0.13922794110335901</v>
      </c>
      <c r="J14">
        <v>0.88927002971832003</v>
      </c>
      <c r="K14">
        <v>-0.151106256372251</v>
      </c>
      <c r="L14">
        <v>8.8251594861362095E-2</v>
      </c>
      <c r="M14">
        <v>-1.71222125344738</v>
      </c>
      <c r="N14">
        <v>8.6855902145952998E-2</v>
      </c>
      <c r="O14">
        <v>-5.3149570590159102E-2</v>
      </c>
      <c r="P14">
        <v>5.34966348422896E-2</v>
      </c>
      <c r="Q14">
        <v>-0.99351240964681997</v>
      </c>
      <c r="R14">
        <v>0.32046030593201402</v>
      </c>
      <c r="T14" t="str">
        <f t="shared" si="0"/>
        <v/>
      </c>
      <c r="U14" t="str">
        <f t="shared" si="1"/>
        <v/>
      </c>
      <c r="V14" t="str">
        <f t="shared" si="2"/>
        <v>^</v>
      </c>
      <c r="W14" t="str">
        <f t="shared" si="3"/>
        <v/>
      </c>
    </row>
    <row r="15" spans="1:23" x14ac:dyDescent="0.25">
      <c r="A15">
        <v>14</v>
      </c>
      <c r="B15" t="s">
        <v>504</v>
      </c>
      <c r="C15">
        <v>-2.2051599610698101E-2</v>
      </c>
      <c r="D15">
        <v>5.9998891175564902E-2</v>
      </c>
      <c r="E15">
        <v>-0.36753345234618001</v>
      </c>
      <c r="F15">
        <v>0.71322114377175005</v>
      </c>
      <c r="G15">
        <v>-0.13969398060094701</v>
      </c>
      <c r="H15">
        <v>9.3219026388585993E-2</v>
      </c>
      <c r="I15">
        <v>-1.49855652877803</v>
      </c>
      <c r="J15">
        <v>0.13398871734021101</v>
      </c>
      <c r="K15">
        <v>5.7744842740136797E-3</v>
      </c>
      <c r="L15">
        <v>8.2695898365341802E-2</v>
      </c>
      <c r="M15">
        <v>6.9827940540685696E-2</v>
      </c>
      <c r="N15">
        <v>0.94433060811602199</v>
      </c>
      <c r="O15">
        <v>-2.9461777360862199E-2</v>
      </c>
      <c r="P15">
        <v>5.9443879880766298E-2</v>
      </c>
      <c r="Q15">
        <v>-0.49562339167559699</v>
      </c>
      <c r="R15">
        <v>0.62016014599117997</v>
      </c>
      <c r="T15" t="str">
        <f t="shared" si="0"/>
        <v/>
      </c>
      <c r="U15" t="str">
        <f t="shared" si="1"/>
        <v/>
      </c>
      <c r="V15" t="str">
        <f t="shared" si="2"/>
        <v/>
      </c>
      <c r="W15" t="str">
        <f t="shared" si="3"/>
        <v/>
      </c>
    </row>
    <row r="16" spans="1:23" x14ac:dyDescent="0.25">
      <c r="A16">
        <v>15</v>
      </c>
      <c r="B16" t="s">
        <v>505</v>
      </c>
      <c r="C16">
        <v>1.51138891108069E-2</v>
      </c>
      <c r="D16">
        <v>5.46312623054616E-2</v>
      </c>
      <c r="E16">
        <v>0.276652752892658</v>
      </c>
      <c r="F16">
        <v>0.78204675399495605</v>
      </c>
      <c r="G16">
        <v>3.3596288984686799E-2</v>
      </c>
      <c r="H16">
        <v>7.7592396859892998E-2</v>
      </c>
      <c r="I16">
        <v>0.43298429155824297</v>
      </c>
      <c r="J16">
        <v>0.66502618182976903</v>
      </c>
      <c r="K16">
        <v>-3.5793874800856301E-2</v>
      </c>
      <c r="L16">
        <v>7.8927974676665597E-2</v>
      </c>
      <c r="M16">
        <v>-0.45350048506234503</v>
      </c>
      <c r="N16">
        <v>0.65018839414345297</v>
      </c>
      <c r="O16">
        <v>2.79292043070476E-3</v>
      </c>
      <c r="P16">
        <v>5.4156496413201E-2</v>
      </c>
      <c r="Q16">
        <v>5.1571290901011299E-2</v>
      </c>
      <c r="R16">
        <v>0.95887029543062896</v>
      </c>
      <c r="T16" t="str">
        <f t="shared" si="0"/>
        <v/>
      </c>
      <c r="U16" t="str">
        <f t="shared" si="1"/>
        <v/>
      </c>
      <c r="V16" t="str">
        <f t="shared" si="2"/>
        <v/>
      </c>
      <c r="W16" t="str">
        <f t="shared" si="3"/>
        <v/>
      </c>
    </row>
    <row r="17" spans="1:23" x14ac:dyDescent="0.25">
      <c r="A17">
        <v>16</v>
      </c>
      <c r="B17" t="s">
        <v>173</v>
      </c>
      <c r="C17">
        <v>1.6273230179983E-2</v>
      </c>
      <c r="D17">
        <v>5.87921770014775E-2</v>
      </c>
      <c r="E17">
        <v>0.27679244093264299</v>
      </c>
      <c r="F17">
        <v>0.78193948575646099</v>
      </c>
      <c r="G17">
        <v>6.9033159819635995E-2</v>
      </c>
      <c r="H17">
        <v>8.1200492626940304E-2</v>
      </c>
      <c r="I17">
        <v>0.85015690898324103</v>
      </c>
      <c r="J17">
        <v>0.39523785541129702</v>
      </c>
      <c r="K17">
        <v>-6.56615066658226E-2</v>
      </c>
      <c r="L17">
        <v>8.7320559787436594E-2</v>
      </c>
      <c r="M17">
        <v>-0.75195929601987899</v>
      </c>
      <c r="N17">
        <v>0.45207553735287198</v>
      </c>
      <c r="O17">
        <v>2.48757898883692E-2</v>
      </c>
      <c r="P17">
        <v>5.83629617363184E-2</v>
      </c>
      <c r="Q17">
        <v>0.42622562577884698</v>
      </c>
      <c r="R17">
        <v>0.66994344635818204</v>
      </c>
      <c r="T17" t="str">
        <f t="shared" si="0"/>
        <v/>
      </c>
      <c r="U17" t="str">
        <f t="shared" si="1"/>
        <v/>
      </c>
      <c r="V17" t="str">
        <f t="shared" si="2"/>
        <v/>
      </c>
      <c r="W17" t="str">
        <f t="shared" si="3"/>
        <v/>
      </c>
    </row>
    <row r="18" spans="1:23" x14ac:dyDescent="0.25">
      <c r="A18">
        <v>17</v>
      </c>
      <c r="B18" t="s">
        <v>32</v>
      </c>
      <c r="C18">
        <v>2.70485090232708E-2</v>
      </c>
      <c r="D18">
        <v>2.3972164639652901E-2</v>
      </c>
      <c r="E18">
        <v>1.1283298538059101</v>
      </c>
      <c r="F18">
        <v>0.25918063999783703</v>
      </c>
      <c r="G18">
        <v>1.53004931032431E-2</v>
      </c>
      <c r="H18">
        <v>3.0076200656683899E-2</v>
      </c>
      <c r="I18">
        <v>0.50872426600342002</v>
      </c>
      <c r="J18">
        <v>0.61094551088256299</v>
      </c>
      <c r="K18">
        <v>5.29894124586456E-2</v>
      </c>
      <c r="L18">
        <v>4.1271196333830203E-2</v>
      </c>
      <c r="M18">
        <v>1.2839320680222199</v>
      </c>
      <c r="N18">
        <v>0.19916572558340701</v>
      </c>
      <c r="O18">
        <v>3.1278263502424998E-2</v>
      </c>
      <c r="P18">
        <v>2.3778309096242602E-2</v>
      </c>
      <c r="Q18">
        <v>1.3154115953252401</v>
      </c>
      <c r="R18">
        <v>0.188371610647388</v>
      </c>
      <c r="T18" t="str">
        <f t="shared" si="0"/>
        <v/>
      </c>
      <c r="U18" t="str">
        <f t="shared" si="1"/>
        <v/>
      </c>
      <c r="V18" t="str">
        <f t="shared" si="2"/>
        <v/>
      </c>
      <c r="W18" t="str">
        <f t="shared" si="3"/>
        <v/>
      </c>
    </row>
    <row r="19" spans="1:23" x14ac:dyDescent="0.25">
      <c r="A19">
        <v>18</v>
      </c>
      <c r="B19" t="s">
        <v>33</v>
      </c>
      <c r="C19">
        <v>9.5198714086789198E-3</v>
      </c>
      <c r="D19">
        <v>6.0557561784144696E-3</v>
      </c>
      <c r="E19">
        <v>1.5720367743028001</v>
      </c>
      <c r="F19">
        <v>0.115942022942017</v>
      </c>
      <c r="G19">
        <v>1.9346674756603399E-2</v>
      </c>
      <c r="H19">
        <v>9.2084921309809609E-3</v>
      </c>
      <c r="I19">
        <v>2.10096012261483</v>
      </c>
      <c r="J19">
        <v>3.5644466936867403E-2</v>
      </c>
      <c r="K19">
        <v>1.6143586096352899E-3</v>
      </c>
      <c r="L19">
        <v>8.1630789144243009E-3</v>
      </c>
      <c r="M19">
        <v>0.19776344520971001</v>
      </c>
      <c r="N19">
        <v>0.84323014775517902</v>
      </c>
      <c r="O19">
        <v>9.4750365659264299E-3</v>
      </c>
      <c r="P19">
        <v>6.0327250807867003E-3</v>
      </c>
      <c r="Q19">
        <v>1.5706063908171399</v>
      </c>
      <c r="R19">
        <v>0.11627410459246799</v>
      </c>
      <c r="T19" t="str">
        <f t="shared" si="0"/>
        <v/>
      </c>
      <c r="U19" t="str">
        <f t="shared" si="1"/>
        <v>*</v>
      </c>
      <c r="V19" t="str">
        <f t="shared" si="2"/>
        <v/>
      </c>
      <c r="W19" t="str">
        <f t="shared" si="3"/>
        <v/>
      </c>
    </row>
    <row r="20" spans="1:23" x14ac:dyDescent="0.25">
      <c r="A20">
        <v>19</v>
      </c>
      <c r="B20" t="s">
        <v>118</v>
      </c>
      <c r="C20">
        <v>-2.03414590226519E-2</v>
      </c>
      <c r="D20">
        <v>1.0662282895932899E-2</v>
      </c>
      <c r="E20">
        <v>-1.9077958464609099</v>
      </c>
      <c r="F20">
        <v>5.64176078237534E-2</v>
      </c>
      <c r="G20">
        <v>-3.3563219419628601E-2</v>
      </c>
      <c r="H20">
        <v>1.44017566786267E-2</v>
      </c>
      <c r="I20">
        <v>-2.3304948256374001</v>
      </c>
      <c r="J20">
        <v>1.9780013185013001E-2</v>
      </c>
      <c r="K20">
        <v>-3.4005123907537198E-3</v>
      </c>
      <c r="L20">
        <v>1.6207605953608002E-2</v>
      </c>
      <c r="M20">
        <v>-0.20980966593630199</v>
      </c>
      <c r="N20">
        <v>0.83381622864785998</v>
      </c>
      <c r="O20">
        <v>-2.1428530280412299E-2</v>
      </c>
      <c r="P20">
        <v>1.0584810635930499E-2</v>
      </c>
      <c r="Q20">
        <v>-2.0244604289539598</v>
      </c>
      <c r="R20">
        <v>4.2922799547929401E-2</v>
      </c>
      <c r="T20" t="str">
        <f t="shared" si="0"/>
        <v>^</v>
      </c>
      <c r="U20" t="str">
        <f t="shared" si="1"/>
        <v>*</v>
      </c>
      <c r="V20" t="str">
        <f t="shared" si="2"/>
        <v/>
      </c>
      <c r="W20" t="str">
        <f t="shared" si="3"/>
        <v>*</v>
      </c>
    </row>
    <row r="21" spans="1:23" x14ac:dyDescent="0.25">
      <c r="A21">
        <v>20</v>
      </c>
      <c r="B21" t="s">
        <v>34</v>
      </c>
      <c r="C21">
        <v>4.81905840762139E-3</v>
      </c>
      <c r="D21">
        <v>1.0511621105786201E-3</v>
      </c>
      <c r="E21">
        <v>4.5845054336754298</v>
      </c>
      <c r="F21" s="1">
        <v>4.5506225419689197E-6</v>
      </c>
      <c r="G21">
        <v>5.0952984759823402E-3</v>
      </c>
      <c r="H21">
        <v>1.4449402744206501E-3</v>
      </c>
      <c r="I21">
        <v>3.5263038661063701</v>
      </c>
      <c r="J21">
        <v>4.2140316613581598E-4</v>
      </c>
      <c r="K21">
        <v>3.73802527055333E-3</v>
      </c>
      <c r="L21">
        <v>1.5481057720374001E-3</v>
      </c>
      <c r="M21">
        <v>2.41458002293595</v>
      </c>
      <c r="N21">
        <v>1.57533621002309E-2</v>
      </c>
      <c r="O21">
        <v>4.6590108775973601E-3</v>
      </c>
      <c r="P21">
        <v>1.0419991771736801E-3</v>
      </c>
      <c r="Q21">
        <v>4.4712231829534401</v>
      </c>
      <c r="R21" s="1">
        <v>7.7773481690708702E-6</v>
      </c>
      <c r="T21" t="str">
        <f t="shared" si="0"/>
        <v>***</v>
      </c>
      <c r="U21" t="str">
        <f t="shared" si="1"/>
        <v>***</v>
      </c>
      <c r="V21" t="str">
        <f t="shared" si="2"/>
        <v>*</v>
      </c>
      <c r="W21" t="str">
        <f t="shared" si="3"/>
        <v>***</v>
      </c>
    </row>
    <row r="22" spans="1:23" x14ac:dyDescent="0.25">
      <c r="A22">
        <v>21</v>
      </c>
      <c r="B22" t="s">
        <v>35</v>
      </c>
      <c r="C22">
        <v>-3.0281941094795602E-4</v>
      </c>
      <c r="D22">
        <v>4.1264180398082798E-4</v>
      </c>
      <c r="E22">
        <v>-0.73385538747311496</v>
      </c>
      <c r="F22">
        <v>0.463036879422772</v>
      </c>
      <c r="G22">
        <v>-6.9208070137209904E-4</v>
      </c>
      <c r="H22">
        <v>5.75136584311029E-4</v>
      </c>
      <c r="I22">
        <v>-1.20333277390302</v>
      </c>
      <c r="J22">
        <v>0.22884757123102401</v>
      </c>
      <c r="K22">
        <v>1.70740091056578E-4</v>
      </c>
      <c r="L22">
        <v>6.1798746287315904E-4</v>
      </c>
      <c r="M22">
        <v>0.27628406936084099</v>
      </c>
      <c r="N22">
        <v>0.78232989071471004</v>
      </c>
      <c r="O22">
        <v>-3.4419410173223497E-4</v>
      </c>
      <c r="P22">
        <v>4.0511326226230798E-4</v>
      </c>
      <c r="Q22">
        <v>-0.849624373712485</v>
      </c>
      <c r="R22">
        <v>0.39553395644450801</v>
      </c>
      <c r="T22" t="str">
        <f t="shared" si="0"/>
        <v/>
      </c>
      <c r="U22" t="str">
        <f t="shared" si="1"/>
        <v/>
      </c>
      <c r="V22" t="str">
        <f t="shared" si="2"/>
        <v/>
      </c>
      <c r="W22" t="str">
        <f t="shared" si="3"/>
        <v/>
      </c>
    </row>
    <row r="23" spans="1:23" x14ac:dyDescent="0.25">
      <c r="A23">
        <v>22</v>
      </c>
      <c r="B23" t="s">
        <v>36</v>
      </c>
      <c r="C23">
        <v>1.6974717627664301E-4</v>
      </c>
      <c r="D23">
        <v>2.1015851454737999E-4</v>
      </c>
      <c r="E23">
        <v>0.80771020218823197</v>
      </c>
      <c r="F23">
        <v>0.41925742913683001</v>
      </c>
      <c r="G23" s="1">
        <v>-5.6295136661138503E-5</v>
      </c>
      <c r="H23">
        <v>3.0558360835887999E-4</v>
      </c>
      <c r="I23">
        <v>-0.184221715829158</v>
      </c>
      <c r="J23">
        <v>0.85383952425507403</v>
      </c>
      <c r="K23">
        <v>4.9486462188560499E-4</v>
      </c>
      <c r="L23">
        <v>2.93898374469767E-4</v>
      </c>
      <c r="M23">
        <v>1.68379502873539</v>
      </c>
      <c r="N23">
        <v>9.2221288301101004E-2</v>
      </c>
      <c r="O23">
        <v>1.4596620545382101E-4</v>
      </c>
      <c r="P23">
        <v>2.0835727850983501E-4</v>
      </c>
      <c r="Q23">
        <v>0.70055726633486204</v>
      </c>
      <c r="R23">
        <v>0.48357935512373701</v>
      </c>
      <c r="T23" t="str">
        <f t="shared" si="0"/>
        <v/>
      </c>
      <c r="U23" t="str">
        <f t="shared" si="1"/>
        <v/>
      </c>
      <c r="V23" t="str">
        <f t="shared" si="2"/>
        <v>^</v>
      </c>
      <c r="W23" t="str">
        <f t="shared" si="3"/>
        <v/>
      </c>
    </row>
    <row r="24" spans="1:23" x14ac:dyDescent="0.25">
      <c r="A24">
        <v>23</v>
      </c>
      <c r="B24" t="s">
        <v>37</v>
      </c>
      <c r="C24">
        <v>-1.7006506248238001E-2</v>
      </c>
      <c r="D24">
        <v>3.8058033126131499E-2</v>
      </c>
      <c r="E24">
        <v>-0.44685720336295898</v>
      </c>
      <c r="F24">
        <v>0.65497816589132296</v>
      </c>
      <c r="G24">
        <v>2.2096113880660601E-2</v>
      </c>
      <c r="H24">
        <v>5.1888474184812697E-2</v>
      </c>
      <c r="I24">
        <v>0.42583857451580198</v>
      </c>
      <c r="J24">
        <v>0.67022547654593401</v>
      </c>
      <c r="K24">
        <v>-6.7730593390867302E-2</v>
      </c>
      <c r="L24">
        <v>5.7255064044015799E-2</v>
      </c>
      <c r="M24">
        <v>-1.1829624946152899</v>
      </c>
      <c r="N24">
        <v>0.23682401184163099</v>
      </c>
      <c r="O24">
        <v>-1.07788881698956E-2</v>
      </c>
      <c r="P24">
        <v>3.7830890291975998E-2</v>
      </c>
      <c r="Q24">
        <v>-0.28492293167580701</v>
      </c>
      <c r="R24">
        <v>0.77570318690251605</v>
      </c>
      <c r="T24" t="str">
        <f t="shared" si="0"/>
        <v/>
      </c>
      <c r="U24" t="str">
        <f t="shared" si="1"/>
        <v/>
      </c>
      <c r="V24" t="str">
        <f t="shared" si="2"/>
        <v/>
      </c>
      <c r="W24" t="str">
        <f t="shared" si="3"/>
        <v/>
      </c>
    </row>
    <row r="25" spans="1:23" x14ac:dyDescent="0.25">
      <c r="A25">
        <v>24</v>
      </c>
      <c r="B25" t="s">
        <v>38</v>
      </c>
      <c r="C25">
        <v>8.8360029176129298E-2</v>
      </c>
      <c r="D25">
        <v>5.4313394561953901E-2</v>
      </c>
      <c r="E25">
        <v>1.6268552147912501</v>
      </c>
      <c r="F25">
        <v>0.10376785158094801</v>
      </c>
      <c r="G25">
        <v>0.16988544498144301</v>
      </c>
      <c r="H25">
        <v>7.1577161836197306E-2</v>
      </c>
      <c r="I25">
        <v>2.3734588047822101</v>
      </c>
      <c r="J25">
        <v>1.76223587102541E-2</v>
      </c>
      <c r="K25">
        <v>-2.8846533523448001E-2</v>
      </c>
      <c r="L25">
        <v>8.6525347841508504E-2</v>
      </c>
      <c r="M25">
        <v>-0.333388241053792</v>
      </c>
      <c r="N25">
        <v>0.73884123823725401</v>
      </c>
      <c r="O25">
        <v>8.8817772648118007E-2</v>
      </c>
      <c r="P25">
        <v>5.4016474801031798E-2</v>
      </c>
      <c r="Q25">
        <v>1.6442719184337</v>
      </c>
      <c r="R25">
        <v>0.10012004717715001</v>
      </c>
      <c r="T25" t="str">
        <f t="shared" si="0"/>
        <v/>
      </c>
      <c r="U25" t="str">
        <f t="shared" si="1"/>
        <v>*</v>
      </c>
      <c r="V25" t="str">
        <f t="shared" si="2"/>
        <v/>
      </c>
      <c r="W25" t="str">
        <f t="shared" si="3"/>
        <v/>
      </c>
    </row>
    <row r="26" spans="1:23" x14ac:dyDescent="0.25">
      <c r="A26">
        <v>25</v>
      </c>
      <c r="B26" t="s">
        <v>40</v>
      </c>
      <c r="C26">
        <v>-0.31635725773623602</v>
      </c>
      <c r="D26">
        <v>9.9731621609811194E-2</v>
      </c>
      <c r="E26">
        <v>-3.1720857700875298</v>
      </c>
      <c r="F26">
        <v>1.5134830040643399E-3</v>
      </c>
      <c r="G26">
        <v>-0.17836831003043699</v>
      </c>
      <c r="H26">
        <v>0.144800206592992</v>
      </c>
      <c r="I26">
        <v>-1.23182358801324</v>
      </c>
      <c r="J26">
        <v>0.218014989983525</v>
      </c>
      <c r="K26">
        <v>-0.47285172770181599</v>
      </c>
      <c r="L26">
        <v>0.140341387902152</v>
      </c>
      <c r="M26">
        <v>-3.3692963620360801</v>
      </c>
      <c r="N26">
        <v>7.5360353331454101E-4</v>
      </c>
      <c r="O26">
        <v>-0.28429007791628902</v>
      </c>
      <c r="P26">
        <v>9.8857861636681005E-2</v>
      </c>
      <c r="Q26">
        <v>-2.87574577488942</v>
      </c>
      <c r="R26">
        <v>4.0307420892425E-3</v>
      </c>
      <c r="T26" t="str">
        <f t="shared" si="0"/>
        <v>**</v>
      </c>
      <c r="U26" t="str">
        <f t="shared" si="1"/>
        <v/>
      </c>
      <c r="V26" t="str">
        <f t="shared" si="2"/>
        <v>***</v>
      </c>
      <c r="W26" t="str">
        <f t="shared" si="3"/>
        <v>**</v>
      </c>
    </row>
    <row r="27" spans="1:23" x14ac:dyDescent="0.25">
      <c r="A27">
        <v>26</v>
      </c>
      <c r="B27" t="s">
        <v>41</v>
      </c>
      <c r="C27">
        <v>-8.7311855931940893E-2</v>
      </c>
      <c r="D27">
        <v>8.6287462421464803E-2</v>
      </c>
      <c r="E27">
        <v>-1.0118718696984299</v>
      </c>
      <c r="F27">
        <v>0.31159932090516101</v>
      </c>
      <c r="G27">
        <v>-4.8531486132588602E-3</v>
      </c>
      <c r="H27">
        <v>0.12721113805780901</v>
      </c>
      <c r="I27">
        <v>-3.8150343494713898E-2</v>
      </c>
      <c r="J27">
        <v>0.969567812196651</v>
      </c>
      <c r="K27">
        <v>-0.1667806436456</v>
      </c>
      <c r="L27">
        <v>0.118935692063876</v>
      </c>
      <c r="M27">
        <v>-1.4022758076358499</v>
      </c>
      <c r="N27">
        <v>0.16083290176005399</v>
      </c>
      <c r="O27">
        <v>-6.2975019190673207E-2</v>
      </c>
      <c r="P27">
        <v>8.5183741449199796E-2</v>
      </c>
      <c r="Q27">
        <v>-0.739284493957441</v>
      </c>
      <c r="R27">
        <v>0.45973426298101999</v>
      </c>
      <c r="T27" t="str">
        <f t="shared" si="0"/>
        <v/>
      </c>
      <c r="U27" t="str">
        <f t="shared" si="1"/>
        <v/>
      </c>
      <c r="V27" t="str">
        <f t="shared" si="2"/>
        <v/>
      </c>
      <c r="W27" t="str">
        <f t="shared" si="3"/>
        <v/>
      </c>
    </row>
    <row r="28" spans="1:23" x14ac:dyDescent="0.25">
      <c r="A28">
        <v>27</v>
      </c>
      <c r="B28" t="s">
        <v>39</v>
      </c>
      <c r="C28">
        <v>-0.114752724885302</v>
      </c>
      <c r="D28">
        <v>9.4429042934335197E-2</v>
      </c>
      <c r="E28">
        <v>-1.2152270246464301</v>
      </c>
      <c r="F28">
        <v>0.22427951588662901</v>
      </c>
      <c r="G28">
        <v>-0.137068736034551</v>
      </c>
      <c r="H28">
        <v>0.139394156159901</v>
      </c>
      <c r="I28">
        <v>-0.98331766417322097</v>
      </c>
      <c r="J28">
        <v>0.32545111903460699</v>
      </c>
      <c r="K28">
        <v>-7.7198054585248602E-2</v>
      </c>
      <c r="L28">
        <v>0.129578679157516</v>
      </c>
      <c r="M28">
        <v>-0.59576201183071698</v>
      </c>
      <c r="N28">
        <v>0.55133422486156602</v>
      </c>
      <c r="O28">
        <v>-9.8685354922082705E-2</v>
      </c>
      <c r="P28">
        <v>9.3453599234756601E-2</v>
      </c>
      <c r="Q28">
        <v>-1.0559823883741899</v>
      </c>
      <c r="R28">
        <v>0.29097626113706099</v>
      </c>
      <c r="T28" t="str">
        <f t="shared" si="0"/>
        <v/>
      </c>
      <c r="U28" t="str">
        <f t="shared" si="1"/>
        <v/>
      </c>
      <c r="V28" t="str">
        <f t="shared" si="2"/>
        <v/>
      </c>
      <c r="W28" t="str">
        <f t="shared" si="3"/>
        <v/>
      </c>
    </row>
    <row r="29" spans="1:23" x14ac:dyDescent="0.25">
      <c r="A29">
        <v>28</v>
      </c>
      <c r="B29" t="s">
        <v>43</v>
      </c>
      <c r="C29">
        <v>-9.1575711932286197E-2</v>
      </c>
      <c r="D29">
        <v>1.2804951837482899E-2</v>
      </c>
      <c r="E29">
        <v>-7.1515858157485601</v>
      </c>
      <c r="F29" s="1">
        <v>8.5781066261432797E-13</v>
      </c>
      <c r="G29">
        <v>-9.0938535604247805E-2</v>
      </c>
      <c r="H29">
        <v>1.80068085732231E-2</v>
      </c>
      <c r="I29">
        <v>-5.05023059663539</v>
      </c>
      <c r="J29" s="1">
        <v>4.41277045569622E-7</v>
      </c>
      <c r="K29">
        <v>-0.101139993731289</v>
      </c>
      <c r="L29">
        <v>1.87642267135914E-2</v>
      </c>
      <c r="M29">
        <v>-5.3900432602442896</v>
      </c>
      <c r="N29" s="1">
        <v>7.0440724922819797E-8</v>
      </c>
      <c r="O29">
        <v>-8.8349110034425304E-2</v>
      </c>
      <c r="P29">
        <v>1.26818725685799E-2</v>
      </c>
      <c r="Q29">
        <v>-6.9665666136178901</v>
      </c>
      <c r="R29" s="1">
        <v>3.24769157098817E-12</v>
      </c>
      <c r="T29" t="str">
        <f t="shared" si="0"/>
        <v>***</v>
      </c>
      <c r="U29" t="str">
        <f t="shared" si="1"/>
        <v>***</v>
      </c>
      <c r="V29" t="str">
        <f t="shared" si="2"/>
        <v>***</v>
      </c>
      <c r="W29" t="str">
        <f t="shared" si="3"/>
        <v>***</v>
      </c>
    </row>
    <row r="30" spans="1:23" x14ac:dyDescent="0.25">
      <c r="A30">
        <v>29</v>
      </c>
      <c r="B30" t="s">
        <v>44</v>
      </c>
      <c r="C30">
        <v>-3.06830949108042E-2</v>
      </c>
      <c r="D30">
        <v>3.3897466806728498E-2</v>
      </c>
      <c r="E30">
        <v>-0.90517368409115995</v>
      </c>
      <c r="F30">
        <v>0.365373381022571</v>
      </c>
      <c r="G30">
        <v>3.5248469442526E-2</v>
      </c>
      <c r="H30">
        <v>4.5745648491321497E-2</v>
      </c>
      <c r="I30">
        <v>0.77053163754390797</v>
      </c>
      <c r="J30">
        <v>0.44098459542558099</v>
      </c>
      <c r="K30">
        <v>-0.130218617410019</v>
      </c>
      <c r="L30">
        <v>5.3136201955183898E-2</v>
      </c>
      <c r="M30">
        <v>-2.45065722837789</v>
      </c>
      <c r="N30">
        <v>1.4259567110041499E-2</v>
      </c>
      <c r="O30">
        <v>-2.69325175399781E-2</v>
      </c>
      <c r="P30">
        <v>3.3056088877850699E-2</v>
      </c>
      <c r="Q30">
        <v>-0.81475209119565095</v>
      </c>
      <c r="R30">
        <v>0.41521422931601598</v>
      </c>
      <c r="T30" t="str">
        <f t="shared" si="0"/>
        <v/>
      </c>
      <c r="U30" t="str">
        <f t="shared" si="1"/>
        <v/>
      </c>
      <c r="V30" t="str">
        <f t="shared" si="2"/>
        <v>*</v>
      </c>
      <c r="W30" t="str">
        <f t="shared" si="3"/>
        <v/>
      </c>
    </row>
    <row r="31" spans="1:23" x14ac:dyDescent="0.25">
      <c r="A31">
        <v>30</v>
      </c>
      <c r="B31" t="s">
        <v>131</v>
      </c>
      <c r="C31">
        <v>0.22843796373724401</v>
      </c>
      <c r="D31">
        <v>0.43127601185180803</v>
      </c>
      <c r="E31">
        <v>0.52967927141688298</v>
      </c>
      <c r="F31">
        <v>0.59633432218128601</v>
      </c>
      <c r="G31">
        <v>0.58958896323431098</v>
      </c>
      <c r="H31">
        <v>0.85546221185079296</v>
      </c>
      <c r="I31">
        <v>0.68920515139848804</v>
      </c>
      <c r="J31">
        <v>0.49069417551730399</v>
      </c>
      <c r="K31">
        <v>9.7032567268410599E-2</v>
      </c>
      <c r="L31">
        <v>0.50382426292284899</v>
      </c>
      <c r="M31">
        <v>0.19259208896668301</v>
      </c>
      <c r="N31">
        <v>0.847278441029926</v>
      </c>
      <c r="O31">
        <v>-0.12682274855550399</v>
      </c>
      <c r="P31">
        <v>4.3776324058710202E-2</v>
      </c>
      <c r="Q31">
        <v>-2.8970625396827998</v>
      </c>
      <c r="R31">
        <v>3.76674658067325E-3</v>
      </c>
      <c r="T31" t="str">
        <f t="shared" si="0"/>
        <v/>
      </c>
      <c r="U31" t="str">
        <f t="shared" si="1"/>
        <v/>
      </c>
      <c r="V31" t="str">
        <f t="shared" si="2"/>
        <v/>
      </c>
      <c r="W31" t="str">
        <f t="shared" si="3"/>
        <v>**</v>
      </c>
    </row>
    <row r="32" spans="1:23" x14ac:dyDescent="0.25">
      <c r="A32">
        <v>31</v>
      </c>
      <c r="B32" t="s">
        <v>145</v>
      </c>
      <c r="C32">
        <v>-0.22322024066534399</v>
      </c>
      <c r="D32">
        <v>0.47933522865167899</v>
      </c>
      <c r="E32">
        <v>-0.465687116912395</v>
      </c>
      <c r="F32">
        <v>0.64143947526152401</v>
      </c>
      <c r="G32">
        <v>-8.0794886951424602E-2</v>
      </c>
      <c r="H32">
        <v>0.90380781368636298</v>
      </c>
      <c r="I32">
        <v>-8.9393879680998004E-2</v>
      </c>
      <c r="J32">
        <v>0.92876888730639096</v>
      </c>
      <c r="K32">
        <v>-1.5864189447866099E-2</v>
      </c>
      <c r="L32">
        <v>0.59520669455818198</v>
      </c>
      <c r="M32">
        <v>-2.6653244314803901E-2</v>
      </c>
      <c r="N32">
        <v>0.97873630550095603</v>
      </c>
      <c r="O32">
        <v>-0.58111798665492997</v>
      </c>
      <c r="P32">
        <v>0.204722108700616</v>
      </c>
      <c r="Q32">
        <v>-2.8385697585049399</v>
      </c>
      <c r="R32">
        <v>4.5316212865180103E-3</v>
      </c>
      <c r="T32" t="str">
        <f t="shared" si="0"/>
        <v/>
      </c>
      <c r="U32" t="str">
        <f t="shared" si="1"/>
        <v/>
      </c>
      <c r="V32" t="str">
        <f t="shared" si="2"/>
        <v/>
      </c>
      <c r="W32" t="str">
        <f t="shared" si="3"/>
        <v>**</v>
      </c>
    </row>
    <row r="33" spans="1:23" x14ac:dyDescent="0.25">
      <c r="A33">
        <v>32</v>
      </c>
      <c r="B33" t="s">
        <v>46</v>
      </c>
      <c r="C33">
        <v>0.122645735739283</v>
      </c>
      <c r="D33">
        <v>0.44843579772057901</v>
      </c>
      <c r="E33">
        <v>0.27349675552821101</v>
      </c>
      <c r="F33">
        <v>0.78447138602195798</v>
      </c>
      <c r="G33">
        <v>0.71250446427540404</v>
      </c>
      <c r="H33">
        <v>0.87491291476196298</v>
      </c>
      <c r="I33">
        <v>0.81437186747809598</v>
      </c>
      <c r="J33">
        <v>0.41543194997191302</v>
      </c>
      <c r="K33">
        <v>-0.199425943636269</v>
      </c>
      <c r="L33">
        <v>0.532170510709291</v>
      </c>
      <c r="M33">
        <v>-0.37474068860085602</v>
      </c>
      <c r="N33">
        <v>0.70785332855869598</v>
      </c>
      <c r="O33">
        <v>-0.250516575216368</v>
      </c>
      <c r="P33">
        <v>0.119871392442836</v>
      </c>
      <c r="Q33">
        <v>-2.0898779109105101</v>
      </c>
      <c r="R33">
        <v>3.6628768309957399E-2</v>
      </c>
      <c r="T33" t="str">
        <f t="shared" si="0"/>
        <v/>
      </c>
      <c r="U33" t="str">
        <f t="shared" si="1"/>
        <v/>
      </c>
      <c r="V33" t="str">
        <f t="shared" si="2"/>
        <v/>
      </c>
      <c r="W33" t="str">
        <f t="shared" si="3"/>
        <v>*</v>
      </c>
    </row>
    <row r="34" spans="1:23" x14ac:dyDescent="0.25">
      <c r="A34">
        <v>33</v>
      </c>
      <c r="B34" t="s">
        <v>129</v>
      </c>
      <c r="C34">
        <v>-0.239520858865924</v>
      </c>
      <c r="D34">
        <v>0.45201372355514302</v>
      </c>
      <c r="E34">
        <v>-0.52989731590904698</v>
      </c>
      <c r="F34">
        <v>0.59618312724661404</v>
      </c>
      <c r="G34">
        <v>0.17473176996436901</v>
      </c>
      <c r="H34">
        <v>0.87795744905631201</v>
      </c>
      <c r="I34">
        <v>0.19902077276317101</v>
      </c>
      <c r="J34">
        <v>0.84224649531075901</v>
      </c>
      <c r="K34">
        <v>-0.377201653419451</v>
      </c>
      <c r="L34">
        <v>0.53800793451408102</v>
      </c>
      <c r="M34">
        <v>-0.70110797484823695</v>
      </c>
      <c r="N34">
        <v>0.48323563383726797</v>
      </c>
      <c r="O34">
        <v>-0.61130198438295702</v>
      </c>
      <c r="P34">
        <v>0.13281950526398301</v>
      </c>
      <c r="Q34">
        <v>-4.6025015916749297</v>
      </c>
      <c r="R34" s="1">
        <v>4.1744637195896296E-6</v>
      </c>
      <c r="T34" t="str">
        <f t="shared" si="0"/>
        <v/>
      </c>
      <c r="U34" t="str">
        <f t="shared" si="1"/>
        <v/>
      </c>
      <c r="V34" t="str">
        <f t="shared" si="2"/>
        <v/>
      </c>
      <c r="W34" t="str">
        <f t="shared" si="3"/>
        <v>***</v>
      </c>
    </row>
    <row r="35" spans="1:23" x14ac:dyDescent="0.25">
      <c r="A35">
        <v>34</v>
      </c>
      <c r="B35" t="s">
        <v>130</v>
      </c>
      <c r="C35">
        <v>2.5870001174496102E-2</v>
      </c>
      <c r="D35">
        <v>0.44015625792437502</v>
      </c>
      <c r="E35">
        <v>5.8774584499809497E-2</v>
      </c>
      <c r="F35">
        <v>0.95313165208685002</v>
      </c>
      <c r="G35">
        <v>0.42020018223051098</v>
      </c>
      <c r="H35">
        <v>0.87420265247039497</v>
      </c>
      <c r="I35">
        <v>0.48066678938009899</v>
      </c>
      <c r="J35">
        <v>0.63075333830576497</v>
      </c>
      <c r="K35">
        <v>-0.138226574965993</v>
      </c>
      <c r="L35">
        <v>0.51360668973763801</v>
      </c>
      <c r="M35">
        <v>-0.269129233960334</v>
      </c>
      <c r="N35">
        <v>0.78783023463910495</v>
      </c>
      <c r="O35">
        <v>-0.28675113298806498</v>
      </c>
      <c r="P35">
        <v>0.118466178497765</v>
      </c>
      <c r="Q35">
        <v>-2.4205316371665901</v>
      </c>
      <c r="R35">
        <v>1.5497830658223299E-2</v>
      </c>
      <c r="T35" t="str">
        <f t="shared" si="0"/>
        <v/>
      </c>
      <c r="U35" t="str">
        <f t="shared" si="1"/>
        <v/>
      </c>
      <c r="V35" t="str">
        <f t="shared" si="2"/>
        <v/>
      </c>
      <c r="W35" t="str">
        <f t="shared" si="3"/>
        <v>*</v>
      </c>
    </row>
    <row r="36" spans="1:23" x14ac:dyDescent="0.25">
      <c r="A36">
        <v>35</v>
      </c>
      <c r="B36" t="s">
        <v>45</v>
      </c>
      <c r="C36">
        <v>-0.241065845183106</v>
      </c>
      <c r="D36">
        <v>0.52186632037691705</v>
      </c>
      <c r="E36">
        <v>-0.461930260241736</v>
      </c>
      <c r="F36">
        <v>0.64413133296648195</v>
      </c>
      <c r="G36">
        <v>-0.101194600308605</v>
      </c>
      <c r="H36">
        <v>1.03481665799275</v>
      </c>
      <c r="I36">
        <v>-9.7789883383684495E-2</v>
      </c>
      <c r="J36">
        <v>0.92209914076973898</v>
      </c>
      <c r="K36">
        <v>-0.23823111677634601</v>
      </c>
      <c r="L36">
        <v>0.60920266560874403</v>
      </c>
      <c r="M36">
        <v>-0.39105396319678598</v>
      </c>
      <c r="N36">
        <v>0.69575734848257298</v>
      </c>
      <c r="O36">
        <v>-0.68177224250119495</v>
      </c>
      <c r="P36">
        <v>0.29162230464171801</v>
      </c>
      <c r="Q36">
        <v>-2.3378604161941898</v>
      </c>
      <c r="R36">
        <v>1.9394490271456299E-2</v>
      </c>
      <c r="T36" t="str">
        <f t="shared" si="0"/>
        <v/>
      </c>
      <c r="U36" t="str">
        <f t="shared" si="1"/>
        <v/>
      </c>
      <c r="V36" t="str">
        <f t="shared" si="2"/>
        <v/>
      </c>
      <c r="W36" t="str">
        <f t="shared" si="3"/>
        <v>*</v>
      </c>
    </row>
    <row r="37" spans="1:23" x14ac:dyDescent="0.25">
      <c r="A37">
        <v>36</v>
      </c>
      <c r="B37" t="s">
        <v>106</v>
      </c>
      <c r="C37">
        <v>0.146062854946299</v>
      </c>
      <c r="D37">
        <v>0.111635275063438</v>
      </c>
      <c r="E37">
        <v>1.30839338070603</v>
      </c>
      <c r="F37">
        <v>0.190739916610697</v>
      </c>
      <c r="G37">
        <v>0.31211189481735502</v>
      </c>
      <c r="H37">
        <v>0.16778356316811299</v>
      </c>
      <c r="I37">
        <v>1.8602054273017801</v>
      </c>
      <c r="J37">
        <v>6.2856467497298299E-2</v>
      </c>
      <c r="K37">
        <v>-3.45356709300731E-3</v>
      </c>
      <c r="L37">
        <v>0.152115754889523</v>
      </c>
      <c r="M37">
        <v>-2.2703546358597299E-2</v>
      </c>
      <c r="N37">
        <v>0.98188674698081801</v>
      </c>
      <c r="O37" t="s">
        <v>170</v>
      </c>
      <c r="P37" t="s">
        <v>170</v>
      </c>
      <c r="Q37" t="s">
        <v>170</v>
      </c>
      <c r="R37" t="s">
        <v>170</v>
      </c>
      <c r="T37" t="str">
        <f t="shared" si="0"/>
        <v/>
      </c>
      <c r="U37" t="str">
        <f t="shared" si="1"/>
        <v>^</v>
      </c>
      <c r="V37" t="str">
        <f t="shared" si="2"/>
        <v/>
      </c>
      <c r="W37" t="str">
        <f t="shared" si="3"/>
        <v/>
      </c>
    </row>
    <row r="38" spans="1:23" x14ac:dyDescent="0.25">
      <c r="A38">
        <v>37</v>
      </c>
      <c r="B38" t="s">
        <v>62</v>
      </c>
      <c r="C38">
        <v>0.17496239391285401</v>
      </c>
      <c r="D38">
        <v>0.37312987831651501</v>
      </c>
      <c r="E38">
        <v>0.46890480789758399</v>
      </c>
      <c r="F38">
        <v>0.63913767953515499</v>
      </c>
      <c r="G38">
        <v>0.47514071580439299</v>
      </c>
      <c r="H38">
        <v>0.48324994405393501</v>
      </c>
      <c r="I38">
        <v>0.98321939122948698</v>
      </c>
      <c r="J38">
        <v>0.325499473032068</v>
      </c>
      <c r="K38">
        <v>5.0851116850946801E-2</v>
      </c>
      <c r="L38">
        <v>0.63848587218469699</v>
      </c>
      <c r="M38">
        <v>7.9643292148266806E-2</v>
      </c>
      <c r="N38">
        <v>0.93652096239987503</v>
      </c>
      <c r="O38" t="s">
        <v>170</v>
      </c>
      <c r="P38" t="s">
        <v>170</v>
      </c>
      <c r="Q38" t="s">
        <v>170</v>
      </c>
      <c r="R38" t="s">
        <v>170</v>
      </c>
      <c r="T38" t="str">
        <f t="shared" si="0"/>
        <v/>
      </c>
      <c r="U38" t="str">
        <f t="shared" si="1"/>
        <v/>
      </c>
      <c r="V38" t="str">
        <f t="shared" si="2"/>
        <v/>
      </c>
      <c r="W38" t="str">
        <f t="shared" si="3"/>
        <v/>
      </c>
    </row>
    <row r="39" spans="1:23" x14ac:dyDescent="0.25">
      <c r="A39">
        <v>38</v>
      </c>
      <c r="B39" t="s">
        <v>64</v>
      </c>
      <c r="C39">
        <v>0.15131114891240099</v>
      </c>
      <c r="D39">
        <v>0.42989808383161399</v>
      </c>
      <c r="E39">
        <v>0.35196981471466099</v>
      </c>
      <c r="F39">
        <v>0.72486090017212601</v>
      </c>
      <c r="G39">
        <v>1.37757004155709</v>
      </c>
      <c r="H39">
        <v>0.72427530999832801</v>
      </c>
      <c r="I39">
        <v>1.9019977935742001</v>
      </c>
      <c r="J39">
        <v>5.7171443051181797E-2</v>
      </c>
      <c r="K39">
        <v>-2.46508560971208E-2</v>
      </c>
      <c r="L39">
        <v>0.68329140183549897</v>
      </c>
      <c r="M39">
        <v>-3.60766373335039E-2</v>
      </c>
      <c r="N39">
        <v>0.97122125090557798</v>
      </c>
      <c r="O39" t="s">
        <v>170</v>
      </c>
      <c r="P39" t="s">
        <v>170</v>
      </c>
      <c r="Q39" t="s">
        <v>170</v>
      </c>
      <c r="R39" t="s">
        <v>170</v>
      </c>
      <c r="T39" t="str">
        <f t="shared" si="0"/>
        <v/>
      </c>
      <c r="U39" t="str">
        <f t="shared" si="1"/>
        <v>^</v>
      </c>
      <c r="V39" t="str">
        <f t="shared" si="2"/>
        <v/>
      </c>
      <c r="W39" t="str">
        <f t="shared" si="3"/>
        <v/>
      </c>
    </row>
    <row r="40" spans="1:23" x14ac:dyDescent="0.25">
      <c r="A40">
        <v>39</v>
      </c>
      <c r="B40" t="s">
        <v>67</v>
      </c>
      <c r="C40">
        <v>0.17094928374745</v>
      </c>
      <c r="D40">
        <v>0.38005052151406299</v>
      </c>
      <c r="E40">
        <v>0.44980673376374902</v>
      </c>
      <c r="F40">
        <v>0.65284980201320697</v>
      </c>
      <c r="G40">
        <v>0.39326455147595402</v>
      </c>
      <c r="H40">
        <v>0.50815732141868197</v>
      </c>
      <c r="I40">
        <v>0.77390314947747296</v>
      </c>
      <c r="J40">
        <v>0.43898806698334503</v>
      </c>
      <c r="K40">
        <v>0.15551345002942499</v>
      </c>
      <c r="L40">
        <v>0.64362032536639802</v>
      </c>
      <c r="M40">
        <v>0.24162296294930599</v>
      </c>
      <c r="N40">
        <v>0.809072327351541</v>
      </c>
      <c r="O40" t="s">
        <v>170</v>
      </c>
      <c r="P40" t="s">
        <v>170</v>
      </c>
      <c r="Q40" t="s">
        <v>170</v>
      </c>
      <c r="R40" t="s">
        <v>170</v>
      </c>
      <c r="T40" t="str">
        <f t="shared" si="0"/>
        <v/>
      </c>
      <c r="U40" t="str">
        <f t="shared" si="1"/>
        <v/>
      </c>
      <c r="V40" t="str">
        <f t="shared" si="2"/>
        <v/>
      </c>
      <c r="W40" t="str">
        <f t="shared" si="3"/>
        <v/>
      </c>
    </row>
    <row r="41" spans="1:23" x14ac:dyDescent="0.25">
      <c r="A41">
        <v>40</v>
      </c>
      <c r="B41" t="s">
        <v>61</v>
      </c>
      <c r="C41">
        <v>0.183205327737371</v>
      </c>
      <c r="D41">
        <v>0.375210762561762</v>
      </c>
      <c r="E41">
        <v>0.48827311478629198</v>
      </c>
      <c r="F41">
        <v>0.62535640208151499</v>
      </c>
      <c r="G41">
        <v>0.36473590196495997</v>
      </c>
      <c r="H41">
        <v>0.48230437733269499</v>
      </c>
      <c r="I41">
        <v>0.75623593545236201</v>
      </c>
      <c r="J41">
        <v>0.44950775087924899</v>
      </c>
      <c r="K41">
        <v>0.28299646204024997</v>
      </c>
      <c r="L41">
        <v>0.64875426722669605</v>
      </c>
      <c r="M41">
        <v>0.43621518398639197</v>
      </c>
      <c r="N41">
        <v>0.66268061234950204</v>
      </c>
      <c r="O41" t="s">
        <v>170</v>
      </c>
      <c r="P41" t="s">
        <v>170</v>
      </c>
      <c r="Q41" t="s">
        <v>170</v>
      </c>
      <c r="R41" t="s">
        <v>170</v>
      </c>
      <c r="T41" t="str">
        <f t="shared" si="0"/>
        <v/>
      </c>
      <c r="U41" t="str">
        <f t="shared" si="1"/>
        <v/>
      </c>
      <c r="V41" t="str">
        <f t="shared" si="2"/>
        <v/>
      </c>
      <c r="W41" t="str">
        <f t="shared" si="3"/>
        <v/>
      </c>
    </row>
    <row r="42" spans="1:23" x14ac:dyDescent="0.25">
      <c r="A42">
        <v>41</v>
      </c>
      <c r="B42" t="s">
        <v>48</v>
      </c>
      <c r="C42">
        <v>0.29768817134627401</v>
      </c>
      <c r="D42">
        <v>0.469607142252638</v>
      </c>
      <c r="E42">
        <v>0.63390895189180096</v>
      </c>
      <c r="F42">
        <v>0.52614024310346097</v>
      </c>
      <c r="G42">
        <v>1.3439975440807299</v>
      </c>
      <c r="H42">
        <v>0.67948291529336402</v>
      </c>
      <c r="I42">
        <v>1.9779710627462399</v>
      </c>
      <c r="J42">
        <v>4.7931971219111497E-2</v>
      </c>
      <c r="K42">
        <v>-0.126532172638367</v>
      </c>
      <c r="L42">
        <v>0.73481532270348404</v>
      </c>
      <c r="M42">
        <v>-0.172195882052157</v>
      </c>
      <c r="N42">
        <v>0.86328353517421896</v>
      </c>
      <c r="O42" t="s">
        <v>170</v>
      </c>
      <c r="P42" t="s">
        <v>170</v>
      </c>
      <c r="Q42" t="s">
        <v>170</v>
      </c>
      <c r="R42" t="s">
        <v>170</v>
      </c>
      <c r="T42" t="str">
        <f t="shared" si="0"/>
        <v/>
      </c>
      <c r="U42" t="str">
        <f t="shared" si="1"/>
        <v>*</v>
      </c>
      <c r="V42" t="str">
        <f t="shared" si="2"/>
        <v/>
      </c>
      <c r="W42" t="str">
        <f t="shared" si="3"/>
        <v/>
      </c>
    </row>
    <row r="43" spans="1:23" x14ac:dyDescent="0.25">
      <c r="A43">
        <v>42</v>
      </c>
      <c r="B43" t="s">
        <v>55</v>
      </c>
      <c r="C43">
        <v>-0.46596706932144799</v>
      </c>
      <c r="D43">
        <v>0.45859758024792202</v>
      </c>
      <c r="E43">
        <v>-1.0160696204928601</v>
      </c>
      <c r="F43">
        <v>0.309596234509738</v>
      </c>
      <c r="G43">
        <v>-4.5292212984479698E-2</v>
      </c>
      <c r="H43">
        <v>0.65166471758243505</v>
      </c>
      <c r="I43">
        <v>-6.9502324987773006E-2</v>
      </c>
      <c r="J43">
        <v>0.94458978205815203</v>
      </c>
      <c r="K43">
        <v>-0.61985103389235097</v>
      </c>
      <c r="L43">
        <v>0.72372740133373303</v>
      </c>
      <c r="M43">
        <v>-0.85647031292451903</v>
      </c>
      <c r="N43">
        <v>0.39173768687870197</v>
      </c>
      <c r="O43" t="s">
        <v>170</v>
      </c>
      <c r="P43" t="s">
        <v>170</v>
      </c>
      <c r="Q43" t="s">
        <v>170</v>
      </c>
      <c r="R43" t="s">
        <v>170</v>
      </c>
      <c r="T43" t="str">
        <f t="shared" si="0"/>
        <v/>
      </c>
      <c r="U43" t="str">
        <f t="shared" si="1"/>
        <v/>
      </c>
      <c r="V43" t="str">
        <f t="shared" si="2"/>
        <v/>
      </c>
      <c r="W43" t="str">
        <f t="shared" si="3"/>
        <v/>
      </c>
    </row>
    <row r="44" spans="1:23" x14ac:dyDescent="0.25">
      <c r="A44">
        <v>43</v>
      </c>
      <c r="B44" t="s">
        <v>54</v>
      </c>
      <c r="C44">
        <v>0.158155507191306</v>
      </c>
      <c r="D44">
        <v>0.42437920258788098</v>
      </c>
      <c r="E44">
        <v>0.37267497140969102</v>
      </c>
      <c r="F44">
        <v>0.70939036657365295</v>
      </c>
      <c r="G44">
        <v>0.52791469474509201</v>
      </c>
      <c r="H44">
        <v>0.53245513164963298</v>
      </c>
      <c r="I44">
        <v>0.99147263941193797</v>
      </c>
      <c r="J44">
        <v>0.32145484600259799</v>
      </c>
      <c r="K44">
        <v>-0.34499331842370101</v>
      </c>
      <c r="L44">
        <v>0.88234069936099802</v>
      </c>
      <c r="M44">
        <v>-0.39099785227355999</v>
      </c>
      <c r="N44">
        <v>0.69579882338653398</v>
      </c>
      <c r="O44" t="s">
        <v>170</v>
      </c>
      <c r="P44" t="s">
        <v>170</v>
      </c>
      <c r="Q44" t="s">
        <v>170</v>
      </c>
      <c r="R44" t="s">
        <v>170</v>
      </c>
      <c r="T44" t="str">
        <f t="shared" si="0"/>
        <v/>
      </c>
      <c r="U44" t="str">
        <f t="shared" si="1"/>
        <v/>
      </c>
      <c r="V44" t="str">
        <f t="shared" si="2"/>
        <v/>
      </c>
      <c r="W44" t="str">
        <f t="shared" si="3"/>
        <v/>
      </c>
    </row>
    <row r="45" spans="1:23" x14ac:dyDescent="0.25">
      <c r="A45">
        <v>44</v>
      </c>
      <c r="B45" t="s">
        <v>60</v>
      </c>
      <c r="C45">
        <v>0.108393571583436</v>
      </c>
      <c r="D45">
        <v>0.39272534018070199</v>
      </c>
      <c r="E45">
        <v>0.276003508033277</v>
      </c>
      <c r="F45">
        <v>0.78254537183265604</v>
      </c>
      <c r="G45">
        <v>0.258615764497381</v>
      </c>
      <c r="H45">
        <v>0.50641249195835403</v>
      </c>
      <c r="I45">
        <v>0.51068204004463802</v>
      </c>
      <c r="J45">
        <v>0.60957371874905097</v>
      </c>
      <c r="K45">
        <v>-6.3940784357935402E-3</v>
      </c>
      <c r="L45">
        <v>0.69457826824515001</v>
      </c>
      <c r="M45">
        <v>-9.2056989516072201E-3</v>
      </c>
      <c r="N45">
        <v>0.99265501867687</v>
      </c>
      <c r="O45" t="s">
        <v>170</v>
      </c>
      <c r="P45" t="s">
        <v>170</v>
      </c>
      <c r="Q45" t="s">
        <v>170</v>
      </c>
      <c r="R45" t="s">
        <v>170</v>
      </c>
      <c r="T45" t="str">
        <f t="shared" si="0"/>
        <v/>
      </c>
      <c r="U45" t="str">
        <f t="shared" si="1"/>
        <v/>
      </c>
      <c r="V45" t="str">
        <f t="shared" si="2"/>
        <v/>
      </c>
      <c r="W45" t="str">
        <f t="shared" si="3"/>
        <v/>
      </c>
    </row>
    <row r="46" spans="1:23" x14ac:dyDescent="0.25">
      <c r="A46">
        <v>45</v>
      </c>
      <c r="B46" t="s">
        <v>56</v>
      </c>
      <c r="C46">
        <v>-6.28752973322836E-2</v>
      </c>
      <c r="D46">
        <v>0.41062309226531102</v>
      </c>
      <c r="E46">
        <v>-0.153121679020572</v>
      </c>
      <c r="F46">
        <v>0.87830232008855202</v>
      </c>
      <c r="G46">
        <v>0.121902944268719</v>
      </c>
      <c r="H46">
        <v>0.51584787048717395</v>
      </c>
      <c r="I46">
        <v>0.236315687711557</v>
      </c>
      <c r="J46">
        <v>0.81318771460379302</v>
      </c>
      <c r="K46">
        <v>-0.82105708348724205</v>
      </c>
      <c r="L46">
        <v>0.79225353672658405</v>
      </c>
      <c r="M46">
        <v>-1.0363564760842401</v>
      </c>
      <c r="N46">
        <v>0.300035867502287</v>
      </c>
      <c r="O46" t="s">
        <v>170</v>
      </c>
      <c r="P46" t="s">
        <v>170</v>
      </c>
      <c r="Q46" t="s">
        <v>170</v>
      </c>
      <c r="R46" t="s">
        <v>170</v>
      </c>
      <c r="T46" t="str">
        <f t="shared" si="0"/>
        <v/>
      </c>
      <c r="U46" t="str">
        <f t="shared" si="1"/>
        <v/>
      </c>
      <c r="V46" t="str">
        <f t="shared" si="2"/>
        <v/>
      </c>
      <c r="W46" t="str">
        <f t="shared" si="3"/>
        <v/>
      </c>
    </row>
    <row r="47" spans="1:23" x14ac:dyDescent="0.25">
      <c r="A47">
        <v>46</v>
      </c>
      <c r="B47" t="s">
        <v>52</v>
      </c>
      <c r="C47">
        <v>-6.1655586824669699E-2</v>
      </c>
      <c r="D47">
        <v>0.44774373727063199</v>
      </c>
      <c r="E47">
        <v>-0.13770284582987499</v>
      </c>
      <c r="F47">
        <v>0.89047527018233197</v>
      </c>
      <c r="G47">
        <v>4.8244401393193199E-2</v>
      </c>
      <c r="H47">
        <v>0.56948454773629797</v>
      </c>
      <c r="I47">
        <v>8.4715909474567502E-2</v>
      </c>
      <c r="J47">
        <v>0.93248724750544398</v>
      </c>
      <c r="K47">
        <v>2.1445968840575098E-2</v>
      </c>
      <c r="L47">
        <v>0.78332781767239601</v>
      </c>
      <c r="M47">
        <v>2.7378025338485101E-2</v>
      </c>
      <c r="N47">
        <v>0.97815822491781601</v>
      </c>
      <c r="O47" t="s">
        <v>170</v>
      </c>
      <c r="P47" t="s">
        <v>170</v>
      </c>
      <c r="Q47" t="s">
        <v>170</v>
      </c>
      <c r="R47" t="s">
        <v>170</v>
      </c>
      <c r="T47" t="str">
        <f t="shared" si="0"/>
        <v/>
      </c>
      <c r="U47" t="str">
        <f t="shared" si="1"/>
        <v/>
      </c>
      <c r="V47" t="str">
        <f t="shared" si="2"/>
        <v/>
      </c>
      <c r="W47" t="str">
        <f t="shared" si="3"/>
        <v/>
      </c>
    </row>
    <row r="48" spans="1:23" x14ac:dyDescent="0.25">
      <c r="A48">
        <v>47</v>
      </c>
      <c r="B48" t="s">
        <v>57</v>
      </c>
      <c r="C48">
        <v>0.10038734882861</v>
      </c>
      <c r="D48">
        <v>0.406691181707239</v>
      </c>
      <c r="E48">
        <v>0.24683925628088599</v>
      </c>
      <c r="F48">
        <v>0.80503262819209098</v>
      </c>
      <c r="G48">
        <v>0.232801888469997</v>
      </c>
      <c r="H48">
        <v>0.56104540129914704</v>
      </c>
      <c r="I48">
        <v>0.41494304726663001</v>
      </c>
      <c r="J48">
        <v>0.67818359597357802</v>
      </c>
      <c r="K48">
        <v>2.2949454278738499E-2</v>
      </c>
      <c r="L48">
        <v>0.67235374845818596</v>
      </c>
      <c r="M48">
        <v>3.4133005625930198E-2</v>
      </c>
      <c r="N48">
        <v>0.97277108912846499</v>
      </c>
      <c r="O48" t="s">
        <v>170</v>
      </c>
      <c r="P48" t="s">
        <v>170</v>
      </c>
      <c r="Q48" t="s">
        <v>170</v>
      </c>
      <c r="R48" t="s">
        <v>170</v>
      </c>
      <c r="T48" t="str">
        <f t="shared" si="0"/>
        <v/>
      </c>
      <c r="U48" t="str">
        <f t="shared" si="1"/>
        <v/>
      </c>
      <c r="V48" t="str">
        <f t="shared" si="2"/>
        <v/>
      </c>
      <c r="W48" t="str">
        <f t="shared" si="3"/>
        <v/>
      </c>
    </row>
    <row r="49" spans="1:23" x14ac:dyDescent="0.25">
      <c r="A49">
        <v>48</v>
      </c>
      <c r="B49" t="s">
        <v>59</v>
      </c>
      <c r="C49">
        <v>0.244294116607946</v>
      </c>
      <c r="D49">
        <v>0.37973201427660502</v>
      </c>
      <c r="E49">
        <v>0.64333294908866201</v>
      </c>
      <c r="F49">
        <v>0.52000808081601602</v>
      </c>
      <c r="G49">
        <v>0.35310479305880899</v>
      </c>
      <c r="H49">
        <v>0.49305762182850799</v>
      </c>
      <c r="I49">
        <v>0.71615319878702399</v>
      </c>
      <c r="J49">
        <v>0.47389675793265001</v>
      </c>
      <c r="K49">
        <v>0.23014396671620799</v>
      </c>
      <c r="L49">
        <v>0.64857274707996404</v>
      </c>
      <c r="M49">
        <v>0.35484680439067801</v>
      </c>
      <c r="N49">
        <v>0.72270436224343404</v>
      </c>
      <c r="O49" t="s">
        <v>170</v>
      </c>
      <c r="P49" t="s">
        <v>170</v>
      </c>
      <c r="Q49" t="s">
        <v>170</v>
      </c>
      <c r="R49" t="s">
        <v>170</v>
      </c>
      <c r="T49" t="str">
        <f t="shared" si="0"/>
        <v/>
      </c>
      <c r="U49" t="str">
        <f t="shared" si="1"/>
        <v/>
      </c>
      <c r="V49" t="str">
        <f t="shared" si="2"/>
        <v/>
      </c>
      <c r="W49" t="str">
        <f t="shared" si="3"/>
        <v/>
      </c>
    </row>
    <row r="50" spans="1:23" x14ac:dyDescent="0.25">
      <c r="A50">
        <v>49</v>
      </c>
      <c r="B50" t="s">
        <v>66</v>
      </c>
      <c r="C50">
        <v>0.106900705617545</v>
      </c>
      <c r="D50">
        <v>0.38893811503390402</v>
      </c>
      <c r="E50">
        <v>0.274852737454715</v>
      </c>
      <c r="F50">
        <v>0.78342937914655197</v>
      </c>
      <c r="G50">
        <v>0.18367486420861701</v>
      </c>
      <c r="H50">
        <v>0.50892019899562702</v>
      </c>
      <c r="I50">
        <v>0.360910933720269</v>
      </c>
      <c r="J50">
        <v>0.71816602978599697</v>
      </c>
      <c r="K50">
        <v>0.31989540890425699</v>
      </c>
      <c r="L50">
        <v>0.65908099904158801</v>
      </c>
      <c r="M50">
        <v>0.48536584937122601</v>
      </c>
      <c r="N50">
        <v>0.62741685267593805</v>
      </c>
      <c r="O50" t="s">
        <v>170</v>
      </c>
      <c r="P50" t="s">
        <v>170</v>
      </c>
      <c r="Q50" t="s">
        <v>170</v>
      </c>
      <c r="R50" t="s">
        <v>170</v>
      </c>
      <c r="T50" t="str">
        <f t="shared" si="0"/>
        <v/>
      </c>
      <c r="U50" t="str">
        <f t="shared" si="1"/>
        <v/>
      </c>
      <c r="V50" t="str">
        <f t="shared" si="2"/>
        <v/>
      </c>
      <c r="W50" t="str">
        <f t="shared" si="3"/>
        <v/>
      </c>
    </row>
    <row r="51" spans="1:23" x14ac:dyDescent="0.25">
      <c r="A51">
        <v>50</v>
      </c>
      <c r="B51" t="s">
        <v>65</v>
      </c>
      <c r="C51">
        <v>0.245669328730174</v>
      </c>
      <c r="D51">
        <v>0.44190521135269101</v>
      </c>
      <c r="E51">
        <v>0.55593218278229894</v>
      </c>
      <c r="F51">
        <v>0.578257216561605</v>
      </c>
      <c r="G51">
        <v>1.0235448673899901</v>
      </c>
      <c r="H51">
        <v>0.73684668610158499</v>
      </c>
      <c r="I51">
        <v>1.3890879699890299</v>
      </c>
      <c r="J51">
        <v>0.16480600143109</v>
      </c>
      <c r="K51">
        <v>0.22021914027804099</v>
      </c>
      <c r="L51">
        <v>0.69326827621459497</v>
      </c>
      <c r="M51">
        <v>0.31765356620742602</v>
      </c>
      <c r="N51">
        <v>0.75074773694868802</v>
      </c>
      <c r="O51" t="s">
        <v>170</v>
      </c>
      <c r="P51" t="s">
        <v>170</v>
      </c>
      <c r="Q51" t="s">
        <v>170</v>
      </c>
      <c r="R51" t="s">
        <v>170</v>
      </c>
      <c r="T51" t="str">
        <f t="shared" si="0"/>
        <v/>
      </c>
      <c r="U51" t="str">
        <f t="shared" si="1"/>
        <v/>
      </c>
      <c r="V51" t="str">
        <f t="shared" si="2"/>
        <v/>
      </c>
      <c r="W51" t="str">
        <f t="shared" si="3"/>
        <v/>
      </c>
    </row>
    <row r="52" spans="1:23" x14ac:dyDescent="0.25">
      <c r="A52">
        <v>51</v>
      </c>
      <c r="B52" t="s">
        <v>58</v>
      </c>
      <c r="C52">
        <v>-1.6993250494986199E-2</v>
      </c>
      <c r="D52">
        <v>0.376602854383837</v>
      </c>
      <c r="E52">
        <v>-4.51224686620844E-2</v>
      </c>
      <c r="F52">
        <v>0.96400969225752697</v>
      </c>
      <c r="G52">
        <v>0.239634304436211</v>
      </c>
      <c r="H52">
        <v>0.485690963923673</v>
      </c>
      <c r="I52">
        <v>0.49338843469583299</v>
      </c>
      <c r="J52">
        <v>0.62173815261573995</v>
      </c>
      <c r="K52">
        <v>-0.159184620784177</v>
      </c>
      <c r="L52">
        <v>0.65070198276558899</v>
      </c>
      <c r="M52">
        <v>-0.244635217043011</v>
      </c>
      <c r="N52">
        <v>0.80673889316729697</v>
      </c>
      <c r="O52" t="s">
        <v>170</v>
      </c>
      <c r="P52" t="s">
        <v>170</v>
      </c>
      <c r="Q52" t="s">
        <v>170</v>
      </c>
      <c r="R52" t="s">
        <v>170</v>
      </c>
      <c r="T52" t="str">
        <f t="shared" si="0"/>
        <v/>
      </c>
      <c r="U52" t="str">
        <f t="shared" si="1"/>
        <v/>
      </c>
      <c r="V52" t="str">
        <f t="shared" si="2"/>
        <v/>
      </c>
      <c r="W52" t="str">
        <f t="shared" si="3"/>
        <v/>
      </c>
    </row>
    <row r="53" spans="1:23" x14ac:dyDescent="0.25">
      <c r="A53">
        <v>52</v>
      </c>
      <c r="B53" t="s">
        <v>49</v>
      </c>
      <c r="C53">
        <v>-0.26364124447167397</v>
      </c>
      <c r="D53">
        <v>0.54231900635261698</v>
      </c>
      <c r="E53">
        <v>-0.48613683345675301</v>
      </c>
      <c r="F53">
        <v>0.62687015323811002</v>
      </c>
      <c r="G53">
        <v>-0.308477209341809</v>
      </c>
      <c r="H53">
        <v>0.73141444448787096</v>
      </c>
      <c r="I53">
        <v>-0.42175433048468502</v>
      </c>
      <c r="J53">
        <v>0.67320434350176395</v>
      </c>
      <c r="K53">
        <v>0.46865516787697198</v>
      </c>
      <c r="L53">
        <v>0.87191554595874299</v>
      </c>
      <c r="M53">
        <v>0.537500644470844</v>
      </c>
      <c r="N53">
        <v>0.59092183987623004</v>
      </c>
      <c r="O53" t="s">
        <v>170</v>
      </c>
      <c r="P53" t="s">
        <v>170</v>
      </c>
      <c r="Q53" t="s">
        <v>170</v>
      </c>
      <c r="R53" t="s">
        <v>170</v>
      </c>
      <c r="T53" t="str">
        <f t="shared" si="0"/>
        <v/>
      </c>
      <c r="U53" t="str">
        <f t="shared" si="1"/>
        <v/>
      </c>
      <c r="V53" t="str">
        <f t="shared" si="2"/>
        <v/>
      </c>
      <c r="W53" t="str">
        <f t="shared" si="3"/>
        <v/>
      </c>
    </row>
    <row r="54" spans="1:23" x14ac:dyDescent="0.25">
      <c r="A54">
        <v>53</v>
      </c>
      <c r="B54" t="s">
        <v>53</v>
      </c>
      <c r="C54">
        <v>1.3292259157006701</v>
      </c>
      <c r="D54">
        <v>0.78697242950247603</v>
      </c>
      <c r="E54">
        <v>1.68903746290198</v>
      </c>
      <c r="F54">
        <v>9.1212250900212302E-2</v>
      </c>
      <c r="G54">
        <v>1.47802476239503</v>
      </c>
      <c r="H54">
        <v>0.98413839737693998</v>
      </c>
      <c r="I54">
        <v>1.50184645405003</v>
      </c>
      <c r="J54">
        <v>0.13313676798420199</v>
      </c>
      <c r="K54">
        <v>1.7303524168011699</v>
      </c>
      <c r="L54">
        <v>1.3483378581833101</v>
      </c>
      <c r="M54">
        <v>1.28332257846158</v>
      </c>
      <c r="N54">
        <v>0.199379085593234</v>
      </c>
      <c r="O54" t="s">
        <v>170</v>
      </c>
      <c r="P54" t="s">
        <v>170</v>
      </c>
      <c r="Q54" t="s">
        <v>170</v>
      </c>
      <c r="R54" t="s">
        <v>170</v>
      </c>
      <c r="T54" t="str">
        <f t="shared" si="0"/>
        <v>^</v>
      </c>
      <c r="U54" t="str">
        <f t="shared" si="1"/>
        <v/>
      </c>
      <c r="V54" t="str">
        <f t="shared" si="2"/>
        <v/>
      </c>
      <c r="W54" t="str">
        <f t="shared" si="3"/>
        <v/>
      </c>
    </row>
    <row r="55" spans="1:23" x14ac:dyDescent="0.25">
      <c r="A55">
        <v>54</v>
      </c>
      <c r="B55" t="s">
        <v>50</v>
      </c>
      <c r="C55">
        <v>5.8423309631863998E-2</v>
      </c>
      <c r="D55">
        <v>0.62369265945066099</v>
      </c>
      <c r="E55">
        <v>9.3673235922517195E-2</v>
      </c>
      <c r="F55">
        <v>0.92536873141142895</v>
      </c>
      <c r="G55" t="s">
        <v>170</v>
      </c>
      <c r="H55" t="s">
        <v>170</v>
      </c>
      <c r="I55" t="s">
        <v>170</v>
      </c>
      <c r="J55" t="s">
        <v>170</v>
      </c>
      <c r="K55">
        <v>3.15231470265962E-3</v>
      </c>
      <c r="L55">
        <v>0.81010407796185802</v>
      </c>
      <c r="M55">
        <v>3.8912465551223202E-3</v>
      </c>
      <c r="N55">
        <v>0.99689524228666204</v>
      </c>
      <c r="O55" t="s">
        <v>170</v>
      </c>
      <c r="P55" t="s">
        <v>170</v>
      </c>
      <c r="Q55" t="s">
        <v>170</v>
      </c>
      <c r="R55" t="s">
        <v>170</v>
      </c>
      <c r="T55" t="str">
        <f t="shared" si="0"/>
        <v/>
      </c>
      <c r="U55" t="str">
        <f t="shared" si="1"/>
        <v/>
      </c>
      <c r="V55" t="str">
        <f t="shared" si="2"/>
        <v/>
      </c>
      <c r="W55" t="str">
        <f t="shared" si="3"/>
        <v/>
      </c>
    </row>
    <row r="56" spans="1:23" x14ac:dyDescent="0.25">
      <c r="A56">
        <v>55</v>
      </c>
      <c r="B56" t="s">
        <v>47</v>
      </c>
      <c r="C56">
        <v>0.33333106349418601</v>
      </c>
      <c r="D56">
        <v>0.46346923490563002</v>
      </c>
      <c r="E56">
        <v>0.71920860844638002</v>
      </c>
      <c r="F56">
        <v>0.472012396129951</v>
      </c>
      <c r="G56">
        <v>0.37419460199878302</v>
      </c>
      <c r="H56">
        <v>0.68177398051342997</v>
      </c>
      <c r="I56">
        <v>0.54885433104529002</v>
      </c>
      <c r="J56">
        <v>0.58310542128594101</v>
      </c>
      <c r="K56">
        <v>0.28630336423751901</v>
      </c>
      <c r="L56">
        <v>0.727226802312264</v>
      </c>
      <c r="M56">
        <v>0.39369198622382801</v>
      </c>
      <c r="N56">
        <v>0.69380845861920604</v>
      </c>
      <c r="O56" t="s">
        <v>170</v>
      </c>
      <c r="P56" t="s">
        <v>170</v>
      </c>
      <c r="Q56" t="s">
        <v>170</v>
      </c>
      <c r="R56" t="s">
        <v>170</v>
      </c>
      <c r="T56" t="str">
        <f t="shared" si="0"/>
        <v/>
      </c>
      <c r="U56" t="str">
        <f t="shared" si="1"/>
        <v/>
      </c>
      <c r="V56" t="str">
        <f t="shared" si="2"/>
        <v/>
      </c>
      <c r="W56" t="str">
        <f t="shared" si="3"/>
        <v/>
      </c>
    </row>
    <row r="57" spans="1:23" x14ac:dyDescent="0.25">
      <c r="A57">
        <v>56</v>
      </c>
      <c r="B57" t="s">
        <v>63</v>
      </c>
      <c r="C57">
        <v>0.78775820379581996</v>
      </c>
      <c r="D57">
        <v>0.60818620154842395</v>
      </c>
      <c r="E57">
        <v>1.29525826431151</v>
      </c>
      <c r="F57">
        <v>0.195231151478267</v>
      </c>
      <c r="G57" t="s">
        <v>170</v>
      </c>
      <c r="H57" t="s">
        <v>170</v>
      </c>
      <c r="I57" t="s">
        <v>170</v>
      </c>
      <c r="J57" t="s">
        <v>170</v>
      </c>
      <c r="K57">
        <v>0.57949815107681302</v>
      </c>
      <c r="L57">
        <v>0.80799401826295703</v>
      </c>
      <c r="M57">
        <v>0.717205991602056</v>
      </c>
      <c r="N57">
        <v>0.47324700282156201</v>
      </c>
      <c r="O57" t="s">
        <v>170</v>
      </c>
      <c r="P57" t="s">
        <v>170</v>
      </c>
      <c r="Q57" t="s">
        <v>170</v>
      </c>
      <c r="R57" t="s">
        <v>170</v>
      </c>
      <c r="T57" t="str">
        <f t="shared" si="0"/>
        <v/>
      </c>
      <c r="U57" t="str">
        <f t="shared" si="1"/>
        <v/>
      </c>
      <c r="V57" t="str">
        <f t="shared" si="2"/>
        <v/>
      </c>
      <c r="W57" t="str">
        <f t="shared" si="3"/>
        <v/>
      </c>
    </row>
    <row r="58" spans="1:23" x14ac:dyDescent="0.25">
      <c r="A58">
        <v>57</v>
      </c>
      <c r="B58" t="s">
        <v>51</v>
      </c>
      <c r="C58">
        <v>-0.66814240599278996</v>
      </c>
      <c r="D58">
        <v>0.66332900211952694</v>
      </c>
      <c r="E58">
        <v>-1.0072564351293001</v>
      </c>
      <c r="F58">
        <v>0.31381155919429998</v>
      </c>
      <c r="G58">
        <v>-0.55433818171843197</v>
      </c>
      <c r="H58">
        <v>0.79574987520716101</v>
      </c>
      <c r="I58">
        <v>-0.69662364895014095</v>
      </c>
      <c r="J58">
        <v>0.486038351919509</v>
      </c>
      <c r="K58">
        <v>-0.65704792193641204</v>
      </c>
      <c r="L58">
        <v>1.3025286665964499</v>
      </c>
      <c r="M58">
        <v>-0.504440277428443</v>
      </c>
      <c r="N58">
        <v>0.61395202036530405</v>
      </c>
      <c r="O58" t="s">
        <v>170</v>
      </c>
      <c r="P58" t="s">
        <v>170</v>
      </c>
      <c r="Q58" t="s">
        <v>170</v>
      </c>
      <c r="R58" t="s">
        <v>170</v>
      </c>
      <c r="T58" t="str">
        <f t="shared" si="0"/>
        <v/>
      </c>
      <c r="U58" t="str">
        <f t="shared" si="1"/>
        <v/>
      </c>
      <c r="V58" t="str">
        <f t="shared" si="2"/>
        <v/>
      </c>
      <c r="W58" t="str">
        <f t="shared" si="3"/>
        <v/>
      </c>
    </row>
    <row r="59" spans="1:23" x14ac:dyDescent="0.25">
      <c r="A59">
        <v>58</v>
      </c>
      <c r="B59" t="s">
        <v>74</v>
      </c>
      <c r="C59">
        <v>-0.60045720932782798</v>
      </c>
      <c r="D59">
        <v>0.57588652141990504</v>
      </c>
      <c r="E59">
        <v>-1.0426658499444299</v>
      </c>
      <c r="F59">
        <v>0.29710307953917198</v>
      </c>
      <c r="G59">
        <v>-1.2513054488811699</v>
      </c>
      <c r="H59">
        <v>0.99344691430993504</v>
      </c>
      <c r="I59">
        <v>-1.25955944988802</v>
      </c>
      <c r="J59">
        <v>0.20782833142704399</v>
      </c>
      <c r="K59">
        <v>-0.44699725300213899</v>
      </c>
      <c r="L59">
        <v>0.79344499534516999</v>
      </c>
      <c r="M59">
        <v>-0.56336262201475296</v>
      </c>
      <c r="N59">
        <v>0.57318798402367799</v>
      </c>
      <c r="O59" t="s">
        <v>170</v>
      </c>
      <c r="P59" t="s">
        <v>170</v>
      </c>
      <c r="Q59" t="s">
        <v>170</v>
      </c>
      <c r="R59" t="s">
        <v>170</v>
      </c>
      <c r="T59" t="str">
        <f t="shared" si="0"/>
        <v/>
      </c>
      <c r="U59" t="str">
        <f t="shared" si="1"/>
        <v/>
      </c>
      <c r="V59" t="str">
        <f t="shared" si="2"/>
        <v/>
      </c>
      <c r="W59" t="str">
        <f t="shared" si="3"/>
        <v/>
      </c>
    </row>
    <row r="60" spans="1:23" x14ac:dyDescent="0.25">
      <c r="A60">
        <v>59</v>
      </c>
      <c r="B60" t="s">
        <v>78</v>
      </c>
      <c r="C60">
        <v>-0.50936853140368998</v>
      </c>
      <c r="D60">
        <v>0.56865319397104197</v>
      </c>
      <c r="E60">
        <v>-0.89574548565646495</v>
      </c>
      <c r="F60">
        <v>0.37038871114840699</v>
      </c>
      <c r="G60">
        <v>-1.0911416527598901</v>
      </c>
      <c r="H60">
        <v>0.978812426433188</v>
      </c>
      <c r="I60">
        <v>-1.1147607276871501</v>
      </c>
      <c r="J60">
        <v>0.26495296981238298</v>
      </c>
      <c r="K60">
        <v>-0.33889882212537398</v>
      </c>
      <c r="L60">
        <v>0.81482869874278896</v>
      </c>
      <c r="M60">
        <v>-0.41591419478507002</v>
      </c>
      <c r="N60">
        <v>0.67747279211394296</v>
      </c>
      <c r="O60" t="s">
        <v>170</v>
      </c>
      <c r="P60" t="s">
        <v>170</v>
      </c>
      <c r="Q60" t="s">
        <v>170</v>
      </c>
      <c r="R60" t="s">
        <v>170</v>
      </c>
      <c r="T60" t="str">
        <f t="shared" si="0"/>
        <v/>
      </c>
      <c r="U60" t="str">
        <f t="shared" si="1"/>
        <v/>
      </c>
      <c r="V60" t="str">
        <f t="shared" si="2"/>
        <v/>
      </c>
      <c r="W60" t="str">
        <f t="shared" si="3"/>
        <v/>
      </c>
    </row>
    <row r="61" spans="1:23" x14ac:dyDescent="0.25">
      <c r="A61">
        <v>60</v>
      </c>
      <c r="B61" t="s">
        <v>68</v>
      </c>
      <c r="C61">
        <v>-0.332805023506899</v>
      </c>
      <c r="D61">
        <v>0.62124768812717801</v>
      </c>
      <c r="E61">
        <v>-0.53570424464705402</v>
      </c>
      <c r="F61">
        <v>0.59216296958956904</v>
      </c>
      <c r="G61">
        <v>-1.0307804839116099</v>
      </c>
      <c r="H61">
        <v>1.02341652782918</v>
      </c>
      <c r="I61">
        <v>-1.0071954633154601</v>
      </c>
      <c r="J61">
        <v>0.31384085277139201</v>
      </c>
      <c r="K61">
        <v>2.71461554380132E-2</v>
      </c>
      <c r="L61">
        <v>0.95126825638738199</v>
      </c>
      <c r="M61">
        <v>2.8536803636343099E-2</v>
      </c>
      <c r="N61">
        <v>0.97723401491597295</v>
      </c>
      <c r="O61" t="s">
        <v>170</v>
      </c>
      <c r="P61" t="s">
        <v>170</v>
      </c>
      <c r="Q61" t="s">
        <v>170</v>
      </c>
      <c r="R61" t="s">
        <v>170</v>
      </c>
      <c r="T61" t="str">
        <f t="shared" si="0"/>
        <v/>
      </c>
      <c r="U61" t="str">
        <f t="shared" si="1"/>
        <v/>
      </c>
      <c r="V61" t="str">
        <f t="shared" si="2"/>
        <v/>
      </c>
      <c r="W61" t="str">
        <f t="shared" si="3"/>
        <v/>
      </c>
    </row>
    <row r="62" spans="1:23" x14ac:dyDescent="0.25">
      <c r="A62">
        <v>61</v>
      </c>
      <c r="B62" t="s">
        <v>75</v>
      </c>
      <c r="C62">
        <v>-0.82977936593032198</v>
      </c>
      <c r="D62">
        <v>0.59096655167433099</v>
      </c>
      <c r="E62">
        <v>-1.4041054668481401</v>
      </c>
      <c r="F62">
        <v>0.16028744594337399</v>
      </c>
      <c r="G62">
        <v>-1.32033486542108</v>
      </c>
      <c r="H62">
        <v>1.00688148780544</v>
      </c>
      <c r="I62">
        <v>-1.3113110941177699</v>
      </c>
      <c r="J62">
        <v>0.18975268174566001</v>
      </c>
      <c r="K62">
        <v>-0.91528304264079097</v>
      </c>
      <c r="L62">
        <v>0.84511487132015195</v>
      </c>
      <c r="M62">
        <v>-1.0830279689801601</v>
      </c>
      <c r="N62">
        <v>0.27879600879011601</v>
      </c>
      <c r="O62" t="s">
        <v>170</v>
      </c>
      <c r="P62" t="s">
        <v>170</v>
      </c>
      <c r="Q62" t="s">
        <v>170</v>
      </c>
      <c r="R62" t="s">
        <v>170</v>
      </c>
      <c r="T62" t="str">
        <f t="shared" si="0"/>
        <v/>
      </c>
      <c r="U62" t="str">
        <f t="shared" si="1"/>
        <v/>
      </c>
      <c r="V62" t="str">
        <f t="shared" si="2"/>
        <v/>
      </c>
      <c r="W62" t="str">
        <f t="shared" si="3"/>
        <v/>
      </c>
    </row>
    <row r="63" spans="1:23" x14ac:dyDescent="0.25">
      <c r="A63">
        <v>62</v>
      </c>
      <c r="B63" t="s">
        <v>79</v>
      </c>
      <c r="C63">
        <v>-0.52889887715235195</v>
      </c>
      <c r="D63">
        <v>0.57125152736084595</v>
      </c>
      <c r="E63">
        <v>-0.92585989151895898</v>
      </c>
      <c r="F63">
        <v>0.35451879747245402</v>
      </c>
      <c r="G63">
        <v>-1.0787203669183201</v>
      </c>
      <c r="H63">
        <v>0.98014531430966401</v>
      </c>
      <c r="I63">
        <v>-1.1005718755877301</v>
      </c>
      <c r="J63">
        <v>0.27108303157776797</v>
      </c>
      <c r="K63">
        <v>-0.42293170080266002</v>
      </c>
      <c r="L63">
        <v>0.81703129682894005</v>
      </c>
      <c r="M63">
        <v>-0.51764443105685398</v>
      </c>
      <c r="N63">
        <v>0.60470637577958097</v>
      </c>
      <c r="O63" t="s">
        <v>170</v>
      </c>
      <c r="P63" t="s">
        <v>170</v>
      </c>
      <c r="Q63" t="s">
        <v>170</v>
      </c>
      <c r="R63" t="s">
        <v>170</v>
      </c>
      <c r="T63" t="str">
        <f t="shared" si="0"/>
        <v/>
      </c>
      <c r="U63" t="str">
        <f t="shared" si="1"/>
        <v/>
      </c>
      <c r="V63" t="str">
        <f t="shared" si="2"/>
        <v/>
      </c>
      <c r="W63" t="str">
        <f t="shared" si="3"/>
        <v/>
      </c>
    </row>
    <row r="64" spans="1:23" x14ac:dyDescent="0.25">
      <c r="A64">
        <v>63</v>
      </c>
      <c r="B64" t="s">
        <v>80</v>
      </c>
      <c r="C64">
        <v>-0.28735476139619298</v>
      </c>
      <c r="D64">
        <v>0.59412988130406597</v>
      </c>
      <c r="E64">
        <v>-0.483656470476578</v>
      </c>
      <c r="F64">
        <v>0.62862969072360597</v>
      </c>
      <c r="G64">
        <v>-0.87019720628558295</v>
      </c>
      <c r="H64">
        <v>0.99558504442701201</v>
      </c>
      <c r="I64">
        <v>-0.87405612524684595</v>
      </c>
      <c r="J64">
        <v>0.38208768945295701</v>
      </c>
      <c r="K64">
        <v>0.25816597341035402</v>
      </c>
      <c r="L64">
        <v>0.99357940867315897</v>
      </c>
      <c r="M64">
        <v>0.25983426302595503</v>
      </c>
      <c r="N64">
        <v>0.79499162033953397</v>
      </c>
      <c r="O64" t="s">
        <v>170</v>
      </c>
      <c r="P64" t="s">
        <v>170</v>
      </c>
      <c r="Q64" t="s">
        <v>170</v>
      </c>
      <c r="R64" t="s">
        <v>170</v>
      </c>
      <c r="T64" t="str">
        <f t="shared" si="0"/>
        <v/>
      </c>
      <c r="U64" t="str">
        <f t="shared" si="1"/>
        <v/>
      </c>
      <c r="V64" t="str">
        <f t="shared" si="2"/>
        <v/>
      </c>
      <c r="W64" t="str">
        <f t="shared" si="3"/>
        <v/>
      </c>
    </row>
    <row r="65" spans="1:23" x14ac:dyDescent="0.25">
      <c r="A65">
        <v>64</v>
      </c>
      <c r="B65" t="s">
        <v>71</v>
      </c>
      <c r="C65">
        <v>-0.33077760277998303</v>
      </c>
      <c r="D65">
        <v>0.58990909487827803</v>
      </c>
      <c r="E65">
        <v>-0.56072639946030201</v>
      </c>
      <c r="F65">
        <v>0.57498406754910503</v>
      </c>
      <c r="G65">
        <v>-1.0954722293685699</v>
      </c>
      <c r="H65">
        <v>0.99799107150557598</v>
      </c>
      <c r="I65">
        <v>-1.0976773847444601</v>
      </c>
      <c r="J65">
        <v>0.27234538839635097</v>
      </c>
      <c r="K65">
        <v>0.11543941519482501</v>
      </c>
      <c r="L65">
        <v>0.85084021284012001</v>
      </c>
      <c r="M65">
        <v>0.13567696196385301</v>
      </c>
      <c r="N65">
        <v>0.89207666097486804</v>
      </c>
      <c r="O65" t="s">
        <v>170</v>
      </c>
      <c r="P65" t="s">
        <v>170</v>
      </c>
      <c r="Q65" t="s">
        <v>170</v>
      </c>
      <c r="R65" t="s">
        <v>170</v>
      </c>
      <c r="T65" t="str">
        <f t="shared" si="0"/>
        <v/>
      </c>
      <c r="U65" t="str">
        <f t="shared" si="1"/>
        <v/>
      </c>
      <c r="V65" t="str">
        <f t="shared" si="2"/>
        <v/>
      </c>
      <c r="W65" t="str">
        <f t="shared" si="3"/>
        <v/>
      </c>
    </row>
    <row r="66" spans="1:23" x14ac:dyDescent="0.25">
      <c r="A66">
        <v>65</v>
      </c>
      <c r="B66" t="s">
        <v>76</v>
      </c>
      <c r="C66">
        <v>-0.30265966407836498</v>
      </c>
      <c r="D66">
        <v>0.58315624374860997</v>
      </c>
      <c r="E66">
        <v>-0.51900269837261104</v>
      </c>
      <c r="F66">
        <v>0.60375885954948605</v>
      </c>
      <c r="G66">
        <v>-0.74169478133811295</v>
      </c>
      <c r="H66">
        <v>0.98815034143803804</v>
      </c>
      <c r="I66">
        <v>-0.75058900476494095</v>
      </c>
      <c r="J66">
        <v>0.452900040352264</v>
      </c>
      <c r="K66">
        <v>-0.244255998823039</v>
      </c>
      <c r="L66">
        <v>0.85565440149169503</v>
      </c>
      <c r="M66">
        <v>-0.28546104408183698</v>
      </c>
      <c r="N66">
        <v>0.77529094559622602</v>
      </c>
      <c r="O66" t="s">
        <v>170</v>
      </c>
      <c r="P66" t="s">
        <v>170</v>
      </c>
      <c r="Q66" t="s">
        <v>170</v>
      </c>
      <c r="R66" t="s">
        <v>170</v>
      </c>
      <c r="T66" t="str">
        <f t="shared" si="0"/>
        <v/>
      </c>
      <c r="U66" t="str">
        <f t="shared" si="1"/>
        <v/>
      </c>
      <c r="V66" t="str">
        <f t="shared" si="2"/>
        <v/>
      </c>
      <c r="W66" t="str">
        <f t="shared" si="3"/>
        <v/>
      </c>
    </row>
    <row r="67" spans="1:23" x14ac:dyDescent="0.25">
      <c r="A67">
        <v>66</v>
      </c>
      <c r="B67" t="s">
        <v>72</v>
      </c>
      <c r="C67">
        <v>-0.42700874522971699</v>
      </c>
      <c r="D67">
        <v>0.567908537122079</v>
      </c>
      <c r="E67">
        <v>-0.751897035028946</v>
      </c>
      <c r="F67">
        <v>0.45211298132522598</v>
      </c>
      <c r="G67">
        <v>-0.96021037138203402</v>
      </c>
      <c r="H67">
        <v>0.97532072733695696</v>
      </c>
      <c r="I67">
        <v>-0.98450729536305304</v>
      </c>
      <c r="J67">
        <v>0.32486614622016702</v>
      </c>
      <c r="K67">
        <v>-0.25748298076596199</v>
      </c>
      <c r="L67">
        <v>0.82057002782912203</v>
      </c>
      <c r="M67">
        <v>-0.31378550523853799</v>
      </c>
      <c r="N67">
        <v>0.75368395393462395</v>
      </c>
      <c r="O67" t="s">
        <v>170</v>
      </c>
      <c r="P67" t="s">
        <v>170</v>
      </c>
      <c r="Q67" t="s">
        <v>170</v>
      </c>
      <c r="R67" t="s">
        <v>170</v>
      </c>
      <c r="T67" t="str">
        <f t="shared" ref="T67:T130" si="4">IF(F67&lt;0.001,"***",IF(F67&lt;0.01,"**",IF(F67&lt;0.05,"*",IF(F67&lt;0.1,"^",""))))</f>
        <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82</v>
      </c>
      <c r="C68">
        <v>-0.79232539208443697</v>
      </c>
      <c r="D68">
        <v>0.582927475758105</v>
      </c>
      <c r="E68">
        <v>-1.35921778443194</v>
      </c>
      <c r="F68">
        <v>0.174077587367957</v>
      </c>
      <c r="G68">
        <v>-1.4097929472155299</v>
      </c>
      <c r="H68">
        <v>0.99993902259047895</v>
      </c>
      <c r="I68">
        <v>-1.40987891797969</v>
      </c>
      <c r="J68">
        <v>0.15857543869552099</v>
      </c>
      <c r="K68">
        <v>-0.67698166906619095</v>
      </c>
      <c r="L68">
        <v>0.829151059489041</v>
      </c>
      <c r="M68">
        <v>-0.81647567269995103</v>
      </c>
      <c r="N68">
        <v>0.41422813177219597</v>
      </c>
      <c r="O68" t="s">
        <v>170</v>
      </c>
      <c r="P68" t="s">
        <v>170</v>
      </c>
      <c r="Q68" t="s">
        <v>170</v>
      </c>
      <c r="R68" t="s">
        <v>170</v>
      </c>
      <c r="T68" t="str">
        <f t="shared" si="4"/>
        <v/>
      </c>
      <c r="U68" t="str">
        <f t="shared" si="5"/>
        <v/>
      </c>
      <c r="V68" t="str">
        <f t="shared" si="6"/>
        <v/>
      </c>
      <c r="W68" t="str">
        <f t="shared" si="7"/>
        <v/>
      </c>
    </row>
    <row r="69" spans="1:23" x14ac:dyDescent="0.25">
      <c r="A69">
        <v>68</v>
      </c>
      <c r="B69" t="s">
        <v>81</v>
      </c>
      <c r="C69">
        <v>-0.58020581542098604</v>
      </c>
      <c r="D69">
        <v>0.58664188365369696</v>
      </c>
      <c r="E69">
        <v>-0.98902896569091503</v>
      </c>
      <c r="F69">
        <v>0.32264896998437298</v>
      </c>
      <c r="G69">
        <v>-0.95116850573582301</v>
      </c>
      <c r="H69">
        <v>0.99834386763465</v>
      </c>
      <c r="I69">
        <v>-0.95274637985146504</v>
      </c>
      <c r="J69">
        <v>0.34071858789116699</v>
      </c>
      <c r="K69">
        <v>-0.70172089315730601</v>
      </c>
      <c r="L69">
        <v>0.84602455548781197</v>
      </c>
      <c r="M69">
        <v>-0.82943324588575096</v>
      </c>
      <c r="N69">
        <v>0.40685929553997302</v>
      </c>
      <c r="O69" t="s">
        <v>170</v>
      </c>
      <c r="P69" t="s">
        <v>170</v>
      </c>
      <c r="Q69" t="s">
        <v>170</v>
      </c>
      <c r="R69" t="s">
        <v>170</v>
      </c>
      <c r="T69" t="str">
        <f t="shared" si="4"/>
        <v/>
      </c>
      <c r="U69" t="str">
        <f t="shared" si="5"/>
        <v/>
      </c>
      <c r="V69" t="str">
        <f t="shared" si="6"/>
        <v/>
      </c>
      <c r="W69" t="str">
        <f t="shared" si="7"/>
        <v/>
      </c>
    </row>
    <row r="70" spans="1:23" x14ac:dyDescent="0.25">
      <c r="A70">
        <v>69</v>
      </c>
      <c r="B70" t="s">
        <v>77</v>
      </c>
      <c r="C70">
        <v>-0.410354873644171</v>
      </c>
      <c r="D70">
        <v>0.58085985178489397</v>
      </c>
      <c r="E70">
        <v>-0.70646107212129206</v>
      </c>
      <c r="F70">
        <v>0.47990145294410802</v>
      </c>
      <c r="G70">
        <v>-0.99700745106407196</v>
      </c>
      <c r="H70">
        <v>1.00028101771063</v>
      </c>
      <c r="I70">
        <v>-0.99672735302519799</v>
      </c>
      <c r="J70">
        <v>0.31889686893672398</v>
      </c>
      <c r="K70">
        <v>-0.35417451708889802</v>
      </c>
      <c r="L70">
        <v>0.82819895858335402</v>
      </c>
      <c r="M70">
        <v>-0.42764424347347502</v>
      </c>
      <c r="N70">
        <v>0.66891014921178304</v>
      </c>
      <c r="O70" t="s">
        <v>170</v>
      </c>
      <c r="P70" t="s">
        <v>170</v>
      </c>
      <c r="Q70" t="s">
        <v>170</v>
      </c>
      <c r="R70" t="s">
        <v>170</v>
      </c>
      <c r="T70" t="str">
        <f t="shared" si="4"/>
        <v/>
      </c>
      <c r="U70" t="str">
        <f t="shared" si="5"/>
        <v/>
      </c>
      <c r="V70" t="str">
        <f t="shared" si="6"/>
        <v/>
      </c>
      <c r="W70" t="str">
        <f t="shared" si="7"/>
        <v/>
      </c>
    </row>
    <row r="71" spans="1:23" x14ac:dyDescent="0.25">
      <c r="A71">
        <v>70</v>
      </c>
      <c r="B71" t="s">
        <v>84</v>
      </c>
      <c r="C71">
        <v>-0.67191610438401395</v>
      </c>
      <c r="D71">
        <v>0.60512441980106602</v>
      </c>
      <c r="E71">
        <v>-1.11037677938184</v>
      </c>
      <c r="F71">
        <v>0.266836700050188</v>
      </c>
      <c r="G71">
        <v>-1.5214575930668</v>
      </c>
      <c r="H71">
        <v>1.0431498310641401</v>
      </c>
      <c r="I71">
        <v>-1.45852258971728</v>
      </c>
      <c r="J71">
        <v>0.14469655323448699</v>
      </c>
      <c r="K71">
        <v>-0.242467304781915</v>
      </c>
      <c r="L71">
        <v>0.85108391679613105</v>
      </c>
      <c r="M71">
        <v>-0.28489235902221299</v>
      </c>
      <c r="N71">
        <v>0.775726610135682</v>
      </c>
      <c r="O71" t="s">
        <v>170</v>
      </c>
      <c r="P71" t="s">
        <v>170</v>
      </c>
      <c r="Q71" t="s">
        <v>170</v>
      </c>
      <c r="R71" t="s">
        <v>170</v>
      </c>
      <c r="T71" t="str">
        <f t="shared" si="4"/>
        <v/>
      </c>
      <c r="U71" t="str">
        <f t="shared" si="5"/>
        <v/>
      </c>
      <c r="V71" t="str">
        <f t="shared" si="6"/>
        <v/>
      </c>
      <c r="W71" t="str">
        <f t="shared" si="7"/>
        <v/>
      </c>
    </row>
    <row r="72" spans="1:23" x14ac:dyDescent="0.25">
      <c r="A72">
        <v>71</v>
      </c>
      <c r="B72" t="s">
        <v>70</v>
      </c>
      <c r="C72">
        <v>-0.328027905081687</v>
      </c>
      <c r="D72">
        <v>0.60967468838252203</v>
      </c>
      <c r="E72">
        <v>-0.53803759830008901</v>
      </c>
      <c r="F72">
        <v>0.59055109174643905</v>
      </c>
      <c r="G72">
        <v>-1.3123341433975699</v>
      </c>
      <c r="H72">
        <v>1.1048620613559701</v>
      </c>
      <c r="I72">
        <v>-1.1877809812629201</v>
      </c>
      <c r="J72">
        <v>0.23491970921566699</v>
      </c>
      <c r="K72">
        <v>-1.9818472966967999E-2</v>
      </c>
      <c r="L72">
        <v>0.85092762332811001</v>
      </c>
      <c r="M72">
        <v>-2.32904331974262E-2</v>
      </c>
      <c r="N72">
        <v>0.981418602847977</v>
      </c>
      <c r="O72" t="s">
        <v>170</v>
      </c>
      <c r="P72" t="s">
        <v>170</v>
      </c>
      <c r="Q72" t="s">
        <v>170</v>
      </c>
      <c r="R72" t="s">
        <v>170</v>
      </c>
      <c r="T72" t="str">
        <f t="shared" si="4"/>
        <v/>
      </c>
      <c r="U72" t="str">
        <f t="shared" si="5"/>
        <v/>
      </c>
      <c r="V72" t="str">
        <f t="shared" si="6"/>
        <v/>
      </c>
      <c r="W72" t="str">
        <f t="shared" si="7"/>
        <v/>
      </c>
    </row>
    <row r="73" spans="1:23" x14ac:dyDescent="0.25">
      <c r="A73">
        <v>72</v>
      </c>
      <c r="B73" t="s">
        <v>83</v>
      </c>
      <c r="C73">
        <v>-1.15023150523419</v>
      </c>
      <c r="D73">
        <v>0.99016497947721005</v>
      </c>
      <c r="E73">
        <v>-1.1616564199649799</v>
      </c>
      <c r="F73">
        <v>0.245375054483563</v>
      </c>
      <c r="G73">
        <v>-2.8310479253240501</v>
      </c>
      <c r="H73">
        <v>1.47772912821172</v>
      </c>
      <c r="I73">
        <v>-1.9158097862969401</v>
      </c>
      <c r="J73">
        <v>5.5389311629274698E-2</v>
      </c>
      <c r="K73">
        <v>1.3183109600804901</v>
      </c>
      <c r="L73">
        <v>1.4981340234437901</v>
      </c>
      <c r="M73">
        <v>0.87996864062272495</v>
      </c>
      <c r="N73">
        <v>0.37887629803879402</v>
      </c>
      <c r="O73" t="s">
        <v>170</v>
      </c>
      <c r="P73" t="s">
        <v>170</v>
      </c>
      <c r="Q73" t="s">
        <v>170</v>
      </c>
      <c r="R73" t="s">
        <v>170</v>
      </c>
      <c r="T73" t="str">
        <f t="shared" si="4"/>
        <v/>
      </c>
      <c r="U73" t="str">
        <f t="shared" si="5"/>
        <v>^</v>
      </c>
      <c r="V73" t="str">
        <f t="shared" si="6"/>
        <v/>
      </c>
      <c r="W73" t="str">
        <f t="shared" si="7"/>
        <v/>
      </c>
    </row>
    <row r="74" spans="1:23" x14ac:dyDescent="0.25">
      <c r="A74">
        <v>73</v>
      </c>
      <c r="B74" t="s">
        <v>73</v>
      </c>
      <c r="C74">
        <v>-1.10412056661807</v>
      </c>
      <c r="D74">
        <v>0.880178870910718</v>
      </c>
      <c r="E74">
        <v>-1.25442748412677</v>
      </c>
      <c r="F74">
        <v>0.20968666799806901</v>
      </c>
      <c r="G74" t="s">
        <v>170</v>
      </c>
      <c r="H74" t="s">
        <v>170</v>
      </c>
      <c r="I74" t="s">
        <v>170</v>
      </c>
      <c r="J74" t="s">
        <v>170</v>
      </c>
      <c r="K74">
        <v>-1.2182697901989401</v>
      </c>
      <c r="L74">
        <v>1.06668227665268</v>
      </c>
      <c r="M74">
        <v>-1.1421112142426799</v>
      </c>
      <c r="N74">
        <v>0.25340779464403501</v>
      </c>
      <c r="O74" t="s">
        <v>170</v>
      </c>
      <c r="P74" t="s">
        <v>170</v>
      </c>
      <c r="Q74" t="s">
        <v>170</v>
      </c>
      <c r="R74" t="s">
        <v>170</v>
      </c>
      <c r="T74" t="str">
        <f t="shared" si="4"/>
        <v/>
      </c>
      <c r="U74" t="str">
        <f t="shared" si="5"/>
        <v/>
      </c>
      <c r="V74" t="str">
        <f t="shared" si="6"/>
        <v/>
      </c>
      <c r="W74" t="str">
        <f t="shared" si="7"/>
        <v/>
      </c>
    </row>
    <row r="75" spans="1:23" x14ac:dyDescent="0.25">
      <c r="A75">
        <v>74</v>
      </c>
      <c r="B75" t="s">
        <v>69</v>
      </c>
      <c r="C75">
        <v>-1.6642768898595399</v>
      </c>
      <c r="D75">
        <v>0.69874914761182005</v>
      </c>
      <c r="E75">
        <v>-2.3817945188880598</v>
      </c>
      <c r="F75">
        <v>1.7228507848424598E-2</v>
      </c>
      <c r="G75">
        <v>-3.8098181571240599</v>
      </c>
      <c r="H75">
        <v>1.4654396335043101</v>
      </c>
      <c r="I75">
        <v>-2.5997782986212901</v>
      </c>
      <c r="J75">
        <v>9.3284005095544704E-3</v>
      </c>
      <c r="K75">
        <v>-0.91721355623367995</v>
      </c>
      <c r="L75">
        <v>0.93098123976176905</v>
      </c>
      <c r="M75">
        <v>-0.98521164236175995</v>
      </c>
      <c r="N75">
        <v>0.324520123066599</v>
      </c>
      <c r="O75" t="s">
        <v>170</v>
      </c>
      <c r="P75" t="s">
        <v>170</v>
      </c>
      <c r="Q75" t="s">
        <v>170</v>
      </c>
      <c r="R75" t="s">
        <v>170</v>
      </c>
      <c r="T75" t="str">
        <f t="shared" si="4"/>
        <v>*</v>
      </c>
      <c r="U75" t="str">
        <f t="shared" si="5"/>
        <v>**</v>
      </c>
      <c r="V75" t="str">
        <f t="shared" si="6"/>
        <v/>
      </c>
      <c r="W75" t="str">
        <f t="shared" si="7"/>
        <v/>
      </c>
    </row>
    <row r="76" spans="1:23" x14ac:dyDescent="0.25">
      <c r="A76">
        <v>75</v>
      </c>
      <c r="B76" t="s">
        <v>174</v>
      </c>
      <c r="C76">
        <v>1.9279735497019801</v>
      </c>
      <c r="D76">
        <v>0.111155240720594</v>
      </c>
      <c r="E76">
        <v>17.344873145011999</v>
      </c>
      <c r="F76" s="1">
        <v>2.1565374595260701E-67</v>
      </c>
      <c r="G76">
        <v>1.6567007636658</v>
      </c>
      <c r="H76">
        <v>0.147738212605559</v>
      </c>
      <c r="I76">
        <v>11.2137593547917</v>
      </c>
      <c r="J76" s="1">
        <v>3.4904658637141999E-29</v>
      </c>
      <c r="K76">
        <v>2.2930146977298298</v>
      </c>
      <c r="L76">
        <v>0.17258269284543301</v>
      </c>
      <c r="M76">
        <v>13.286469575390599</v>
      </c>
      <c r="N76" s="1">
        <v>2.7735902586173699E-40</v>
      </c>
      <c r="O76">
        <v>1.91734172861787</v>
      </c>
      <c r="P76">
        <v>0.111105029932276</v>
      </c>
      <c r="Q76">
        <v>17.257020044786401</v>
      </c>
      <c r="R76" s="1">
        <v>9.9094641267876996E-67</v>
      </c>
      <c r="T76" t="str">
        <f t="shared" si="4"/>
        <v>***</v>
      </c>
      <c r="U76" t="str">
        <f t="shared" si="5"/>
        <v>***</v>
      </c>
      <c r="V76" t="str">
        <f t="shared" si="6"/>
        <v>***</v>
      </c>
      <c r="W76" t="str">
        <f t="shared" si="7"/>
        <v>***</v>
      </c>
    </row>
    <row r="77" spans="1:23" x14ac:dyDescent="0.25">
      <c r="A77">
        <v>76</v>
      </c>
      <c r="B77" t="s">
        <v>175</v>
      </c>
      <c r="C77">
        <v>1.04388345785314</v>
      </c>
      <c r="D77">
        <v>0.13523706711596101</v>
      </c>
      <c r="E77">
        <v>7.7189152361463096</v>
      </c>
      <c r="F77" s="1">
        <v>1.1732388970688399E-14</v>
      </c>
      <c r="G77">
        <v>0.99231766376417696</v>
      </c>
      <c r="H77">
        <v>0.17398896495062499</v>
      </c>
      <c r="I77">
        <v>5.7033367837194797</v>
      </c>
      <c r="J77" s="1">
        <v>1.17484531109911E-8</v>
      </c>
      <c r="K77">
        <v>1.1537059149658899</v>
      </c>
      <c r="L77">
        <v>0.215703885545868</v>
      </c>
      <c r="M77">
        <v>5.3485634347581597</v>
      </c>
      <c r="N77" s="1">
        <v>8.8655103287508207E-8</v>
      </c>
      <c r="O77">
        <v>1.03318358554912</v>
      </c>
      <c r="P77">
        <v>0.13519289592858999</v>
      </c>
      <c r="Q77">
        <v>7.6422919891800998</v>
      </c>
      <c r="R77" s="1">
        <v>2.1338857321887001E-14</v>
      </c>
      <c r="T77" t="str">
        <f t="shared" si="4"/>
        <v>***</v>
      </c>
      <c r="U77" t="str">
        <f t="shared" si="5"/>
        <v>***</v>
      </c>
      <c r="V77" t="str">
        <f t="shared" si="6"/>
        <v>***</v>
      </c>
      <c r="W77" t="str">
        <f t="shared" si="7"/>
        <v>***</v>
      </c>
    </row>
    <row r="78" spans="1:23" x14ac:dyDescent="0.25">
      <c r="A78">
        <v>77</v>
      </c>
      <c r="B78" t="s">
        <v>176</v>
      </c>
      <c r="C78">
        <v>1.80251735150351</v>
      </c>
      <c r="D78">
        <v>0.117535693666123</v>
      </c>
      <c r="E78">
        <v>15.335914523326201</v>
      </c>
      <c r="F78" s="1">
        <v>4.4003162348063599E-53</v>
      </c>
      <c r="G78">
        <v>1.7416680388552299</v>
      </c>
      <c r="H78">
        <v>0.15156897425742799</v>
      </c>
      <c r="I78">
        <v>11.490927133261099</v>
      </c>
      <c r="J78" s="1">
        <v>1.46530789810166E-30</v>
      </c>
      <c r="K78">
        <v>1.93099998367915</v>
      </c>
      <c r="L78">
        <v>0.18719173481780699</v>
      </c>
      <c r="M78">
        <v>10.315626304540601</v>
      </c>
      <c r="N78" s="1">
        <v>5.9889543820178702E-25</v>
      </c>
      <c r="O78">
        <v>1.790385946107</v>
      </c>
      <c r="P78">
        <v>0.117481877587387</v>
      </c>
      <c r="Q78">
        <v>15.2396776666703</v>
      </c>
      <c r="R78" s="1">
        <v>1.9281925055284501E-52</v>
      </c>
      <c r="T78" t="str">
        <f t="shared" si="4"/>
        <v>***</v>
      </c>
      <c r="U78" t="str">
        <f t="shared" si="5"/>
        <v>***</v>
      </c>
      <c r="V78" t="str">
        <f t="shared" si="6"/>
        <v>***</v>
      </c>
      <c r="W78" t="str">
        <f t="shared" si="7"/>
        <v>***</v>
      </c>
    </row>
    <row r="79" spans="1:23" x14ac:dyDescent="0.25">
      <c r="A79">
        <v>78</v>
      </c>
      <c r="B79" t="s">
        <v>177</v>
      </c>
      <c r="C79">
        <v>0.89164532627812598</v>
      </c>
      <c r="D79">
        <v>0.14867884881041199</v>
      </c>
      <c r="E79">
        <v>5.9971228820523796</v>
      </c>
      <c r="F79" s="1">
        <v>2.0084408183152702E-9</v>
      </c>
      <c r="G79">
        <v>0.66756203712817697</v>
      </c>
      <c r="H79">
        <v>0.20341592622469001</v>
      </c>
      <c r="I79">
        <v>3.2817589532827398</v>
      </c>
      <c r="J79">
        <v>1.0316175187014001E-3</v>
      </c>
      <c r="K79">
        <v>1.21319305284872</v>
      </c>
      <c r="L79">
        <v>0.22187488505854</v>
      </c>
      <c r="M79">
        <v>5.4679151834991702</v>
      </c>
      <c r="N79" s="1">
        <v>4.5535966897027797E-8</v>
      </c>
      <c r="O79">
        <v>0.87941347500690503</v>
      </c>
      <c r="P79">
        <v>0.14863326886863501</v>
      </c>
      <c r="Q79">
        <v>5.9166664482374403</v>
      </c>
      <c r="R79" s="1">
        <v>3.28531988086343E-9</v>
      </c>
      <c r="T79" t="str">
        <f t="shared" si="4"/>
        <v>***</v>
      </c>
      <c r="U79" t="str">
        <f t="shared" si="5"/>
        <v>**</v>
      </c>
      <c r="V79" t="str">
        <f t="shared" si="6"/>
        <v>***</v>
      </c>
      <c r="W79" t="str">
        <f t="shared" si="7"/>
        <v>***</v>
      </c>
    </row>
    <row r="80" spans="1:23" x14ac:dyDescent="0.25">
      <c r="A80">
        <v>79</v>
      </c>
      <c r="B80" t="s">
        <v>178</v>
      </c>
      <c r="C80">
        <v>0.63869301108579601</v>
      </c>
      <c r="D80">
        <v>0.16325804034292701</v>
      </c>
      <c r="E80">
        <v>3.91216879575552</v>
      </c>
      <c r="F80" s="1">
        <v>9.1470939510431099E-5</v>
      </c>
      <c r="G80">
        <v>0.50066450238169002</v>
      </c>
      <c r="H80">
        <v>0.21847623196311799</v>
      </c>
      <c r="I80">
        <v>2.2916199985827701</v>
      </c>
      <c r="J80">
        <v>2.1927580450247099E-2</v>
      </c>
      <c r="K80">
        <v>0.87083944596595897</v>
      </c>
      <c r="L80">
        <v>0.24784242612517701</v>
      </c>
      <c r="M80">
        <v>3.5136818969248198</v>
      </c>
      <c r="N80">
        <v>4.4194171336752998E-4</v>
      </c>
      <c r="O80">
        <v>0.62617447568033702</v>
      </c>
      <c r="P80">
        <v>0.163214960015968</v>
      </c>
      <c r="Q80">
        <v>3.83650172520385</v>
      </c>
      <c r="R80">
        <v>1.24799319769771E-4</v>
      </c>
      <c r="T80" t="str">
        <f t="shared" si="4"/>
        <v>***</v>
      </c>
      <c r="U80" t="str">
        <f t="shared" si="5"/>
        <v>*</v>
      </c>
      <c r="V80" t="str">
        <f t="shared" si="6"/>
        <v>***</v>
      </c>
      <c r="W80" t="str">
        <f t="shared" si="7"/>
        <v>***</v>
      </c>
    </row>
    <row r="81" spans="1:23" x14ac:dyDescent="0.25">
      <c r="A81">
        <v>80</v>
      </c>
      <c r="B81" t="s">
        <v>179</v>
      </c>
      <c r="C81">
        <v>1.648834021428</v>
      </c>
      <c r="D81">
        <v>0.12649528637173699</v>
      </c>
      <c r="E81">
        <v>13.034746738170901</v>
      </c>
      <c r="F81" s="1">
        <v>7.7624338490835706E-39</v>
      </c>
      <c r="G81">
        <v>1.4539468400484401</v>
      </c>
      <c r="H81">
        <v>0.16910726455809</v>
      </c>
      <c r="I81">
        <v>8.5977787166499091</v>
      </c>
      <c r="J81" s="1">
        <v>8.1273816037723804E-18</v>
      </c>
      <c r="K81">
        <v>1.9462853128236499</v>
      </c>
      <c r="L81">
        <v>0.19390055046163601</v>
      </c>
      <c r="M81">
        <v>10.0375440306382</v>
      </c>
      <c r="N81" s="1">
        <v>1.04237098454511E-23</v>
      </c>
      <c r="O81">
        <v>1.63596471249424</v>
      </c>
      <c r="P81">
        <v>0.126438179649486</v>
      </c>
      <c r="Q81">
        <v>12.9388505673642</v>
      </c>
      <c r="R81" s="1">
        <v>2.7166355288361901E-38</v>
      </c>
      <c r="T81" t="str">
        <f t="shared" si="4"/>
        <v>***</v>
      </c>
      <c r="U81" t="str">
        <f t="shared" si="5"/>
        <v>***</v>
      </c>
      <c r="V81" t="str">
        <f t="shared" si="6"/>
        <v>***</v>
      </c>
      <c r="W81" t="str">
        <f t="shared" si="7"/>
        <v>***</v>
      </c>
    </row>
    <row r="82" spans="1:23" x14ac:dyDescent="0.25">
      <c r="A82">
        <v>81</v>
      </c>
      <c r="B82" t="s">
        <v>180</v>
      </c>
      <c r="C82">
        <v>1.2622604545242</v>
      </c>
      <c r="D82">
        <v>0.142390746335261</v>
      </c>
      <c r="E82">
        <v>8.8647646494681105</v>
      </c>
      <c r="F82" s="1">
        <v>7.6665839608698802E-19</v>
      </c>
      <c r="G82">
        <v>1.1844905879308001</v>
      </c>
      <c r="H82">
        <v>0.18605674665671301</v>
      </c>
      <c r="I82">
        <v>6.3662866798174598</v>
      </c>
      <c r="J82" s="1">
        <v>1.9365932061616601E-10</v>
      </c>
      <c r="K82">
        <v>1.42589231368464</v>
      </c>
      <c r="L82">
        <v>0.22256517980621601</v>
      </c>
      <c r="M82">
        <v>6.4066280041026102</v>
      </c>
      <c r="N82" s="1">
        <v>1.48773210552371E-10</v>
      </c>
      <c r="O82">
        <v>1.24931746155478</v>
      </c>
      <c r="P82">
        <v>0.14233647794028501</v>
      </c>
      <c r="Q82">
        <v>8.7772121358721709</v>
      </c>
      <c r="R82" s="1">
        <v>1.6757673506723701E-18</v>
      </c>
      <c r="T82" t="str">
        <f t="shared" si="4"/>
        <v>***</v>
      </c>
      <c r="U82" t="str">
        <f t="shared" si="5"/>
        <v>***</v>
      </c>
      <c r="V82" t="str">
        <f t="shared" si="6"/>
        <v>***</v>
      </c>
      <c r="W82" t="str">
        <f t="shared" si="7"/>
        <v>***</v>
      </c>
    </row>
    <row r="83" spans="1:23" x14ac:dyDescent="0.25">
      <c r="A83">
        <v>82</v>
      </c>
      <c r="B83" t="s">
        <v>181</v>
      </c>
      <c r="C83">
        <v>1.04450676832221</v>
      </c>
      <c r="D83">
        <v>0.154518499903399</v>
      </c>
      <c r="E83">
        <v>6.7597521913246901</v>
      </c>
      <c r="F83" s="1">
        <v>1.38227958110075E-11</v>
      </c>
      <c r="G83">
        <v>0.82430172557978798</v>
      </c>
      <c r="H83">
        <v>0.212127710139484</v>
      </c>
      <c r="I83">
        <v>3.8858748111586698</v>
      </c>
      <c r="J83">
        <v>1.01962043802634E-4</v>
      </c>
      <c r="K83">
        <v>1.3696396729654099</v>
      </c>
      <c r="L83">
        <v>0.22959008903464101</v>
      </c>
      <c r="M83">
        <v>5.9655870979637804</v>
      </c>
      <c r="N83" s="1">
        <v>2.43755979100911E-9</v>
      </c>
      <c r="O83">
        <v>1.0315851022950799</v>
      </c>
      <c r="P83">
        <v>0.15446726249090101</v>
      </c>
      <c r="Q83">
        <v>6.6783413239801801</v>
      </c>
      <c r="R83" s="1">
        <v>2.4166168419860701E-11</v>
      </c>
      <c r="T83" t="str">
        <f t="shared" si="4"/>
        <v>***</v>
      </c>
      <c r="U83" t="str">
        <f t="shared" si="5"/>
        <v>***</v>
      </c>
      <c r="V83" t="str">
        <f t="shared" si="6"/>
        <v>***</v>
      </c>
      <c r="W83" t="str">
        <f t="shared" si="7"/>
        <v>***</v>
      </c>
    </row>
    <row r="84" spans="1:23" x14ac:dyDescent="0.25">
      <c r="A84">
        <v>83</v>
      </c>
      <c r="B84" t="s">
        <v>182</v>
      </c>
      <c r="C84">
        <v>0.56365449646992005</v>
      </c>
      <c r="D84">
        <v>0.18432537799718199</v>
      </c>
      <c r="E84">
        <v>3.0579321338949699</v>
      </c>
      <c r="F84">
        <v>2.22870043959681E-3</v>
      </c>
      <c r="G84">
        <v>0.131725582175126</v>
      </c>
      <c r="H84">
        <v>0.27791175658442202</v>
      </c>
      <c r="I84">
        <v>0.473983482361646</v>
      </c>
      <c r="J84">
        <v>0.63551168604939301</v>
      </c>
      <c r="K84">
        <v>1.0605181975036699</v>
      </c>
      <c r="L84">
        <v>0.25501972466477502</v>
      </c>
      <c r="M84">
        <v>4.1585732197685097</v>
      </c>
      <c r="N84" s="1">
        <v>3.2024158540474203E-5</v>
      </c>
      <c r="O84">
        <v>0.55020106224195298</v>
      </c>
      <c r="P84">
        <v>0.18428027457950899</v>
      </c>
      <c r="Q84">
        <v>2.9856752899755699</v>
      </c>
      <c r="R84">
        <v>2.82952917997693E-3</v>
      </c>
      <c r="T84" t="str">
        <f t="shared" si="4"/>
        <v>**</v>
      </c>
      <c r="U84" t="str">
        <f t="shared" si="5"/>
        <v/>
      </c>
      <c r="V84" t="str">
        <f t="shared" si="6"/>
        <v>***</v>
      </c>
      <c r="W84" t="str">
        <f t="shared" si="7"/>
        <v>**</v>
      </c>
    </row>
    <row r="85" spans="1:23" x14ac:dyDescent="0.25">
      <c r="A85">
        <v>84</v>
      </c>
      <c r="B85" t="s">
        <v>183</v>
      </c>
      <c r="C85">
        <v>0.73892288594802702</v>
      </c>
      <c r="D85">
        <v>0.17533618618994001</v>
      </c>
      <c r="E85">
        <v>4.2143205119538596</v>
      </c>
      <c r="F85" s="1">
        <v>2.5053129704787199E-5</v>
      </c>
      <c r="G85">
        <v>0.382689602333254</v>
      </c>
      <c r="H85">
        <v>0.25451764288740802</v>
      </c>
      <c r="I85">
        <v>1.5035877198601399</v>
      </c>
      <c r="J85">
        <v>0.132687555017172</v>
      </c>
      <c r="K85">
        <v>1.18667116112757</v>
      </c>
      <c r="L85">
        <v>0.24880577665970699</v>
      </c>
      <c r="M85">
        <v>4.7694678839815898</v>
      </c>
      <c r="N85" s="1">
        <v>1.8471318757247099E-6</v>
      </c>
      <c r="O85">
        <v>0.72505370680910697</v>
      </c>
      <c r="P85">
        <v>0.175287178051311</v>
      </c>
      <c r="Q85">
        <v>4.1363761734863704</v>
      </c>
      <c r="R85" s="1">
        <v>3.5283361113931097E-5</v>
      </c>
      <c r="T85" t="str">
        <f t="shared" si="4"/>
        <v>***</v>
      </c>
      <c r="U85" t="str">
        <f t="shared" si="5"/>
        <v/>
      </c>
      <c r="V85" t="str">
        <f t="shared" si="6"/>
        <v>***</v>
      </c>
      <c r="W85" t="str">
        <f t="shared" si="7"/>
        <v>***</v>
      </c>
    </row>
    <row r="86" spans="1:23" x14ac:dyDescent="0.25">
      <c r="A86">
        <v>85</v>
      </c>
      <c r="B86" t="s">
        <v>184</v>
      </c>
      <c r="C86">
        <v>1.8820625856775299</v>
      </c>
      <c r="D86">
        <v>9.8378082226691796E-2</v>
      </c>
      <c r="E86">
        <v>19.1309135437374</v>
      </c>
      <c r="F86" s="1">
        <v>1.39606176791399E-81</v>
      </c>
      <c r="G86">
        <v>1.7229158238306299</v>
      </c>
      <c r="H86">
        <v>0.12661063381121901</v>
      </c>
      <c r="I86">
        <v>13.607986722502</v>
      </c>
      <c r="J86" s="1">
        <v>3.5899747153026899E-42</v>
      </c>
      <c r="K86">
        <v>2.1066612373065898</v>
      </c>
      <c r="L86">
        <v>0.15753523877710501</v>
      </c>
      <c r="M86">
        <v>13.372634933364299</v>
      </c>
      <c r="N86" s="1">
        <v>8.7389373336737604E-41</v>
      </c>
      <c r="O86">
        <v>1.8807035904196201</v>
      </c>
      <c r="P86">
        <v>9.8356678903170403E-2</v>
      </c>
      <c r="Q86">
        <v>19.121259597135499</v>
      </c>
      <c r="R86" s="1">
        <v>1.68000958429735E-81</v>
      </c>
      <c r="T86" t="str">
        <f t="shared" si="4"/>
        <v>***</v>
      </c>
      <c r="U86" t="str">
        <f t="shared" si="5"/>
        <v>***</v>
      </c>
      <c r="V86" t="str">
        <f t="shared" si="6"/>
        <v>***</v>
      </c>
      <c r="W86" t="str">
        <f t="shared" si="7"/>
        <v>***</v>
      </c>
    </row>
    <row r="87" spans="1:23" x14ac:dyDescent="0.25">
      <c r="A87">
        <v>86</v>
      </c>
      <c r="B87" t="s">
        <v>185</v>
      </c>
      <c r="C87">
        <v>2.50061725717678</v>
      </c>
      <c r="D87">
        <v>0.11697765767229</v>
      </c>
      <c r="E87">
        <v>21.376879200147801</v>
      </c>
      <c r="F87" s="1">
        <v>2.1931403488047901E-101</v>
      </c>
      <c r="G87">
        <v>2.3101305520909801</v>
      </c>
      <c r="H87">
        <v>0.154394788960526</v>
      </c>
      <c r="I87">
        <v>14.9624904288811</v>
      </c>
      <c r="J87" s="1">
        <v>1.2910282669888299E-50</v>
      </c>
      <c r="K87">
        <v>2.80242321748957</v>
      </c>
      <c r="L87">
        <v>0.18203019694796099</v>
      </c>
      <c r="M87">
        <v>15.3953754073602</v>
      </c>
      <c r="N87" s="1">
        <v>1.7580125701556701E-53</v>
      </c>
      <c r="O87">
        <v>2.4851768475601199</v>
      </c>
      <c r="P87">
        <v>0.116899274964174</v>
      </c>
      <c r="Q87">
        <v>21.2591296936764</v>
      </c>
      <c r="R87" s="1">
        <v>2.7140264885251E-100</v>
      </c>
      <c r="T87" t="str">
        <f t="shared" si="4"/>
        <v>***</v>
      </c>
      <c r="U87" t="str">
        <f t="shared" si="5"/>
        <v>***</v>
      </c>
      <c r="V87" t="str">
        <f t="shared" si="6"/>
        <v>***</v>
      </c>
      <c r="W87" t="str">
        <f t="shared" si="7"/>
        <v>***</v>
      </c>
    </row>
    <row r="88" spans="1:23" x14ac:dyDescent="0.25">
      <c r="A88">
        <v>87</v>
      </c>
      <c r="B88" t="s">
        <v>186</v>
      </c>
      <c r="C88">
        <v>1.0306803913190701</v>
      </c>
      <c r="D88">
        <v>0.173347163089211</v>
      </c>
      <c r="E88">
        <v>5.94575863228083</v>
      </c>
      <c r="F88" s="1">
        <v>2.7517938205709901E-9</v>
      </c>
      <c r="G88">
        <v>0.96609023970687102</v>
      </c>
      <c r="H88">
        <v>0.22560460536905699</v>
      </c>
      <c r="I88">
        <v>4.2822274754829701</v>
      </c>
      <c r="J88" s="1">
        <v>1.8503168040741199E-5</v>
      </c>
      <c r="K88">
        <v>1.1802934559143601</v>
      </c>
      <c r="L88">
        <v>0.271847984344814</v>
      </c>
      <c r="M88">
        <v>4.3417406929060398</v>
      </c>
      <c r="N88" s="1">
        <v>1.41358307838119E-5</v>
      </c>
      <c r="O88">
        <v>1.0150150235926001</v>
      </c>
      <c r="P88">
        <v>0.173288795266798</v>
      </c>
      <c r="Q88">
        <v>5.8573609564880602</v>
      </c>
      <c r="R88" s="1">
        <v>4.7028025886642002E-9</v>
      </c>
      <c r="T88" t="str">
        <f t="shared" si="4"/>
        <v>***</v>
      </c>
      <c r="U88" t="str">
        <f t="shared" si="5"/>
        <v>***</v>
      </c>
      <c r="V88" t="str">
        <f t="shared" si="6"/>
        <v>***</v>
      </c>
      <c r="W88" t="str">
        <f t="shared" si="7"/>
        <v>***</v>
      </c>
    </row>
    <row r="89" spans="1:23" x14ac:dyDescent="0.25">
      <c r="A89">
        <v>88</v>
      </c>
      <c r="B89" t="s">
        <v>187</v>
      </c>
      <c r="C89">
        <v>1.0136477129597099</v>
      </c>
      <c r="D89">
        <v>0.17743712280818899</v>
      </c>
      <c r="E89">
        <v>5.7127149996422499</v>
      </c>
      <c r="F89" s="1">
        <v>1.1118780530778599E-8</v>
      </c>
      <c r="G89">
        <v>0.77184860174191805</v>
      </c>
      <c r="H89">
        <v>0.24641319241270701</v>
      </c>
      <c r="I89">
        <v>3.1323347349405801</v>
      </c>
      <c r="J89">
        <v>1.7342203072400601E-3</v>
      </c>
      <c r="K89">
        <v>1.3724257563626701</v>
      </c>
      <c r="L89">
        <v>0.25978814008143097</v>
      </c>
      <c r="M89">
        <v>5.2828653222294299</v>
      </c>
      <c r="N89" s="1">
        <v>1.2717888715653599E-7</v>
      </c>
      <c r="O89">
        <v>0.997933347591895</v>
      </c>
      <c r="P89">
        <v>0.17737831185650699</v>
      </c>
      <c r="Q89">
        <v>5.6260167161765899</v>
      </c>
      <c r="R89" s="1">
        <v>1.8441848275513899E-8</v>
      </c>
      <c r="T89" t="str">
        <f t="shared" si="4"/>
        <v>***</v>
      </c>
      <c r="U89" t="str">
        <f t="shared" si="5"/>
        <v>**</v>
      </c>
      <c r="V89" t="str">
        <f t="shared" si="6"/>
        <v>***</v>
      </c>
      <c r="W89" t="str">
        <f t="shared" si="7"/>
        <v>***</v>
      </c>
    </row>
    <row r="90" spans="1:23" x14ac:dyDescent="0.25">
      <c r="A90">
        <v>89</v>
      </c>
      <c r="B90" t="s">
        <v>188</v>
      </c>
      <c r="C90">
        <v>1.3655749476343499</v>
      </c>
      <c r="D90">
        <v>0.161218398311508</v>
      </c>
      <c r="E90">
        <v>8.4703418588477195</v>
      </c>
      <c r="F90" s="1">
        <v>2.4467388581625601E-17</v>
      </c>
      <c r="G90">
        <v>1.20995706654964</v>
      </c>
      <c r="H90">
        <v>0.215947928930497</v>
      </c>
      <c r="I90">
        <v>5.6030038006942897</v>
      </c>
      <c r="J90" s="1">
        <v>2.10668603714829E-8</v>
      </c>
      <c r="K90">
        <v>1.6380856213842101</v>
      </c>
      <c r="L90">
        <v>0.24467332857549201</v>
      </c>
      <c r="M90">
        <v>6.6949905448267302</v>
      </c>
      <c r="N90" s="1">
        <v>2.1568557753598399E-11</v>
      </c>
      <c r="O90">
        <v>1.34758154459237</v>
      </c>
      <c r="P90">
        <v>0.16114762461062701</v>
      </c>
      <c r="Q90">
        <v>8.3624040245610995</v>
      </c>
      <c r="R90" s="1">
        <v>6.1452972942143003E-17</v>
      </c>
      <c r="T90" t="str">
        <f t="shared" si="4"/>
        <v>***</v>
      </c>
      <c r="U90" t="str">
        <f t="shared" si="5"/>
        <v>***</v>
      </c>
      <c r="V90" t="str">
        <f t="shared" si="6"/>
        <v>***</v>
      </c>
      <c r="W90" t="str">
        <f t="shared" si="7"/>
        <v>***</v>
      </c>
    </row>
    <row r="91" spans="1:23" x14ac:dyDescent="0.25">
      <c r="A91">
        <v>90</v>
      </c>
      <c r="B91" t="s">
        <v>189</v>
      </c>
      <c r="C91">
        <v>1.3563066327447599</v>
      </c>
      <c r="D91">
        <v>0.16506754973867699</v>
      </c>
      <c r="E91">
        <v>8.2166763539652106</v>
      </c>
      <c r="F91" s="1">
        <v>2.09220710726301E-16</v>
      </c>
      <c r="G91">
        <v>1.4033327303704699</v>
      </c>
      <c r="H91">
        <v>0.20811880611700001</v>
      </c>
      <c r="I91">
        <v>6.7429405182227704</v>
      </c>
      <c r="J91" s="1">
        <v>1.55212764180009E-11</v>
      </c>
      <c r="K91">
        <v>1.34491930428815</v>
      </c>
      <c r="L91">
        <v>0.27250775123783499</v>
      </c>
      <c r="M91">
        <v>4.9353433000676397</v>
      </c>
      <c r="N91" s="1">
        <v>8.0009897979886597E-7</v>
      </c>
      <c r="O91">
        <v>1.3368995580132399</v>
      </c>
      <c r="P91">
        <v>0.16498998922938801</v>
      </c>
      <c r="Q91">
        <v>8.1029131782930897</v>
      </c>
      <c r="R91" s="1">
        <v>5.3658532757414904E-16</v>
      </c>
      <c r="T91" t="str">
        <f t="shared" si="4"/>
        <v>***</v>
      </c>
      <c r="U91" t="str">
        <f t="shared" si="5"/>
        <v>***</v>
      </c>
      <c r="V91" t="str">
        <f t="shared" si="6"/>
        <v>***</v>
      </c>
      <c r="W91" t="str">
        <f t="shared" si="7"/>
        <v>***</v>
      </c>
    </row>
    <row r="92" spans="1:23" x14ac:dyDescent="0.25">
      <c r="A92">
        <v>91</v>
      </c>
      <c r="B92" t="s">
        <v>190</v>
      </c>
      <c r="C92">
        <v>1.5680658716612299</v>
      </c>
      <c r="D92">
        <v>0.15843174844036401</v>
      </c>
      <c r="E92">
        <v>9.8974219946292692</v>
      </c>
      <c r="F92" s="1">
        <v>4.2714370841243601E-23</v>
      </c>
      <c r="G92">
        <v>1.45956840562169</v>
      </c>
      <c r="H92">
        <v>0.210431009571624</v>
      </c>
      <c r="I92">
        <v>6.9360899260662503</v>
      </c>
      <c r="J92" s="1">
        <v>4.0310106143874098E-12</v>
      </c>
      <c r="K92">
        <v>1.7874618234657</v>
      </c>
      <c r="L92">
        <v>0.242738996615361</v>
      </c>
      <c r="M92">
        <v>7.3637192556170401</v>
      </c>
      <c r="N92" s="1">
        <v>1.78855645681402E-13</v>
      </c>
      <c r="O92">
        <v>1.5479937309744201</v>
      </c>
      <c r="P92">
        <v>0.15835014228198199</v>
      </c>
      <c r="Q92">
        <v>9.7757646988269098</v>
      </c>
      <c r="R92" s="1">
        <v>1.4307276948159701E-22</v>
      </c>
      <c r="T92" t="str">
        <f t="shared" si="4"/>
        <v>***</v>
      </c>
      <c r="U92" t="str">
        <f t="shared" si="5"/>
        <v>***</v>
      </c>
      <c r="V92" t="str">
        <f t="shared" si="6"/>
        <v>***</v>
      </c>
      <c r="W92" t="str">
        <f t="shared" si="7"/>
        <v>***</v>
      </c>
    </row>
    <row r="93" spans="1:23" x14ac:dyDescent="0.25">
      <c r="A93">
        <v>92</v>
      </c>
      <c r="B93" t="s">
        <v>191</v>
      </c>
      <c r="C93">
        <v>1.0787033188417401</v>
      </c>
      <c r="D93">
        <v>0.191224947679737</v>
      </c>
      <c r="E93">
        <v>5.6410177224801403</v>
      </c>
      <c r="F93" s="1">
        <v>1.6904795909211001E-8</v>
      </c>
      <c r="G93">
        <v>1.1080560876468499</v>
      </c>
      <c r="H93">
        <v>0.243604688105894</v>
      </c>
      <c r="I93">
        <v>4.5485827726155197</v>
      </c>
      <c r="J93" s="1">
        <v>5.4008400306605398E-6</v>
      </c>
      <c r="K93">
        <v>1.10732351534925</v>
      </c>
      <c r="L93">
        <v>0.30978573916694302</v>
      </c>
      <c r="M93">
        <v>3.5744818929592901</v>
      </c>
      <c r="N93">
        <v>3.5092209570509498E-4</v>
      </c>
      <c r="O93">
        <v>1.0581092321355201</v>
      </c>
      <c r="P93">
        <v>0.191153595041018</v>
      </c>
      <c r="Q93">
        <v>5.5353875605032101</v>
      </c>
      <c r="R93" s="1">
        <v>3.1054090272153E-8</v>
      </c>
      <c r="T93" t="str">
        <f t="shared" si="4"/>
        <v>***</v>
      </c>
      <c r="U93" t="str">
        <f t="shared" si="5"/>
        <v>***</v>
      </c>
      <c r="V93" t="str">
        <f t="shared" si="6"/>
        <v>***</v>
      </c>
      <c r="W93" t="str">
        <f t="shared" si="7"/>
        <v>***</v>
      </c>
    </row>
    <row r="94" spans="1:23" x14ac:dyDescent="0.25">
      <c r="A94">
        <v>93</v>
      </c>
      <c r="B94" t="s">
        <v>192</v>
      </c>
      <c r="C94">
        <v>0.80183269101995103</v>
      </c>
      <c r="D94">
        <v>0.21591691935337301</v>
      </c>
      <c r="E94">
        <v>3.7136167625088201</v>
      </c>
      <c r="F94">
        <v>2.0431813031586199E-4</v>
      </c>
      <c r="G94">
        <v>0.19659595102018401</v>
      </c>
      <c r="H94">
        <v>0.35640576761369802</v>
      </c>
      <c r="I94">
        <v>0.55160709754077397</v>
      </c>
      <c r="J94">
        <v>0.58121757261370899</v>
      </c>
      <c r="K94">
        <v>1.4123547970692301</v>
      </c>
      <c r="L94">
        <v>0.28324188118563998</v>
      </c>
      <c r="M94">
        <v>4.9863911055708403</v>
      </c>
      <c r="N94" s="1">
        <v>6.1517552878113697E-7</v>
      </c>
      <c r="O94">
        <v>0.781230131449975</v>
      </c>
      <c r="P94">
        <v>0.215850754939268</v>
      </c>
      <c r="Q94">
        <v>3.6193069219043599</v>
      </c>
      <c r="R94">
        <v>2.9539311719375001E-4</v>
      </c>
      <c r="T94" t="str">
        <f t="shared" si="4"/>
        <v>***</v>
      </c>
      <c r="U94" t="str">
        <f t="shared" si="5"/>
        <v/>
      </c>
      <c r="V94" t="str">
        <f t="shared" si="6"/>
        <v>***</v>
      </c>
      <c r="W94" t="str">
        <f t="shared" si="7"/>
        <v>***</v>
      </c>
    </row>
    <row r="95" spans="1:23" x14ac:dyDescent="0.25">
      <c r="A95">
        <v>94</v>
      </c>
      <c r="B95" t="s">
        <v>193</v>
      </c>
      <c r="C95">
        <v>1.1657210165187799</v>
      </c>
      <c r="D95">
        <v>0.19150751823439699</v>
      </c>
      <c r="E95">
        <v>6.0870770362758897</v>
      </c>
      <c r="F95" s="1">
        <v>1.1499064980169899E-9</v>
      </c>
      <c r="G95">
        <v>0.989739170657565</v>
      </c>
      <c r="H95">
        <v>0.26204782537995502</v>
      </c>
      <c r="I95">
        <v>3.7769409809926802</v>
      </c>
      <c r="J95">
        <v>1.5876633404706599E-4</v>
      </c>
      <c r="K95">
        <v>1.4662924279242</v>
      </c>
      <c r="L95">
        <v>0.28350081044478598</v>
      </c>
      <c r="M95">
        <v>5.1720925440168104</v>
      </c>
      <c r="N95" s="1">
        <v>2.31486878596762E-7</v>
      </c>
      <c r="O95">
        <v>1.14473822862064</v>
      </c>
      <c r="P95">
        <v>0.191431888841023</v>
      </c>
      <c r="Q95">
        <v>5.9798721913635999</v>
      </c>
      <c r="R95" s="1">
        <v>2.23312763790439E-9</v>
      </c>
      <c r="T95" t="str">
        <f t="shared" si="4"/>
        <v>***</v>
      </c>
      <c r="U95" t="str">
        <f t="shared" si="5"/>
        <v>***</v>
      </c>
      <c r="V95" t="str">
        <f t="shared" si="6"/>
        <v>***</v>
      </c>
      <c r="W95" t="str">
        <f t="shared" si="7"/>
        <v>***</v>
      </c>
    </row>
    <row r="96" spans="1:23" x14ac:dyDescent="0.25">
      <c r="A96">
        <v>95</v>
      </c>
      <c r="B96" t="s">
        <v>194</v>
      </c>
      <c r="C96">
        <v>0.89318511305696502</v>
      </c>
      <c r="D96">
        <v>0.21619000185767401</v>
      </c>
      <c r="E96">
        <v>4.1314820545909603</v>
      </c>
      <c r="F96" s="1">
        <v>3.6043183392238902E-5</v>
      </c>
      <c r="G96">
        <v>0.475168192658739</v>
      </c>
      <c r="H96">
        <v>0.32714955133262602</v>
      </c>
      <c r="I96">
        <v>1.4524494706569699</v>
      </c>
      <c r="J96">
        <v>0.146376669330327</v>
      </c>
      <c r="K96">
        <v>1.40334329997077</v>
      </c>
      <c r="L96">
        <v>0.29574550708045599</v>
      </c>
      <c r="M96">
        <v>4.7451043764766103</v>
      </c>
      <c r="N96" s="1">
        <v>2.0839884761147399E-6</v>
      </c>
      <c r="O96">
        <v>0.871570478430443</v>
      </c>
      <c r="P96">
        <v>0.21612027179679499</v>
      </c>
      <c r="Q96">
        <v>4.0328029905955702</v>
      </c>
      <c r="R96" s="1">
        <v>5.5115483763355997E-5</v>
      </c>
      <c r="T96" t="str">
        <f t="shared" si="4"/>
        <v>***</v>
      </c>
      <c r="U96" t="str">
        <f t="shared" si="5"/>
        <v/>
      </c>
      <c r="V96" t="str">
        <f t="shared" si="6"/>
        <v>***</v>
      </c>
      <c r="W96" t="str">
        <f t="shared" si="7"/>
        <v>***</v>
      </c>
    </row>
    <row r="97" spans="1:23" x14ac:dyDescent="0.25">
      <c r="A97">
        <v>96</v>
      </c>
      <c r="B97" t="s">
        <v>195</v>
      </c>
      <c r="C97">
        <v>1.90963587339012</v>
      </c>
      <c r="D97">
        <v>9.97839890029079E-2</v>
      </c>
      <c r="E97">
        <v>19.137698266747702</v>
      </c>
      <c r="F97" s="1">
        <v>1.2256626186904601E-81</v>
      </c>
      <c r="G97">
        <v>1.7712369709656901</v>
      </c>
      <c r="H97">
        <v>0.12845242578461</v>
      </c>
      <c r="I97">
        <v>13.789050383024399</v>
      </c>
      <c r="J97" s="1">
        <v>2.96638983011897E-43</v>
      </c>
      <c r="K97">
        <v>2.11665102560822</v>
      </c>
      <c r="L97">
        <v>0.159662182825694</v>
      </c>
      <c r="M97">
        <v>13.257059299502499</v>
      </c>
      <c r="N97" s="1">
        <v>4.1068667302597002E-40</v>
      </c>
      <c r="O97">
        <v>1.9071637821206699</v>
      </c>
      <c r="P97">
        <v>9.9758121435993094E-2</v>
      </c>
      <c r="Q97">
        <v>19.117879874515701</v>
      </c>
      <c r="R97" s="1">
        <v>1.79246927812394E-81</v>
      </c>
      <c r="T97" t="str">
        <f t="shared" si="4"/>
        <v>***</v>
      </c>
      <c r="U97" t="str">
        <f t="shared" si="5"/>
        <v>***</v>
      </c>
      <c r="V97" t="str">
        <f t="shared" si="6"/>
        <v>***</v>
      </c>
      <c r="W97" t="str">
        <f t="shared" si="7"/>
        <v>***</v>
      </c>
    </row>
    <row r="98" spans="1:23" x14ac:dyDescent="0.25">
      <c r="A98">
        <v>97</v>
      </c>
      <c r="B98" t="s">
        <v>196</v>
      </c>
      <c r="C98">
        <v>2.3476510880520101</v>
      </c>
      <c r="D98">
        <v>0.141059235771479</v>
      </c>
      <c r="E98">
        <v>16.6430157884542</v>
      </c>
      <c r="F98" s="1">
        <v>3.40051968719803E-62</v>
      </c>
      <c r="G98">
        <v>2.2169633082424398</v>
      </c>
      <c r="H98">
        <v>0.18714715531850601</v>
      </c>
      <c r="I98">
        <v>11.846096749209901</v>
      </c>
      <c r="J98" s="1">
        <v>2.2544944229971799E-32</v>
      </c>
      <c r="K98">
        <v>2.6047906632537599</v>
      </c>
      <c r="L98">
        <v>0.21707899571858999</v>
      </c>
      <c r="M98">
        <v>11.999275446393201</v>
      </c>
      <c r="N98" s="1">
        <v>3.58420323219284E-33</v>
      </c>
      <c r="O98">
        <v>2.32676817312483</v>
      </c>
      <c r="P98">
        <v>0.140952932692022</v>
      </c>
      <c r="Q98">
        <v>16.507412287822</v>
      </c>
      <c r="R98" s="1">
        <v>3.24502439583304E-61</v>
      </c>
      <c r="T98" t="str">
        <f t="shared" si="4"/>
        <v>***</v>
      </c>
      <c r="U98" t="str">
        <f t="shared" si="5"/>
        <v>***</v>
      </c>
      <c r="V98" t="str">
        <f t="shared" si="6"/>
        <v>***</v>
      </c>
      <c r="W98" t="str">
        <f t="shared" si="7"/>
        <v>***</v>
      </c>
    </row>
    <row r="99" spans="1:23" x14ac:dyDescent="0.25">
      <c r="A99">
        <v>98</v>
      </c>
      <c r="B99" t="s">
        <v>197</v>
      </c>
      <c r="C99">
        <v>0.91508120320908903</v>
      </c>
      <c r="D99">
        <v>0.231208410003828</v>
      </c>
      <c r="E99">
        <v>3.9578197142307201</v>
      </c>
      <c r="F99" s="1">
        <v>7.56370108470097E-5</v>
      </c>
      <c r="G99">
        <v>1.11691910428271</v>
      </c>
      <c r="H99">
        <v>0.27483271698943401</v>
      </c>
      <c r="I99">
        <v>4.0639961519779702</v>
      </c>
      <c r="J99" s="1">
        <v>4.823962131165E-5</v>
      </c>
      <c r="K99">
        <v>0.58755606680328198</v>
      </c>
      <c r="L99">
        <v>0.43835980763972598</v>
      </c>
      <c r="M99">
        <v>1.34035113749793</v>
      </c>
      <c r="N99">
        <v>0.18013121343343799</v>
      </c>
      <c r="O99">
        <v>0.89377767912934802</v>
      </c>
      <c r="P99">
        <v>0.23113413979355901</v>
      </c>
      <c r="Q99">
        <v>3.8669219524542702</v>
      </c>
      <c r="R99">
        <v>1.10217682269321E-4</v>
      </c>
      <c r="T99" t="str">
        <f t="shared" si="4"/>
        <v>***</v>
      </c>
      <c r="U99" t="str">
        <f t="shared" si="5"/>
        <v>***</v>
      </c>
      <c r="V99" t="str">
        <f t="shared" si="6"/>
        <v/>
      </c>
      <c r="W99" t="str">
        <f t="shared" si="7"/>
        <v>***</v>
      </c>
    </row>
    <row r="100" spans="1:23" x14ac:dyDescent="0.25">
      <c r="A100">
        <v>99</v>
      </c>
      <c r="B100" t="s">
        <v>198</v>
      </c>
      <c r="C100">
        <v>1.2329884031787199</v>
      </c>
      <c r="D100">
        <v>0.208293086970778</v>
      </c>
      <c r="E100">
        <v>5.9194878769630099</v>
      </c>
      <c r="F100" s="1">
        <v>3.2294564199726198E-9</v>
      </c>
      <c r="G100">
        <v>0.89565833865965305</v>
      </c>
      <c r="H100">
        <v>0.306170627900679</v>
      </c>
      <c r="I100">
        <v>2.9253568338704299</v>
      </c>
      <c r="J100">
        <v>3.4406144863534599E-3</v>
      </c>
      <c r="K100">
        <v>1.68563657034221</v>
      </c>
      <c r="L100">
        <v>0.290731738756281</v>
      </c>
      <c r="M100">
        <v>5.7979103951745303</v>
      </c>
      <c r="N100" s="1">
        <v>6.71463102251299E-9</v>
      </c>
      <c r="O100">
        <v>1.2108736462126699</v>
      </c>
      <c r="P100">
        <v>0.20820842174566301</v>
      </c>
      <c r="Q100">
        <v>5.81568044203234</v>
      </c>
      <c r="R100" s="1">
        <v>6.03877322593756E-9</v>
      </c>
      <c r="T100" t="str">
        <f t="shared" si="4"/>
        <v>***</v>
      </c>
      <c r="U100" t="str">
        <f t="shared" si="5"/>
        <v>**</v>
      </c>
      <c r="V100" t="str">
        <f t="shared" si="6"/>
        <v>***</v>
      </c>
      <c r="W100" t="str">
        <f t="shared" si="7"/>
        <v>***</v>
      </c>
    </row>
    <row r="101" spans="1:23" x14ac:dyDescent="0.25">
      <c r="A101">
        <v>100</v>
      </c>
      <c r="B101" t="s">
        <v>199</v>
      </c>
      <c r="C101">
        <v>0.50291239261397602</v>
      </c>
      <c r="D101">
        <v>0.28552388784789601</v>
      </c>
      <c r="E101">
        <v>1.76136713605513</v>
      </c>
      <c r="F101">
        <v>7.8176283659024903E-2</v>
      </c>
      <c r="G101">
        <v>0.30813581195995199</v>
      </c>
      <c r="H101">
        <v>0.39968659217629698</v>
      </c>
      <c r="I101">
        <v>0.77094357927332402</v>
      </c>
      <c r="J101">
        <v>0.44074037472675298</v>
      </c>
      <c r="K101">
        <v>0.83036218250460403</v>
      </c>
      <c r="L101">
        <v>0.41068236010571801</v>
      </c>
      <c r="M101">
        <v>2.02190856770875</v>
      </c>
      <c r="N101">
        <v>4.3185798487865003E-2</v>
      </c>
      <c r="O101">
        <v>0.48077531910361898</v>
      </c>
      <c r="P101">
        <v>0.28545951046326401</v>
      </c>
      <c r="Q101">
        <v>1.68421545431569</v>
      </c>
      <c r="R101">
        <v>9.2140037610667802E-2</v>
      </c>
      <c r="T101" t="str">
        <f t="shared" si="4"/>
        <v>^</v>
      </c>
      <c r="U101" t="str">
        <f t="shared" si="5"/>
        <v/>
      </c>
      <c r="V101" t="str">
        <f t="shared" si="6"/>
        <v>*</v>
      </c>
      <c r="W101" t="str">
        <f t="shared" si="7"/>
        <v>^</v>
      </c>
    </row>
    <row r="102" spans="1:23" x14ac:dyDescent="0.25">
      <c r="A102">
        <v>101</v>
      </c>
      <c r="B102" t="s">
        <v>200</v>
      </c>
      <c r="C102">
        <v>0.89525120076947395</v>
      </c>
      <c r="D102">
        <v>0.24527283511030601</v>
      </c>
      <c r="E102">
        <v>3.6500218231132502</v>
      </c>
      <c r="F102">
        <v>2.6221802985839998E-4</v>
      </c>
      <c r="G102">
        <v>0.88609955551066399</v>
      </c>
      <c r="H102">
        <v>0.31680084331747499</v>
      </c>
      <c r="I102">
        <v>2.7970239795816401</v>
      </c>
      <c r="J102">
        <v>5.1575705216336297E-3</v>
      </c>
      <c r="K102">
        <v>0.99777758633202995</v>
      </c>
      <c r="L102">
        <v>0.388485330654816</v>
      </c>
      <c r="M102">
        <v>2.5683790547514702</v>
      </c>
      <c r="N102">
        <v>1.02175360072344E-2</v>
      </c>
      <c r="O102">
        <v>0.87232004047968903</v>
      </c>
      <c r="P102">
        <v>0.245193166364223</v>
      </c>
      <c r="Q102">
        <v>3.5576849608601999</v>
      </c>
      <c r="R102">
        <v>3.7413764806181301E-4</v>
      </c>
      <c r="T102" t="str">
        <f t="shared" si="4"/>
        <v>***</v>
      </c>
      <c r="U102" t="str">
        <f t="shared" si="5"/>
        <v>**</v>
      </c>
      <c r="V102" t="str">
        <f t="shared" si="6"/>
        <v>*</v>
      </c>
      <c r="W102" t="str">
        <f t="shared" si="7"/>
        <v>***</v>
      </c>
    </row>
    <row r="103" spans="1:23" x14ac:dyDescent="0.25">
      <c r="A103">
        <v>102</v>
      </c>
      <c r="B103" t="s">
        <v>201</v>
      </c>
      <c r="C103">
        <v>1.51825390175986</v>
      </c>
      <c r="D103">
        <v>0.197080807339406</v>
      </c>
      <c r="E103">
        <v>7.70371261543076</v>
      </c>
      <c r="F103" s="1">
        <v>1.32168908806476E-14</v>
      </c>
      <c r="G103">
        <v>1.2239080843727801</v>
      </c>
      <c r="H103">
        <v>0.28234388716853298</v>
      </c>
      <c r="I103">
        <v>4.33481346682112</v>
      </c>
      <c r="J103" s="1">
        <v>1.45883771760235E-5</v>
      </c>
      <c r="K103">
        <v>1.9448468119544999</v>
      </c>
      <c r="L103">
        <v>0.28075518927922899</v>
      </c>
      <c r="M103">
        <v>6.92719809363959</v>
      </c>
      <c r="N103" s="1">
        <v>4.2925731928930302E-12</v>
      </c>
      <c r="O103">
        <v>1.4946763734338</v>
      </c>
      <c r="P103">
        <v>0.196972709792577</v>
      </c>
      <c r="Q103">
        <v>7.5882409040712799</v>
      </c>
      <c r="R103" s="1">
        <v>3.24277606455381E-14</v>
      </c>
      <c r="T103" t="str">
        <f t="shared" si="4"/>
        <v>***</v>
      </c>
      <c r="U103" t="str">
        <f t="shared" si="5"/>
        <v>***</v>
      </c>
      <c r="V103" t="str">
        <f t="shared" si="6"/>
        <v>***</v>
      </c>
      <c r="W103" t="str">
        <f t="shared" si="7"/>
        <v>***</v>
      </c>
    </row>
    <row r="104" spans="1:23" x14ac:dyDescent="0.25">
      <c r="A104">
        <v>103</v>
      </c>
      <c r="B104" t="s">
        <v>202</v>
      </c>
      <c r="C104">
        <v>1.0434898800554699</v>
      </c>
      <c r="D104">
        <v>0.24074842909795699</v>
      </c>
      <c r="E104">
        <v>4.3343580016918404</v>
      </c>
      <c r="F104" s="1">
        <v>1.46186111571673E-5</v>
      </c>
      <c r="G104">
        <v>0.89126045295023004</v>
      </c>
      <c r="H104">
        <v>0.32905607506157503</v>
      </c>
      <c r="I104">
        <v>2.7085366917582401</v>
      </c>
      <c r="J104">
        <v>6.7580639022175896E-3</v>
      </c>
      <c r="K104">
        <v>1.33535273628305</v>
      </c>
      <c r="L104">
        <v>0.35545663361104601</v>
      </c>
      <c r="M104">
        <v>3.7567247591284101</v>
      </c>
      <c r="N104">
        <v>1.7215165849706701E-4</v>
      </c>
      <c r="O104">
        <v>1.0203655638367599</v>
      </c>
      <c r="P104">
        <v>0.240659132827439</v>
      </c>
      <c r="Q104">
        <v>4.2398788354664303</v>
      </c>
      <c r="R104" s="1">
        <v>2.2364046819749502E-5</v>
      </c>
      <c r="T104" t="str">
        <f t="shared" si="4"/>
        <v>***</v>
      </c>
      <c r="U104" t="str">
        <f t="shared" si="5"/>
        <v>**</v>
      </c>
      <c r="V104" t="str">
        <f t="shared" si="6"/>
        <v>***</v>
      </c>
      <c r="W104" t="str">
        <f t="shared" si="7"/>
        <v>***</v>
      </c>
    </row>
    <row r="105" spans="1:23" x14ac:dyDescent="0.25">
      <c r="A105">
        <v>104</v>
      </c>
      <c r="B105" t="s">
        <v>203</v>
      </c>
      <c r="C105">
        <v>1.17806094507821</v>
      </c>
      <c r="D105">
        <v>0.23218024997655001</v>
      </c>
      <c r="E105">
        <v>5.0739067823262101</v>
      </c>
      <c r="F105" s="1">
        <v>3.8973003164428602E-7</v>
      </c>
      <c r="G105">
        <v>1.32675444326173</v>
      </c>
      <c r="H105">
        <v>0.28299620003665599</v>
      </c>
      <c r="I105">
        <v>4.6882411957823997</v>
      </c>
      <c r="J105" s="1">
        <v>2.7556312244692801E-6</v>
      </c>
      <c r="K105">
        <v>1.0006891644846001</v>
      </c>
      <c r="L105">
        <v>0.41149115279840398</v>
      </c>
      <c r="M105">
        <v>2.4318607038797202</v>
      </c>
      <c r="N105">
        <v>1.50214830641362E-2</v>
      </c>
      <c r="O105">
        <v>1.1547122797390701</v>
      </c>
      <c r="P105">
        <v>0.23208534316337101</v>
      </c>
      <c r="Q105">
        <v>4.9753778674693798</v>
      </c>
      <c r="R105" s="1">
        <v>6.51204825593195E-7</v>
      </c>
      <c r="T105" t="str">
        <f t="shared" si="4"/>
        <v>***</v>
      </c>
      <c r="U105" t="str">
        <f t="shared" si="5"/>
        <v>***</v>
      </c>
      <c r="V105" t="str">
        <f t="shared" si="6"/>
        <v>*</v>
      </c>
      <c r="W105" t="str">
        <f t="shared" si="7"/>
        <v>***</v>
      </c>
    </row>
    <row r="106" spans="1:23" x14ac:dyDescent="0.25">
      <c r="A106">
        <v>105</v>
      </c>
      <c r="B106" t="s">
        <v>204</v>
      </c>
      <c r="C106">
        <v>0.62999200468989303</v>
      </c>
      <c r="D106">
        <v>0.295632252777073</v>
      </c>
      <c r="E106">
        <v>2.1309988973528902</v>
      </c>
      <c r="F106">
        <v>3.3089233022977803E-2</v>
      </c>
      <c r="G106">
        <v>0.78291804419848099</v>
      </c>
      <c r="H106">
        <v>0.358929400223017</v>
      </c>
      <c r="I106">
        <v>2.1812591660421901</v>
      </c>
      <c r="J106">
        <v>2.9164252847242101E-2</v>
      </c>
      <c r="K106">
        <v>0.45605809141312198</v>
      </c>
      <c r="L106">
        <v>0.52583955499178503</v>
      </c>
      <c r="M106">
        <v>0.86729514180470302</v>
      </c>
      <c r="N106">
        <v>0.385780317883406</v>
      </c>
      <c r="O106">
        <v>0.60630564770064299</v>
      </c>
      <c r="P106">
        <v>0.295553157784952</v>
      </c>
      <c r="Q106">
        <v>2.0514267289331301</v>
      </c>
      <c r="R106">
        <v>4.0225408294619999E-2</v>
      </c>
      <c r="T106" t="str">
        <f t="shared" si="4"/>
        <v>*</v>
      </c>
      <c r="U106" t="str">
        <f t="shared" si="5"/>
        <v>*</v>
      </c>
      <c r="V106" t="str">
        <f t="shared" si="6"/>
        <v/>
      </c>
      <c r="W106" t="str">
        <f t="shared" si="7"/>
        <v>*</v>
      </c>
    </row>
    <row r="107" spans="1:23" x14ac:dyDescent="0.25">
      <c r="A107">
        <v>106</v>
      </c>
      <c r="B107" t="s">
        <v>205</v>
      </c>
      <c r="C107">
        <v>0.80538985909107896</v>
      </c>
      <c r="D107">
        <v>0.27785893267452799</v>
      </c>
      <c r="E107">
        <v>2.8985566572893902</v>
      </c>
      <c r="F107">
        <v>3.7488456951401401E-3</v>
      </c>
      <c r="G107">
        <v>0.92528438806272595</v>
      </c>
      <c r="H107">
        <v>0.34334284122759201</v>
      </c>
      <c r="I107">
        <v>2.69492844165456</v>
      </c>
      <c r="J107">
        <v>7.0403749119021097E-3</v>
      </c>
      <c r="K107">
        <v>0.70468028755074696</v>
      </c>
      <c r="L107">
        <v>0.476047451738219</v>
      </c>
      <c r="M107">
        <v>1.4802732059119501</v>
      </c>
      <c r="N107">
        <v>0.138800350778294</v>
      </c>
      <c r="O107">
        <v>0.78060581851199595</v>
      </c>
      <c r="P107">
        <v>0.27778255865347201</v>
      </c>
      <c r="Q107">
        <v>2.8101325810227902</v>
      </c>
      <c r="R107">
        <v>4.9521095558286397E-3</v>
      </c>
      <c r="T107" t="str">
        <f t="shared" si="4"/>
        <v>**</v>
      </c>
      <c r="U107" t="str">
        <f t="shared" si="5"/>
        <v>**</v>
      </c>
      <c r="V107" t="str">
        <f t="shared" si="6"/>
        <v/>
      </c>
      <c r="W107" t="str">
        <f t="shared" si="7"/>
        <v>**</v>
      </c>
    </row>
    <row r="108" spans="1:23" x14ac:dyDescent="0.25">
      <c r="A108">
        <v>107</v>
      </c>
      <c r="B108" t="s">
        <v>206</v>
      </c>
      <c r="C108">
        <v>1.9651025836362299</v>
      </c>
      <c r="D108">
        <v>0.101169166414569</v>
      </c>
      <c r="E108">
        <v>19.4239277961792</v>
      </c>
      <c r="F108" s="1">
        <v>4.8439577071533E-84</v>
      </c>
      <c r="G108">
        <v>1.8540013115079199</v>
      </c>
      <c r="H108">
        <v>0.13021933088917301</v>
      </c>
      <c r="I108">
        <v>14.2375275533078</v>
      </c>
      <c r="J108" s="1">
        <v>5.3589734294331103E-46</v>
      </c>
      <c r="K108">
        <v>2.1456878681529701</v>
      </c>
      <c r="L108">
        <v>0.16183957319947201</v>
      </c>
      <c r="M108">
        <v>13.2581162056597</v>
      </c>
      <c r="N108" s="1">
        <v>4.0494032331482899E-40</v>
      </c>
      <c r="O108">
        <v>1.96130138387639</v>
      </c>
      <c r="P108">
        <v>0.101138286984382</v>
      </c>
      <c r="Q108">
        <v>19.392274106632499</v>
      </c>
      <c r="R108" s="1">
        <v>8.9682674019605608E-84</v>
      </c>
      <c r="T108" t="str">
        <f t="shared" si="4"/>
        <v>***</v>
      </c>
      <c r="U108" t="str">
        <f t="shared" si="5"/>
        <v>***</v>
      </c>
      <c r="V108" t="str">
        <f t="shared" si="6"/>
        <v>***</v>
      </c>
      <c r="W108" t="str">
        <f t="shared" si="7"/>
        <v>***</v>
      </c>
    </row>
    <row r="109" spans="1:23" x14ac:dyDescent="0.25">
      <c r="A109">
        <v>108</v>
      </c>
      <c r="B109" t="s">
        <v>207</v>
      </c>
      <c r="C109">
        <v>2.0730423152131299</v>
      </c>
      <c r="D109">
        <v>0.17773422894197399</v>
      </c>
      <c r="E109">
        <v>11.663720193649</v>
      </c>
      <c r="F109" s="1">
        <v>1.9531798528540301E-31</v>
      </c>
      <c r="G109">
        <v>2.22789379066226</v>
      </c>
      <c r="H109">
        <v>0.22292312408199799</v>
      </c>
      <c r="I109">
        <v>9.9940003973870901</v>
      </c>
      <c r="J109" s="1">
        <v>1.6191250130128201E-23</v>
      </c>
      <c r="K109">
        <v>1.9382867991292101</v>
      </c>
      <c r="L109">
        <v>0.29906704464323502</v>
      </c>
      <c r="M109">
        <v>6.4811112887461304</v>
      </c>
      <c r="N109" s="1">
        <v>9.1049479574799201E-11</v>
      </c>
      <c r="O109">
        <v>2.0467545992328899</v>
      </c>
      <c r="P109">
        <v>0.17760763226759799</v>
      </c>
      <c r="Q109">
        <v>11.5240239008934</v>
      </c>
      <c r="R109" s="1">
        <v>9.9837224471365304E-31</v>
      </c>
      <c r="T109" t="str">
        <f t="shared" si="4"/>
        <v>***</v>
      </c>
      <c r="U109" t="str">
        <f t="shared" si="5"/>
        <v>***</v>
      </c>
      <c r="V109" t="str">
        <f t="shared" si="6"/>
        <v>***</v>
      </c>
      <c r="W109" t="str">
        <f t="shared" si="7"/>
        <v>***</v>
      </c>
    </row>
    <row r="110" spans="1:23" x14ac:dyDescent="0.25">
      <c r="A110">
        <v>109</v>
      </c>
      <c r="B110" t="s">
        <v>208</v>
      </c>
      <c r="C110">
        <v>1.2016788308426301</v>
      </c>
      <c r="D110">
        <v>0.25201211840329601</v>
      </c>
      <c r="E110">
        <v>4.7683374849441797</v>
      </c>
      <c r="F110" s="1">
        <v>1.8575242745508401E-6</v>
      </c>
      <c r="G110">
        <v>1.0146454288237901</v>
      </c>
      <c r="H110">
        <v>0.36031323972432899</v>
      </c>
      <c r="I110">
        <v>2.81600928569841</v>
      </c>
      <c r="J110">
        <v>4.86242612700887E-3</v>
      </c>
      <c r="K110">
        <v>1.5232839888257601</v>
      </c>
      <c r="L110">
        <v>0.35662478026123801</v>
      </c>
      <c r="M110">
        <v>4.2713913141703301</v>
      </c>
      <c r="N110" s="1">
        <v>1.9425719643967699E-5</v>
      </c>
      <c r="O110">
        <v>1.1744566864171899</v>
      </c>
      <c r="P110">
        <v>0.25191701866185301</v>
      </c>
      <c r="Q110">
        <v>4.6620775867217503</v>
      </c>
      <c r="R110" s="1">
        <v>3.13033126623157E-6</v>
      </c>
      <c r="T110" t="str">
        <f t="shared" si="4"/>
        <v>***</v>
      </c>
      <c r="U110" t="str">
        <f t="shared" si="5"/>
        <v>**</v>
      </c>
      <c r="V110" t="str">
        <f t="shared" si="6"/>
        <v>***</v>
      </c>
      <c r="W110" t="str">
        <f t="shared" si="7"/>
        <v>***</v>
      </c>
    </row>
    <row r="111" spans="1:23" x14ac:dyDescent="0.25">
      <c r="A111">
        <v>110</v>
      </c>
      <c r="B111" t="s">
        <v>217</v>
      </c>
      <c r="C111">
        <v>1.43304887749906</v>
      </c>
      <c r="D111">
        <v>0.10941391998386001</v>
      </c>
      <c r="E111">
        <v>13.0975005530416</v>
      </c>
      <c r="F111" s="1">
        <v>3.4028002946738097E-39</v>
      </c>
      <c r="G111">
        <v>1.2703900845943601</v>
      </c>
      <c r="H111">
        <v>0.143035631421774</v>
      </c>
      <c r="I111">
        <v>8.8816337018033806</v>
      </c>
      <c r="J111" s="1">
        <v>6.5885483075718198E-19</v>
      </c>
      <c r="K111">
        <v>1.67460891032049</v>
      </c>
      <c r="L111">
        <v>0.172028786358011</v>
      </c>
      <c r="M111">
        <v>9.7344691302736095</v>
      </c>
      <c r="N111" s="1">
        <v>2.1493702530882302E-22</v>
      </c>
      <c r="O111">
        <v>1.42774779667173</v>
      </c>
      <c r="P111">
        <v>0.109382397762328</v>
      </c>
      <c r="Q111">
        <v>13.052811292124099</v>
      </c>
      <c r="R111" s="1">
        <v>6.12449791003087E-39</v>
      </c>
      <c r="T111" t="str">
        <f t="shared" si="4"/>
        <v>***</v>
      </c>
      <c r="U111" t="str">
        <f t="shared" si="5"/>
        <v>***</v>
      </c>
      <c r="V111" t="str">
        <f t="shared" si="6"/>
        <v>***</v>
      </c>
      <c r="W111" t="str">
        <f t="shared" si="7"/>
        <v>***</v>
      </c>
    </row>
    <row r="112" spans="1:23" x14ac:dyDescent="0.25">
      <c r="A112">
        <v>111</v>
      </c>
      <c r="B112" t="s">
        <v>228</v>
      </c>
      <c r="C112">
        <v>1.5013638384569099</v>
      </c>
      <c r="D112">
        <v>0.110249670238032</v>
      </c>
      <c r="E112">
        <v>13.617853325233799</v>
      </c>
      <c r="F112" s="1">
        <v>3.1365225182442902E-42</v>
      </c>
      <c r="G112">
        <v>1.2521650196190599</v>
      </c>
      <c r="H112">
        <v>0.14635230793023499</v>
      </c>
      <c r="I112">
        <v>8.5558269447718995</v>
      </c>
      <c r="J112" s="1">
        <v>1.1702674940143E-17</v>
      </c>
      <c r="K112">
        <v>1.83469262391705</v>
      </c>
      <c r="L112">
        <v>0.171356547412125</v>
      </c>
      <c r="M112">
        <v>10.7068720257562</v>
      </c>
      <c r="N112" s="1">
        <v>9.4501010264898993E-27</v>
      </c>
      <c r="O112">
        <v>1.49566993179084</v>
      </c>
      <c r="P112">
        <v>0.110215250670763</v>
      </c>
      <c r="Q112">
        <v>13.5704444048196</v>
      </c>
      <c r="R112" s="1">
        <v>5.9957406341563898E-42</v>
      </c>
      <c r="T112" t="str">
        <f t="shared" si="4"/>
        <v>***</v>
      </c>
      <c r="U112" t="str">
        <f t="shared" si="5"/>
        <v>***</v>
      </c>
      <c r="V112" t="str">
        <f t="shared" si="6"/>
        <v>***</v>
      </c>
      <c r="W112" t="str">
        <f t="shared" si="7"/>
        <v>***</v>
      </c>
    </row>
    <row r="113" spans="1:23" x14ac:dyDescent="0.25">
      <c r="A113">
        <v>112</v>
      </c>
      <c r="B113" t="s">
        <v>230</v>
      </c>
      <c r="C113">
        <v>1.1959997762956101</v>
      </c>
      <c r="D113">
        <v>0.118101048729953</v>
      </c>
      <c r="E113">
        <v>10.126919186216201</v>
      </c>
      <c r="F113" s="1">
        <v>4.1966379572666599E-24</v>
      </c>
      <c r="G113">
        <v>0.66641211903212605</v>
      </c>
      <c r="H113">
        <v>0.16875742734514901</v>
      </c>
      <c r="I113">
        <v>3.94893504550264</v>
      </c>
      <c r="J113" s="1">
        <v>7.8499646806724603E-5</v>
      </c>
      <c r="K113">
        <v>1.74810298700497</v>
      </c>
      <c r="L113">
        <v>0.17608035424162799</v>
      </c>
      <c r="M113">
        <v>9.9278706845746107</v>
      </c>
      <c r="N113" s="1">
        <v>3.1490823238761499E-23</v>
      </c>
      <c r="O113">
        <v>1.1887910947476901</v>
      </c>
      <c r="P113">
        <v>0.11806470750827899</v>
      </c>
      <c r="Q113">
        <v>10.068979289719801</v>
      </c>
      <c r="R113" s="1">
        <v>7.5760220460887103E-24</v>
      </c>
      <c r="T113" t="str">
        <f t="shared" si="4"/>
        <v>***</v>
      </c>
      <c r="U113" t="str">
        <f t="shared" si="5"/>
        <v>***</v>
      </c>
      <c r="V113" t="str">
        <f t="shared" si="6"/>
        <v>***</v>
      </c>
      <c r="W113" t="str">
        <f t="shared" si="7"/>
        <v>***</v>
      </c>
    </row>
    <row r="114" spans="1:23" x14ac:dyDescent="0.25">
      <c r="A114">
        <v>113</v>
      </c>
      <c r="B114" t="s">
        <v>231</v>
      </c>
      <c r="C114">
        <v>1.91586944277528</v>
      </c>
      <c r="D114">
        <v>0.10774588245343</v>
      </c>
      <c r="E114">
        <v>17.781370379544299</v>
      </c>
      <c r="F114" s="1">
        <v>9.8541679088960099E-71</v>
      </c>
      <c r="G114">
        <v>1.8792430564112901</v>
      </c>
      <c r="H114">
        <v>0.137935525466508</v>
      </c>
      <c r="I114">
        <v>13.624068564320501</v>
      </c>
      <c r="J114" s="1">
        <v>2.8806203515703598E-42</v>
      </c>
      <c r="K114">
        <v>2.0051284466217099</v>
      </c>
      <c r="L114">
        <v>0.17336329545514301</v>
      </c>
      <c r="M114">
        <v>11.5660494417663</v>
      </c>
      <c r="N114" s="1">
        <v>6.1237958185077299E-31</v>
      </c>
      <c r="O114">
        <v>1.90673431873153</v>
      </c>
      <c r="P114">
        <v>0.10770099217095</v>
      </c>
      <c r="Q114">
        <v>17.703962426873701</v>
      </c>
      <c r="R114" s="1">
        <v>3.9081668387070703E-70</v>
      </c>
      <c r="T114" t="str">
        <f t="shared" si="4"/>
        <v>***</v>
      </c>
      <c r="U114" t="str">
        <f t="shared" si="5"/>
        <v>***</v>
      </c>
      <c r="V114" t="str">
        <f t="shared" si="6"/>
        <v>***</v>
      </c>
      <c r="W114" t="str">
        <f t="shared" si="7"/>
        <v>***</v>
      </c>
    </row>
    <row r="115" spans="1:23" x14ac:dyDescent="0.25">
      <c r="A115">
        <v>114</v>
      </c>
      <c r="B115" t="s">
        <v>232</v>
      </c>
      <c r="C115">
        <v>1.0264004835824301</v>
      </c>
      <c r="D115">
        <v>0.128738628407502</v>
      </c>
      <c r="E115">
        <v>7.9727467682311897</v>
      </c>
      <c r="F115" s="1">
        <v>1.55185952377234E-15</v>
      </c>
      <c r="G115">
        <v>0.84863993890262301</v>
      </c>
      <c r="H115">
        <v>0.171314435121147</v>
      </c>
      <c r="I115">
        <v>4.9536977914470404</v>
      </c>
      <c r="J115" s="1">
        <v>7.2816268638936297E-7</v>
      </c>
      <c r="K115">
        <v>1.29385360661993</v>
      </c>
      <c r="L115">
        <v>0.197870233605041</v>
      </c>
      <c r="M115">
        <v>6.5388996770607299</v>
      </c>
      <c r="N115" s="1">
        <v>6.1973076896198106E-11</v>
      </c>
      <c r="O115">
        <v>1.0170689396017201</v>
      </c>
      <c r="P115">
        <v>0.12869787522437101</v>
      </c>
      <c r="Q115">
        <v>7.9027640342046501</v>
      </c>
      <c r="R115" s="1">
        <v>2.7278569454290199E-15</v>
      </c>
      <c r="T115" t="str">
        <f t="shared" si="4"/>
        <v>***</v>
      </c>
      <c r="U115" t="str">
        <f t="shared" si="5"/>
        <v>***</v>
      </c>
      <c r="V115" t="str">
        <f t="shared" si="6"/>
        <v>***</v>
      </c>
      <c r="W115" t="str">
        <f t="shared" si="7"/>
        <v>***</v>
      </c>
    </row>
    <row r="116" spans="1:23" x14ac:dyDescent="0.25">
      <c r="A116">
        <v>115</v>
      </c>
      <c r="B116" t="s">
        <v>209</v>
      </c>
      <c r="C116">
        <v>1.4545264537996101</v>
      </c>
      <c r="D116">
        <v>0.23344807516379501</v>
      </c>
      <c r="E116">
        <v>6.2306208898020197</v>
      </c>
      <c r="F116" s="1">
        <v>4.6459015626979298E-10</v>
      </c>
      <c r="G116">
        <v>1.44614502446395</v>
      </c>
      <c r="H116">
        <v>0.30977691679713798</v>
      </c>
      <c r="I116">
        <v>4.6683433982622304</v>
      </c>
      <c r="J116" s="1">
        <v>3.0363808817707901E-6</v>
      </c>
      <c r="K116">
        <v>1.59082138087002</v>
      </c>
      <c r="L116">
        <v>0.35696586311466699</v>
      </c>
      <c r="M116">
        <v>4.4565084375000898</v>
      </c>
      <c r="N116" s="1">
        <v>8.33053237152303E-6</v>
      </c>
      <c r="O116">
        <v>1.42656447127338</v>
      </c>
      <c r="P116">
        <v>0.233342822311286</v>
      </c>
      <c r="Q116">
        <v>6.1135991119979796</v>
      </c>
      <c r="R116" s="1">
        <v>9.7408825509415991E-10</v>
      </c>
      <c r="T116" t="str">
        <f t="shared" si="4"/>
        <v>***</v>
      </c>
      <c r="U116" t="str">
        <f t="shared" si="5"/>
        <v>***</v>
      </c>
      <c r="V116" t="str">
        <f t="shared" si="6"/>
        <v>***</v>
      </c>
      <c r="W116" t="str">
        <f t="shared" si="7"/>
        <v>***</v>
      </c>
    </row>
    <row r="117" spans="1:23" x14ac:dyDescent="0.25">
      <c r="A117">
        <v>116</v>
      </c>
      <c r="B117" t="s">
        <v>210</v>
      </c>
      <c r="C117">
        <v>1.31070460444635</v>
      </c>
      <c r="D117">
        <v>0.25254267856130003</v>
      </c>
      <c r="E117">
        <v>5.1900320845302197</v>
      </c>
      <c r="F117" s="1">
        <v>2.1025784798280201E-7</v>
      </c>
      <c r="G117">
        <v>1.12858694741289</v>
      </c>
      <c r="H117">
        <v>0.36112805496863498</v>
      </c>
      <c r="I117">
        <v>3.1251710629652099</v>
      </c>
      <c r="J117">
        <v>1.77701688170207E-3</v>
      </c>
      <c r="K117">
        <v>1.6357581739236</v>
      </c>
      <c r="L117">
        <v>0.357321422205505</v>
      </c>
      <c r="M117">
        <v>4.5778340515582903</v>
      </c>
      <c r="N117" s="1">
        <v>4.6981516085020898E-6</v>
      </c>
      <c r="O117">
        <v>1.2833423868791001</v>
      </c>
      <c r="P117">
        <v>0.25244505496949798</v>
      </c>
      <c r="Q117">
        <v>5.0836503295109399</v>
      </c>
      <c r="R117" s="1">
        <v>3.7024928338603899E-7</v>
      </c>
      <c r="T117" t="str">
        <f t="shared" si="4"/>
        <v>***</v>
      </c>
      <c r="U117" t="str">
        <f t="shared" si="5"/>
        <v>**</v>
      </c>
      <c r="V117" t="str">
        <f t="shared" si="6"/>
        <v>***</v>
      </c>
      <c r="W117" t="str">
        <f t="shared" si="7"/>
        <v>***</v>
      </c>
    </row>
    <row r="118" spans="1:23" x14ac:dyDescent="0.25">
      <c r="A118">
        <v>117</v>
      </c>
      <c r="B118" t="s">
        <v>211</v>
      </c>
      <c r="C118">
        <v>1.1827498802145799</v>
      </c>
      <c r="D118">
        <v>0.27157730361353599</v>
      </c>
      <c r="E118">
        <v>4.3551131279279298</v>
      </c>
      <c r="F118" s="1">
        <v>1.32998213977621E-5</v>
      </c>
      <c r="G118">
        <v>1.0573325110740599</v>
      </c>
      <c r="H118">
        <v>0.38015536228646801</v>
      </c>
      <c r="I118">
        <v>2.7813168403430302</v>
      </c>
      <c r="J118">
        <v>5.4138870617380002E-3</v>
      </c>
      <c r="K118">
        <v>1.45689389018301</v>
      </c>
      <c r="L118">
        <v>0.39101797135153699</v>
      </c>
      <c r="M118">
        <v>3.7259000785751901</v>
      </c>
      <c r="N118">
        <v>1.94619494923496E-4</v>
      </c>
      <c r="O118">
        <v>1.1546275110616699</v>
      </c>
      <c r="P118">
        <v>0.271487126725941</v>
      </c>
      <c r="Q118">
        <v>4.2529733361067699</v>
      </c>
      <c r="R118" s="1">
        <v>2.1095070282335301E-5</v>
      </c>
      <c r="T118" t="str">
        <f t="shared" si="4"/>
        <v>***</v>
      </c>
      <c r="U118" t="str">
        <f t="shared" si="5"/>
        <v>**</v>
      </c>
      <c r="V118" t="str">
        <f t="shared" si="6"/>
        <v>***</v>
      </c>
      <c r="W118" t="str">
        <f t="shared" si="7"/>
        <v>***</v>
      </c>
    </row>
    <row r="119" spans="1:23" x14ac:dyDescent="0.25">
      <c r="A119">
        <v>118</v>
      </c>
      <c r="B119" t="s">
        <v>212</v>
      </c>
      <c r="C119">
        <v>1.35546616087641</v>
      </c>
      <c r="D119">
        <v>0.25876077974797901</v>
      </c>
      <c r="E119">
        <v>5.2382983317509204</v>
      </c>
      <c r="F119" s="1">
        <v>1.6206393754006699E-7</v>
      </c>
      <c r="G119">
        <v>1.6252486778744399</v>
      </c>
      <c r="H119">
        <v>0.31121967843597498</v>
      </c>
      <c r="I119">
        <v>5.2221912381699997</v>
      </c>
      <c r="J119" s="1">
        <v>1.76818223304846E-7</v>
      </c>
      <c r="K119">
        <v>1.01553017575932</v>
      </c>
      <c r="L119">
        <v>0.47756289883241798</v>
      </c>
      <c r="M119">
        <v>2.12648465415166</v>
      </c>
      <c r="N119">
        <v>3.3462925686794501E-2</v>
      </c>
      <c r="O119">
        <v>1.32737559453434</v>
      </c>
      <c r="P119">
        <v>0.25865818145503899</v>
      </c>
      <c r="Q119">
        <v>5.1317750208688997</v>
      </c>
      <c r="R119" s="1">
        <v>2.8702245193113801E-7</v>
      </c>
      <c r="T119" t="str">
        <f t="shared" si="4"/>
        <v>***</v>
      </c>
      <c r="U119" t="str">
        <f t="shared" si="5"/>
        <v>***</v>
      </c>
      <c r="V119" t="str">
        <f t="shared" si="6"/>
        <v>*</v>
      </c>
      <c r="W119" t="str">
        <f t="shared" si="7"/>
        <v>***</v>
      </c>
    </row>
    <row r="120" spans="1:23" x14ac:dyDescent="0.25">
      <c r="A120">
        <v>119</v>
      </c>
      <c r="B120" t="s">
        <v>213</v>
      </c>
      <c r="C120">
        <v>1.148089402156</v>
      </c>
      <c r="D120">
        <v>0.28801032423337702</v>
      </c>
      <c r="E120">
        <v>3.9862786350175998</v>
      </c>
      <c r="F120" s="1">
        <v>6.7117687836236307E-5</v>
      </c>
      <c r="G120">
        <v>0.47743891102463798</v>
      </c>
      <c r="H120">
        <v>0.519702219822752</v>
      </c>
      <c r="I120">
        <v>0.91867783668015102</v>
      </c>
      <c r="J120">
        <v>0.35826410574269901</v>
      </c>
      <c r="K120">
        <v>1.7687660375688701</v>
      </c>
      <c r="L120">
        <v>0.35834054705579499</v>
      </c>
      <c r="M120">
        <v>4.9359918996090197</v>
      </c>
      <c r="N120" s="1">
        <v>7.97444171377139E-7</v>
      </c>
      <c r="O120">
        <v>1.11885176948882</v>
      </c>
      <c r="P120">
        <v>0.28790938402998101</v>
      </c>
      <c r="Q120">
        <v>3.8861247029457999</v>
      </c>
      <c r="R120">
        <v>1.0185719756433001E-4</v>
      </c>
      <c r="T120" t="str">
        <f t="shared" si="4"/>
        <v>***</v>
      </c>
      <c r="U120" t="str">
        <f t="shared" si="5"/>
        <v/>
      </c>
      <c r="V120" t="str">
        <f t="shared" si="6"/>
        <v>***</v>
      </c>
      <c r="W120" t="str">
        <f t="shared" si="7"/>
        <v>***</v>
      </c>
    </row>
    <row r="121" spans="1:23" x14ac:dyDescent="0.25">
      <c r="A121">
        <v>120</v>
      </c>
      <c r="B121" t="s">
        <v>214</v>
      </c>
      <c r="C121">
        <v>1.3342897546057</v>
      </c>
      <c r="D121">
        <v>0.27232565945901999</v>
      </c>
      <c r="E121">
        <v>4.8996108455453298</v>
      </c>
      <c r="F121" s="1">
        <v>9.6026662902132502E-7</v>
      </c>
      <c r="G121">
        <v>1.45879306109523</v>
      </c>
      <c r="H121">
        <v>0.34708646532251702</v>
      </c>
      <c r="I121">
        <v>4.2029672915643799</v>
      </c>
      <c r="J121" s="1">
        <v>2.6343866706828399E-5</v>
      </c>
      <c r="K121">
        <v>1.29980073855906</v>
      </c>
      <c r="L121">
        <v>0.44192071314549902</v>
      </c>
      <c r="M121">
        <v>2.9412532608108499</v>
      </c>
      <c r="N121">
        <v>3.2688714985371001E-3</v>
      </c>
      <c r="O121">
        <v>1.3051983269031999</v>
      </c>
      <c r="P121">
        <v>0.27221286088439201</v>
      </c>
      <c r="Q121">
        <v>4.7947709842317696</v>
      </c>
      <c r="R121" s="1">
        <v>1.62860777826952E-6</v>
      </c>
      <c r="T121" t="str">
        <f t="shared" si="4"/>
        <v>***</v>
      </c>
      <c r="U121" t="str">
        <f t="shared" si="5"/>
        <v>***</v>
      </c>
      <c r="V121" t="str">
        <f t="shared" si="6"/>
        <v>**</v>
      </c>
      <c r="W121" t="str">
        <f t="shared" si="7"/>
        <v>***</v>
      </c>
    </row>
    <row r="122" spans="1:23" x14ac:dyDescent="0.25">
      <c r="A122">
        <v>121</v>
      </c>
      <c r="B122" t="s">
        <v>215</v>
      </c>
      <c r="C122">
        <v>1.5693507669817499</v>
      </c>
      <c r="D122">
        <v>0.25394108606099602</v>
      </c>
      <c r="E122">
        <v>6.1799797398865701</v>
      </c>
      <c r="F122" s="1">
        <v>6.4109828501306501E-10</v>
      </c>
      <c r="G122">
        <v>1.8100635241301</v>
      </c>
      <c r="H122">
        <v>0.31298574429307102</v>
      </c>
      <c r="I122">
        <v>5.7832139550586197</v>
      </c>
      <c r="J122" s="1">
        <v>7.3286754991953499E-9</v>
      </c>
      <c r="K122">
        <v>1.34048580805659</v>
      </c>
      <c r="L122">
        <v>0.44218203191982602</v>
      </c>
      <c r="M122">
        <v>3.0315248275389801</v>
      </c>
      <c r="N122">
        <v>2.4332190912755899E-3</v>
      </c>
      <c r="O122">
        <v>1.5393349969496299</v>
      </c>
      <c r="P122">
        <v>0.25381141880566499</v>
      </c>
      <c r="Q122">
        <v>6.0648768451519199</v>
      </c>
      <c r="R122" s="1">
        <v>1.3205480111577199E-9</v>
      </c>
      <c r="T122" t="str">
        <f t="shared" si="4"/>
        <v>***</v>
      </c>
      <c r="U122" t="str">
        <f t="shared" si="5"/>
        <v>***</v>
      </c>
      <c r="V122" t="str">
        <f t="shared" si="6"/>
        <v>**</v>
      </c>
      <c r="W122" t="str">
        <f t="shared" si="7"/>
        <v>***</v>
      </c>
    </row>
    <row r="123" spans="1:23" x14ac:dyDescent="0.25">
      <c r="A123">
        <v>122</v>
      </c>
      <c r="B123" t="s">
        <v>216</v>
      </c>
      <c r="C123">
        <v>2.1379549860998699</v>
      </c>
      <c r="D123">
        <v>0.21333063298116001</v>
      </c>
      <c r="E123">
        <v>10.0217908521777</v>
      </c>
      <c r="F123" s="1">
        <v>1.2226711478437301E-23</v>
      </c>
      <c r="G123">
        <v>1.8228501208608601</v>
      </c>
      <c r="H123">
        <v>0.32396595986982302</v>
      </c>
      <c r="I123">
        <v>5.6266717700628996</v>
      </c>
      <c r="J123" s="1">
        <v>1.8371983437932099E-8</v>
      </c>
      <c r="K123">
        <v>2.56422993087756</v>
      </c>
      <c r="L123">
        <v>0.29177153496990199</v>
      </c>
      <c r="M123">
        <v>8.7884855907622406</v>
      </c>
      <c r="N123" s="1">
        <v>1.51589475310001E-18</v>
      </c>
      <c r="O123">
        <v>2.1063825009980301</v>
      </c>
      <c r="P123">
        <v>0.213166813382899</v>
      </c>
      <c r="Q123">
        <v>9.8813810065943901</v>
      </c>
      <c r="R123" s="1">
        <v>5.0137119168910999E-23</v>
      </c>
      <c r="T123" t="str">
        <f t="shared" si="4"/>
        <v>***</v>
      </c>
      <c r="U123" t="str">
        <f t="shared" si="5"/>
        <v>***</v>
      </c>
      <c r="V123" t="str">
        <f t="shared" si="6"/>
        <v>***</v>
      </c>
      <c r="W123" t="str">
        <f t="shared" si="7"/>
        <v>***</v>
      </c>
    </row>
    <row r="124" spans="1:23" x14ac:dyDescent="0.25">
      <c r="A124">
        <v>123</v>
      </c>
      <c r="B124" t="s">
        <v>218</v>
      </c>
      <c r="C124">
        <v>2.3759206289962802</v>
      </c>
      <c r="D124">
        <v>0.207203551495143</v>
      </c>
      <c r="E124">
        <v>11.466601860113199</v>
      </c>
      <c r="F124" s="1">
        <v>1.94133837027514E-30</v>
      </c>
      <c r="G124">
        <v>2.2595727905037899</v>
      </c>
      <c r="H124">
        <v>0.29160911518656502</v>
      </c>
      <c r="I124">
        <v>7.74863566613194</v>
      </c>
      <c r="J124" s="1">
        <v>9.2885098902121207E-15</v>
      </c>
      <c r="K124">
        <v>2.6496945228664899</v>
      </c>
      <c r="L124">
        <v>0.29891533774837697</v>
      </c>
      <c r="M124">
        <v>8.8643645482553808</v>
      </c>
      <c r="N124" s="1">
        <v>7.6941624319761504E-19</v>
      </c>
      <c r="O124">
        <v>2.3417859089704698</v>
      </c>
      <c r="P124">
        <v>0.207004857029327</v>
      </c>
      <c r="Q124">
        <v>11.312709965248301</v>
      </c>
      <c r="R124" s="1">
        <v>1.13527996021852E-29</v>
      </c>
      <c r="T124" t="str">
        <f t="shared" si="4"/>
        <v>***</v>
      </c>
      <c r="U124" t="str">
        <f t="shared" si="5"/>
        <v>***</v>
      </c>
      <c r="V124" t="str">
        <f t="shared" si="6"/>
        <v>***</v>
      </c>
      <c r="W124" t="str">
        <f t="shared" si="7"/>
        <v>***</v>
      </c>
    </row>
    <row r="125" spans="1:23" x14ac:dyDescent="0.25">
      <c r="A125">
        <v>124</v>
      </c>
      <c r="B125" t="s">
        <v>219</v>
      </c>
      <c r="C125">
        <v>1.3332699405922199</v>
      </c>
      <c r="D125">
        <v>0.32211191344441498</v>
      </c>
      <c r="E125">
        <v>4.1391512854500201</v>
      </c>
      <c r="F125" s="1">
        <v>3.4859302735163197E-5</v>
      </c>
      <c r="G125">
        <v>1.3287284117431899</v>
      </c>
      <c r="H125">
        <v>0.43552414954799601</v>
      </c>
      <c r="I125">
        <v>3.0508719507797499</v>
      </c>
      <c r="J125">
        <v>2.28177863948791E-3</v>
      </c>
      <c r="K125">
        <v>1.48882910415707</v>
      </c>
      <c r="L125">
        <v>0.48059681299783802</v>
      </c>
      <c r="M125">
        <v>3.0978755245382201</v>
      </c>
      <c r="N125">
        <v>1.94913277808575E-3</v>
      </c>
      <c r="O125">
        <v>1.2977143587775</v>
      </c>
      <c r="P125">
        <v>0.32197116553215599</v>
      </c>
      <c r="Q125">
        <v>4.0305297421048003</v>
      </c>
      <c r="R125" s="1">
        <v>5.5651286201084302E-5</v>
      </c>
      <c r="T125" t="str">
        <f t="shared" si="4"/>
        <v>***</v>
      </c>
      <c r="U125" t="str">
        <f t="shared" si="5"/>
        <v>**</v>
      </c>
      <c r="V125" t="str">
        <f t="shared" si="6"/>
        <v>**</v>
      </c>
      <c r="W125" t="str">
        <f t="shared" si="7"/>
        <v>***</v>
      </c>
    </row>
    <row r="126" spans="1:23" x14ac:dyDescent="0.25">
      <c r="A126">
        <v>125</v>
      </c>
      <c r="B126" t="s">
        <v>220</v>
      </c>
      <c r="C126">
        <v>2.01375546713912</v>
      </c>
      <c r="D126">
        <v>0.251389027371965</v>
      </c>
      <c r="E126">
        <v>8.0105145725373408</v>
      </c>
      <c r="F126" s="1">
        <v>1.1422947920117801E-15</v>
      </c>
      <c r="G126">
        <v>1.9273925938846901</v>
      </c>
      <c r="H126">
        <v>0.35184032195627002</v>
      </c>
      <c r="I126">
        <v>5.4780321458557601</v>
      </c>
      <c r="J126" s="1">
        <v>4.3008201250679399E-8</v>
      </c>
      <c r="K126">
        <v>2.2669597035356102</v>
      </c>
      <c r="L126">
        <v>0.36284626193567898</v>
      </c>
      <c r="M126">
        <v>6.2477140909266797</v>
      </c>
      <c r="N126" s="1">
        <v>4.16503175707023E-10</v>
      </c>
      <c r="O126">
        <v>1.9762922326072101</v>
      </c>
      <c r="P126">
        <v>0.25119396915338799</v>
      </c>
      <c r="Q126">
        <v>7.8675942709453297</v>
      </c>
      <c r="R126" s="1">
        <v>3.6152582714573099E-15</v>
      </c>
      <c r="T126" t="str">
        <f t="shared" si="4"/>
        <v>***</v>
      </c>
      <c r="U126" t="str">
        <f t="shared" si="5"/>
        <v>***</v>
      </c>
      <c r="V126" t="str">
        <f t="shared" si="6"/>
        <v>***</v>
      </c>
      <c r="W126" t="str">
        <f t="shared" si="7"/>
        <v>***</v>
      </c>
    </row>
    <row r="127" spans="1:23" x14ac:dyDescent="0.25">
      <c r="A127">
        <v>126</v>
      </c>
      <c r="B127" t="s">
        <v>221</v>
      </c>
      <c r="C127">
        <v>1.48206197402035</v>
      </c>
      <c r="D127">
        <v>0.32304346039667697</v>
      </c>
      <c r="E127">
        <v>4.5878098637268998</v>
      </c>
      <c r="F127" s="1">
        <v>4.4792030136156304E-6</v>
      </c>
      <c r="G127">
        <v>1.4812890241647101</v>
      </c>
      <c r="H127">
        <v>0.43712616804458199</v>
      </c>
      <c r="I127">
        <v>3.38869903577503</v>
      </c>
      <c r="J127">
        <v>7.02250424197375E-4</v>
      </c>
      <c r="K127">
        <v>1.64184393083985</v>
      </c>
      <c r="L127">
        <v>0.48173378146347501</v>
      </c>
      <c r="M127">
        <v>3.4081976270213898</v>
      </c>
      <c r="N127">
        <v>6.5393515105829599E-4</v>
      </c>
      <c r="O127">
        <v>1.44202355791534</v>
      </c>
      <c r="P127">
        <v>0.32287692739086798</v>
      </c>
      <c r="Q127">
        <v>4.4661709635562099</v>
      </c>
      <c r="R127" s="1">
        <v>7.96319823376193E-6</v>
      </c>
      <c r="T127" t="str">
        <f t="shared" si="4"/>
        <v>***</v>
      </c>
      <c r="U127" t="str">
        <f t="shared" si="5"/>
        <v>***</v>
      </c>
      <c r="V127" t="str">
        <f t="shared" si="6"/>
        <v>***</v>
      </c>
      <c r="W127" t="str">
        <f t="shared" si="7"/>
        <v>***</v>
      </c>
    </row>
    <row r="128" spans="1:23" x14ac:dyDescent="0.25">
      <c r="A128">
        <v>127</v>
      </c>
      <c r="B128" t="s">
        <v>222</v>
      </c>
      <c r="C128">
        <v>1.9385921908352</v>
      </c>
      <c r="D128">
        <v>0.27622033264321699</v>
      </c>
      <c r="E128">
        <v>7.0182820080055599</v>
      </c>
      <c r="F128" s="1">
        <v>2.2461284894764501E-12</v>
      </c>
      <c r="G128">
        <v>1.8534145359990899</v>
      </c>
      <c r="H128">
        <v>0.38751726228752098</v>
      </c>
      <c r="I128">
        <v>4.7827921911358304</v>
      </c>
      <c r="J128" s="1">
        <v>1.7287682510791601E-6</v>
      </c>
      <c r="K128">
        <v>2.1983378130717899</v>
      </c>
      <c r="L128">
        <v>0.39712292862875498</v>
      </c>
      <c r="M128">
        <v>5.5356607604162598</v>
      </c>
      <c r="N128" s="1">
        <v>3.1005718847413003E-8</v>
      </c>
      <c r="O128">
        <v>1.89822390247815</v>
      </c>
      <c r="P128">
        <v>0.27600381383745498</v>
      </c>
      <c r="Q128">
        <v>6.8775277996559101</v>
      </c>
      <c r="R128" s="1">
        <v>6.0900141508554003E-12</v>
      </c>
      <c r="T128" t="str">
        <f t="shared" si="4"/>
        <v>***</v>
      </c>
      <c r="U128" t="str">
        <f t="shared" si="5"/>
        <v>***</v>
      </c>
      <c r="V128" t="str">
        <f t="shared" si="6"/>
        <v>***</v>
      </c>
      <c r="W128" t="str">
        <f t="shared" si="7"/>
        <v>***</v>
      </c>
    </row>
    <row r="129" spans="1:23" x14ac:dyDescent="0.25">
      <c r="A129">
        <v>128</v>
      </c>
      <c r="B129" t="s">
        <v>223</v>
      </c>
      <c r="C129">
        <v>1.4174741634724799</v>
      </c>
      <c r="D129">
        <v>0.35379316633642199</v>
      </c>
      <c r="E129">
        <v>4.00650520797398</v>
      </c>
      <c r="F129" s="1">
        <v>6.1623767155104093E-5</v>
      </c>
      <c r="G129">
        <v>1.20979276600652</v>
      </c>
      <c r="H129">
        <v>0.525122205831135</v>
      </c>
      <c r="I129">
        <v>2.3038309036878899</v>
      </c>
      <c r="J129">
        <v>2.1232137623885101E-2</v>
      </c>
      <c r="K129">
        <v>1.7854462135656699</v>
      </c>
      <c r="L129">
        <v>0.482891660584431</v>
      </c>
      <c r="M129">
        <v>3.6974053588019999</v>
      </c>
      <c r="N129">
        <v>2.17814384037499E-4</v>
      </c>
      <c r="O129">
        <v>1.37678774721954</v>
      </c>
      <c r="P129">
        <v>0.35360377563432099</v>
      </c>
      <c r="Q129">
        <v>3.8935889322724502</v>
      </c>
      <c r="R129" s="1">
        <v>9.8771968557246606E-5</v>
      </c>
      <c r="T129" t="str">
        <f t="shared" si="4"/>
        <v>***</v>
      </c>
      <c r="U129" t="str">
        <f t="shared" si="5"/>
        <v>*</v>
      </c>
      <c r="V129" t="str">
        <f t="shared" si="6"/>
        <v>***</v>
      </c>
      <c r="W129" t="str">
        <f t="shared" si="7"/>
        <v>***</v>
      </c>
    </row>
    <row r="130" spans="1:23" x14ac:dyDescent="0.25">
      <c r="A130">
        <v>129</v>
      </c>
      <c r="B130" t="s">
        <v>224</v>
      </c>
      <c r="C130">
        <v>1.8608364394364101</v>
      </c>
      <c r="D130">
        <v>0.30222215886408899</v>
      </c>
      <c r="E130">
        <v>6.1571806859907801</v>
      </c>
      <c r="F130" s="1">
        <v>7.4051347495690299E-10</v>
      </c>
      <c r="G130">
        <v>1.9864612785920699</v>
      </c>
      <c r="H130">
        <v>0.38949828289743199</v>
      </c>
      <c r="I130">
        <v>5.1000514400603301</v>
      </c>
      <c r="J130" s="1">
        <v>3.3956118501560501E-7</v>
      </c>
      <c r="K130">
        <v>1.85741285440657</v>
      </c>
      <c r="L130">
        <v>0.483368645221394</v>
      </c>
      <c r="M130">
        <v>3.8426424071338601</v>
      </c>
      <c r="N130">
        <v>1.2171674722087601E-4</v>
      </c>
      <c r="O130">
        <v>1.82158351001748</v>
      </c>
      <c r="P130">
        <v>0.30198935607375599</v>
      </c>
      <c r="Q130">
        <v>6.0319460715449296</v>
      </c>
      <c r="R130" s="1">
        <v>1.6199684415757199E-9</v>
      </c>
      <c r="T130" t="str">
        <f t="shared" si="4"/>
        <v>***</v>
      </c>
      <c r="U130" t="str">
        <f t="shared" si="5"/>
        <v>***</v>
      </c>
      <c r="V130" t="str">
        <f t="shared" si="6"/>
        <v>***</v>
      </c>
      <c r="W130" t="str">
        <f t="shared" si="7"/>
        <v>***</v>
      </c>
    </row>
    <row r="131" spans="1:23" x14ac:dyDescent="0.25">
      <c r="A131">
        <v>130</v>
      </c>
      <c r="B131" t="s">
        <v>225</v>
      </c>
      <c r="C131">
        <v>1.8537590362688801</v>
      </c>
      <c r="D131">
        <v>0.31320708879037601</v>
      </c>
      <c r="E131">
        <v>5.9186369102570602</v>
      </c>
      <c r="F131" s="1">
        <v>3.2462071765642999E-9</v>
      </c>
      <c r="G131">
        <v>2.2197150467031501</v>
      </c>
      <c r="H131">
        <v>0.37289062825053498</v>
      </c>
      <c r="I131">
        <v>5.9527241462656999</v>
      </c>
      <c r="J131" s="1">
        <v>2.6371558754238998E-9</v>
      </c>
      <c r="K131">
        <v>1.38438677094575</v>
      </c>
      <c r="L131">
        <v>0.60601081230347797</v>
      </c>
      <c r="M131">
        <v>2.2844258598021101</v>
      </c>
      <c r="N131">
        <v>2.2346515222551801E-2</v>
      </c>
      <c r="O131">
        <v>1.8147818818983601</v>
      </c>
      <c r="P131">
        <v>0.31298435649460099</v>
      </c>
      <c r="Q131">
        <v>5.7983149772204801</v>
      </c>
      <c r="R131" s="1">
        <v>6.69845518502415E-9</v>
      </c>
      <c r="T131" t="str">
        <f t="shared" ref="T131:T194" si="8">IF(F131&lt;0.001,"***",IF(F131&lt;0.01,"**",IF(F131&lt;0.05,"*",IF(F131&lt;0.1,"^",""))))</f>
        <v>***</v>
      </c>
      <c r="U131" t="str">
        <f t="shared" ref="U131:U194" si="9">IF(J131&lt;0.001,"***",IF(J131&lt;0.01,"**",IF(J131&lt;0.05,"*",IF(J131&lt;0.1,"^",""))))</f>
        <v>***</v>
      </c>
      <c r="V131" t="str">
        <f t="shared" ref="V131:V194" si="10">IF(N131&lt;0.001,"***",IF(N131&lt;0.01,"**",IF(N131&lt;0.05,"*",IF(N131&lt;0.1,"^",""))))</f>
        <v>*</v>
      </c>
      <c r="W131" t="str">
        <f t="shared" ref="W131:W194" si="11">IF(R131&lt;0.001,"***",IF(R131&lt;0.01,"**",IF(R131&lt;0.05,"*",IF(R131&lt;0.1,"^",""))))</f>
        <v>***</v>
      </c>
    </row>
    <row r="132" spans="1:23" x14ac:dyDescent="0.25">
      <c r="A132">
        <v>131</v>
      </c>
      <c r="B132" t="s">
        <v>226</v>
      </c>
      <c r="C132">
        <v>1.9257747835332499</v>
      </c>
      <c r="D132">
        <v>0.31387417986156801</v>
      </c>
      <c r="E132">
        <v>6.13549921303688</v>
      </c>
      <c r="F132" s="1">
        <v>8.4892186110224796E-10</v>
      </c>
      <c r="G132">
        <v>1.1603703907418099</v>
      </c>
      <c r="H132">
        <v>0.60154126676331998</v>
      </c>
      <c r="I132">
        <v>1.9289954901770201</v>
      </c>
      <c r="J132">
        <v>5.3731422098420599E-2</v>
      </c>
      <c r="K132">
        <v>2.5803124845983101</v>
      </c>
      <c r="L132">
        <v>0.382266678414385</v>
      </c>
      <c r="M132">
        <v>6.75003245195545</v>
      </c>
      <c r="N132" s="1">
        <v>1.4781209104196901E-11</v>
      </c>
      <c r="O132">
        <v>1.8892139557510801</v>
      </c>
      <c r="P132">
        <v>0.31364521307501497</v>
      </c>
      <c r="Q132">
        <v>6.02341077432364</v>
      </c>
      <c r="R132" s="1">
        <v>1.7077927503750501E-9</v>
      </c>
      <c r="T132" t="str">
        <f t="shared" si="8"/>
        <v>***</v>
      </c>
      <c r="U132" t="str">
        <f t="shared" si="9"/>
        <v>^</v>
      </c>
      <c r="V132" t="str">
        <f t="shared" si="10"/>
        <v>***</v>
      </c>
      <c r="W132" t="str">
        <f t="shared" si="11"/>
        <v>***</v>
      </c>
    </row>
    <row r="133" spans="1:23" x14ac:dyDescent="0.25">
      <c r="A133">
        <v>132</v>
      </c>
      <c r="B133" t="s">
        <v>227</v>
      </c>
      <c r="C133">
        <v>2.2508925212634701</v>
      </c>
      <c r="D133">
        <v>0.28712524154098601</v>
      </c>
      <c r="E133">
        <v>7.8394101096199202</v>
      </c>
      <c r="F133" s="1">
        <v>4.5266786931866903E-15</v>
      </c>
      <c r="G133">
        <v>1.92992701329241</v>
      </c>
      <c r="H133">
        <v>0.44294032094145802</v>
      </c>
      <c r="I133">
        <v>4.3570813539629896</v>
      </c>
      <c r="J133" s="1">
        <v>1.3180828576260799E-5</v>
      </c>
      <c r="K133">
        <v>2.7057332366864202</v>
      </c>
      <c r="L133">
        <v>0.38391621456796798</v>
      </c>
      <c r="M133">
        <v>7.0477180541365199</v>
      </c>
      <c r="N133" s="1">
        <v>1.81875683522725E-12</v>
      </c>
      <c r="O133">
        <v>2.2178010510558299</v>
      </c>
      <c r="P133">
        <v>0.286869066209957</v>
      </c>
      <c r="Q133">
        <v>7.7310568209980604</v>
      </c>
      <c r="R133" s="1">
        <v>1.0665740035374701E-14</v>
      </c>
      <c r="T133" t="str">
        <f t="shared" si="8"/>
        <v>***</v>
      </c>
      <c r="U133" t="str">
        <f t="shared" si="9"/>
        <v>***</v>
      </c>
      <c r="V133" t="str">
        <f t="shared" si="10"/>
        <v>***</v>
      </c>
      <c r="W133" t="str">
        <f t="shared" si="11"/>
        <v>***</v>
      </c>
    </row>
    <row r="134" spans="1:23" x14ac:dyDescent="0.25">
      <c r="A134">
        <v>133</v>
      </c>
      <c r="B134" t="s">
        <v>229</v>
      </c>
      <c r="C134">
        <v>1.54627101745953</v>
      </c>
      <c r="D134">
        <v>0.39874112894588498</v>
      </c>
      <c r="E134">
        <v>3.8778819269215101</v>
      </c>
      <c r="F134">
        <v>1.0536983117404399E-4</v>
      </c>
      <c r="G134">
        <v>1.59454322355602</v>
      </c>
      <c r="H134">
        <v>0.529557446598524</v>
      </c>
      <c r="I134">
        <v>3.0110863963827899</v>
      </c>
      <c r="J134">
        <v>2.6031477345684201E-3</v>
      </c>
      <c r="K134">
        <v>1.6561573707819</v>
      </c>
      <c r="L134">
        <v>0.60838797762213304</v>
      </c>
      <c r="M134">
        <v>2.7222059470256799</v>
      </c>
      <c r="N134">
        <v>6.4847715765957801E-3</v>
      </c>
      <c r="O134">
        <v>1.50823672652792</v>
      </c>
      <c r="P134">
        <v>0.39854427392000402</v>
      </c>
      <c r="Q134">
        <v>3.78436431087869</v>
      </c>
      <c r="R134">
        <v>1.5410195385435799E-4</v>
      </c>
      <c r="T134" t="str">
        <f t="shared" si="8"/>
        <v>***</v>
      </c>
      <c r="U134" t="str">
        <f t="shared" si="9"/>
        <v>**</v>
      </c>
      <c r="V134" t="str">
        <f t="shared" si="10"/>
        <v>**</v>
      </c>
      <c r="W134" t="str">
        <f t="shared" si="11"/>
        <v>***</v>
      </c>
    </row>
    <row r="135" spans="1:23" x14ac:dyDescent="0.25">
      <c r="A135">
        <v>134</v>
      </c>
      <c r="B135" t="s">
        <v>233</v>
      </c>
      <c r="C135">
        <v>1.86498673345759</v>
      </c>
      <c r="D135">
        <v>0.357390307179897</v>
      </c>
      <c r="E135">
        <v>5.21834726905122</v>
      </c>
      <c r="F135" s="1">
        <v>1.80526752240639E-7</v>
      </c>
      <c r="G135">
        <v>1.8839662866064499</v>
      </c>
      <c r="H135">
        <v>0.48123603122091602</v>
      </c>
      <c r="I135">
        <v>3.9148487735358199</v>
      </c>
      <c r="J135" s="1">
        <v>9.0460888120950803E-5</v>
      </c>
      <c r="K135">
        <v>2.0118983418479299</v>
      </c>
      <c r="L135">
        <v>0.53628628546827295</v>
      </c>
      <c r="M135">
        <v>3.7515379310720101</v>
      </c>
      <c r="N135">
        <v>1.7575315650197E-4</v>
      </c>
      <c r="O135">
        <v>1.82858866755727</v>
      </c>
      <c r="P135">
        <v>0.35716606747097901</v>
      </c>
      <c r="Q135">
        <v>5.1197155443828599</v>
      </c>
      <c r="R135" s="1">
        <v>3.0599685333149098E-7</v>
      </c>
      <c r="T135" t="str">
        <f t="shared" si="8"/>
        <v>***</v>
      </c>
      <c r="U135" t="str">
        <f t="shared" si="9"/>
        <v>***</v>
      </c>
      <c r="V135" t="str">
        <f t="shared" si="10"/>
        <v>***</v>
      </c>
      <c r="W135" t="str">
        <f t="shared" si="11"/>
        <v>***</v>
      </c>
    </row>
    <row r="136" spans="1:23" x14ac:dyDescent="0.25">
      <c r="A136">
        <v>135</v>
      </c>
      <c r="B136" t="s">
        <v>234</v>
      </c>
      <c r="C136">
        <v>1.3122063097743799</v>
      </c>
      <c r="D136">
        <v>0.46573628213915302</v>
      </c>
      <c r="E136">
        <v>2.8174878361362401</v>
      </c>
      <c r="F136">
        <v>4.8400947997121902E-3</v>
      </c>
      <c r="G136">
        <v>0.98399565009096202</v>
      </c>
      <c r="H136">
        <v>0.72941054387573101</v>
      </c>
      <c r="I136">
        <v>1.34902855237393</v>
      </c>
      <c r="J136">
        <v>0.177327795250139</v>
      </c>
      <c r="K136">
        <v>1.7724035615481299</v>
      </c>
      <c r="L136">
        <v>0.60951136206882695</v>
      </c>
      <c r="M136">
        <v>2.90790897733583</v>
      </c>
      <c r="N136">
        <v>3.6385422621823E-3</v>
      </c>
      <c r="O136">
        <v>1.2737102993106599</v>
      </c>
      <c r="P136">
        <v>0.46554201045471699</v>
      </c>
      <c r="Q136">
        <v>2.7359728460736901</v>
      </c>
      <c r="R136">
        <v>6.2196158055812601E-3</v>
      </c>
      <c r="T136" t="str">
        <f t="shared" si="8"/>
        <v>**</v>
      </c>
      <c r="U136" t="str">
        <f t="shared" si="9"/>
        <v/>
      </c>
      <c r="V136" t="str">
        <f t="shared" si="10"/>
        <v>**</v>
      </c>
      <c r="W136" t="str">
        <f t="shared" si="11"/>
        <v>**</v>
      </c>
    </row>
    <row r="137" spans="1:23" x14ac:dyDescent="0.25">
      <c r="A137">
        <v>136</v>
      </c>
      <c r="B137" t="s">
        <v>235</v>
      </c>
      <c r="C137">
        <v>1.71177625774444</v>
      </c>
      <c r="D137">
        <v>0.40024664090145101</v>
      </c>
      <c r="E137">
        <v>4.2768035576491297</v>
      </c>
      <c r="F137" s="1">
        <v>1.89595966508088E-5</v>
      </c>
      <c r="G137">
        <v>1.75564943062905</v>
      </c>
      <c r="H137">
        <v>0.53218514380953896</v>
      </c>
      <c r="I137">
        <v>3.2989448334870701</v>
      </c>
      <c r="J137">
        <v>9.7048981452789495E-4</v>
      </c>
      <c r="K137">
        <v>1.8195005572726599</v>
      </c>
      <c r="L137">
        <v>0.610043905121609</v>
      </c>
      <c r="M137">
        <v>2.98257312628991</v>
      </c>
      <c r="N137">
        <v>2.8583635558598998E-3</v>
      </c>
      <c r="O137">
        <v>1.6731130420696001</v>
      </c>
      <c r="P137">
        <v>0.40001223028260902</v>
      </c>
      <c r="Q137">
        <v>4.1826547175508804</v>
      </c>
      <c r="R137" s="1">
        <v>2.8812481005194501E-5</v>
      </c>
      <c r="T137" t="str">
        <f t="shared" si="8"/>
        <v>***</v>
      </c>
      <c r="U137" t="str">
        <f t="shared" si="9"/>
        <v>***</v>
      </c>
      <c r="V137" t="str">
        <f t="shared" si="10"/>
        <v>**</v>
      </c>
      <c r="W137" t="str">
        <f t="shared" si="11"/>
        <v>***</v>
      </c>
    </row>
    <row r="138" spans="1:23" x14ac:dyDescent="0.25">
      <c r="A138">
        <v>137</v>
      </c>
      <c r="B138" t="s">
        <v>236</v>
      </c>
      <c r="C138">
        <v>2.0496484754467601</v>
      </c>
      <c r="D138">
        <v>0.35923160428609802</v>
      </c>
      <c r="E138">
        <v>5.70564630447823</v>
      </c>
      <c r="F138" s="1">
        <v>1.15902452656967E-8</v>
      </c>
      <c r="G138">
        <v>1.84109264110292</v>
      </c>
      <c r="H138">
        <v>0.53339850474937101</v>
      </c>
      <c r="I138">
        <v>3.4516269256659999</v>
      </c>
      <c r="J138">
        <v>5.5721760576140701E-4</v>
      </c>
      <c r="K138">
        <v>2.41486830151654</v>
      </c>
      <c r="L138">
        <v>0.48988885379004798</v>
      </c>
      <c r="M138">
        <v>4.9294207917444899</v>
      </c>
      <c r="N138" s="1">
        <v>8.2473764680878602E-7</v>
      </c>
      <c r="O138">
        <v>2.0077619139895</v>
      </c>
      <c r="P138">
        <v>0.35897014563556401</v>
      </c>
      <c r="Q138">
        <v>5.5931166934083603</v>
      </c>
      <c r="R138" s="1">
        <v>2.2302928060822499E-8</v>
      </c>
      <c r="T138" t="str">
        <f t="shared" si="8"/>
        <v>***</v>
      </c>
      <c r="U138" t="str">
        <f t="shared" si="9"/>
        <v>***</v>
      </c>
      <c r="V138" t="str">
        <f t="shared" si="10"/>
        <v>***</v>
      </c>
      <c r="W138" t="str">
        <f t="shared" si="11"/>
        <v>***</v>
      </c>
    </row>
    <row r="139" spans="1:23" x14ac:dyDescent="0.25">
      <c r="A139">
        <v>138</v>
      </c>
      <c r="B139" t="s">
        <v>237</v>
      </c>
      <c r="C139">
        <v>0.98120977350420402</v>
      </c>
      <c r="D139">
        <v>0.59285936423280094</v>
      </c>
      <c r="E139">
        <v>1.65504642871578</v>
      </c>
      <c r="F139">
        <v>9.7915080349272904E-2</v>
      </c>
      <c r="G139">
        <v>1.1954433452594799</v>
      </c>
      <c r="H139">
        <v>0.73167219338302303</v>
      </c>
      <c r="I139">
        <v>1.63385100058555</v>
      </c>
      <c r="J139">
        <v>0.10229014047742301</v>
      </c>
      <c r="K139">
        <v>0.82018635319151301</v>
      </c>
      <c r="L139">
        <v>1.0197975772985799</v>
      </c>
      <c r="M139">
        <v>0.804263876919735</v>
      </c>
      <c r="N139">
        <v>0.42124459501898098</v>
      </c>
      <c r="O139">
        <v>0.94151032295432602</v>
      </c>
      <c r="P139">
        <v>0.59271147101714505</v>
      </c>
      <c r="Q139">
        <v>1.58848000923385</v>
      </c>
      <c r="R139">
        <v>0.112177837965035</v>
      </c>
      <c r="T139" t="str">
        <f t="shared" si="8"/>
        <v>^</v>
      </c>
      <c r="U139" t="str">
        <f t="shared" si="9"/>
        <v/>
      </c>
      <c r="V139" t="str">
        <f t="shared" si="10"/>
        <v/>
      </c>
      <c r="W139" t="str">
        <f t="shared" si="11"/>
        <v/>
      </c>
    </row>
    <row r="140" spans="1:23" x14ac:dyDescent="0.25">
      <c r="A140">
        <v>139</v>
      </c>
      <c r="B140" t="s">
        <v>238</v>
      </c>
      <c r="C140">
        <v>1.3120827846510901</v>
      </c>
      <c r="D140">
        <v>0.51814198380986998</v>
      </c>
      <c r="E140">
        <v>2.5322842495862101</v>
      </c>
      <c r="F140">
        <v>1.133220844936E-2</v>
      </c>
      <c r="G140">
        <v>1.2503936801378901</v>
      </c>
      <c r="H140">
        <v>0.73218475151867901</v>
      </c>
      <c r="I140">
        <v>1.70775706205893</v>
      </c>
      <c r="J140">
        <v>8.7681429304331496E-2</v>
      </c>
      <c r="K140">
        <v>1.5440806537266401</v>
      </c>
      <c r="L140">
        <v>0.73536070979144397</v>
      </c>
      <c r="M140">
        <v>2.09975952368268</v>
      </c>
      <c r="N140">
        <v>3.5750000494091001E-2</v>
      </c>
      <c r="O140">
        <v>1.2722477089336</v>
      </c>
      <c r="P140">
        <v>0.51796438617672902</v>
      </c>
      <c r="Q140">
        <v>2.4562455313279199</v>
      </c>
      <c r="R140">
        <v>1.403971957681E-2</v>
      </c>
      <c r="T140" t="str">
        <f t="shared" si="8"/>
        <v>*</v>
      </c>
      <c r="U140" t="str">
        <f t="shared" si="9"/>
        <v>^</v>
      </c>
      <c r="V140" t="str">
        <f t="shared" si="10"/>
        <v>*</v>
      </c>
      <c r="W140" t="str">
        <f t="shared" si="11"/>
        <v>*</v>
      </c>
    </row>
    <row r="141" spans="1:23" x14ac:dyDescent="0.25">
      <c r="A141">
        <v>140</v>
      </c>
      <c r="B141" t="s">
        <v>239</v>
      </c>
      <c r="C141">
        <v>1.05095452962305</v>
      </c>
      <c r="D141">
        <v>0.59330217015267195</v>
      </c>
      <c r="E141">
        <v>1.7713647151376799</v>
      </c>
      <c r="F141">
        <v>7.6500072210125197E-2</v>
      </c>
      <c r="G141">
        <v>1.30487863294164</v>
      </c>
      <c r="H141">
        <v>0.732731127138468</v>
      </c>
      <c r="I141">
        <v>1.78084236442578</v>
      </c>
      <c r="J141">
        <v>7.4938206399061694E-2</v>
      </c>
      <c r="K141">
        <v>0.853694612110802</v>
      </c>
      <c r="L141">
        <v>1.0201511470617</v>
      </c>
      <c r="M141">
        <v>0.83683149753805297</v>
      </c>
      <c r="N141">
        <v>0.40268728991902902</v>
      </c>
      <c r="O141">
        <v>1.0115680343775999</v>
      </c>
      <c r="P141">
        <v>0.59315092311536699</v>
      </c>
      <c r="Q141">
        <v>1.7054142461156501</v>
      </c>
      <c r="R141">
        <v>8.8117193240875399E-2</v>
      </c>
      <c r="T141" t="str">
        <f t="shared" si="8"/>
        <v>^</v>
      </c>
      <c r="U141" t="str">
        <f t="shared" si="9"/>
        <v>^</v>
      </c>
      <c r="V141" t="str">
        <f t="shared" si="10"/>
        <v/>
      </c>
      <c r="W141" t="str">
        <f t="shared" si="11"/>
        <v>^</v>
      </c>
    </row>
    <row r="142" spans="1:23" x14ac:dyDescent="0.25">
      <c r="A142">
        <v>141</v>
      </c>
      <c r="B142" t="s">
        <v>398</v>
      </c>
      <c r="C142">
        <v>1.07252636391694</v>
      </c>
      <c r="D142">
        <v>0.593515231562317</v>
      </c>
      <c r="E142">
        <v>1.80707470824922</v>
      </c>
      <c r="F142">
        <v>7.0750631519181206E-2</v>
      </c>
      <c r="G142">
        <v>1.3413723492449601</v>
      </c>
      <c r="H142">
        <v>0.733374102984655</v>
      </c>
      <c r="I142">
        <v>1.8290424270312999</v>
      </c>
      <c r="J142">
        <v>6.7393252652969901E-2</v>
      </c>
      <c r="K142">
        <v>0.86371989563994001</v>
      </c>
      <c r="L142">
        <v>1.02027134230177</v>
      </c>
      <c r="M142">
        <v>0.84655900820594698</v>
      </c>
      <c r="N142">
        <v>0.39724097035575101</v>
      </c>
      <c r="O142">
        <v>1.0321211004158799</v>
      </c>
      <c r="P142">
        <v>0.59336005514736401</v>
      </c>
      <c r="Q142">
        <v>1.7394516052475799</v>
      </c>
      <c r="R142">
        <v>8.1955357718319993E-2</v>
      </c>
      <c r="T142" t="str">
        <f t="shared" si="8"/>
        <v>^</v>
      </c>
      <c r="U142" t="str">
        <f t="shared" si="9"/>
        <v>^</v>
      </c>
      <c r="V142" t="str">
        <f t="shared" si="10"/>
        <v/>
      </c>
      <c r="W142" t="str">
        <f t="shared" si="11"/>
        <v>^</v>
      </c>
    </row>
    <row r="143" spans="1:23" x14ac:dyDescent="0.25">
      <c r="A143">
        <v>142</v>
      </c>
      <c r="B143" t="s">
        <v>399</v>
      </c>
      <c r="C143">
        <v>1.3987157305828899</v>
      </c>
      <c r="D143">
        <v>0.51895543432401103</v>
      </c>
      <c r="E143">
        <v>2.69525211236077</v>
      </c>
      <c r="F143">
        <v>7.0335390707078E-3</v>
      </c>
      <c r="G143">
        <v>1.81530830062578</v>
      </c>
      <c r="H143">
        <v>0.61051309740333104</v>
      </c>
      <c r="I143">
        <v>2.9734141795593798</v>
      </c>
      <c r="J143">
        <v>2.9450675122843599E-3</v>
      </c>
      <c r="K143">
        <v>0.87605356689644298</v>
      </c>
      <c r="L143">
        <v>1.0203835600962901</v>
      </c>
      <c r="M143">
        <v>0.858553196225319</v>
      </c>
      <c r="N143">
        <v>0.39058706963616902</v>
      </c>
      <c r="O143">
        <v>1.35506463311203</v>
      </c>
      <c r="P143">
        <v>0.518775129983439</v>
      </c>
      <c r="Q143">
        <v>2.61204625047327</v>
      </c>
      <c r="R143">
        <v>9.0002077328256401E-3</v>
      </c>
      <c r="T143" t="str">
        <f t="shared" si="8"/>
        <v>**</v>
      </c>
      <c r="U143" t="str">
        <f t="shared" si="9"/>
        <v>**</v>
      </c>
      <c r="V143" t="str">
        <f t="shared" si="10"/>
        <v/>
      </c>
      <c r="W143" t="str">
        <f t="shared" si="11"/>
        <v>**</v>
      </c>
    </row>
    <row r="144" spans="1:23" x14ac:dyDescent="0.25">
      <c r="A144">
        <v>143</v>
      </c>
      <c r="B144" t="s">
        <v>400</v>
      </c>
      <c r="C144">
        <v>1.4386457105509201</v>
      </c>
      <c r="D144">
        <v>0.51930860307179505</v>
      </c>
      <c r="E144">
        <v>2.7703097966047401</v>
      </c>
      <c r="F144">
        <v>5.6002998287534699E-3</v>
      </c>
      <c r="G144">
        <v>1.46441199981335</v>
      </c>
      <c r="H144">
        <v>0.73524432231699199</v>
      </c>
      <c r="I144">
        <v>1.99173520333828</v>
      </c>
      <c r="J144">
        <v>4.6400119045156799E-2</v>
      </c>
      <c r="K144">
        <v>1.60021785456923</v>
      </c>
      <c r="L144">
        <v>0.73620115437616296</v>
      </c>
      <c r="M144">
        <v>2.1736149760933299</v>
      </c>
      <c r="N144">
        <v>2.9734062755797201E-2</v>
      </c>
      <c r="O144">
        <v>1.4017605948212899</v>
      </c>
      <c r="P144">
        <v>0.51914574342617803</v>
      </c>
      <c r="Q144">
        <v>2.70012922685288</v>
      </c>
      <c r="R144">
        <v>6.9312547466820404E-3</v>
      </c>
      <c r="T144" t="str">
        <f t="shared" si="8"/>
        <v>**</v>
      </c>
      <c r="U144" t="str">
        <f t="shared" si="9"/>
        <v>*</v>
      </c>
      <c r="V144" t="str">
        <f t="shared" si="10"/>
        <v>*</v>
      </c>
      <c r="W144" t="str">
        <f t="shared" si="11"/>
        <v>**</v>
      </c>
    </row>
    <row r="145" spans="1:23" x14ac:dyDescent="0.25">
      <c r="A145">
        <v>144</v>
      </c>
      <c r="B145" t="s">
        <v>401</v>
      </c>
      <c r="C145">
        <v>1.17585662007086</v>
      </c>
      <c r="D145">
        <v>0.59440397425432001</v>
      </c>
      <c r="E145">
        <v>1.9782112351216601</v>
      </c>
      <c r="F145">
        <v>4.7904881798886301E-2</v>
      </c>
      <c r="G145">
        <v>1.9426626065591399</v>
      </c>
      <c r="H145">
        <v>0.61301477523349901</v>
      </c>
      <c r="I145">
        <v>3.16903064174788</v>
      </c>
      <c r="J145">
        <v>1.5294826945882699E-3</v>
      </c>
      <c r="K145">
        <v>-12.4708228919314</v>
      </c>
      <c r="L145">
        <v>485.52864515006098</v>
      </c>
      <c r="M145">
        <v>-2.56850404533332E-2</v>
      </c>
      <c r="N145">
        <v>0.97950855591049102</v>
      </c>
      <c r="O145">
        <v>1.1370751966686199</v>
      </c>
      <c r="P145">
        <v>0.59425772757572204</v>
      </c>
      <c r="Q145">
        <v>1.9134377962695199</v>
      </c>
      <c r="R145">
        <v>5.5692029634712897E-2</v>
      </c>
      <c r="T145" t="str">
        <f t="shared" si="8"/>
        <v>*</v>
      </c>
      <c r="U145" t="str">
        <f t="shared" si="9"/>
        <v>**</v>
      </c>
      <c r="V145" t="str">
        <f t="shared" si="10"/>
        <v/>
      </c>
      <c r="W145" t="str">
        <f t="shared" si="11"/>
        <v>^</v>
      </c>
    </row>
    <row r="146" spans="1:23" x14ac:dyDescent="0.25">
      <c r="A146">
        <v>145</v>
      </c>
      <c r="B146" t="s">
        <v>402</v>
      </c>
      <c r="C146">
        <v>1.5164807096305</v>
      </c>
      <c r="D146">
        <v>0.52004109509082397</v>
      </c>
      <c r="E146">
        <v>2.9160786021451801</v>
      </c>
      <c r="F146">
        <v>3.5446118890954401E-3</v>
      </c>
      <c r="G146">
        <v>0.897634555384896</v>
      </c>
      <c r="H146">
        <v>1.0212375838377801</v>
      </c>
      <c r="I146">
        <v>0.878967411296803</v>
      </c>
      <c r="J146">
        <v>0.37941894583485802</v>
      </c>
      <c r="K146">
        <v>2.0531058546251701</v>
      </c>
      <c r="L146">
        <v>0.61348687622565101</v>
      </c>
      <c r="M146">
        <v>3.3466173999621098</v>
      </c>
      <c r="N146">
        <v>8.1804031638855101E-4</v>
      </c>
      <c r="O146">
        <v>1.47762604397386</v>
      </c>
      <c r="P146">
        <v>0.51986268979796602</v>
      </c>
      <c r="Q146">
        <v>2.8423390887084201</v>
      </c>
      <c r="R146">
        <v>4.4783831620425502E-3</v>
      </c>
      <c r="T146" t="str">
        <f t="shared" si="8"/>
        <v>**</v>
      </c>
      <c r="U146" t="str">
        <f t="shared" si="9"/>
        <v/>
      </c>
      <c r="V146" t="str">
        <f t="shared" si="10"/>
        <v>***</v>
      </c>
      <c r="W146" t="str">
        <f t="shared" si="11"/>
        <v>**</v>
      </c>
    </row>
    <row r="147" spans="1:23" x14ac:dyDescent="0.25">
      <c r="A147">
        <v>146</v>
      </c>
      <c r="B147" t="s">
        <v>403</v>
      </c>
      <c r="C147">
        <v>0.85117842940612798</v>
      </c>
      <c r="D147">
        <v>0.72150765739117695</v>
      </c>
      <c r="E147">
        <v>1.17972196231959</v>
      </c>
      <c r="F147">
        <v>0.23811081593209099</v>
      </c>
      <c r="G147">
        <v>0.92334942736808001</v>
      </c>
      <c r="H147">
        <v>1.0216310027847999</v>
      </c>
      <c r="I147">
        <v>0.90379934129953099</v>
      </c>
      <c r="J147">
        <v>0.36610181109553103</v>
      </c>
      <c r="K147">
        <v>0.99214025683042095</v>
      </c>
      <c r="L147">
        <v>1.0212821111202099</v>
      </c>
      <c r="M147">
        <v>0.97146542177476902</v>
      </c>
      <c r="N147">
        <v>0.33131656403513099</v>
      </c>
      <c r="O147">
        <v>0.81267365220145205</v>
      </c>
      <c r="P147">
        <v>0.72138362886263696</v>
      </c>
      <c r="Q147">
        <v>1.12654850995544</v>
      </c>
      <c r="R147">
        <v>0.25993341957549598</v>
      </c>
      <c r="T147" t="str">
        <f t="shared" si="8"/>
        <v/>
      </c>
      <c r="U147" t="str">
        <f t="shared" si="9"/>
        <v/>
      </c>
      <c r="V147" t="str">
        <f t="shared" si="10"/>
        <v/>
      </c>
      <c r="W147" t="str">
        <f t="shared" si="11"/>
        <v/>
      </c>
    </row>
    <row r="148" spans="1:23" x14ac:dyDescent="0.25">
      <c r="A148">
        <v>147</v>
      </c>
      <c r="B148" t="s">
        <v>404</v>
      </c>
      <c r="C148">
        <v>1.8237097610017501</v>
      </c>
      <c r="D148">
        <v>0.47046928079594402</v>
      </c>
      <c r="E148">
        <v>3.8763631026373999</v>
      </c>
      <c r="F148">
        <v>1.06029420623377E-4</v>
      </c>
      <c r="G148">
        <v>2.1137047073464101</v>
      </c>
      <c r="H148">
        <v>0.61615745858999804</v>
      </c>
      <c r="I148">
        <v>3.4304619344921399</v>
      </c>
      <c r="J148">
        <v>6.0255450834090197E-4</v>
      </c>
      <c r="K148">
        <v>1.71914820193163</v>
      </c>
      <c r="L148">
        <v>0.73757742257707204</v>
      </c>
      <c r="M148">
        <v>2.33080372217059</v>
      </c>
      <c r="N148">
        <v>1.97637117682378E-2</v>
      </c>
      <c r="O148">
        <v>1.7845298274816599</v>
      </c>
      <c r="P148">
        <v>0.47025549930722199</v>
      </c>
      <c r="Q148">
        <v>3.7948090561633401</v>
      </c>
      <c r="R148">
        <v>1.4775712548957201E-4</v>
      </c>
      <c r="T148" t="str">
        <f t="shared" si="8"/>
        <v>***</v>
      </c>
      <c r="U148" t="str">
        <f t="shared" si="9"/>
        <v>***</v>
      </c>
      <c r="V148" t="str">
        <f t="shared" si="10"/>
        <v>*</v>
      </c>
      <c r="W148" t="str">
        <f t="shared" si="11"/>
        <v>***</v>
      </c>
    </row>
    <row r="149" spans="1:23" x14ac:dyDescent="0.25">
      <c r="A149">
        <v>148</v>
      </c>
      <c r="B149" t="s">
        <v>405</v>
      </c>
      <c r="C149">
        <v>1.3393109780142101</v>
      </c>
      <c r="D149">
        <v>0.59582452675973296</v>
      </c>
      <c r="E149">
        <v>2.2478278719034499</v>
      </c>
      <c r="F149">
        <v>2.45871678722063E-2</v>
      </c>
      <c r="G149">
        <v>1.0562486681118199</v>
      </c>
      <c r="H149">
        <v>1.02347144170464</v>
      </c>
      <c r="I149">
        <v>1.03202554079339</v>
      </c>
      <c r="J149">
        <v>0.30206015280623599</v>
      </c>
      <c r="K149">
        <v>1.73760873886178</v>
      </c>
      <c r="L149">
        <v>0.73792417281583</v>
      </c>
      <c r="M149">
        <v>2.3547253266297998</v>
      </c>
      <c r="N149">
        <v>1.8536401674864599E-2</v>
      </c>
      <c r="O149">
        <v>1.2999716956918701</v>
      </c>
      <c r="P149">
        <v>0.59565121261668397</v>
      </c>
      <c r="Q149">
        <v>2.1824377557818102</v>
      </c>
      <c r="R149">
        <v>2.9077240382732902E-2</v>
      </c>
      <c r="T149" t="str">
        <f t="shared" si="8"/>
        <v>*</v>
      </c>
      <c r="U149" t="str">
        <f t="shared" si="9"/>
        <v/>
      </c>
      <c r="V149" t="str">
        <f t="shared" si="10"/>
        <v>*</v>
      </c>
      <c r="W149" t="str">
        <f t="shared" si="11"/>
        <v>*</v>
      </c>
    </row>
    <row r="150" spans="1:23" x14ac:dyDescent="0.25">
      <c r="A150">
        <v>149</v>
      </c>
      <c r="B150" t="s">
        <v>406</v>
      </c>
      <c r="C150">
        <v>1.3827244644451</v>
      </c>
      <c r="D150">
        <v>0.59622979603405901</v>
      </c>
      <c r="E150">
        <v>2.3191133244976498</v>
      </c>
      <c r="F150">
        <v>2.0388892474387001E-2</v>
      </c>
      <c r="G150">
        <v>1.8191003407048201</v>
      </c>
      <c r="H150">
        <v>0.74139627769292404</v>
      </c>
      <c r="I150">
        <v>2.4536140731182199</v>
      </c>
      <c r="J150">
        <v>1.41428674225562E-2</v>
      </c>
      <c r="K150">
        <v>1.07252949064535</v>
      </c>
      <c r="L150">
        <v>1.02215263637411</v>
      </c>
      <c r="M150">
        <v>1.0492850602527899</v>
      </c>
      <c r="N150">
        <v>0.29404693989052599</v>
      </c>
      <c r="O150">
        <v>1.3441637573901799</v>
      </c>
      <c r="P150">
        <v>0.59604416510244296</v>
      </c>
      <c r="Q150">
        <v>2.2551412061204501</v>
      </c>
      <c r="R150">
        <v>2.4124466913952199E-2</v>
      </c>
      <c r="T150" t="str">
        <f t="shared" si="8"/>
        <v>*</v>
      </c>
      <c r="U150" t="str">
        <f t="shared" si="9"/>
        <v>*</v>
      </c>
      <c r="V150" t="str">
        <f t="shared" si="10"/>
        <v/>
      </c>
      <c r="W150" t="str">
        <f t="shared" si="11"/>
        <v>*</v>
      </c>
    </row>
    <row r="151" spans="1:23" x14ac:dyDescent="0.25">
      <c r="A151">
        <v>150</v>
      </c>
      <c r="B151" t="s">
        <v>407</v>
      </c>
      <c r="C151">
        <v>1.4316123703049</v>
      </c>
      <c r="D151">
        <v>0.59658513633897003</v>
      </c>
      <c r="E151">
        <v>2.3996782405445001</v>
      </c>
      <c r="F151">
        <v>1.6409488718491499E-2</v>
      </c>
      <c r="G151">
        <v>1.89512737950895</v>
      </c>
      <c r="H151">
        <v>0.74282368287756595</v>
      </c>
      <c r="I151">
        <v>2.5512479249013298</v>
      </c>
      <c r="J151">
        <v>1.07337939548812E-2</v>
      </c>
      <c r="K151">
        <v>1.0978371122681101</v>
      </c>
      <c r="L151">
        <v>1.0223621830263701</v>
      </c>
      <c r="M151">
        <v>1.07382406205433</v>
      </c>
      <c r="N151">
        <v>0.282901543312638</v>
      </c>
      <c r="O151">
        <v>1.3909800602861699</v>
      </c>
      <c r="P151">
        <v>0.596403430671819</v>
      </c>
      <c r="Q151">
        <v>2.3322804476817001</v>
      </c>
      <c r="R151">
        <v>1.9685942431308098E-2</v>
      </c>
      <c r="T151" t="str">
        <f t="shared" si="8"/>
        <v>*</v>
      </c>
      <c r="U151" t="str">
        <f t="shared" si="9"/>
        <v>*</v>
      </c>
      <c r="V151" t="str">
        <f t="shared" si="10"/>
        <v/>
      </c>
      <c r="W151" t="str">
        <f t="shared" si="11"/>
        <v>*</v>
      </c>
    </row>
    <row r="152" spans="1:23" x14ac:dyDescent="0.25">
      <c r="A152">
        <v>151</v>
      </c>
      <c r="B152" t="s">
        <v>408</v>
      </c>
      <c r="C152">
        <v>0.33768909355580001</v>
      </c>
      <c r="D152">
        <v>1.01113093361171</v>
      </c>
      <c r="E152">
        <v>0.33397167699102298</v>
      </c>
      <c r="F152">
        <v>0.73840093127181095</v>
      </c>
      <c r="G152">
        <v>-13.8230129181651</v>
      </c>
      <c r="H152">
        <v>1104.1108527793101</v>
      </c>
      <c r="I152">
        <v>-1.2519587941164799E-2</v>
      </c>
      <c r="J152">
        <v>0.99001107501896601</v>
      </c>
      <c r="K152">
        <v>1.1092128419723</v>
      </c>
      <c r="L152">
        <v>1.0225533982773301</v>
      </c>
      <c r="M152">
        <v>1.0847480863502701</v>
      </c>
      <c r="N152">
        <v>0.278033243898827</v>
      </c>
      <c r="O152">
        <v>0.30251910766433099</v>
      </c>
      <c r="P152">
        <v>1.0110452688621401</v>
      </c>
      <c r="Q152">
        <v>0.29921420630828499</v>
      </c>
      <c r="R152">
        <v>0.76477661049378098</v>
      </c>
      <c r="T152" t="str">
        <f t="shared" si="8"/>
        <v/>
      </c>
      <c r="U152" t="str">
        <f t="shared" si="9"/>
        <v/>
      </c>
      <c r="V152" t="str">
        <f t="shared" si="10"/>
        <v/>
      </c>
      <c r="W152" t="str">
        <f t="shared" si="11"/>
        <v/>
      </c>
    </row>
    <row r="153" spans="1:23" x14ac:dyDescent="0.25">
      <c r="A153">
        <v>152</v>
      </c>
      <c r="B153" t="s">
        <v>409</v>
      </c>
      <c r="C153">
        <v>0.34151104716608</v>
      </c>
      <c r="D153">
        <v>1.01117136379386</v>
      </c>
      <c r="E153">
        <v>0.33773805251441102</v>
      </c>
      <c r="F153">
        <v>0.73556059623120695</v>
      </c>
      <c r="G153">
        <v>1.22610000856169</v>
      </c>
      <c r="H153">
        <v>1.0261654727749701</v>
      </c>
      <c r="I153">
        <v>1.19483654546089</v>
      </c>
      <c r="J153">
        <v>0.23215089877120201</v>
      </c>
      <c r="K153">
        <v>-12.4623982862911</v>
      </c>
      <c r="L153">
        <v>534.58982603862</v>
      </c>
      <c r="M153">
        <v>-2.3312075313215601E-2</v>
      </c>
      <c r="N153">
        <v>0.98140133962508203</v>
      </c>
      <c r="O153">
        <v>0.31231306462053099</v>
      </c>
      <c r="P153">
        <v>1.0111286711479901</v>
      </c>
      <c r="Q153">
        <v>0.30887568865587101</v>
      </c>
      <c r="R153">
        <v>0.75741609079791905</v>
      </c>
      <c r="T153" t="str">
        <f t="shared" si="8"/>
        <v/>
      </c>
      <c r="U153" t="str">
        <f t="shared" si="9"/>
        <v/>
      </c>
      <c r="V153" t="str">
        <f t="shared" si="10"/>
        <v/>
      </c>
      <c r="W153" t="str">
        <f t="shared" si="11"/>
        <v/>
      </c>
    </row>
    <row r="154" spans="1:23" x14ac:dyDescent="0.25">
      <c r="A154">
        <v>153</v>
      </c>
      <c r="B154" t="s">
        <v>410</v>
      </c>
      <c r="C154">
        <v>-12.7430904895506</v>
      </c>
      <c r="D154">
        <v>420.94439027764901</v>
      </c>
      <c r="E154">
        <v>-3.0272622189228899E-2</v>
      </c>
      <c r="F154">
        <v>0.97584963089030896</v>
      </c>
      <c r="G154">
        <v>-13.8150333410091</v>
      </c>
      <c r="H154">
        <v>1120.2041849837201</v>
      </c>
      <c r="I154">
        <v>-1.23326028649053E-2</v>
      </c>
      <c r="J154">
        <v>0.99016025600639501</v>
      </c>
      <c r="K154">
        <v>-12.4623982862911</v>
      </c>
      <c r="L154">
        <v>534.58982603861898</v>
      </c>
      <c r="M154">
        <v>-2.3312075313215601E-2</v>
      </c>
      <c r="N154">
        <v>0.98140133962508203</v>
      </c>
      <c r="O154">
        <v>-12.7732493005139</v>
      </c>
      <c r="P154">
        <v>421.12196209565701</v>
      </c>
      <c r="Q154">
        <v>-3.0331472709116201E-2</v>
      </c>
      <c r="R154">
        <v>0.97580269652194795</v>
      </c>
      <c r="T154" t="str">
        <f t="shared" si="8"/>
        <v/>
      </c>
      <c r="U154" t="str">
        <f t="shared" si="9"/>
        <v/>
      </c>
      <c r="V154" t="str">
        <f t="shared" si="10"/>
        <v/>
      </c>
      <c r="W154" t="str">
        <f t="shared" si="11"/>
        <v/>
      </c>
    </row>
    <row r="155" spans="1:23" x14ac:dyDescent="0.25">
      <c r="A155">
        <v>154</v>
      </c>
      <c r="B155" t="s">
        <v>411</v>
      </c>
      <c r="C155">
        <v>0.35520774890447498</v>
      </c>
      <c r="D155">
        <v>1.0112588505112601</v>
      </c>
      <c r="E155">
        <v>0.35125304339723901</v>
      </c>
      <c r="F155">
        <v>0.725398519196497</v>
      </c>
      <c r="G155">
        <v>-13.8150333410091</v>
      </c>
      <c r="H155">
        <v>1120.2041849837201</v>
      </c>
      <c r="I155">
        <v>-1.2332602864905199E-2</v>
      </c>
      <c r="J155">
        <v>0.99016025600639501</v>
      </c>
      <c r="K155">
        <v>1.1222389349205999</v>
      </c>
      <c r="L155">
        <v>1.0227571690933299</v>
      </c>
      <c r="M155">
        <v>1.0972682165752601</v>
      </c>
      <c r="N155">
        <v>0.27252416046195099</v>
      </c>
      <c r="O155">
        <v>0.32584350666393702</v>
      </c>
      <c r="P155">
        <v>1.01121525970967</v>
      </c>
      <c r="Q155">
        <v>0.322229617814005</v>
      </c>
      <c r="R155">
        <v>0.74727874833845098</v>
      </c>
      <c r="T155" t="str">
        <f t="shared" si="8"/>
        <v/>
      </c>
      <c r="U155" t="str">
        <f t="shared" si="9"/>
        <v/>
      </c>
      <c r="V155" t="str">
        <f t="shared" si="10"/>
        <v/>
      </c>
      <c r="W155" t="str">
        <f t="shared" si="11"/>
        <v/>
      </c>
    </row>
    <row r="156" spans="1:23" x14ac:dyDescent="0.25">
      <c r="A156">
        <v>155</v>
      </c>
      <c r="B156" t="s">
        <v>412</v>
      </c>
      <c r="C156">
        <v>1.07418296007989</v>
      </c>
      <c r="D156">
        <v>0.723404047245086</v>
      </c>
      <c r="E156">
        <v>1.4849004013326399</v>
      </c>
      <c r="F156">
        <v>0.13757020971928799</v>
      </c>
      <c r="G156">
        <v>1.99532174437136</v>
      </c>
      <c r="H156">
        <v>0.74555532138382996</v>
      </c>
      <c r="I156">
        <v>2.6762893203790998</v>
      </c>
      <c r="J156">
        <v>7.4442351967772599E-3</v>
      </c>
      <c r="K156">
        <v>-12.4598636965589</v>
      </c>
      <c r="L156">
        <v>539.60682918990096</v>
      </c>
      <c r="M156">
        <v>-2.3090633814372999E-2</v>
      </c>
      <c r="N156">
        <v>0.98157797682921499</v>
      </c>
      <c r="O156">
        <v>1.04425238887939</v>
      </c>
      <c r="P156">
        <v>0.723329946617699</v>
      </c>
      <c r="Q156">
        <v>1.44367365648599</v>
      </c>
      <c r="R156">
        <v>0.148830795034812</v>
      </c>
      <c r="T156" t="str">
        <f t="shared" si="8"/>
        <v/>
      </c>
      <c r="U156" t="str">
        <f t="shared" si="9"/>
        <v>**</v>
      </c>
      <c r="V156" t="str">
        <f t="shared" si="10"/>
        <v/>
      </c>
      <c r="W156" t="str">
        <f t="shared" si="11"/>
        <v/>
      </c>
    </row>
    <row r="157" spans="1:23" x14ac:dyDescent="0.25">
      <c r="A157">
        <v>156</v>
      </c>
      <c r="B157" t="s">
        <v>413</v>
      </c>
      <c r="C157">
        <v>-12.741609748033699</v>
      </c>
      <c r="D157">
        <v>428.36927291054099</v>
      </c>
      <c r="E157">
        <v>-2.9744453101085599E-2</v>
      </c>
      <c r="F157">
        <v>0.97627085914301504</v>
      </c>
      <c r="G157">
        <v>-13.8012757887902</v>
      </c>
      <c r="H157">
        <v>1154.7884570071701</v>
      </c>
      <c r="I157">
        <v>-1.1951345465089301E-2</v>
      </c>
      <c r="J157">
        <v>0.99046443297470099</v>
      </c>
      <c r="K157">
        <v>-12.4598636965588</v>
      </c>
      <c r="L157">
        <v>539.60682918987197</v>
      </c>
      <c r="M157">
        <v>-2.3090633814374099E-2</v>
      </c>
      <c r="N157">
        <v>0.98157797682921399</v>
      </c>
      <c r="O157">
        <v>-12.772669234101899</v>
      </c>
      <c r="P157">
        <v>428.577130891818</v>
      </c>
      <c r="Q157">
        <v>-2.98024983449852E-2</v>
      </c>
      <c r="R157">
        <v>0.97622456626202403</v>
      </c>
      <c r="T157" t="str">
        <f t="shared" si="8"/>
        <v/>
      </c>
      <c r="U157" t="str">
        <f t="shared" si="9"/>
        <v/>
      </c>
      <c r="V157" t="str">
        <f t="shared" si="10"/>
        <v/>
      </c>
      <c r="W157" t="str">
        <f t="shared" si="11"/>
        <v/>
      </c>
    </row>
    <row r="158" spans="1:23" x14ac:dyDescent="0.25">
      <c r="A158">
        <v>157</v>
      </c>
      <c r="B158" t="s">
        <v>414</v>
      </c>
      <c r="C158">
        <v>2.2555557875180501</v>
      </c>
      <c r="D158">
        <v>0.43736095373066802</v>
      </c>
      <c r="E158">
        <v>5.1571951457446596</v>
      </c>
      <c r="F158" s="1">
        <v>2.5067651115545502E-7</v>
      </c>
      <c r="G158">
        <v>1.34178676141431</v>
      </c>
      <c r="H158">
        <v>1.02845694022819</v>
      </c>
      <c r="I158">
        <v>1.3046601261853401</v>
      </c>
      <c r="J158">
        <v>0.192008604689932</v>
      </c>
      <c r="K158">
        <v>2.84598167627823</v>
      </c>
      <c r="L158">
        <v>0.49877676858292702</v>
      </c>
      <c r="M158">
        <v>5.7059226803284</v>
      </c>
      <c r="N158" s="1">
        <v>1.15714521111401E-8</v>
      </c>
      <c r="O158">
        <v>2.22513507601434</v>
      </c>
      <c r="P158">
        <v>0.43721861368822201</v>
      </c>
      <c r="Q158">
        <v>5.0892963070439396</v>
      </c>
      <c r="R158" s="1">
        <v>3.5939467004477098E-7</v>
      </c>
      <c r="T158" t="str">
        <f t="shared" si="8"/>
        <v>***</v>
      </c>
      <c r="U158" t="str">
        <f t="shared" si="9"/>
        <v/>
      </c>
      <c r="V158" t="str">
        <f t="shared" si="10"/>
        <v>***</v>
      </c>
      <c r="W158" t="str">
        <f t="shared" si="11"/>
        <v>***</v>
      </c>
    </row>
    <row r="159" spans="1:23" x14ac:dyDescent="0.25">
      <c r="A159">
        <v>158</v>
      </c>
      <c r="B159" t="s">
        <v>415</v>
      </c>
      <c r="C159">
        <v>1.6183439831570801</v>
      </c>
      <c r="D159">
        <v>0.598837162166727</v>
      </c>
      <c r="E159">
        <v>2.7024775438143398</v>
      </c>
      <c r="F159">
        <v>6.8824833372737497E-3</v>
      </c>
      <c r="G159">
        <v>-13.790856483665401</v>
      </c>
      <c r="H159">
        <v>1175.2322598477599</v>
      </c>
      <c r="I159">
        <v>-1.17345795846787E-2</v>
      </c>
      <c r="J159">
        <v>0.99063737499516802</v>
      </c>
      <c r="K159">
        <v>2.41690289465657</v>
      </c>
      <c r="L159">
        <v>0.619836548858412</v>
      </c>
      <c r="M159">
        <v>3.89925844016122</v>
      </c>
      <c r="N159" s="1">
        <v>9.6487744304866804E-5</v>
      </c>
      <c r="O159">
        <v>1.5902999090857199</v>
      </c>
      <c r="P159">
        <v>0.598682696661478</v>
      </c>
      <c r="Q159">
        <v>2.65633183981087</v>
      </c>
      <c r="R159">
        <v>7.8995838033758606E-3</v>
      </c>
      <c r="T159" t="str">
        <f t="shared" si="8"/>
        <v>**</v>
      </c>
      <c r="U159" t="str">
        <f t="shared" si="9"/>
        <v/>
      </c>
      <c r="V159" t="str">
        <f t="shared" si="10"/>
        <v>***</v>
      </c>
      <c r="W159" t="str">
        <f t="shared" si="11"/>
        <v>**</v>
      </c>
    </row>
    <row r="160" spans="1:23" x14ac:dyDescent="0.25">
      <c r="A160">
        <v>159</v>
      </c>
      <c r="B160" t="s">
        <v>416</v>
      </c>
      <c r="C160">
        <v>0.53752035060713399</v>
      </c>
      <c r="D160">
        <v>1.01252862558263</v>
      </c>
      <c r="E160">
        <v>0.53086928806366895</v>
      </c>
      <c r="F160">
        <v>0.595509361460553</v>
      </c>
      <c r="G160">
        <v>-13.7908564836655</v>
      </c>
      <c r="H160">
        <v>1175.2322598477899</v>
      </c>
      <c r="I160">
        <v>-1.17345795846785E-2</v>
      </c>
      <c r="J160">
        <v>0.99063737499516802</v>
      </c>
      <c r="K160">
        <v>1.3568801427698201</v>
      </c>
      <c r="L160">
        <v>1.0254405939917099</v>
      </c>
      <c r="M160">
        <v>1.3232167233480701</v>
      </c>
      <c r="N160">
        <v>0.18576331615069799</v>
      </c>
      <c r="O160">
        <v>0.50920609388377702</v>
      </c>
      <c r="P160">
        <v>1.0124354496669701</v>
      </c>
      <c r="Q160">
        <v>0.50295166378387102</v>
      </c>
      <c r="R160">
        <v>0.61499825641592398</v>
      </c>
      <c r="T160" t="str">
        <f t="shared" si="8"/>
        <v/>
      </c>
      <c r="U160" t="str">
        <f t="shared" si="9"/>
        <v/>
      </c>
      <c r="V160" t="str">
        <f t="shared" si="10"/>
        <v/>
      </c>
      <c r="W160" t="str">
        <f t="shared" si="11"/>
        <v/>
      </c>
    </row>
    <row r="161" spans="1:23" x14ac:dyDescent="0.25">
      <c r="A161">
        <v>160</v>
      </c>
      <c r="B161" t="s">
        <v>417</v>
      </c>
      <c r="C161">
        <v>1.2579356260977199</v>
      </c>
      <c r="D161">
        <v>0.72525790652092104</v>
      </c>
      <c r="E161">
        <v>1.7344666149619401</v>
      </c>
      <c r="F161">
        <v>8.2835324355460496E-2</v>
      </c>
      <c r="G161">
        <v>1.3888996772989199</v>
      </c>
      <c r="H161">
        <v>1.0292595346359901</v>
      </c>
      <c r="I161">
        <v>1.34941638193336</v>
      </c>
      <c r="J161">
        <v>0.17720326184642299</v>
      </c>
      <c r="K161">
        <v>1.3756752281403799</v>
      </c>
      <c r="L161">
        <v>1.0258035477677501</v>
      </c>
      <c r="M161">
        <v>1.34107084259358</v>
      </c>
      <c r="N161">
        <v>0.179897452901427</v>
      </c>
      <c r="O161">
        <v>1.22943082629587</v>
      </c>
      <c r="P161">
        <v>0.725117429933267</v>
      </c>
      <c r="Q161">
        <v>1.69549203417854</v>
      </c>
      <c r="R161">
        <v>8.9982120109195901E-2</v>
      </c>
      <c r="T161" t="str">
        <f t="shared" si="8"/>
        <v>^</v>
      </c>
      <c r="U161" t="str">
        <f t="shared" si="9"/>
        <v/>
      </c>
      <c r="V161" t="str">
        <f t="shared" si="10"/>
        <v/>
      </c>
      <c r="W161" t="str">
        <f t="shared" si="11"/>
        <v>^</v>
      </c>
    </row>
    <row r="162" spans="1:23" x14ac:dyDescent="0.25">
      <c r="A162">
        <v>161</v>
      </c>
      <c r="B162" t="s">
        <v>418</v>
      </c>
      <c r="C162">
        <v>-12.707526273570201</v>
      </c>
      <c r="D162">
        <v>464.37543724958101</v>
      </c>
      <c r="E162">
        <v>-2.7364768362501599E-2</v>
      </c>
      <c r="F162">
        <v>0.97816879849270799</v>
      </c>
      <c r="G162">
        <v>-13.7407598994059</v>
      </c>
      <c r="H162">
        <v>1197.0215162940201</v>
      </c>
      <c r="I162">
        <v>-1.14791252390745E-2</v>
      </c>
      <c r="J162">
        <v>0.99084118434400104</v>
      </c>
      <c r="K162">
        <v>-12.4396912685541</v>
      </c>
      <c r="L162">
        <v>601.35854762079703</v>
      </c>
      <c r="M162">
        <v>-2.0685980631306E-2</v>
      </c>
      <c r="N162">
        <v>0.98349615246394195</v>
      </c>
      <c r="O162">
        <v>-12.7368742921837</v>
      </c>
      <c r="P162">
        <v>464.553716588881</v>
      </c>
      <c r="Q162">
        <v>-2.7417441379455301E-2</v>
      </c>
      <c r="R162">
        <v>0.97812678726860702</v>
      </c>
      <c r="T162" t="str">
        <f t="shared" si="8"/>
        <v/>
      </c>
      <c r="U162" t="str">
        <f t="shared" si="9"/>
        <v/>
      </c>
      <c r="V162" t="str">
        <f t="shared" si="10"/>
        <v/>
      </c>
      <c r="W162" t="str">
        <f t="shared" si="11"/>
        <v/>
      </c>
    </row>
    <row r="163" spans="1:23" x14ac:dyDescent="0.25">
      <c r="A163">
        <v>162</v>
      </c>
      <c r="B163" t="s">
        <v>419</v>
      </c>
      <c r="C163">
        <v>-12.707526273570201</v>
      </c>
      <c r="D163">
        <v>464.37543724958101</v>
      </c>
      <c r="E163">
        <v>-2.7364768362501599E-2</v>
      </c>
      <c r="F163">
        <v>0.97816879849270799</v>
      </c>
      <c r="G163">
        <v>-13.7407598994059</v>
      </c>
      <c r="H163">
        <v>1197.0215162940301</v>
      </c>
      <c r="I163">
        <v>-1.14791252390743E-2</v>
      </c>
      <c r="J163">
        <v>0.99084118434400104</v>
      </c>
      <c r="K163">
        <v>-12.4396912685541</v>
      </c>
      <c r="L163">
        <v>601.35854762078895</v>
      </c>
      <c r="M163">
        <v>-2.0685980631306201E-2</v>
      </c>
      <c r="N163">
        <v>0.98349615246394195</v>
      </c>
      <c r="O163">
        <v>-12.7368742921837</v>
      </c>
      <c r="P163">
        <v>464.55371658888401</v>
      </c>
      <c r="Q163">
        <v>-2.7417441379455201E-2</v>
      </c>
      <c r="R163">
        <v>0.97812678726860702</v>
      </c>
      <c r="T163" t="str">
        <f t="shared" si="8"/>
        <v/>
      </c>
      <c r="U163" t="str">
        <f t="shared" si="9"/>
        <v/>
      </c>
      <c r="V163" t="str">
        <f t="shared" si="10"/>
        <v/>
      </c>
      <c r="W163" t="str">
        <f t="shared" si="11"/>
        <v/>
      </c>
    </row>
    <row r="164" spans="1:23" x14ac:dyDescent="0.25">
      <c r="A164">
        <v>163</v>
      </c>
      <c r="B164" t="s">
        <v>420</v>
      </c>
      <c r="C164">
        <v>1.29918322296667</v>
      </c>
      <c r="D164">
        <v>0.72539106716366597</v>
      </c>
      <c r="E164">
        <v>1.7910107827031501</v>
      </c>
      <c r="F164">
        <v>7.3291564688609506E-2</v>
      </c>
      <c r="G164">
        <v>1.4753460566451599</v>
      </c>
      <c r="H164">
        <v>1.0292067934217899</v>
      </c>
      <c r="I164">
        <v>1.43347873923383</v>
      </c>
      <c r="J164">
        <v>0.151721070539556</v>
      </c>
      <c r="K164">
        <v>1.3862715204259899</v>
      </c>
      <c r="L164">
        <v>1.0260456512475</v>
      </c>
      <c r="M164">
        <v>1.35108171721259</v>
      </c>
      <c r="N164">
        <v>0.17666925735726399</v>
      </c>
      <c r="O164">
        <v>1.2703063713195999</v>
      </c>
      <c r="P164">
        <v>0.72524452763261404</v>
      </c>
      <c r="Q164">
        <v>1.7515559551565401</v>
      </c>
      <c r="R164">
        <v>7.9850191760851702E-2</v>
      </c>
      <c r="T164" t="str">
        <f t="shared" si="8"/>
        <v>^</v>
      </c>
      <c r="U164" t="str">
        <f t="shared" si="9"/>
        <v/>
      </c>
      <c r="V164" t="str">
        <f t="shared" si="10"/>
        <v/>
      </c>
      <c r="W164" t="str">
        <f t="shared" si="11"/>
        <v>^</v>
      </c>
    </row>
    <row r="165" spans="1:23" x14ac:dyDescent="0.25">
      <c r="A165">
        <v>164</v>
      </c>
      <c r="B165" t="s">
        <v>421</v>
      </c>
      <c r="C165">
        <v>1.7681730786827301</v>
      </c>
      <c r="D165">
        <v>0.60035090968132099</v>
      </c>
      <c r="E165">
        <v>2.9452326134082401</v>
      </c>
      <c r="F165">
        <v>3.2271194452403698E-3</v>
      </c>
      <c r="G165">
        <v>-13.718178034396299</v>
      </c>
      <c r="H165">
        <v>1219.67216993081</v>
      </c>
      <c r="I165">
        <v>-1.12474305576509E-2</v>
      </c>
      <c r="J165">
        <v>0.99102603801779998</v>
      </c>
      <c r="K165">
        <v>2.5830491957874</v>
      </c>
      <c r="L165">
        <v>0.62340501710835206</v>
      </c>
      <c r="M165">
        <v>4.1434526911073197</v>
      </c>
      <c r="N165" s="1">
        <v>3.4211567229210699E-5</v>
      </c>
      <c r="O165">
        <v>1.7379938905881001</v>
      </c>
      <c r="P165">
        <v>0.60017326145277095</v>
      </c>
      <c r="Q165">
        <v>2.89582026093787</v>
      </c>
      <c r="R165">
        <v>3.7816893182265501E-3</v>
      </c>
      <c r="T165" t="str">
        <f t="shared" si="8"/>
        <v>**</v>
      </c>
      <c r="U165" t="str">
        <f t="shared" si="9"/>
        <v/>
      </c>
      <c r="V165" t="str">
        <f t="shared" si="10"/>
        <v>***</v>
      </c>
      <c r="W165" t="str">
        <f t="shared" si="11"/>
        <v>**</v>
      </c>
    </row>
    <row r="166" spans="1:23" x14ac:dyDescent="0.25">
      <c r="A166">
        <v>165</v>
      </c>
      <c r="B166" t="s">
        <v>422</v>
      </c>
      <c r="C166">
        <v>-12.680648913252901</v>
      </c>
      <c r="D166">
        <v>483.49700693178301</v>
      </c>
      <c r="E166">
        <v>-2.6226943975771199E-2</v>
      </c>
      <c r="F166">
        <v>0.97907632508618303</v>
      </c>
      <c r="G166">
        <v>-13.7181780343962</v>
      </c>
      <c r="H166">
        <v>1219.67216993081</v>
      </c>
      <c r="I166">
        <v>-1.1247430557650999E-2</v>
      </c>
      <c r="J166">
        <v>0.99102603801779998</v>
      </c>
      <c r="K166">
        <v>-12.403872312080599</v>
      </c>
      <c r="L166">
        <v>635.56368395775598</v>
      </c>
      <c r="M166">
        <v>-1.95163327061731E-2</v>
      </c>
      <c r="N166">
        <v>0.98442920790920296</v>
      </c>
      <c r="O166">
        <v>-12.717067572102399</v>
      </c>
      <c r="P166">
        <v>483.575757807255</v>
      </c>
      <c r="Q166">
        <v>-2.62979840630704E-2</v>
      </c>
      <c r="R166">
        <v>0.97901966284116804</v>
      </c>
      <c r="T166" t="str">
        <f t="shared" si="8"/>
        <v/>
      </c>
      <c r="U166" t="str">
        <f t="shared" si="9"/>
        <v/>
      </c>
      <c r="V166" t="str">
        <f t="shared" si="10"/>
        <v/>
      </c>
      <c r="W166" t="str">
        <f t="shared" si="11"/>
        <v/>
      </c>
    </row>
    <row r="167" spans="1:23" x14ac:dyDescent="0.25">
      <c r="A167">
        <v>166</v>
      </c>
      <c r="B167" t="s">
        <v>423</v>
      </c>
      <c r="C167">
        <v>1.40899150493628</v>
      </c>
      <c r="D167">
        <v>0.72630815195326104</v>
      </c>
      <c r="E167">
        <v>1.9399362393869299</v>
      </c>
      <c r="F167">
        <v>5.23874392090206E-2</v>
      </c>
      <c r="G167">
        <v>1.53677554648847</v>
      </c>
      <c r="H167">
        <v>1.03003662778331</v>
      </c>
      <c r="I167">
        <v>1.49196203808373</v>
      </c>
      <c r="J167">
        <v>0.135709097485988</v>
      </c>
      <c r="K167">
        <v>1.53520730850946</v>
      </c>
      <c r="L167">
        <v>1.02749827748155</v>
      </c>
      <c r="M167">
        <v>1.49412153981643</v>
      </c>
      <c r="N167">
        <v>0.135143855016185</v>
      </c>
      <c r="O167">
        <v>1.3726979567834099</v>
      </c>
      <c r="P167">
        <v>0.726188759462292</v>
      </c>
      <c r="Q167">
        <v>1.89027706487749</v>
      </c>
      <c r="R167">
        <v>5.8720914520570502E-2</v>
      </c>
      <c r="T167" t="str">
        <f t="shared" si="8"/>
        <v>^</v>
      </c>
      <c r="U167" t="str">
        <f t="shared" si="9"/>
        <v/>
      </c>
      <c r="V167" t="str">
        <f t="shared" si="10"/>
        <v/>
      </c>
      <c r="W167" t="str">
        <f t="shared" si="11"/>
        <v>^</v>
      </c>
    </row>
    <row r="168" spans="1:23" x14ac:dyDescent="0.25">
      <c r="A168">
        <v>167</v>
      </c>
      <c r="B168" t="s">
        <v>424</v>
      </c>
      <c r="C168">
        <v>0.732337714585093</v>
      </c>
      <c r="D168">
        <v>1.0136623213832301</v>
      </c>
      <c r="E168">
        <v>0.72246713637906301</v>
      </c>
      <c r="F168">
        <v>0.47000732335932799</v>
      </c>
      <c r="G168">
        <v>-13.7254883200435</v>
      </c>
      <c r="H168">
        <v>1242.3162305521</v>
      </c>
      <c r="I168">
        <v>-1.10483047572708E-2</v>
      </c>
      <c r="J168">
        <v>0.99118490754725996</v>
      </c>
      <c r="K168">
        <v>1.57415234935951</v>
      </c>
      <c r="L168">
        <v>1.02793145314597</v>
      </c>
      <c r="M168">
        <v>1.5313787164910999</v>
      </c>
      <c r="N168">
        <v>0.12567582112626599</v>
      </c>
      <c r="O168">
        <v>0.69611642993747702</v>
      </c>
      <c r="P168">
        <v>1.01358747230699</v>
      </c>
      <c r="Q168">
        <v>0.68678476101630803</v>
      </c>
      <c r="R168">
        <v>0.49221837421986803</v>
      </c>
      <c r="T168" t="str">
        <f t="shared" si="8"/>
        <v/>
      </c>
      <c r="U168" t="str">
        <f t="shared" si="9"/>
        <v/>
      </c>
      <c r="V168" t="str">
        <f t="shared" si="10"/>
        <v/>
      </c>
      <c r="W168" t="str">
        <f t="shared" si="11"/>
        <v/>
      </c>
    </row>
    <row r="169" spans="1:23" x14ac:dyDescent="0.25">
      <c r="A169">
        <v>168</v>
      </c>
      <c r="B169" t="s">
        <v>425</v>
      </c>
      <c r="C169">
        <v>1.8828877071482999</v>
      </c>
      <c r="D169">
        <v>0.60183066006490704</v>
      </c>
      <c r="E169">
        <v>3.1286005052405201</v>
      </c>
      <c r="F169">
        <v>1.7564093109554799E-3</v>
      </c>
      <c r="G169">
        <v>1.5679476570063999</v>
      </c>
      <c r="H169">
        <v>1.0309621117427299</v>
      </c>
      <c r="I169">
        <v>1.5208586611936299</v>
      </c>
      <c r="J169">
        <v>0.12829530974074399</v>
      </c>
      <c r="K169">
        <v>2.3249312817295098</v>
      </c>
      <c r="L169">
        <v>0.74753912322081895</v>
      </c>
      <c r="M169">
        <v>3.1101131827219901</v>
      </c>
      <c r="N169">
        <v>1.87015667874493E-3</v>
      </c>
      <c r="O169">
        <v>1.8462654957567</v>
      </c>
      <c r="P169">
        <v>0.60168580992861598</v>
      </c>
      <c r="Q169">
        <v>3.06848768126298</v>
      </c>
      <c r="R169">
        <v>2.1514519846741898E-3</v>
      </c>
      <c r="T169" t="str">
        <f t="shared" si="8"/>
        <v>**</v>
      </c>
      <c r="U169" t="str">
        <f t="shared" si="9"/>
        <v/>
      </c>
      <c r="V169" t="str">
        <f t="shared" si="10"/>
        <v>**</v>
      </c>
      <c r="W169" t="str">
        <f t="shared" si="11"/>
        <v>**</v>
      </c>
    </row>
    <row r="170" spans="1:23" x14ac:dyDescent="0.25">
      <c r="A170">
        <v>169</v>
      </c>
      <c r="B170" t="s">
        <v>426</v>
      </c>
      <c r="C170">
        <v>1.95348452680669</v>
      </c>
      <c r="D170">
        <v>0.60270970454804296</v>
      </c>
      <c r="E170">
        <v>3.2411698568410499</v>
      </c>
      <c r="F170">
        <v>1.1904023079824301E-3</v>
      </c>
      <c r="G170">
        <v>-13.715052814006601</v>
      </c>
      <c r="H170">
        <v>1265.66402598023</v>
      </c>
      <c r="I170">
        <v>-1.0836250799958201E-2</v>
      </c>
      <c r="J170">
        <v>0.99135409199671798</v>
      </c>
      <c r="K170">
        <v>2.8599994555435799</v>
      </c>
      <c r="L170">
        <v>0.62878629968921296</v>
      </c>
      <c r="M170">
        <v>4.5484442917366099</v>
      </c>
      <c r="N170" s="1">
        <v>5.4043945097501101E-6</v>
      </c>
      <c r="O170">
        <v>1.92087423528743</v>
      </c>
      <c r="P170">
        <v>0.60254252283338605</v>
      </c>
      <c r="Q170">
        <v>3.1879480078098799</v>
      </c>
      <c r="R170">
        <v>1.43286298064539E-3</v>
      </c>
      <c r="T170" t="str">
        <f t="shared" si="8"/>
        <v>**</v>
      </c>
      <c r="U170" t="str">
        <f t="shared" si="9"/>
        <v/>
      </c>
      <c r="V170" t="str">
        <f t="shared" si="10"/>
        <v>***</v>
      </c>
      <c r="W170" t="str">
        <f t="shared" si="11"/>
        <v>**</v>
      </c>
    </row>
    <row r="171" spans="1:23" x14ac:dyDescent="0.25">
      <c r="A171">
        <v>170</v>
      </c>
      <c r="B171" t="s">
        <v>427</v>
      </c>
      <c r="C171">
        <v>2.0196037836861098</v>
      </c>
      <c r="D171">
        <v>0.60370370613750302</v>
      </c>
      <c r="E171">
        <v>3.3453559472204302</v>
      </c>
      <c r="F171">
        <v>8.2177034244325798E-4</v>
      </c>
      <c r="G171">
        <v>-13.715052814006601</v>
      </c>
      <c r="H171">
        <v>1265.66402598025</v>
      </c>
      <c r="I171">
        <v>-1.08362507999581E-2</v>
      </c>
      <c r="J171">
        <v>0.99135409199671798</v>
      </c>
      <c r="K171">
        <v>2.9877703071775499</v>
      </c>
      <c r="L171">
        <v>0.63216078799563102</v>
      </c>
      <c r="M171">
        <v>4.7262822432418803</v>
      </c>
      <c r="N171" s="1">
        <v>2.2866775973584601E-6</v>
      </c>
      <c r="O171">
        <v>1.98221585865761</v>
      </c>
      <c r="P171">
        <v>0.60356743947326297</v>
      </c>
      <c r="Q171">
        <v>3.28416632346421</v>
      </c>
      <c r="R171">
        <v>1.0228453910230599E-3</v>
      </c>
      <c r="T171" t="str">
        <f t="shared" si="8"/>
        <v>***</v>
      </c>
      <c r="U171" t="str">
        <f t="shared" si="9"/>
        <v/>
      </c>
      <c r="V171" t="str">
        <f t="shared" si="10"/>
        <v>***</v>
      </c>
      <c r="W171" t="str">
        <f t="shared" si="11"/>
        <v>**</v>
      </c>
    </row>
    <row r="172" spans="1:23" x14ac:dyDescent="0.25">
      <c r="A172">
        <v>171</v>
      </c>
      <c r="B172" t="s">
        <v>240</v>
      </c>
      <c r="C172">
        <v>1.71098731067803</v>
      </c>
      <c r="D172">
        <v>0.72996394424306099</v>
      </c>
      <c r="E172">
        <v>2.3439340040996801</v>
      </c>
      <c r="F172">
        <v>1.90815474620529E-2</v>
      </c>
      <c r="G172">
        <v>1.6792380766331301</v>
      </c>
      <c r="H172">
        <v>1.03316206106368</v>
      </c>
      <c r="I172">
        <v>1.6253385019812701</v>
      </c>
      <c r="J172">
        <v>0.104090451835741</v>
      </c>
      <c r="K172">
        <v>1.9754338905239801</v>
      </c>
      <c r="L172">
        <v>1.0342407208714299</v>
      </c>
      <c r="M172">
        <v>1.91003298425488</v>
      </c>
      <c r="N172">
        <v>5.6128966554742102E-2</v>
      </c>
      <c r="O172">
        <v>1.6687753171800599</v>
      </c>
      <c r="P172">
        <v>0.72987821718030998</v>
      </c>
      <c r="Q172">
        <v>2.28637501147373</v>
      </c>
      <c r="R172">
        <v>2.22323289303266E-2</v>
      </c>
      <c r="T172" t="str">
        <f t="shared" si="8"/>
        <v>*</v>
      </c>
      <c r="U172" t="str">
        <f t="shared" si="9"/>
        <v/>
      </c>
      <c r="V172" t="str">
        <f t="shared" si="10"/>
        <v>^</v>
      </c>
      <c r="W172" t="str">
        <f t="shared" si="11"/>
        <v>*</v>
      </c>
    </row>
    <row r="173" spans="1:23" x14ac:dyDescent="0.25">
      <c r="A173">
        <v>172</v>
      </c>
      <c r="B173" t="s">
        <v>241</v>
      </c>
      <c r="C173">
        <v>1.0448253929286699</v>
      </c>
      <c r="D173">
        <v>1.0164264875039</v>
      </c>
      <c r="E173">
        <v>1.0279399501822499</v>
      </c>
      <c r="F173">
        <v>0.30397807567260698</v>
      </c>
      <c r="G173">
        <v>1.73049320296917</v>
      </c>
      <c r="H173">
        <v>1.03445870057456</v>
      </c>
      <c r="I173">
        <v>1.6728490001659999</v>
      </c>
      <c r="J173">
        <v>9.4357025817110599E-2</v>
      </c>
      <c r="K173">
        <v>-12.313368337466899</v>
      </c>
      <c r="L173">
        <v>774.15016787397099</v>
      </c>
      <c r="M173">
        <v>-1.5905658680256899E-2</v>
      </c>
      <c r="N173">
        <v>0.98730965560020401</v>
      </c>
      <c r="O173">
        <v>1.0006683924423501</v>
      </c>
      <c r="P173">
        <v>1.0163678886986001</v>
      </c>
      <c r="Q173">
        <v>0.98455333306884096</v>
      </c>
      <c r="R173">
        <v>0.32484352203601602</v>
      </c>
      <c r="T173" t="str">
        <f t="shared" si="8"/>
        <v/>
      </c>
      <c r="U173" t="str">
        <f t="shared" si="9"/>
        <v>^</v>
      </c>
      <c r="V173" t="str">
        <f t="shared" si="10"/>
        <v/>
      </c>
      <c r="W173" t="str">
        <f t="shared" si="11"/>
        <v/>
      </c>
    </row>
    <row r="174" spans="1:23" x14ac:dyDescent="0.25">
      <c r="A174">
        <v>173</v>
      </c>
      <c r="B174" t="s">
        <v>242</v>
      </c>
      <c r="C174">
        <v>-12.6154105752486</v>
      </c>
      <c r="D174">
        <v>563.30428759477797</v>
      </c>
      <c r="E174">
        <v>-2.2395374672389699E-2</v>
      </c>
      <c r="F174">
        <v>0.98213256990460696</v>
      </c>
      <c r="G174">
        <v>-13.6722177250803</v>
      </c>
      <c r="H174">
        <v>1349.3003250368199</v>
      </c>
      <c r="I174">
        <v>-1.0132820300556299E-2</v>
      </c>
      <c r="J174">
        <v>0.99191531747287898</v>
      </c>
      <c r="K174">
        <v>-12.313368337466899</v>
      </c>
      <c r="L174">
        <v>774.15016787395496</v>
      </c>
      <c r="M174">
        <v>-1.59056586802571E-2</v>
      </c>
      <c r="N174">
        <v>0.98730965560020401</v>
      </c>
      <c r="O174">
        <v>-12.6636560770619</v>
      </c>
      <c r="P174">
        <v>563.40013741502503</v>
      </c>
      <c r="Q174">
        <v>-2.24771973524268E-2</v>
      </c>
      <c r="R174">
        <v>0.98206730128125397</v>
      </c>
      <c r="T174" t="str">
        <f t="shared" si="8"/>
        <v/>
      </c>
      <c r="U174" t="str">
        <f t="shared" si="9"/>
        <v/>
      </c>
      <c r="V174" t="str">
        <f t="shared" si="10"/>
        <v/>
      </c>
      <c r="W174" t="str">
        <f t="shared" si="11"/>
        <v/>
      </c>
    </row>
    <row r="175" spans="1:23" x14ac:dyDescent="0.25">
      <c r="A175">
        <v>174</v>
      </c>
      <c r="B175" t="s">
        <v>243</v>
      </c>
      <c r="C175">
        <v>2.22150078705813</v>
      </c>
      <c r="D175">
        <v>0.60707560923487203</v>
      </c>
      <c r="E175">
        <v>3.65934778677404</v>
      </c>
      <c r="F175">
        <v>2.5285798114086001E-4</v>
      </c>
      <c r="G175">
        <v>3.0073905374036101</v>
      </c>
      <c r="H175">
        <v>0.642218976125422</v>
      </c>
      <c r="I175">
        <v>4.6828117031787704</v>
      </c>
      <c r="J175" s="1">
        <v>2.8296642715237699E-6</v>
      </c>
      <c r="K175">
        <v>-12.3133683374668</v>
      </c>
      <c r="L175">
        <v>774.15016787393995</v>
      </c>
      <c r="M175">
        <v>-1.5905658680257399E-2</v>
      </c>
      <c r="N175">
        <v>0.98730965560020401</v>
      </c>
      <c r="O175">
        <v>2.1736298020120399</v>
      </c>
      <c r="P175">
        <v>0.60697754863079401</v>
      </c>
      <c r="Q175">
        <v>3.5810711729210798</v>
      </c>
      <c r="R175">
        <v>3.4218841501461501E-4</v>
      </c>
      <c r="T175" t="str">
        <f t="shared" si="8"/>
        <v>***</v>
      </c>
      <c r="U175" t="str">
        <f t="shared" si="9"/>
        <v>***</v>
      </c>
      <c r="V175" t="str">
        <f t="shared" si="10"/>
        <v/>
      </c>
      <c r="W175" t="str">
        <f t="shared" si="11"/>
        <v>***</v>
      </c>
    </row>
    <row r="176" spans="1:23" x14ac:dyDescent="0.25">
      <c r="A176">
        <v>175</v>
      </c>
      <c r="B176" t="s">
        <v>244</v>
      </c>
      <c r="C176">
        <v>1.12498057520352</v>
      </c>
      <c r="D176">
        <v>1.0175427584018499</v>
      </c>
      <c r="E176">
        <v>1.1055855549209701</v>
      </c>
      <c r="F176">
        <v>0.26890594491067299</v>
      </c>
      <c r="G176">
        <v>-13.704656402650601</v>
      </c>
      <c r="H176">
        <v>1450.57077517268</v>
      </c>
      <c r="I176">
        <v>-9.4477681732000798E-3</v>
      </c>
      <c r="J176">
        <v>0.99246188378317401</v>
      </c>
      <c r="K176">
        <v>2.03366549792907</v>
      </c>
      <c r="L176">
        <v>1.0352582280662499</v>
      </c>
      <c r="M176">
        <v>1.96440409049223</v>
      </c>
      <c r="N176">
        <v>4.94832488581207E-2</v>
      </c>
      <c r="O176">
        <v>1.07607860506187</v>
      </c>
      <c r="P176">
        <v>1.0174922261638699</v>
      </c>
      <c r="Q176">
        <v>1.0575791906724299</v>
      </c>
      <c r="R176">
        <v>0.29024733370245698</v>
      </c>
      <c r="T176" t="str">
        <f t="shared" si="8"/>
        <v/>
      </c>
      <c r="U176" t="str">
        <f t="shared" si="9"/>
        <v/>
      </c>
      <c r="V176" t="str">
        <f t="shared" si="10"/>
        <v>*</v>
      </c>
      <c r="W176" t="str">
        <f t="shared" si="11"/>
        <v/>
      </c>
    </row>
    <row r="177" spans="1:23" x14ac:dyDescent="0.25">
      <c r="A177">
        <v>176</v>
      </c>
      <c r="B177" t="s">
        <v>245</v>
      </c>
      <c r="C177">
        <v>-12.6342763624986</v>
      </c>
      <c r="D177">
        <v>589.13429627637095</v>
      </c>
      <c r="E177">
        <v>-2.1445494588167299E-2</v>
      </c>
      <c r="F177">
        <v>0.98289028246556398</v>
      </c>
      <c r="G177">
        <v>-13.7046564026507</v>
      </c>
      <c r="H177">
        <v>1450.57077517269</v>
      </c>
      <c r="I177">
        <v>-9.4477681732000399E-3</v>
      </c>
      <c r="J177">
        <v>0.99246188378317401</v>
      </c>
      <c r="K177">
        <v>-12.319326552919099</v>
      </c>
      <c r="L177">
        <v>790.29151532355195</v>
      </c>
      <c r="M177">
        <v>-1.5588332044632201E-2</v>
      </c>
      <c r="N177">
        <v>0.98756281423289005</v>
      </c>
      <c r="O177">
        <v>-12.6831812245699</v>
      </c>
      <c r="P177">
        <v>589.363368883661</v>
      </c>
      <c r="Q177">
        <v>-2.15201383292512E-2</v>
      </c>
      <c r="R177">
        <v>0.982830739118559</v>
      </c>
      <c r="T177" t="str">
        <f t="shared" si="8"/>
        <v/>
      </c>
      <c r="U177" t="str">
        <f t="shared" si="9"/>
        <v/>
      </c>
      <c r="V177" t="str">
        <f t="shared" si="10"/>
        <v/>
      </c>
      <c r="W177" t="str">
        <f t="shared" si="11"/>
        <v/>
      </c>
    </row>
    <row r="178" spans="1:23" x14ac:dyDescent="0.25">
      <c r="A178">
        <v>177</v>
      </c>
      <c r="B178" t="s">
        <v>246</v>
      </c>
      <c r="C178">
        <v>2.29902933458568</v>
      </c>
      <c r="D178">
        <v>0.60922318131997599</v>
      </c>
      <c r="E178">
        <v>3.77370626246439</v>
      </c>
      <c r="F178">
        <v>1.60840123103055E-4</v>
      </c>
      <c r="G178">
        <v>-13.7046564026507</v>
      </c>
      <c r="H178">
        <v>1450.5707751727</v>
      </c>
      <c r="I178">
        <v>-9.4477681731999601E-3</v>
      </c>
      <c r="J178">
        <v>0.99246188378317401</v>
      </c>
      <c r="K178">
        <v>3.2661736142167199</v>
      </c>
      <c r="L178">
        <v>0.641688967614784</v>
      </c>
      <c r="M178">
        <v>5.08996379719194</v>
      </c>
      <c r="N178" s="1">
        <v>3.5813188203136599E-7</v>
      </c>
      <c r="O178">
        <v>2.2509049289916301</v>
      </c>
      <c r="P178">
        <v>0.60910899326144696</v>
      </c>
      <c r="Q178">
        <v>3.6954058368753802</v>
      </c>
      <c r="R178">
        <v>2.1953583407260201E-4</v>
      </c>
      <c r="T178" t="str">
        <f t="shared" si="8"/>
        <v>***</v>
      </c>
      <c r="U178" t="str">
        <f t="shared" si="9"/>
        <v/>
      </c>
      <c r="V178" t="str">
        <f t="shared" si="10"/>
        <v>***</v>
      </c>
      <c r="W178" t="str">
        <f t="shared" si="11"/>
        <v>***</v>
      </c>
    </row>
    <row r="179" spans="1:23" x14ac:dyDescent="0.25">
      <c r="A179">
        <v>178</v>
      </c>
      <c r="B179" t="s">
        <v>247</v>
      </c>
      <c r="C179">
        <v>1.2284144997794</v>
      </c>
      <c r="D179">
        <v>1.0189901031328701</v>
      </c>
      <c r="E179">
        <v>1.20552152175242</v>
      </c>
      <c r="F179">
        <v>0.228002034795286</v>
      </c>
      <c r="G179">
        <v>1.9163733824323299</v>
      </c>
      <c r="H179">
        <v>1.0406213553444701</v>
      </c>
      <c r="I179">
        <v>1.84156645699239</v>
      </c>
      <c r="J179">
        <v>6.5538591293751697E-2</v>
      </c>
      <c r="K179">
        <v>-12.2922928027983</v>
      </c>
      <c r="L179">
        <v>843.62637082582603</v>
      </c>
      <c r="M179">
        <v>-1.45707782827667E-2</v>
      </c>
      <c r="N179">
        <v>0.98837461233040802</v>
      </c>
      <c r="O179">
        <v>1.1768113822935999</v>
      </c>
      <c r="P179">
        <v>1.0189419617525599</v>
      </c>
      <c r="Q179">
        <v>1.15493465424616</v>
      </c>
      <c r="R179">
        <v>0.24811718695155799</v>
      </c>
      <c r="T179" t="str">
        <f t="shared" si="8"/>
        <v/>
      </c>
      <c r="U179" t="str">
        <f t="shared" si="9"/>
        <v>^</v>
      </c>
      <c r="V179" t="str">
        <f t="shared" si="10"/>
        <v/>
      </c>
      <c r="W179" t="str">
        <f t="shared" si="11"/>
        <v/>
      </c>
    </row>
    <row r="180" spans="1:23" x14ac:dyDescent="0.25">
      <c r="A180">
        <v>179</v>
      </c>
      <c r="B180" t="s">
        <v>248</v>
      </c>
      <c r="C180">
        <v>2.73183849837377</v>
      </c>
      <c r="D180">
        <v>0.54050091752096197</v>
      </c>
      <c r="E180">
        <v>5.0542717131795003</v>
      </c>
      <c r="F180" s="1">
        <v>4.3203617542022902E-7</v>
      </c>
      <c r="G180">
        <v>2.7364216784691702</v>
      </c>
      <c r="H180">
        <v>0.76947076772184897</v>
      </c>
      <c r="I180">
        <v>3.55623864252936</v>
      </c>
      <c r="J180">
        <v>3.7620237411946898E-4</v>
      </c>
      <c r="K180">
        <v>2.98337920985779</v>
      </c>
      <c r="L180">
        <v>0.76485102807126204</v>
      </c>
      <c r="M180">
        <v>3.9006016862931201</v>
      </c>
      <c r="N180" s="1">
        <v>9.5953911764205105E-5</v>
      </c>
      <c r="O180">
        <v>2.6787749221162902</v>
      </c>
      <c r="P180">
        <v>0.54035224398779902</v>
      </c>
      <c r="Q180">
        <v>4.95746053046238</v>
      </c>
      <c r="R180" s="1">
        <v>7.1420545370263401E-7</v>
      </c>
      <c r="T180" t="str">
        <f t="shared" si="8"/>
        <v>***</v>
      </c>
      <c r="U180" t="str">
        <f t="shared" si="9"/>
        <v>***</v>
      </c>
      <c r="V180" t="str">
        <f t="shared" si="10"/>
        <v>***</v>
      </c>
      <c r="W180" t="str">
        <f t="shared" si="11"/>
        <v>***</v>
      </c>
    </row>
    <row r="181" spans="1:23" x14ac:dyDescent="0.25">
      <c r="A181">
        <v>180</v>
      </c>
      <c r="B181" t="s">
        <v>249</v>
      </c>
      <c r="C181">
        <v>2.0723913292322198</v>
      </c>
      <c r="D181">
        <v>0.73747846288014596</v>
      </c>
      <c r="E181">
        <v>2.8101042044518998</v>
      </c>
      <c r="F181">
        <v>4.9525462115545199E-3</v>
      </c>
      <c r="G181">
        <v>-13.741827726605999</v>
      </c>
      <c r="H181">
        <v>1580.6995530888901</v>
      </c>
      <c r="I181">
        <v>-8.6935102244779603E-3</v>
      </c>
      <c r="J181">
        <v>0.99306366978412697</v>
      </c>
      <c r="K181">
        <v>3.1036522759193099</v>
      </c>
      <c r="L181">
        <v>0.769901877200867</v>
      </c>
      <c r="M181">
        <v>4.0312309501092001</v>
      </c>
      <c r="N181" s="1">
        <v>5.5485488127341303E-5</v>
      </c>
      <c r="O181">
        <v>2.0209267660386598</v>
      </c>
      <c r="P181">
        <v>0.73738232484424704</v>
      </c>
      <c r="Q181">
        <v>2.7406769839045602</v>
      </c>
      <c r="R181">
        <v>6.1312751206901604E-3</v>
      </c>
      <c r="T181" t="str">
        <f t="shared" si="8"/>
        <v>**</v>
      </c>
      <c r="U181" t="str">
        <f t="shared" si="9"/>
        <v/>
      </c>
      <c r="V181" t="str">
        <f t="shared" si="10"/>
        <v>***</v>
      </c>
      <c r="W181" t="str">
        <f t="shared" si="11"/>
        <v>**</v>
      </c>
    </row>
    <row r="182" spans="1:23" x14ac:dyDescent="0.25">
      <c r="A182">
        <v>181</v>
      </c>
      <c r="B182" t="s">
        <v>250</v>
      </c>
      <c r="C182">
        <v>2.13889642338283</v>
      </c>
      <c r="D182">
        <v>0.73901587647330003</v>
      </c>
      <c r="E182">
        <v>2.8942496250418599</v>
      </c>
      <c r="F182">
        <v>3.8006588023858602E-3</v>
      </c>
      <c r="G182">
        <v>-13.7418277266059</v>
      </c>
      <c r="H182">
        <v>1580.69955308884</v>
      </c>
      <c r="I182">
        <v>-8.6935102244782205E-3</v>
      </c>
      <c r="J182">
        <v>0.99306366978412697</v>
      </c>
      <c r="K182">
        <v>3.2210237465815501</v>
      </c>
      <c r="L182">
        <v>0.77572719389057998</v>
      </c>
      <c r="M182">
        <v>4.1522635430979804</v>
      </c>
      <c r="N182" s="1">
        <v>3.2920283316526499E-5</v>
      </c>
      <c r="O182">
        <v>2.0938392375277699</v>
      </c>
      <c r="P182">
        <v>0.73892326719253798</v>
      </c>
      <c r="Q182">
        <v>2.8336355484962499</v>
      </c>
      <c r="R182">
        <v>4.60217854248936E-3</v>
      </c>
      <c r="T182" t="str">
        <f t="shared" si="8"/>
        <v>**</v>
      </c>
      <c r="U182" t="str">
        <f t="shared" si="9"/>
        <v/>
      </c>
      <c r="V182" t="str">
        <f t="shared" si="10"/>
        <v>***</v>
      </c>
      <c r="W182" t="str">
        <f t="shared" si="11"/>
        <v>**</v>
      </c>
    </row>
    <row r="183" spans="1:23" x14ac:dyDescent="0.25">
      <c r="A183">
        <v>182</v>
      </c>
      <c r="B183" t="s">
        <v>251</v>
      </c>
      <c r="C183">
        <v>1.4767440684778099</v>
      </c>
      <c r="D183">
        <v>1.02332620769145</v>
      </c>
      <c r="E183">
        <v>1.44308242804534</v>
      </c>
      <c r="F183">
        <v>0.14899725270630201</v>
      </c>
      <c r="G183">
        <v>2.0623135644696502</v>
      </c>
      <c r="H183">
        <v>1.04671593849415</v>
      </c>
      <c r="I183">
        <v>1.9702705276816499</v>
      </c>
      <c r="J183">
        <v>4.8807374298791402E-2</v>
      </c>
      <c r="K183">
        <v>-12.296895065500401</v>
      </c>
      <c r="L183">
        <v>996.15021300883996</v>
      </c>
      <c r="M183">
        <v>-1.2344418447051199E-2</v>
      </c>
      <c r="N183">
        <v>0.99015082925341003</v>
      </c>
      <c r="O183">
        <v>1.4299280753707</v>
      </c>
      <c r="P183">
        <v>1.02327357138343</v>
      </c>
      <c r="Q183">
        <v>1.3974054596538401</v>
      </c>
      <c r="R183">
        <v>0.16229167828045099</v>
      </c>
      <c r="T183" t="str">
        <f t="shared" si="8"/>
        <v/>
      </c>
      <c r="U183" t="str">
        <f t="shared" si="9"/>
        <v>*</v>
      </c>
      <c r="V183" t="str">
        <f t="shared" si="10"/>
        <v/>
      </c>
      <c r="W183" t="str">
        <f t="shared" si="11"/>
        <v/>
      </c>
    </row>
    <row r="184" spans="1:23" x14ac:dyDescent="0.25">
      <c r="A184">
        <v>183</v>
      </c>
      <c r="B184" t="s">
        <v>252</v>
      </c>
      <c r="C184">
        <v>2.2451326806478402</v>
      </c>
      <c r="D184">
        <v>0.741932530924304</v>
      </c>
      <c r="E184">
        <v>3.0260604395535</v>
      </c>
      <c r="F184">
        <v>2.47762772102474E-3</v>
      </c>
      <c r="G184">
        <v>2.1403583507233601</v>
      </c>
      <c r="H184">
        <v>1.0499998529188299</v>
      </c>
      <c r="I184">
        <v>2.0384368100371701</v>
      </c>
      <c r="J184">
        <v>4.1506268174135601E-2</v>
      </c>
      <c r="K184">
        <v>2.58606830256167</v>
      </c>
      <c r="L184">
        <v>1.0528543303720701</v>
      </c>
      <c r="M184">
        <v>2.4562451119403801</v>
      </c>
      <c r="N184">
        <v>1.4039735962911699E-2</v>
      </c>
      <c r="O184">
        <v>2.1978595934101399</v>
      </c>
      <c r="P184">
        <v>0.74181924293150203</v>
      </c>
      <c r="Q184">
        <v>2.9627966844385099</v>
      </c>
      <c r="R184">
        <v>3.0485786072559601E-3</v>
      </c>
      <c r="T184" t="str">
        <f t="shared" si="8"/>
        <v>**</v>
      </c>
      <c r="U184" t="str">
        <f t="shared" si="9"/>
        <v>*</v>
      </c>
      <c r="V184" t="str">
        <f t="shared" si="10"/>
        <v>*</v>
      </c>
      <c r="W184" t="str">
        <f t="shared" si="11"/>
        <v>**</v>
      </c>
    </row>
    <row r="185" spans="1:23" x14ac:dyDescent="0.25">
      <c r="A185">
        <v>184</v>
      </c>
      <c r="B185" t="s">
        <v>253</v>
      </c>
      <c r="C185">
        <v>2.7776872098007499</v>
      </c>
      <c r="D185">
        <v>0.62363083223039195</v>
      </c>
      <c r="E185">
        <v>4.4540568975181296</v>
      </c>
      <c r="F185" s="1">
        <v>8.4262754648443301E-6</v>
      </c>
      <c r="G185">
        <v>2.2354306033588802</v>
      </c>
      <c r="H185">
        <v>1.0534878099751499</v>
      </c>
      <c r="I185">
        <v>2.1219330515192398</v>
      </c>
      <c r="J185">
        <v>3.3843360456984502E-2</v>
      </c>
      <c r="K185">
        <v>3.4543349197698299</v>
      </c>
      <c r="L185">
        <v>0.789027262402066</v>
      </c>
      <c r="M185">
        <v>4.3779664966881802</v>
      </c>
      <c r="N185" s="1">
        <v>1.19791759236267E-5</v>
      </c>
      <c r="O185">
        <v>2.7229930620017502</v>
      </c>
      <c r="P185">
        <v>0.62350728369566299</v>
      </c>
      <c r="Q185">
        <v>4.3672193304013698</v>
      </c>
      <c r="R185" s="1">
        <v>1.25838346013097E-5</v>
      </c>
      <c r="T185" t="str">
        <f t="shared" si="8"/>
        <v>***</v>
      </c>
      <c r="U185" t="str">
        <f t="shared" si="9"/>
        <v>*</v>
      </c>
      <c r="V185" t="str">
        <f t="shared" si="10"/>
        <v>***</v>
      </c>
      <c r="W185" t="str">
        <f t="shared" si="11"/>
        <v>***</v>
      </c>
    </row>
    <row r="186" spans="1:23" x14ac:dyDescent="0.25">
      <c r="A186">
        <v>185</v>
      </c>
      <c r="B186" t="s">
        <v>254</v>
      </c>
      <c r="C186">
        <v>1.7358149151340101</v>
      </c>
      <c r="D186">
        <v>1.0284887971397201</v>
      </c>
      <c r="E186">
        <v>1.6877334201027701</v>
      </c>
      <c r="F186">
        <v>9.1462413384117494E-2</v>
      </c>
      <c r="G186">
        <v>2.3379993841728299</v>
      </c>
      <c r="H186">
        <v>1.05768140334988</v>
      </c>
      <c r="I186">
        <v>2.2104949342665399</v>
      </c>
      <c r="J186">
        <v>2.7070831705605501E-2</v>
      </c>
      <c r="K186">
        <v>-12.2441089139576</v>
      </c>
      <c r="L186">
        <v>1118.6986790527401</v>
      </c>
      <c r="M186">
        <v>-1.09449569783397E-2</v>
      </c>
      <c r="N186">
        <v>0.99126736215882605</v>
      </c>
      <c r="O186">
        <v>1.6722490065497999</v>
      </c>
      <c r="P186">
        <v>1.0284839425769201</v>
      </c>
      <c r="Q186">
        <v>1.62593594058444</v>
      </c>
      <c r="R186">
        <v>0.103963283459378</v>
      </c>
      <c r="T186" t="str">
        <f t="shared" si="8"/>
        <v>^</v>
      </c>
      <c r="U186" t="str">
        <f t="shared" si="9"/>
        <v>*</v>
      </c>
      <c r="V186" t="str">
        <f t="shared" si="10"/>
        <v/>
      </c>
      <c r="W186" t="str">
        <f t="shared" si="11"/>
        <v/>
      </c>
    </row>
    <row r="187" spans="1:23" x14ac:dyDescent="0.25">
      <c r="A187">
        <v>186</v>
      </c>
      <c r="B187" t="s">
        <v>255</v>
      </c>
      <c r="C187">
        <v>1.7907127269010099</v>
      </c>
      <c r="D187">
        <v>1.0296928671934</v>
      </c>
      <c r="E187">
        <v>1.73907461530923</v>
      </c>
      <c r="F187">
        <v>8.2021639102378599E-2</v>
      </c>
      <c r="G187">
        <v>-13.674927210742201</v>
      </c>
      <c r="H187">
        <v>1831.4980368187701</v>
      </c>
      <c r="I187">
        <v>-7.4665257269371102E-3</v>
      </c>
      <c r="J187">
        <v>0.99404262975260305</v>
      </c>
      <c r="K187">
        <v>2.8913131179144398</v>
      </c>
      <c r="L187">
        <v>1.0645537894582899</v>
      </c>
      <c r="M187">
        <v>2.7159859337739398</v>
      </c>
      <c r="N187">
        <v>6.6078725454277697E-3</v>
      </c>
      <c r="O187">
        <v>1.7245655339979999</v>
      </c>
      <c r="P187">
        <v>1.0296970515944399</v>
      </c>
      <c r="Q187">
        <v>1.6748280781493901</v>
      </c>
      <c r="R187">
        <v>9.3967968155074896E-2</v>
      </c>
      <c r="T187" t="str">
        <f t="shared" si="8"/>
        <v>^</v>
      </c>
      <c r="U187" t="str">
        <f t="shared" si="9"/>
        <v/>
      </c>
      <c r="V187" t="str">
        <f t="shared" si="10"/>
        <v>**</v>
      </c>
      <c r="W187" t="str">
        <f t="shared" si="11"/>
        <v>^</v>
      </c>
    </row>
    <row r="188" spans="1:23" x14ac:dyDescent="0.25">
      <c r="A188">
        <v>187</v>
      </c>
      <c r="B188" t="s">
        <v>256</v>
      </c>
      <c r="C188">
        <v>-12.609631719906799</v>
      </c>
      <c r="D188">
        <v>806.03066118246397</v>
      </c>
      <c r="E188">
        <v>-1.56441092469214E-2</v>
      </c>
      <c r="F188">
        <v>0.98751831589049999</v>
      </c>
      <c r="G188">
        <v>-13.6749272107421</v>
      </c>
      <c r="H188">
        <v>1831.4980368187501</v>
      </c>
      <c r="I188">
        <v>-7.46652572693719E-3</v>
      </c>
      <c r="J188">
        <v>0.99404262975260305</v>
      </c>
      <c r="K188">
        <v>-12.2482797244433</v>
      </c>
      <c r="L188">
        <v>1166.9319265326201</v>
      </c>
      <c r="M188">
        <v>-1.04961390171553E-2</v>
      </c>
      <c r="N188">
        <v>0.99162544649972595</v>
      </c>
      <c r="O188">
        <v>-12.679380418260299</v>
      </c>
      <c r="P188">
        <v>806.82352682933197</v>
      </c>
      <c r="Q188">
        <v>-1.5715184295738101E-2</v>
      </c>
      <c r="R188">
        <v>0.98746161317704895</v>
      </c>
      <c r="T188" t="str">
        <f t="shared" si="8"/>
        <v/>
      </c>
      <c r="U188" t="str">
        <f t="shared" si="9"/>
        <v/>
      </c>
      <c r="V188" t="str">
        <f t="shared" si="10"/>
        <v/>
      </c>
      <c r="W188" t="str">
        <f t="shared" si="11"/>
        <v/>
      </c>
    </row>
    <row r="189" spans="1:23" x14ac:dyDescent="0.25">
      <c r="A189">
        <v>188</v>
      </c>
      <c r="B189" t="s">
        <v>257</v>
      </c>
      <c r="C189">
        <v>-12.609631719906799</v>
      </c>
      <c r="D189">
        <v>806.03066118247102</v>
      </c>
      <c r="E189">
        <v>-1.5644109246921299E-2</v>
      </c>
      <c r="F189">
        <v>0.98751831589049999</v>
      </c>
      <c r="G189">
        <v>-13.674927210742201</v>
      </c>
      <c r="H189">
        <v>1831.4980368187801</v>
      </c>
      <c r="I189">
        <v>-7.4665257269370998E-3</v>
      </c>
      <c r="J189">
        <v>0.99404262975260305</v>
      </c>
      <c r="K189">
        <v>-12.2482797244433</v>
      </c>
      <c r="L189">
        <v>1166.9319265326301</v>
      </c>
      <c r="M189">
        <v>-1.04961390171553E-2</v>
      </c>
      <c r="N189">
        <v>0.99162544649972595</v>
      </c>
      <c r="O189">
        <v>-12.679380418260299</v>
      </c>
      <c r="P189">
        <v>806.82352682933004</v>
      </c>
      <c r="Q189">
        <v>-1.5715184295738101E-2</v>
      </c>
      <c r="R189">
        <v>0.98746161317704895</v>
      </c>
      <c r="T189" t="str">
        <f t="shared" si="8"/>
        <v/>
      </c>
      <c r="U189" t="str">
        <f t="shared" si="9"/>
        <v/>
      </c>
      <c r="V189" t="str">
        <f t="shared" si="10"/>
        <v/>
      </c>
      <c r="W189" t="str">
        <f t="shared" si="11"/>
        <v/>
      </c>
    </row>
    <row r="190" spans="1:23" x14ac:dyDescent="0.25">
      <c r="A190">
        <v>189</v>
      </c>
      <c r="B190" t="s">
        <v>258</v>
      </c>
      <c r="C190">
        <v>2.56681067147984</v>
      </c>
      <c r="D190">
        <v>0.75157347129408603</v>
      </c>
      <c r="E190">
        <v>3.4152491666053799</v>
      </c>
      <c r="F190">
        <v>6.3723690519476995E-4</v>
      </c>
      <c r="G190">
        <v>-13.674927210742201</v>
      </c>
      <c r="H190">
        <v>1831.4980368188101</v>
      </c>
      <c r="I190">
        <v>-7.4665257269369697E-3</v>
      </c>
      <c r="J190">
        <v>0.99404262975260305</v>
      </c>
      <c r="K190">
        <v>3.7896534499465901</v>
      </c>
      <c r="L190">
        <v>0.80954194482008002</v>
      </c>
      <c r="M190">
        <v>4.6812317436977704</v>
      </c>
      <c r="N190" s="1">
        <v>2.8515636197226502E-6</v>
      </c>
      <c r="O190">
        <v>2.4993753297842498</v>
      </c>
      <c r="P190">
        <v>0.75149932385650897</v>
      </c>
      <c r="Q190">
        <v>3.3258517345805099</v>
      </c>
      <c r="R190">
        <v>8.8148803943351498E-4</v>
      </c>
      <c r="T190" t="str">
        <f t="shared" si="8"/>
        <v>***</v>
      </c>
      <c r="U190" t="str">
        <f t="shared" si="9"/>
        <v/>
      </c>
      <c r="V190" t="str">
        <f t="shared" si="10"/>
        <v>***</v>
      </c>
      <c r="W190" t="str">
        <f t="shared" si="11"/>
        <v>***</v>
      </c>
    </row>
    <row r="191" spans="1:23" x14ac:dyDescent="0.25">
      <c r="A191">
        <v>190</v>
      </c>
      <c r="B191" t="s">
        <v>259</v>
      </c>
      <c r="C191">
        <v>-12.5724278263041</v>
      </c>
      <c r="D191">
        <v>841.969007090167</v>
      </c>
      <c r="E191">
        <v>-1.4932174130440099E-2</v>
      </c>
      <c r="F191">
        <v>0.98808629153666105</v>
      </c>
      <c r="G191">
        <v>-13.6749272107421</v>
      </c>
      <c r="H191">
        <v>1831.49803681874</v>
      </c>
      <c r="I191">
        <v>-7.4665257269372204E-3</v>
      </c>
      <c r="J191">
        <v>0.99404262975260305</v>
      </c>
      <c r="K191">
        <v>-12.1714383344901</v>
      </c>
      <c r="L191">
        <v>1287.36505207049</v>
      </c>
      <c r="M191">
        <v>-9.4545353044301894E-3</v>
      </c>
      <c r="N191">
        <v>0.99245648463478797</v>
      </c>
      <c r="O191">
        <v>-12.6376454936612</v>
      </c>
      <c r="P191">
        <v>842.99850366556495</v>
      </c>
      <c r="Q191">
        <v>-1.49913024029219E-2</v>
      </c>
      <c r="R191">
        <v>0.98803911928108301</v>
      </c>
      <c r="T191" t="str">
        <f t="shared" si="8"/>
        <v/>
      </c>
      <c r="U191" t="str">
        <f t="shared" si="9"/>
        <v/>
      </c>
      <c r="V191" t="str">
        <f t="shared" si="10"/>
        <v/>
      </c>
      <c r="W191" t="str">
        <f t="shared" si="11"/>
        <v/>
      </c>
    </row>
    <row r="192" spans="1:23" x14ac:dyDescent="0.25">
      <c r="A192">
        <v>191</v>
      </c>
      <c r="B192" t="s">
        <v>260</v>
      </c>
      <c r="C192">
        <v>-12.5724278263041</v>
      </c>
      <c r="D192">
        <v>841.969007090167</v>
      </c>
      <c r="E192">
        <v>-1.4932174130440099E-2</v>
      </c>
      <c r="F192">
        <v>0.98808629153666105</v>
      </c>
      <c r="G192">
        <v>-13.6749272107421</v>
      </c>
      <c r="H192">
        <v>1831.49803681874</v>
      </c>
      <c r="I192">
        <v>-7.4665257269372299E-3</v>
      </c>
      <c r="J192">
        <v>0.99404262975260305</v>
      </c>
      <c r="K192">
        <v>-12.1714383344901</v>
      </c>
      <c r="L192">
        <v>1287.36505207049</v>
      </c>
      <c r="M192">
        <v>-9.4545353044302102E-3</v>
      </c>
      <c r="N192">
        <v>0.99245648463478797</v>
      </c>
      <c r="O192">
        <v>-12.6376454936612</v>
      </c>
      <c r="P192">
        <v>842.99850366556996</v>
      </c>
      <c r="Q192">
        <v>-1.49913024029218E-2</v>
      </c>
      <c r="R192">
        <v>0.98803911928108301</v>
      </c>
      <c r="T192" t="str">
        <f t="shared" si="8"/>
        <v/>
      </c>
      <c r="U192" t="str">
        <f t="shared" si="9"/>
        <v/>
      </c>
      <c r="V192" t="str">
        <f t="shared" si="10"/>
        <v/>
      </c>
      <c r="W192" t="str">
        <f t="shared" si="11"/>
        <v/>
      </c>
    </row>
    <row r="193" spans="1:23" x14ac:dyDescent="0.25">
      <c r="A193">
        <v>192</v>
      </c>
      <c r="B193" t="s">
        <v>261</v>
      </c>
      <c r="C193">
        <v>-12.5724278263041</v>
      </c>
      <c r="D193">
        <v>841.96900709016097</v>
      </c>
      <c r="E193">
        <v>-1.49321741304402E-2</v>
      </c>
      <c r="F193">
        <v>0.98808629153666105</v>
      </c>
      <c r="G193">
        <v>-13.674927210742201</v>
      </c>
      <c r="H193">
        <v>1831.4980368187901</v>
      </c>
      <c r="I193">
        <v>-7.46652572693704E-3</v>
      </c>
      <c r="J193">
        <v>0.99404262975260305</v>
      </c>
      <c r="K193">
        <v>-12.1714383344901</v>
      </c>
      <c r="L193">
        <v>1287.3650520705</v>
      </c>
      <c r="M193">
        <v>-9.4545353044301304E-3</v>
      </c>
      <c r="N193">
        <v>0.99245648463478797</v>
      </c>
      <c r="O193">
        <v>-12.6376454936612</v>
      </c>
      <c r="P193">
        <v>842.99850366557996</v>
      </c>
      <c r="Q193">
        <v>-1.4991302402921699E-2</v>
      </c>
      <c r="R193">
        <v>0.98803911928108301</v>
      </c>
      <c r="T193" t="str">
        <f t="shared" si="8"/>
        <v/>
      </c>
      <c r="U193" t="str">
        <f t="shared" si="9"/>
        <v/>
      </c>
      <c r="V193" t="str">
        <f t="shared" si="10"/>
        <v/>
      </c>
      <c r="W193" t="str">
        <f t="shared" si="11"/>
        <v/>
      </c>
    </row>
    <row r="194" spans="1:23" x14ac:dyDescent="0.25">
      <c r="A194">
        <v>193</v>
      </c>
      <c r="B194" t="s">
        <v>262</v>
      </c>
      <c r="C194">
        <v>1.9520805639388601</v>
      </c>
      <c r="D194">
        <v>1.0331587210475901</v>
      </c>
      <c r="E194">
        <v>1.8894294982667399</v>
      </c>
      <c r="F194">
        <v>5.8834301372945499E-2</v>
      </c>
      <c r="G194">
        <v>2.4529903449064498</v>
      </c>
      <c r="H194">
        <v>1.06290892207294</v>
      </c>
      <c r="I194">
        <v>2.30780859391274</v>
      </c>
      <c r="J194">
        <v>2.10097847325223E-2</v>
      </c>
      <c r="K194">
        <v>-12.1714383344901</v>
      </c>
      <c r="L194">
        <v>1287.36505207048</v>
      </c>
      <c r="M194">
        <v>-9.4545353044302501E-3</v>
      </c>
      <c r="N194">
        <v>0.99245648463478797</v>
      </c>
      <c r="O194">
        <v>1.8895519469150699</v>
      </c>
      <c r="P194">
        <v>1.03315979550423</v>
      </c>
      <c r="Q194">
        <v>1.82890580444324</v>
      </c>
      <c r="R194">
        <v>6.7413720552530698E-2</v>
      </c>
      <c r="T194" t="str">
        <f t="shared" si="8"/>
        <v>^</v>
      </c>
      <c r="U194" t="str">
        <f t="shared" si="9"/>
        <v>*</v>
      </c>
      <c r="V194" t="str">
        <f t="shared" si="10"/>
        <v/>
      </c>
      <c r="W194" t="str">
        <f t="shared" si="11"/>
        <v>^</v>
      </c>
    </row>
    <row r="195" spans="1:23" x14ac:dyDescent="0.25">
      <c r="A195">
        <v>194</v>
      </c>
      <c r="B195" t="s">
        <v>263</v>
      </c>
      <c r="C195">
        <v>2.00856307100881</v>
      </c>
      <c r="D195">
        <v>1.0347736147376301</v>
      </c>
      <c r="E195">
        <v>1.9410652169731799</v>
      </c>
      <c r="F195">
        <v>5.2250367396510802E-2</v>
      </c>
      <c r="G195">
        <v>-13.6503592044494</v>
      </c>
      <c r="H195">
        <v>1909.29820603084</v>
      </c>
      <c r="I195">
        <v>-7.1494118421796902E-3</v>
      </c>
      <c r="J195">
        <v>0.99429564326784503</v>
      </c>
      <c r="K195">
        <v>3.2772868526992802</v>
      </c>
      <c r="L195">
        <v>1.0828590903538</v>
      </c>
      <c r="M195">
        <v>3.0265127585792402</v>
      </c>
      <c r="N195">
        <v>2.4739238030663099E-3</v>
      </c>
      <c r="O195">
        <v>1.94992969993772</v>
      </c>
      <c r="P195">
        <v>1.0347731882275999</v>
      </c>
      <c r="Q195">
        <v>1.88440299973141</v>
      </c>
      <c r="R195">
        <v>5.9510484394890498E-2</v>
      </c>
      <c r="T195" t="str">
        <f t="shared" ref="T195:T258" si="12">IF(F195&lt;0.001,"***",IF(F195&lt;0.01,"**",IF(F195&lt;0.05,"*",IF(F195&lt;0.1,"^",""))))</f>
        <v>^</v>
      </c>
      <c r="U195" t="str">
        <f t="shared" ref="U195:U258" si="13">IF(J195&lt;0.001,"***",IF(J195&lt;0.01,"**",IF(J195&lt;0.05,"*",IF(J195&lt;0.1,"^",""))))</f>
        <v/>
      </c>
      <c r="V195" t="str">
        <f t="shared" ref="V195:V258" si="14">IF(N195&lt;0.001,"***",IF(N195&lt;0.01,"**",IF(N195&lt;0.05,"*",IF(N195&lt;0.1,"^",""))))</f>
        <v>**</v>
      </c>
      <c r="W195" t="str">
        <f t="shared" ref="W195:W258" si="15">IF(R195&lt;0.001,"***",IF(R195&lt;0.01,"**",IF(R195&lt;0.05,"*",IF(R195&lt;0.1,"^",""))))</f>
        <v>^</v>
      </c>
    </row>
    <row r="196" spans="1:23" x14ac:dyDescent="0.25">
      <c r="A196">
        <v>195</v>
      </c>
      <c r="B196" t="s">
        <v>428</v>
      </c>
      <c r="C196">
        <v>0.94393467942408305</v>
      </c>
      <c r="D196">
        <v>1.01544620486516</v>
      </c>
      <c r="E196">
        <v>0.92957625416446699</v>
      </c>
      <c r="F196">
        <v>0.35259052682758102</v>
      </c>
      <c r="G196">
        <v>-13.715052814006601</v>
      </c>
      <c r="H196">
        <v>1265.66402598023</v>
      </c>
      <c r="I196">
        <v>-1.0836250799958201E-2</v>
      </c>
      <c r="J196">
        <v>0.99135409199671798</v>
      </c>
      <c r="K196">
        <v>1.9403034052268999</v>
      </c>
      <c r="L196">
        <v>1.0333399802191101</v>
      </c>
      <c r="M196">
        <v>1.8777008945453599</v>
      </c>
      <c r="N196">
        <v>6.0422094285545798E-2</v>
      </c>
      <c r="O196">
        <v>0.90635141192162205</v>
      </c>
      <c r="P196">
        <v>1.01536605201375</v>
      </c>
      <c r="Q196">
        <v>0.89263513402292705</v>
      </c>
      <c r="R196">
        <v>0.372052597757836</v>
      </c>
      <c r="T196" t="str">
        <f t="shared" si="12"/>
        <v/>
      </c>
      <c r="U196" t="str">
        <f t="shared" si="13"/>
        <v/>
      </c>
      <c r="V196" t="str">
        <f t="shared" si="14"/>
        <v>^</v>
      </c>
      <c r="W196" t="str">
        <f t="shared" si="15"/>
        <v/>
      </c>
    </row>
    <row r="197" spans="1:23" x14ac:dyDescent="0.25">
      <c r="A197">
        <v>196</v>
      </c>
      <c r="B197" t="s">
        <v>429</v>
      </c>
      <c r="C197">
        <v>0.96310968975568201</v>
      </c>
      <c r="D197">
        <v>1.0156799820125599</v>
      </c>
      <c r="E197">
        <v>0.94824128348703796</v>
      </c>
      <c r="F197">
        <v>0.34300663482205102</v>
      </c>
      <c r="G197">
        <v>1.61762279258749</v>
      </c>
      <c r="H197">
        <v>1.03204251026657</v>
      </c>
      <c r="I197">
        <v>1.56739938180421</v>
      </c>
      <c r="J197">
        <v>0.1170213683824</v>
      </c>
      <c r="K197">
        <v>-12.3277339542635</v>
      </c>
      <c r="L197">
        <v>757.96169046360205</v>
      </c>
      <c r="M197">
        <v>-1.6264323262463801E-2</v>
      </c>
      <c r="N197">
        <v>0.98702351968701596</v>
      </c>
      <c r="O197">
        <v>0.92472828023047604</v>
      </c>
      <c r="P197">
        <v>1.0155937619528901</v>
      </c>
      <c r="Q197">
        <v>0.91052969688619401</v>
      </c>
      <c r="R197">
        <v>0.36254322764276598</v>
      </c>
      <c r="T197" t="str">
        <f t="shared" si="12"/>
        <v/>
      </c>
      <c r="U197" t="str">
        <f t="shared" si="13"/>
        <v/>
      </c>
      <c r="V197" t="str">
        <f t="shared" si="14"/>
        <v/>
      </c>
      <c r="W197" t="str">
        <f t="shared" si="15"/>
        <v/>
      </c>
    </row>
    <row r="198" spans="1:23" x14ac:dyDescent="0.25">
      <c r="A198">
        <v>197</v>
      </c>
      <c r="B198" t="s">
        <v>264</v>
      </c>
      <c r="C198">
        <v>-12.5351915103719</v>
      </c>
      <c r="D198">
        <v>883.20288106171904</v>
      </c>
      <c r="E198">
        <v>-1.41928788720696E-2</v>
      </c>
      <c r="F198">
        <v>0.98867610125280203</v>
      </c>
      <c r="G198">
        <v>-13.6503592044493</v>
      </c>
      <c r="H198">
        <v>1909.29820603081</v>
      </c>
      <c r="I198">
        <v>-7.1494118421797899E-3</v>
      </c>
      <c r="J198">
        <v>0.99429564326784503</v>
      </c>
      <c r="K198">
        <v>-12.0765715426387</v>
      </c>
      <c r="L198">
        <v>1363.49509530759</v>
      </c>
      <c r="M198">
        <v>-8.8570700284876097E-3</v>
      </c>
      <c r="N198">
        <v>0.99293317296648298</v>
      </c>
      <c r="O198">
        <v>-12.597746381833</v>
      </c>
      <c r="P198">
        <v>884.26335328418202</v>
      </c>
      <c r="Q198">
        <v>-1.42466001050983E-2</v>
      </c>
      <c r="R198">
        <v>0.98863324224367299</v>
      </c>
      <c r="T198" t="str">
        <f t="shared" si="12"/>
        <v/>
      </c>
      <c r="U198" t="str">
        <f t="shared" si="13"/>
        <v/>
      </c>
      <c r="V198" t="str">
        <f t="shared" si="14"/>
        <v/>
      </c>
      <c r="W198" t="str">
        <f t="shared" si="15"/>
        <v/>
      </c>
    </row>
    <row r="199" spans="1:23" x14ac:dyDescent="0.25">
      <c r="A199">
        <v>198</v>
      </c>
      <c r="B199" t="s">
        <v>265</v>
      </c>
      <c r="C199">
        <v>-12.5351915103719</v>
      </c>
      <c r="D199">
        <v>883.20288106171699</v>
      </c>
      <c r="E199">
        <v>-1.41928788720697E-2</v>
      </c>
      <c r="F199">
        <v>0.98867610125280203</v>
      </c>
      <c r="G199">
        <v>-13.6503592044493</v>
      </c>
      <c r="H199">
        <v>1909.29820603081</v>
      </c>
      <c r="I199">
        <v>-7.1494118421797899E-3</v>
      </c>
      <c r="J199">
        <v>0.99429564326784503</v>
      </c>
      <c r="K199">
        <v>-12.076571542638799</v>
      </c>
      <c r="L199">
        <v>1363.49509530762</v>
      </c>
      <c r="M199">
        <v>-8.8570700284874501E-3</v>
      </c>
      <c r="N199">
        <v>0.99293317296648298</v>
      </c>
      <c r="O199">
        <v>-12.597746381833</v>
      </c>
      <c r="P199">
        <v>884.26335328418202</v>
      </c>
      <c r="Q199">
        <v>-1.42466001050983E-2</v>
      </c>
      <c r="R199">
        <v>0.98863324224367299</v>
      </c>
      <c r="T199" t="str">
        <f t="shared" si="12"/>
        <v/>
      </c>
      <c r="U199" t="str">
        <f t="shared" si="13"/>
        <v/>
      </c>
      <c r="V199" t="str">
        <f t="shared" si="14"/>
        <v/>
      </c>
      <c r="W199" t="str">
        <f t="shared" si="15"/>
        <v/>
      </c>
    </row>
    <row r="200" spans="1:23" x14ac:dyDescent="0.25">
      <c r="A200">
        <v>199</v>
      </c>
      <c r="B200" t="s">
        <v>266</v>
      </c>
      <c r="C200">
        <v>2.0906151769443899</v>
      </c>
      <c r="D200">
        <v>1.03625201203761</v>
      </c>
      <c r="E200">
        <v>2.0174775562882199</v>
      </c>
      <c r="F200">
        <v>4.3645700883061099E-2</v>
      </c>
      <c r="G200">
        <v>-13.6503592044493</v>
      </c>
      <c r="H200">
        <v>1909.29820603082</v>
      </c>
      <c r="I200">
        <v>-7.1494118421797596E-3</v>
      </c>
      <c r="J200">
        <v>0.99429564326784503</v>
      </c>
      <c r="K200">
        <v>3.4980501300229201</v>
      </c>
      <c r="L200">
        <v>1.0898524018756199</v>
      </c>
      <c r="M200">
        <v>3.20965492575217</v>
      </c>
      <c r="N200">
        <v>1.3289440824430601E-3</v>
      </c>
      <c r="O200">
        <v>2.0308181087211699</v>
      </c>
      <c r="P200">
        <v>1.0362882586511799</v>
      </c>
      <c r="Q200">
        <v>1.95970386788369</v>
      </c>
      <c r="R200">
        <v>5.00304128237972E-2</v>
      </c>
      <c r="T200" t="str">
        <f t="shared" si="12"/>
        <v>*</v>
      </c>
      <c r="U200" t="str">
        <f t="shared" si="13"/>
        <v/>
      </c>
      <c r="V200" t="str">
        <f t="shared" si="14"/>
        <v>**</v>
      </c>
      <c r="W200" t="str">
        <f t="shared" si="15"/>
        <v>^</v>
      </c>
    </row>
    <row r="201" spans="1:23" x14ac:dyDescent="0.25">
      <c r="A201">
        <v>200</v>
      </c>
      <c r="B201" t="s">
        <v>267</v>
      </c>
      <c r="C201">
        <v>-12.5347579185174</v>
      </c>
      <c r="D201">
        <v>906.55980486687497</v>
      </c>
      <c r="E201">
        <v>-1.38267302953698E-2</v>
      </c>
      <c r="F201">
        <v>0.98896821687863001</v>
      </c>
      <c r="G201">
        <v>-13.6503592044493</v>
      </c>
      <c r="H201">
        <v>1909.29820603081</v>
      </c>
      <c r="I201">
        <v>-7.1494118421797899E-3</v>
      </c>
      <c r="J201">
        <v>0.99429564326784503</v>
      </c>
      <c r="K201">
        <v>-12.114191351922001</v>
      </c>
      <c r="L201">
        <v>1455.6281441818201</v>
      </c>
      <c r="M201">
        <v>-8.3223118489036199E-3</v>
      </c>
      <c r="N201">
        <v>0.993359832516296</v>
      </c>
      <c r="O201">
        <v>-12.599293665916999</v>
      </c>
      <c r="P201">
        <v>907.81174902360499</v>
      </c>
      <c r="Q201">
        <v>-1.38787514916701E-2</v>
      </c>
      <c r="R201">
        <v>0.988926713951637</v>
      </c>
      <c r="T201" t="str">
        <f t="shared" si="12"/>
        <v/>
      </c>
      <c r="U201" t="str">
        <f t="shared" si="13"/>
        <v/>
      </c>
      <c r="V201" t="str">
        <f t="shared" si="14"/>
        <v/>
      </c>
      <c r="W201" t="str">
        <f t="shared" si="15"/>
        <v/>
      </c>
    </row>
    <row r="202" spans="1:23" x14ac:dyDescent="0.25">
      <c r="A202">
        <v>201</v>
      </c>
      <c r="B202" t="s">
        <v>268</v>
      </c>
      <c r="C202">
        <v>-12.5347579185174</v>
      </c>
      <c r="D202">
        <v>906.55980486687201</v>
      </c>
      <c r="E202">
        <v>-1.3826730295369899E-2</v>
      </c>
      <c r="F202">
        <v>0.98896821687863001</v>
      </c>
      <c r="G202">
        <v>-13.6503592044493</v>
      </c>
      <c r="H202">
        <v>1909.29820603084</v>
      </c>
      <c r="I202">
        <v>-7.1494118421796997E-3</v>
      </c>
      <c r="J202">
        <v>0.99429564326784503</v>
      </c>
      <c r="K202">
        <v>-12.114191351922001</v>
      </c>
      <c r="L202">
        <v>1455.6281441818101</v>
      </c>
      <c r="M202">
        <v>-8.3223118489036806E-3</v>
      </c>
      <c r="N202">
        <v>0.993359832516296</v>
      </c>
      <c r="O202">
        <v>-12.599293665916999</v>
      </c>
      <c r="P202">
        <v>907.81174902359896</v>
      </c>
      <c r="Q202">
        <v>-1.3878751491670199E-2</v>
      </c>
      <c r="R202">
        <v>0.988926713951637</v>
      </c>
      <c r="T202" t="str">
        <f t="shared" si="12"/>
        <v/>
      </c>
      <c r="U202" t="str">
        <f t="shared" si="13"/>
        <v/>
      </c>
      <c r="V202" t="str">
        <f t="shared" si="14"/>
        <v/>
      </c>
      <c r="W202" t="str">
        <f t="shared" si="15"/>
        <v/>
      </c>
    </row>
    <row r="203" spans="1:23" x14ac:dyDescent="0.25">
      <c r="A203">
        <v>202</v>
      </c>
      <c r="B203" t="s">
        <v>269</v>
      </c>
      <c r="C203">
        <v>-12.5347579185174</v>
      </c>
      <c r="D203">
        <v>906.559804866891</v>
      </c>
      <c r="E203">
        <v>-1.3826730295369599E-2</v>
      </c>
      <c r="F203">
        <v>0.98896821687863001</v>
      </c>
      <c r="G203">
        <v>-13.6503592044493</v>
      </c>
      <c r="H203">
        <v>1909.29820603082</v>
      </c>
      <c r="I203">
        <v>-7.14941184217975E-3</v>
      </c>
      <c r="J203">
        <v>0.99429564326784503</v>
      </c>
      <c r="K203">
        <v>-12.114191351922001</v>
      </c>
      <c r="L203">
        <v>1455.6281441818301</v>
      </c>
      <c r="M203">
        <v>-8.3223118489035696E-3</v>
      </c>
      <c r="N203">
        <v>0.993359832516296</v>
      </c>
      <c r="O203">
        <v>-12.599293665916999</v>
      </c>
      <c r="P203">
        <v>907.81174902359703</v>
      </c>
      <c r="Q203">
        <v>-1.3878751491670199E-2</v>
      </c>
      <c r="R203">
        <v>0.988926713951637</v>
      </c>
      <c r="T203" t="str">
        <f t="shared" si="12"/>
        <v/>
      </c>
      <c r="U203" t="str">
        <f t="shared" si="13"/>
        <v/>
      </c>
      <c r="V203" t="str">
        <f t="shared" si="14"/>
        <v/>
      </c>
      <c r="W203" t="str">
        <f t="shared" si="15"/>
        <v/>
      </c>
    </row>
    <row r="204" spans="1:23" x14ac:dyDescent="0.25">
      <c r="A204">
        <v>203</v>
      </c>
      <c r="B204" t="s">
        <v>270</v>
      </c>
      <c r="C204">
        <v>-12.5347579185174</v>
      </c>
      <c r="D204">
        <v>906.55980486688804</v>
      </c>
      <c r="E204">
        <v>-1.3826730295369599E-2</v>
      </c>
      <c r="F204">
        <v>0.98896821687863001</v>
      </c>
      <c r="G204">
        <v>-13.6503592044493</v>
      </c>
      <c r="H204">
        <v>1909.29820603082</v>
      </c>
      <c r="I204">
        <v>-7.14941184217975E-3</v>
      </c>
      <c r="J204">
        <v>0.99429564326784503</v>
      </c>
      <c r="K204">
        <v>-12.114191351922001</v>
      </c>
      <c r="L204">
        <v>1455.6281441818301</v>
      </c>
      <c r="M204">
        <v>-8.3223118489036008E-3</v>
      </c>
      <c r="N204">
        <v>0.993359832516296</v>
      </c>
      <c r="O204">
        <v>-12.599293665916999</v>
      </c>
      <c r="P204">
        <v>907.81174902359703</v>
      </c>
      <c r="Q204">
        <v>-1.3878751491670199E-2</v>
      </c>
      <c r="R204">
        <v>0.988926713951637</v>
      </c>
      <c r="T204" t="str">
        <f t="shared" si="12"/>
        <v/>
      </c>
      <c r="U204" t="str">
        <f t="shared" si="13"/>
        <v/>
      </c>
      <c r="V204" t="str">
        <f t="shared" si="14"/>
        <v/>
      </c>
      <c r="W204" t="str">
        <f t="shared" si="15"/>
        <v/>
      </c>
    </row>
    <row r="205" spans="1:23" x14ac:dyDescent="0.25">
      <c r="A205">
        <v>204</v>
      </c>
      <c r="B205" t="s">
        <v>271</v>
      </c>
      <c r="C205">
        <v>-12.5347579185174</v>
      </c>
      <c r="D205">
        <v>906.55980486688998</v>
      </c>
      <c r="E205">
        <v>-1.3826730295369599E-2</v>
      </c>
      <c r="F205">
        <v>0.98896821687863001</v>
      </c>
      <c r="G205">
        <v>-13.6503592044493</v>
      </c>
      <c r="H205">
        <v>1909.29820603081</v>
      </c>
      <c r="I205">
        <v>-7.1494118421798099E-3</v>
      </c>
      <c r="J205">
        <v>0.99429564326784503</v>
      </c>
      <c r="K205">
        <v>-12.114191351922001</v>
      </c>
      <c r="L205">
        <v>1455.6281441818201</v>
      </c>
      <c r="M205">
        <v>-8.3223118489036494E-3</v>
      </c>
      <c r="N205">
        <v>0.993359832516296</v>
      </c>
      <c r="O205">
        <v>-12.599293665916999</v>
      </c>
      <c r="P205">
        <v>907.81174902360704</v>
      </c>
      <c r="Q205">
        <v>-1.38787514916701E-2</v>
      </c>
      <c r="R205">
        <v>0.988926713951637</v>
      </c>
      <c r="T205" t="str">
        <f t="shared" si="12"/>
        <v/>
      </c>
      <c r="U205" t="str">
        <f t="shared" si="13"/>
        <v/>
      </c>
      <c r="V205" t="str">
        <f t="shared" si="14"/>
        <v/>
      </c>
      <c r="W205" t="str">
        <f t="shared" si="15"/>
        <v/>
      </c>
    </row>
    <row r="206" spans="1:23" x14ac:dyDescent="0.25">
      <c r="A206">
        <v>205</v>
      </c>
      <c r="B206" t="s">
        <v>272</v>
      </c>
      <c r="C206">
        <v>-12.5347579185174</v>
      </c>
      <c r="D206">
        <v>906.55980486688804</v>
      </c>
      <c r="E206">
        <v>-1.3826730295369599E-2</v>
      </c>
      <c r="F206">
        <v>0.98896821687863001</v>
      </c>
      <c r="G206">
        <v>-13.6503592044494</v>
      </c>
      <c r="H206">
        <v>1909.29820603085</v>
      </c>
      <c r="I206">
        <v>-7.1494118421796798E-3</v>
      </c>
      <c r="J206">
        <v>0.99429564326784503</v>
      </c>
      <c r="K206">
        <v>-12.114191351922001</v>
      </c>
      <c r="L206">
        <v>1455.6281441818201</v>
      </c>
      <c r="M206">
        <v>-8.3223118489036494E-3</v>
      </c>
      <c r="N206">
        <v>0.993359832516296</v>
      </c>
      <c r="O206">
        <v>-12.599293665916999</v>
      </c>
      <c r="P206">
        <v>907.81174902359703</v>
      </c>
      <c r="Q206">
        <v>-1.3878751491670199E-2</v>
      </c>
      <c r="R206">
        <v>0.988926713951637</v>
      </c>
      <c r="T206" t="str">
        <f t="shared" si="12"/>
        <v/>
      </c>
      <c r="U206" t="str">
        <f t="shared" si="13"/>
        <v/>
      </c>
      <c r="V206" t="str">
        <f t="shared" si="14"/>
        <v/>
      </c>
      <c r="W206" t="str">
        <f t="shared" si="15"/>
        <v/>
      </c>
    </row>
    <row r="207" spans="1:23" x14ac:dyDescent="0.25">
      <c r="A207">
        <v>206</v>
      </c>
      <c r="B207" t="s">
        <v>273</v>
      </c>
      <c r="C207">
        <v>2.1468575439589999</v>
      </c>
      <c r="D207">
        <v>1.03822364868482</v>
      </c>
      <c r="E207">
        <v>2.06781799536021</v>
      </c>
      <c r="F207">
        <v>3.8657140866437699E-2</v>
      </c>
      <c r="G207">
        <v>-13.6503592044494</v>
      </c>
      <c r="H207">
        <v>1909.29820603084</v>
      </c>
      <c r="I207">
        <v>-7.1494118421796997E-3</v>
      </c>
      <c r="J207">
        <v>0.99429564326784503</v>
      </c>
      <c r="K207">
        <v>3.6111619413257601</v>
      </c>
      <c r="L207">
        <v>1.1010712944318899</v>
      </c>
      <c r="M207">
        <v>3.2796803981607598</v>
      </c>
      <c r="N207">
        <v>1.03924744272732E-3</v>
      </c>
      <c r="O207">
        <v>2.0854562074843601</v>
      </c>
      <c r="P207">
        <v>1.0382565364440699</v>
      </c>
      <c r="Q207">
        <v>2.0086136077956702</v>
      </c>
      <c r="R207">
        <v>4.4578127058821103E-2</v>
      </c>
      <c r="T207" t="str">
        <f t="shared" si="12"/>
        <v>*</v>
      </c>
      <c r="U207" t="str">
        <f t="shared" si="13"/>
        <v/>
      </c>
      <c r="V207" t="str">
        <f t="shared" si="14"/>
        <v>**</v>
      </c>
      <c r="W207" t="str">
        <f t="shared" si="15"/>
        <v>*</v>
      </c>
    </row>
    <row r="208" spans="1:23" x14ac:dyDescent="0.25">
      <c r="A208">
        <v>207</v>
      </c>
      <c r="B208" t="s">
        <v>274</v>
      </c>
      <c r="C208">
        <v>2.20648776840989</v>
      </c>
      <c r="D208">
        <v>1.04043083474002</v>
      </c>
      <c r="E208">
        <v>2.12074430585408</v>
      </c>
      <c r="F208">
        <v>3.3943325836969497E-2</v>
      </c>
      <c r="G208">
        <v>-13.6503592044493</v>
      </c>
      <c r="H208">
        <v>1909.29820603081</v>
      </c>
      <c r="I208">
        <v>-7.1494118421798003E-3</v>
      </c>
      <c r="J208">
        <v>0.99429564326784503</v>
      </c>
      <c r="K208">
        <v>3.79853634884911</v>
      </c>
      <c r="L208">
        <v>1.11840456732983</v>
      </c>
      <c r="M208">
        <v>3.3963884445840899</v>
      </c>
      <c r="N208">
        <v>6.8281383743805499E-4</v>
      </c>
      <c r="O208">
        <v>2.1429547608970698</v>
      </c>
      <c r="P208">
        <v>1.0404528611044901</v>
      </c>
      <c r="Q208">
        <v>2.0596365688515998</v>
      </c>
      <c r="R208">
        <v>3.9433297535774299E-2</v>
      </c>
      <c r="T208" t="str">
        <f t="shared" si="12"/>
        <v>*</v>
      </c>
      <c r="U208" t="str">
        <f t="shared" si="13"/>
        <v/>
      </c>
      <c r="V208" t="str">
        <f t="shared" si="14"/>
        <v>***</v>
      </c>
      <c r="W208" t="str">
        <f t="shared" si="15"/>
        <v>*</v>
      </c>
    </row>
    <row r="209" spans="1:23" x14ac:dyDescent="0.25">
      <c r="A209">
        <v>208</v>
      </c>
      <c r="B209" t="s">
        <v>275</v>
      </c>
      <c r="C209">
        <v>-12.526778054103399</v>
      </c>
      <c r="D209">
        <v>958.89470334151599</v>
      </c>
      <c r="E209">
        <v>-1.30637681180745E-2</v>
      </c>
      <c r="F209">
        <v>0.98957691758427002</v>
      </c>
      <c r="G209">
        <v>-13.6503592044493</v>
      </c>
      <c r="H209">
        <v>1909.29820603082</v>
      </c>
      <c r="I209">
        <v>-7.1494118421797596E-3</v>
      </c>
      <c r="J209">
        <v>0.99429564326784503</v>
      </c>
      <c r="K209">
        <v>-12.049300701115801</v>
      </c>
      <c r="L209">
        <v>1706.6760809333</v>
      </c>
      <c r="M209">
        <v>-7.0600981848451096E-3</v>
      </c>
      <c r="N209">
        <v>0.99436690345753498</v>
      </c>
      <c r="O209">
        <v>-12.593812652889</v>
      </c>
      <c r="P209">
        <v>960.40432289360501</v>
      </c>
      <c r="Q209">
        <v>-1.3113032035242301E-2</v>
      </c>
      <c r="R209">
        <v>0.98953761403197704</v>
      </c>
      <c r="T209" t="str">
        <f t="shared" si="12"/>
        <v/>
      </c>
      <c r="U209" t="str">
        <f t="shared" si="13"/>
        <v/>
      </c>
      <c r="V209" t="str">
        <f t="shared" si="14"/>
        <v/>
      </c>
      <c r="W209" t="str">
        <f t="shared" si="15"/>
        <v/>
      </c>
    </row>
    <row r="210" spans="1:23" x14ac:dyDescent="0.25">
      <c r="A210">
        <v>209</v>
      </c>
      <c r="B210" t="s">
        <v>276</v>
      </c>
      <c r="C210">
        <v>-12.526778054103501</v>
      </c>
      <c r="D210">
        <v>958.89470334153498</v>
      </c>
      <c r="E210">
        <v>-1.30637681180743E-2</v>
      </c>
      <c r="F210">
        <v>0.98957691758427002</v>
      </c>
      <c r="G210">
        <v>-13.6503592044493</v>
      </c>
      <c r="H210">
        <v>1909.29820603081</v>
      </c>
      <c r="I210">
        <v>-7.1494118421797804E-3</v>
      </c>
      <c r="J210">
        <v>0.99429564326784503</v>
      </c>
      <c r="K210">
        <v>-12.049300701115801</v>
      </c>
      <c r="L210">
        <v>1706.6760809333</v>
      </c>
      <c r="M210">
        <v>-7.06009818484512E-3</v>
      </c>
      <c r="N210">
        <v>0.99436690345753498</v>
      </c>
      <c r="O210">
        <v>-12.593812652889</v>
      </c>
      <c r="P210">
        <v>960.40432289361604</v>
      </c>
      <c r="Q210">
        <v>-1.3113032035242099E-2</v>
      </c>
      <c r="R210">
        <v>0.98953761403197704</v>
      </c>
      <c r="T210" t="str">
        <f t="shared" si="12"/>
        <v/>
      </c>
      <c r="U210" t="str">
        <f t="shared" si="13"/>
        <v/>
      </c>
      <c r="V210" t="str">
        <f t="shared" si="14"/>
        <v/>
      </c>
      <c r="W210" t="str">
        <f t="shared" si="15"/>
        <v/>
      </c>
    </row>
    <row r="211" spans="1:23" x14ac:dyDescent="0.25">
      <c r="A211">
        <v>210</v>
      </c>
      <c r="B211" t="s">
        <v>277</v>
      </c>
      <c r="C211">
        <v>-12.526778054103501</v>
      </c>
      <c r="D211">
        <v>958.89470334153202</v>
      </c>
      <c r="E211">
        <v>-1.30637681180743E-2</v>
      </c>
      <c r="F211">
        <v>0.98957691758427002</v>
      </c>
      <c r="G211">
        <v>-13.6503592044493</v>
      </c>
      <c r="H211">
        <v>1909.29820603082</v>
      </c>
      <c r="I211">
        <v>-7.14941184217977E-3</v>
      </c>
      <c r="J211">
        <v>0.99429564326784503</v>
      </c>
      <c r="K211">
        <v>-12.049300701115801</v>
      </c>
      <c r="L211">
        <v>1706.67608093331</v>
      </c>
      <c r="M211">
        <v>-7.0600981848450896E-3</v>
      </c>
      <c r="N211">
        <v>0.99436690345753498</v>
      </c>
      <c r="O211">
        <v>-12.593812652889</v>
      </c>
      <c r="P211">
        <v>960.40432289361695</v>
      </c>
      <c r="Q211">
        <v>-1.3113032035242099E-2</v>
      </c>
      <c r="R211">
        <v>0.98953761403197704</v>
      </c>
      <c r="T211" t="str">
        <f t="shared" si="12"/>
        <v/>
      </c>
      <c r="U211" t="str">
        <f t="shared" si="13"/>
        <v/>
      </c>
      <c r="V211" t="str">
        <f t="shared" si="14"/>
        <v/>
      </c>
      <c r="W211" t="str">
        <f t="shared" si="15"/>
        <v/>
      </c>
    </row>
    <row r="212" spans="1:23" x14ac:dyDescent="0.25">
      <c r="A212">
        <v>211</v>
      </c>
      <c r="B212" t="s">
        <v>278</v>
      </c>
      <c r="C212">
        <v>-12.526778054103399</v>
      </c>
      <c r="D212">
        <v>958.89470334150599</v>
      </c>
      <c r="E212">
        <v>-1.30637681180746E-2</v>
      </c>
      <c r="F212">
        <v>0.98957691758427002</v>
      </c>
      <c r="G212">
        <v>-13.6503592044493</v>
      </c>
      <c r="H212">
        <v>1909.29820603084</v>
      </c>
      <c r="I212">
        <v>-7.1494118421797101E-3</v>
      </c>
      <c r="J212">
        <v>0.99429564326784503</v>
      </c>
      <c r="K212">
        <v>-12.049300701115801</v>
      </c>
      <c r="L212">
        <v>1706.67608093332</v>
      </c>
      <c r="M212">
        <v>-7.0600981848450697E-3</v>
      </c>
      <c r="N212">
        <v>0.99436690345753498</v>
      </c>
      <c r="O212">
        <v>-12.593812652889</v>
      </c>
      <c r="P212">
        <v>960.40432289361604</v>
      </c>
      <c r="Q212">
        <v>-1.3113032035242099E-2</v>
      </c>
      <c r="R212">
        <v>0.98953761403197704</v>
      </c>
      <c r="T212" t="str">
        <f t="shared" si="12"/>
        <v/>
      </c>
      <c r="U212" t="str">
        <f t="shared" si="13"/>
        <v/>
      </c>
      <c r="V212" t="str">
        <f t="shared" si="14"/>
        <v/>
      </c>
      <c r="W212" t="str">
        <f t="shared" si="15"/>
        <v/>
      </c>
    </row>
    <row r="213" spans="1:23" x14ac:dyDescent="0.25">
      <c r="A213">
        <v>212</v>
      </c>
      <c r="B213" t="s">
        <v>279</v>
      </c>
      <c r="C213">
        <v>-12.526778054103501</v>
      </c>
      <c r="D213">
        <v>958.89470334153305</v>
      </c>
      <c r="E213">
        <v>-1.30637681180743E-2</v>
      </c>
      <c r="F213">
        <v>0.98957691758427002</v>
      </c>
      <c r="G213">
        <v>-13.6503592044493</v>
      </c>
      <c r="H213">
        <v>1909.29820603082</v>
      </c>
      <c r="I213">
        <v>-7.14941184217975E-3</v>
      </c>
      <c r="J213">
        <v>0.99429564326784503</v>
      </c>
      <c r="K213">
        <v>-12.049300701115801</v>
      </c>
      <c r="L213">
        <v>1706.67608093331</v>
      </c>
      <c r="M213">
        <v>-7.0600981848450801E-3</v>
      </c>
      <c r="N213">
        <v>0.99436690345753498</v>
      </c>
      <c r="O213">
        <v>-12.593812652889</v>
      </c>
      <c r="P213">
        <v>960.40432289361502</v>
      </c>
      <c r="Q213">
        <v>-1.31130320352422E-2</v>
      </c>
      <c r="R213">
        <v>0.98953761403197704</v>
      </c>
      <c r="T213" t="str">
        <f t="shared" si="12"/>
        <v/>
      </c>
      <c r="U213" t="str">
        <f t="shared" si="13"/>
        <v/>
      </c>
      <c r="V213" t="str">
        <f t="shared" si="14"/>
        <v/>
      </c>
      <c r="W213" t="str">
        <f t="shared" si="15"/>
        <v/>
      </c>
    </row>
    <row r="214" spans="1:23" x14ac:dyDescent="0.25">
      <c r="A214">
        <v>213</v>
      </c>
      <c r="B214" t="s">
        <v>280</v>
      </c>
      <c r="C214">
        <v>2.2758428893312699</v>
      </c>
      <c r="D214">
        <v>1.0429761634850201</v>
      </c>
      <c r="E214">
        <v>2.1820660615356</v>
      </c>
      <c r="F214">
        <v>2.91046575283492E-2</v>
      </c>
      <c r="G214">
        <v>2.5722057374047802</v>
      </c>
      <c r="H214">
        <v>1.0691689348843201</v>
      </c>
      <c r="I214">
        <v>2.4057991711881201</v>
      </c>
      <c r="J214">
        <v>1.613713303168E-2</v>
      </c>
      <c r="K214">
        <v>-12.049300701115801</v>
      </c>
      <c r="L214">
        <v>1706.67608093331</v>
      </c>
      <c r="M214">
        <v>-7.0600981848450801E-3</v>
      </c>
      <c r="N214">
        <v>0.99436690345753498</v>
      </c>
      <c r="O214">
        <v>2.2123925847155501</v>
      </c>
      <c r="P214">
        <v>1.04300045802005</v>
      </c>
      <c r="Q214">
        <v>2.12118083717372</v>
      </c>
      <c r="R214">
        <v>3.3906587247577002E-2</v>
      </c>
      <c r="T214" t="str">
        <f t="shared" si="12"/>
        <v>*</v>
      </c>
      <c r="U214" t="str">
        <f t="shared" si="13"/>
        <v>*</v>
      </c>
      <c r="V214" t="str">
        <f t="shared" si="14"/>
        <v/>
      </c>
      <c r="W214" t="str">
        <f t="shared" si="15"/>
        <v>*</v>
      </c>
    </row>
    <row r="215" spans="1:23" x14ac:dyDescent="0.25">
      <c r="A215">
        <v>214</v>
      </c>
      <c r="B215" t="s">
        <v>281</v>
      </c>
      <c r="C215">
        <v>-12.5312991165036</v>
      </c>
      <c r="D215">
        <v>988.58480566292906</v>
      </c>
      <c r="E215">
        <v>-1.2675998098210999E-2</v>
      </c>
      <c r="F215">
        <v>0.98988628767217601</v>
      </c>
      <c r="G215">
        <v>-13.647003095589399</v>
      </c>
      <c r="H215">
        <v>1996.8165505393799</v>
      </c>
      <c r="I215">
        <v>-6.8343799994561704E-3</v>
      </c>
      <c r="J215">
        <v>0.99454699616630604</v>
      </c>
      <c r="K215">
        <v>-12.049300701115801</v>
      </c>
      <c r="L215">
        <v>1706.67608093332</v>
      </c>
      <c r="M215">
        <v>-7.0600981848450602E-3</v>
      </c>
      <c r="N215">
        <v>0.99436690345753498</v>
      </c>
      <c r="O215">
        <v>-12.601212267397001</v>
      </c>
      <c r="P215">
        <v>990.326847841176</v>
      </c>
      <c r="Q215">
        <v>-1.27242963218321E-2</v>
      </c>
      <c r="R215">
        <v>0.98984775437295403</v>
      </c>
      <c r="T215" t="str">
        <f t="shared" si="12"/>
        <v/>
      </c>
      <c r="U215" t="str">
        <f t="shared" si="13"/>
        <v/>
      </c>
      <c r="V215" t="str">
        <f t="shared" si="14"/>
        <v/>
      </c>
      <c r="W215" t="str">
        <f t="shared" si="15"/>
        <v/>
      </c>
    </row>
    <row r="216" spans="1:23" x14ac:dyDescent="0.25">
      <c r="A216">
        <v>215</v>
      </c>
      <c r="B216" t="s">
        <v>282</v>
      </c>
      <c r="C216">
        <v>-12.5312991165037</v>
      </c>
      <c r="D216">
        <v>988.58480566295805</v>
      </c>
      <c r="E216">
        <v>-1.2675998098210701E-2</v>
      </c>
      <c r="F216">
        <v>0.98988628767217701</v>
      </c>
      <c r="G216">
        <v>-13.647003095589501</v>
      </c>
      <c r="H216">
        <v>1996.8165505393999</v>
      </c>
      <c r="I216">
        <v>-6.8343799994561201E-3</v>
      </c>
      <c r="J216">
        <v>0.99454699616630604</v>
      </c>
      <c r="K216">
        <v>-12.049300701115801</v>
      </c>
      <c r="L216">
        <v>1706.6760809333</v>
      </c>
      <c r="M216">
        <v>-7.06009818484512E-3</v>
      </c>
      <c r="N216">
        <v>0.99436690345753498</v>
      </c>
      <c r="O216">
        <v>-12.601212267397001</v>
      </c>
      <c r="P216">
        <v>990.32684784117203</v>
      </c>
      <c r="Q216">
        <v>-1.27242963218321E-2</v>
      </c>
      <c r="R216">
        <v>0.98984775437295403</v>
      </c>
      <c r="T216" t="str">
        <f t="shared" si="12"/>
        <v/>
      </c>
      <c r="U216" t="str">
        <f t="shared" si="13"/>
        <v/>
      </c>
      <c r="V216" t="str">
        <f t="shared" si="14"/>
        <v/>
      </c>
      <c r="W216" t="str">
        <f t="shared" si="15"/>
        <v/>
      </c>
    </row>
    <row r="217" spans="1:23" x14ac:dyDescent="0.25">
      <c r="A217">
        <v>216</v>
      </c>
      <c r="B217" t="s">
        <v>283</v>
      </c>
      <c r="C217">
        <v>-12.5312991165036</v>
      </c>
      <c r="D217">
        <v>988.58480566293804</v>
      </c>
      <c r="E217">
        <v>-1.26759980982109E-2</v>
      </c>
      <c r="F217">
        <v>0.98988628767217601</v>
      </c>
      <c r="G217">
        <v>-13.647003095589399</v>
      </c>
      <c r="H217">
        <v>1996.8165505393799</v>
      </c>
      <c r="I217">
        <v>-6.8343799994562103E-3</v>
      </c>
      <c r="J217">
        <v>0.99454699616630604</v>
      </c>
      <c r="K217">
        <v>-12.049300701115801</v>
      </c>
      <c r="L217">
        <v>1706.67608093331</v>
      </c>
      <c r="M217">
        <v>-7.0600981848450801E-3</v>
      </c>
      <c r="N217">
        <v>0.99436690345753498</v>
      </c>
      <c r="O217">
        <v>-12.601212267397001</v>
      </c>
      <c r="P217">
        <v>990.32684784114997</v>
      </c>
      <c r="Q217">
        <v>-1.27242963218323E-2</v>
      </c>
      <c r="R217">
        <v>0.98984775437295403</v>
      </c>
      <c r="T217" t="str">
        <f t="shared" si="12"/>
        <v/>
      </c>
      <c r="U217" t="str">
        <f t="shared" si="13"/>
        <v/>
      </c>
      <c r="V217" t="str">
        <f t="shared" si="14"/>
        <v/>
      </c>
      <c r="W217" t="str">
        <f t="shared" si="15"/>
        <v/>
      </c>
    </row>
    <row r="218" spans="1:23" x14ac:dyDescent="0.25">
      <c r="A218">
        <v>217</v>
      </c>
      <c r="B218" t="s">
        <v>284</v>
      </c>
      <c r="C218">
        <v>-12.5312991165036</v>
      </c>
      <c r="D218">
        <v>988.58480566293701</v>
      </c>
      <c r="E218">
        <v>-1.26759980982109E-2</v>
      </c>
      <c r="F218">
        <v>0.98988628767217601</v>
      </c>
      <c r="G218">
        <v>-13.647003095589501</v>
      </c>
      <c r="H218">
        <v>1996.8165505393999</v>
      </c>
      <c r="I218">
        <v>-6.83437999945614E-3</v>
      </c>
      <c r="J218">
        <v>0.99454699616630604</v>
      </c>
      <c r="K218">
        <v>-12.049300701115801</v>
      </c>
      <c r="L218">
        <v>1706.67608093331</v>
      </c>
      <c r="M218">
        <v>-7.0600981848450801E-3</v>
      </c>
      <c r="N218">
        <v>0.99436690345753498</v>
      </c>
      <c r="O218">
        <v>-12.601212267397001</v>
      </c>
      <c r="P218">
        <v>990.32684784116896</v>
      </c>
      <c r="Q218">
        <v>-1.2724296321832199E-2</v>
      </c>
      <c r="R218">
        <v>0.98984775437295403</v>
      </c>
      <c r="T218" t="str">
        <f t="shared" si="12"/>
        <v/>
      </c>
      <c r="U218" t="str">
        <f t="shared" si="13"/>
        <v/>
      </c>
      <c r="V218" t="str">
        <f t="shared" si="14"/>
        <v/>
      </c>
      <c r="W218" t="str">
        <f t="shared" si="15"/>
        <v/>
      </c>
    </row>
    <row r="219" spans="1:23" x14ac:dyDescent="0.25">
      <c r="A219">
        <v>218</v>
      </c>
      <c r="B219" t="s">
        <v>285</v>
      </c>
      <c r="C219">
        <v>-12.5312991165036</v>
      </c>
      <c r="D219">
        <v>988.58480566291496</v>
      </c>
      <c r="E219">
        <v>-1.26759980982112E-2</v>
      </c>
      <c r="F219">
        <v>0.98988628767217601</v>
      </c>
      <c r="G219">
        <v>-13.647003095589399</v>
      </c>
      <c r="H219">
        <v>1996.8165505393699</v>
      </c>
      <c r="I219">
        <v>-6.8343799994562198E-3</v>
      </c>
      <c r="J219">
        <v>0.99454699616630604</v>
      </c>
      <c r="K219">
        <v>-12.049300701115801</v>
      </c>
      <c r="L219">
        <v>1706.67608093331</v>
      </c>
      <c r="M219">
        <v>-7.0600981848450801E-3</v>
      </c>
      <c r="N219">
        <v>0.99436690345753498</v>
      </c>
      <c r="O219">
        <v>-12.601212267397001</v>
      </c>
      <c r="P219">
        <v>990.32684784117203</v>
      </c>
      <c r="Q219">
        <v>-1.27242963218321E-2</v>
      </c>
      <c r="R219">
        <v>0.98984775437295403</v>
      </c>
      <c r="T219" t="str">
        <f t="shared" si="12"/>
        <v/>
      </c>
      <c r="U219" t="str">
        <f t="shared" si="13"/>
        <v/>
      </c>
      <c r="V219" t="str">
        <f t="shared" si="14"/>
        <v/>
      </c>
      <c r="W219" t="str">
        <f t="shared" si="15"/>
        <v/>
      </c>
    </row>
    <row r="220" spans="1:23" x14ac:dyDescent="0.25">
      <c r="A220">
        <v>219</v>
      </c>
      <c r="B220" t="s">
        <v>286</v>
      </c>
      <c r="C220">
        <v>-12.5312991165036</v>
      </c>
      <c r="D220">
        <v>988.58480566294304</v>
      </c>
      <c r="E220">
        <v>-1.26759980982109E-2</v>
      </c>
      <c r="F220">
        <v>0.98988628767217601</v>
      </c>
      <c r="G220">
        <v>-13.647003095589399</v>
      </c>
      <c r="H220">
        <v>1996.8165505393599</v>
      </c>
      <c r="I220">
        <v>-6.8343799994562398E-3</v>
      </c>
      <c r="J220">
        <v>0.99454699616630604</v>
      </c>
      <c r="K220">
        <v>-12.049300701115801</v>
      </c>
      <c r="L220">
        <v>1706.67608093331</v>
      </c>
      <c r="M220">
        <v>-7.0600981848451001E-3</v>
      </c>
      <c r="N220">
        <v>0.99436690345753498</v>
      </c>
      <c r="O220">
        <v>-12.601212267397001</v>
      </c>
      <c r="P220">
        <v>990.32684784117396</v>
      </c>
      <c r="Q220">
        <v>-1.27242963218321E-2</v>
      </c>
      <c r="R220">
        <v>0.98984775437295403</v>
      </c>
      <c r="T220" t="str">
        <f t="shared" si="12"/>
        <v/>
      </c>
      <c r="U220" t="str">
        <f t="shared" si="13"/>
        <v/>
      </c>
      <c r="V220" t="str">
        <f t="shared" si="14"/>
        <v/>
      </c>
      <c r="W220" t="str">
        <f t="shared" si="15"/>
        <v/>
      </c>
    </row>
    <row r="221" spans="1:23" x14ac:dyDescent="0.25">
      <c r="A221">
        <v>220</v>
      </c>
      <c r="B221" t="s">
        <v>287</v>
      </c>
      <c r="C221">
        <v>-12.5312991165036</v>
      </c>
      <c r="D221">
        <v>988.58480566292701</v>
      </c>
      <c r="E221">
        <v>-1.2675998098210999E-2</v>
      </c>
      <c r="F221">
        <v>0.98988628767217601</v>
      </c>
      <c r="G221">
        <v>-13.647003095589399</v>
      </c>
      <c r="H221">
        <v>1996.8165505393899</v>
      </c>
      <c r="I221">
        <v>-6.8343799994561496E-3</v>
      </c>
      <c r="J221">
        <v>0.99454699616630604</v>
      </c>
      <c r="K221">
        <v>-12.049300701115801</v>
      </c>
      <c r="L221">
        <v>1706.67608093332</v>
      </c>
      <c r="M221">
        <v>-7.0600981848450498E-3</v>
      </c>
      <c r="N221">
        <v>0.99436690345753498</v>
      </c>
      <c r="O221">
        <v>-12.601212267397001</v>
      </c>
      <c r="P221">
        <v>990.326847841166</v>
      </c>
      <c r="Q221">
        <v>-1.2724296321832199E-2</v>
      </c>
      <c r="R221">
        <v>0.98984775437295403</v>
      </c>
      <c r="T221" t="str">
        <f t="shared" si="12"/>
        <v/>
      </c>
      <c r="U221" t="str">
        <f t="shared" si="13"/>
        <v/>
      </c>
      <c r="V221" t="str">
        <f t="shared" si="14"/>
        <v/>
      </c>
      <c r="W221" t="str">
        <f t="shared" si="15"/>
        <v/>
      </c>
    </row>
    <row r="222" spans="1:23" x14ac:dyDescent="0.25">
      <c r="A222">
        <v>221</v>
      </c>
      <c r="B222" t="s">
        <v>288</v>
      </c>
      <c r="C222">
        <v>-12.5312991165036</v>
      </c>
      <c r="D222">
        <v>988.58480566291803</v>
      </c>
      <c r="E222">
        <v>-1.26759980982111E-2</v>
      </c>
      <c r="F222">
        <v>0.98988628767217601</v>
      </c>
      <c r="G222">
        <v>-13.647003095589399</v>
      </c>
      <c r="H222">
        <v>1996.8165505393699</v>
      </c>
      <c r="I222">
        <v>-6.8343799994562398E-3</v>
      </c>
      <c r="J222">
        <v>0.99454699616630604</v>
      </c>
      <c r="K222">
        <v>-12.049300701115801</v>
      </c>
      <c r="L222">
        <v>1706.67608093331</v>
      </c>
      <c r="M222">
        <v>-7.0600981848450801E-3</v>
      </c>
      <c r="N222">
        <v>0.99436690345753498</v>
      </c>
      <c r="O222">
        <v>-12.601212267397001</v>
      </c>
      <c r="P222">
        <v>990.32684784117203</v>
      </c>
      <c r="Q222">
        <v>-1.27242963218321E-2</v>
      </c>
      <c r="R222">
        <v>0.98984775437295403</v>
      </c>
      <c r="T222" t="str">
        <f t="shared" si="12"/>
        <v/>
      </c>
      <c r="U222" t="str">
        <f t="shared" si="13"/>
        <v/>
      </c>
      <c r="V222" t="str">
        <f t="shared" si="14"/>
        <v/>
      </c>
      <c r="W222" t="str">
        <f t="shared" si="15"/>
        <v/>
      </c>
    </row>
    <row r="223" spans="1:23" x14ac:dyDescent="0.25">
      <c r="A223">
        <v>222</v>
      </c>
      <c r="B223" t="s">
        <v>289</v>
      </c>
      <c r="C223">
        <v>3.1119330711520998</v>
      </c>
      <c r="D223">
        <v>0.77455519297687103</v>
      </c>
      <c r="E223">
        <v>4.0177034501465396</v>
      </c>
      <c r="F223" s="1">
        <v>5.8768089848595202E-5</v>
      </c>
      <c r="G223">
        <v>2.6791135872371798</v>
      </c>
      <c r="H223">
        <v>1.0769026836608</v>
      </c>
      <c r="I223">
        <v>2.48779544139482</v>
      </c>
      <c r="J223">
        <v>1.2853764174910401E-2</v>
      </c>
      <c r="K223">
        <v>4.0663925599861503</v>
      </c>
      <c r="L223">
        <v>1.1431492662142799</v>
      </c>
      <c r="M223">
        <v>3.5571842454596099</v>
      </c>
      <c r="N223">
        <v>3.7485125438857199E-4</v>
      </c>
      <c r="O223">
        <v>3.0464202653017201</v>
      </c>
      <c r="P223">
        <v>0.77444452052581403</v>
      </c>
      <c r="Q223">
        <v>3.9336843176749801</v>
      </c>
      <c r="R223" s="1">
        <v>8.3653635892278998E-5</v>
      </c>
      <c r="T223" t="str">
        <f t="shared" si="12"/>
        <v>***</v>
      </c>
      <c r="U223" t="str">
        <f t="shared" si="13"/>
        <v>*</v>
      </c>
      <c r="V223" t="str">
        <f t="shared" si="14"/>
        <v>***</v>
      </c>
      <c r="W223" t="str">
        <f t="shared" si="15"/>
        <v>***</v>
      </c>
    </row>
    <row r="224" spans="1:23" x14ac:dyDescent="0.25">
      <c r="A224">
        <v>223</v>
      </c>
      <c r="B224" t="s">
        <v>290</v>
      </c>
      <c r="C224">
        <v>-12.5128898819531</v>
      </c>
      <c r="D224">
        <v>1065.4222303598001</v>
      </c>
      <c r="E224">
        <v>-1.17445361335547E-2</v>
      </c>
      <c r="F224">
        <v>0.99062943136594395</v>
      </c>
      <c r="G224">
        <v>-13.6216851741501</v>
      </c>
      <c r="H224">
        <v>2106.02386934896</v>
      </c>
      <c r="I224">
        <v>-6.4679633371681599E-3</v>
      </c>
      <c r="J224">
        <v>0.99483934789571904</v>
      </c>
      <c r="K224">
        <v>-12.0317290328507</v>
      </c>
      <c r="L224">
        <v>1952.1232381223199</v>
      </c>
      <c r="M224">
        <v>-6.1634064888360096E-3</v>
      </c>
      <c r="N224">
        <v>0.99508234425559805</v>
      </c>
      <c r="O224">
        <v>-12.600499736629899</v>
      </c>
      <c r="P224">
        <v>1066.4818859034899</v>
      </c>
      <c r="Q224">
        <v>-1.1815015241402899E-2</v>
      </c>
      <c r="R224">
        <v>0.99057320107542501</v>
      </c>
      <c r="T224" t="str">
        <f t="shared" si="12"/>
        <v/>
      </c>
      <c r="U224" t="str">
        <f t="shared" si="13"/>
        <v/>
      </c>
      <c r="V224" t="str">
        <f t="shared" si="14"/>
        <v/>
      </c>
      <c r="W224" t="str">
        <f t="shared" si="15"/>
        <v/>
      </c>
    </row>
    <row r="225" spans="1:23" x14ac:dyDescent="0.25">
      <c r="A225">
        <v>224</v>
      </c>
      <c r="B225" t="s">
        <v>291</v>
      </c>
      <c r="C225">
        <v>-12.5128898819531</v>
      </c>
      <c r="D225">
        <v>1065.4222303598001</v>
      </c>
      <c r="E225">
        <v>-1.17445361335547E-2</v>
      </c>
      <c r="F225">
        <v>0.99062943136594395</v>
      </c>
      <c r="G225">
        <v>-13.6216851741501</v>
      </c>
      <c r="H225">
        <v>2106.02386934894</v>
      </c>
      <c r="I225">
        <v>-6.4679633371682197E-3</v>
      </c>
      <c r="J225">
        <v>0.99483934789571904</v>
      </c>
      <c r="K225">
        <v>-12.0317290328507</v>
      </c>
      <c r="L225">
        <v>1952.1232381223299</v>
      </c>
      <c r="M225">
        <v>-6.1634064888360001E-3</v>
      </c>
      <c r="N225">
        <v>0.99508234425559805</v>
      </c>
      <c r="O225">
        <v>-12.600499736629899</v>
      </c>
      <c r="P225">
        <v>1066.4818859034899</v>
      </c>
      <c r="Q225">
        <v>-1.1815015241402899E-2</v>
      </c>
      <c r="R225">
        <v>0.99057320107542501</v>
      </c>
      <c r="T225" t="str">
        <f t="shared" si="12"/>
        <v/>
      </c>
      <c r="U225" t="str">
        <f t="shared" si="13"/>
        <v/>
      </c>
      <c r="V225" t="str">
        <f t="shared" si="14"/>
        <v/>
      </c>
      <c r="W225" t="str">
        <f t="shared" si="15"/>
        <v/>
      </c>
    </row>
    <row r="226" spans="1:23" x14ac:dyDescent="0.25">
      <c r="A226">
        <v>225</v>
      </c>
      <c r="B226" t="s">
        <v>292</v>
      </c>
      <c r="C226">
        <v>2.5188045411394002</v>
      </c>
      <c r="D226">
        <v>1.05310548070307</v>
      </c>
      <c r="E226">
        <v>2.3917875153947499</v>
      </c>
      <c r="F226">
        <v>1.6766546009849899E-2</v>
      </c>
      <c r="G226">
        <v>2.8292055242552299</v>
      </c>
      <c r="H226">
        <v>1.08659920177323</v>
      </c>
      <c r="I226">
        <v>2.6037250162141001</v>
      </c>
      <c r="J226">
        <v>9.2216711722872807E-3</v>
      </c>
      <c r="K226">
        <v>-12.0317290328507</v>
      </c>
      <c r="L226">
        <v>1952.1232381223299</v>
      </c>
      <c r="M226">
        <v>-6.1634064888359801E-3</v>
      </c>
      <c r="N226">
        <v>0.99508234425559805</v>
      </c>
      <c r="O226">
        <v>2.4339249969474599</v>
      </c>
      <c r="P226">
        <v>1.0531856413998899</v>
      </c>
      <c r="Q226">
        <v>2.3110123242017302</v>
      </c>
      <c r="R226">
        <v>2.0832174171935801E-2</v>
      </c>
      <c r="T226" t="str">
        <f t="shared" si="12"/>
        <v>*</v>
      </c>
      <c r="U226" t="str">
        <f t="shared" si="13"/>
        <v>**</v>
      </c>
      <c r="V226" t="str">
        <f t="shared" si="14"/>
        <v/>
      </c>
      <c r="W226" t="str">
        <f t="shared" si="15"/>
        <v>*</v>
      </c>
    </row>
    <row r="227" spans="1:23" x14ac:dyDescent="0.25">
      <c r="A227">
        <v>226</v>
      </c>
      <c r="B227" t="s">
        <v>293</v>
      </c>
      <c r="C227">
        <v>-12.4840493956036</v>
      </c>
      <c r="D227">
        <v>1107.0864097819599</v>
      </c>
      <c r="E227">
        <v>-1.1276490511759E-2</v>
      </c>
      <c r="F227">
        <v>0.99100285299942503</v>
      </c>
      <c r="G227">
        <v>-13.5912811146968</v>
      </c>
      <c r="H227">
        <v>2225.33931167214</v>
      </c>
      <c r="I227">
        <v>-6.1075095574904398E-3</v>
      </c>
      <c r="J227">
        <v>0.99512694271467295</v>
      </c>
      <c r="K227">
        <v>-12.0317290328507</v>
      </c>
      <c r="L227">
        <v>1952.1232381223299</v>
      </c>
      <c r="M227">
        <v>-6.1634064888360096E-3</v>
      </c>
      <c r="N227">
        <v>0.99508234425559805</v>
      </c>
      <c r="O227">
        <v>-12.5807590523246</v>
      </c>
      <c r="P227">
        <v>1108.0558140344899</v>
      </c>
      <c r="Q227">
        <v>-1.13539037411097E-2</v>
      </c>
      <c r="R227">
        <v>0.99094109013292997</v>
      </c>
      <c r="T227" t="str">
        <f t="shared" si="12"/>
        <v/>
      </c>
      <c r="U227" t="str">
        <f t="shared" si="13"/>
        <v/>
      </c>
      <c r="V227" t="str">
        <f t="shared" si="14"/>
        <v/>
      </c>
      <c r="W227" t="str">
        <f t="shared" si="15"/>
        <v/>
      </c>
    </row>
    <row r="228" spans="1:23" x14ac:dyDescent="0.25">
      <c r="A228">
        <v>227</v>
      </c>
      <c r="B228" t="s">
        <v>294</v>
      </c>
      <c r="C228">
        <v>-12.4840493956037</v>
      </c>
      <c r="D228">
        <v>1107.0864097819799</v>
      </c>
      <c r="E228">
        <v>-1.12764905117588E-2</v>
      </c>
      <c r="F228">
        <v>0.99100285299942503</v>
      </c>
      <c r="G228">
        <v>-13.5912811146968</v>
      </c>
      <c r="H228">
        <v>2225.33931167214</v>
      </c>
      <c r="I228">
        <v>-6.1075095574904502E-3</v>
      </c>
      <c r="J228">
        <v>0.99512694271467295</v>
      </c>
      <c r="K228">
        <v>-12.0317290328507</v>
      </c>
      <c r="L228">
        <v>1952.1232381223299</v>
      </c>
      <c r="M228">
        <v>-6.1634064888359897E-3</v>
      </c>
      <c r="N228">
        <v>0.99508234425559805</v>
      </c>
      <c r="O228">
        <v>-12.5807590523246</v>
      </c>
      <c r="P228">
        <v>1108.0558140344999</v>
      </c>
      <c r="Q228">
        <v>-1.13539037411097E-2</v>
      </c>
      <c r="R228">
        <v>0.99094109013292997</v>
      </c>
      <c r="T228" t="str">
        <f t="shared" si="12"/>
        <v/>
      </c>
      <c r="U228" t="str">
        <f t="shared" si="13"/>
        <v/>
      </c>
      <c r="V228" t="str">
        <f t="shared" si="14"/>
        <v/>
      </c>
      <c r="W228" t="str">
        <f t="shared" si="15"/>
        <v/>
      </c>
    </row>
    <row r="229" spans="1:23" x14ac:dyDescent="0.25">
      <c r="A229">
        <v>228</v>
      </c>
      <c r="B229" t="s">
        <v>295</v>
      </c>
      <c r="C229">
        <v>-12.4840493956037</v>
      </c>
      <c r="D229">
        <v>1107.0864097819799</v>
      </c>
      <c r="E229">
        <v>-1.12764905117588E-2</v>
      </c>
      <c r="F229">
        <v>0.99100285299942503</v>
      </c>
      <c r="G229">
        <v>-13.5912811146968</v>
      </c>
      <c r="H229">
        <v>2225.33931167214</v>
      </c>
      <c r="I229">
        <v>-6.1075095574904398E-3</v>
      </c>
      <c r="J229">
        <v>0.99512694271467295</v>
      </c>
      <c r="K229">
        <v>-12.0317290328507</v>
      </c>
      <c r="L229">
        <v>1952.1232381223399</v>
      </c>
      <c r="M229">
        <v>-6.1634064888359602E-3</v>
      </c>
      <c r="N229">
        <v>0.99508234425559805</v>
      </c>
      <c r="O229">
        <v>-12.5807590523247</v>
      </c>
      <c r="P229">
        <v>1108.0558140345099</v>
      </c>
      <c r="Q229">
        <v>-1.1353903741109599E-2</v>
      </c>
      <c r="R229">
        <v>0.99094109013292997</v>
      </c>
      <c r="T229" t="str">
        <f t="shared" si="12"/>
        <v/>
      </c>
      <c r="U229" t="str">
        <f t="shared" si="13"/>
        <v/>
      </c>
      <c r="V229" t="str">
        <f t="shared" si="14"/>
        <v/>
      </c>
      <c r="W229" t="str">
        <f t="shared" si="15"/>
        <v/>
      </c>
    </row>
    <row r="230" spans="1:23" x14ac:dyDescent="0.25">
      <c r="A230">
        <v>229</v>
      </c>
      <c r="B230" t="s">
        <v>296</v>
      </c>
      <c r="C230">
        <v>2.6327523385204201</v>
      </c>
      <c r="D230">
        <v>1.0575129182377501</v>
      </c>
      <c r="E230">
        <v>2.48956990795693</v>
      </c>
      <c r="F230">
        <v>1.2789776292412E-2</v>
      </c>
      <c r="G230">
        <v>-13.5912811146968</v>
      </c>
      <c r="H230">
        <v>2225.33931167213</v>
      </c>
      <c r="I230">
        <v>-6.1075095574904597E-3</v>
      </c>
      <c r="J230">
        <v>0.99512694271467295</v>
      </c>
      <c r="K230">
        <v>4.4179315618201702</v>
      </c>
      <c r="L230">
        <v>1.1826973526709299</v>
      </c>
      <c r="M230">
        <v>3.7354709147213101</v>
      </c>
      <c r="N230">
        <v>1.87364235339959E-4</v>
      </c>
      <c r="O230">
        <v>2.53894698267918</v>
      </c>
      <c r="P230">
        <v>1.0578275150382499</v>
      </c>
      <c r="Q230">
        <v>2.4001521482331301</v>
      </c>
      <c r="R230">
        <v>1.63882585168258E-2</v>
      </c>
      <c r="T230" t="str">
        <f t="shared" si="12"/>
        <v>*</v>
      </c>
      <c r="U230" t="str">
        <f t="shared" si="13"/>
        <v/>
      </c>
      <c r="V230" t="str">
        <f t="shared" si="14"/>
        <v>***</v>
      </c>
      <c r="W230" t="str">
        <f t="shared" si="15"/>
        <v>*</v>
      </c>
    </row>
    <row r="231" spans="1:23" x14ac:dyDescent="0.25">
      <c r="A231">
        <v>230</v>
      </c>
      <c r="B231" t="s">
        <v>297</v>
      </c>
      <c r="C231">
        <v>-12.509158932952801</v>
      </c>
      <c r="D231">
        <v>1154.6910627991499</v>
      </c>
      <c r="E231">
        <v>-1.08333383152968E-2</v>
      </c>
      <c r="F231">
        <v>0.99135641568686605</v>
      </c>
      <c r="G231">
        <v>-13.5912811146968</v>
      </c>
      <c r="H231">
        <v>2225.33931167213</v>
      </c>
      <c r="I231">
        <v>-6.1075095574904597E-3</v>
      </c>
      <c r="J231">
        <v>0.99512694271467295</v>
      </c>
      <c r="K231">
        <v>-12.122802152314</v>
      </c>
      <c r="L231">
        <v>2259.2408278043499</v>
      </c>
      <c r="M231">
        <v>-5.3658742366547796E-3</v>
      </c>
      <c r="N231">
        <v>0.99571867233647005</v>
      </c>
      <c r="O231">
        <v>-12.602782266147701</v>
      </c>
      <c r="P231">
        <v>1155.62267378094</v>
      </c>
      <c r="Q231">
        <v>-1.09056204521448E-2</v>
      </c>
      <c r="R231">
        <v>0.99129874629265902</v>
      </c>
      <c r="T231" t="str">
        <f t="shared" si="12"/>
        <v/>
      </c>
      <c r="U231" t="str">
        <f t="shared" si="13"/>
        <v/>
      </c>
      <c r="V231" t="str">
        <f t="shared" si="14"/>
        <v/>
      </c>
      <c r="W231" t="str">
        <f t="shared" si="15"/>
        <v/>
      </c>
    </row>
    <row r="232" spans="1:23" x14ac:dyDescent="0.25">
      <c r="A232">
        <v>231</v>
      </c>
      <c r="B232" t="s">
        <v>298</v>
      </c>
      <c r="C232">
        <v>-12.509158932952801</v>
      </c>
      <c r="D232">
        <v>1154.6910627991399</v>
      </c>
      <c r="E232">
        <v>-1.0833338315296899E-2</v>
      </c>
      <c r="F232">
        <v>0.99135641568686605</v>
      </c>
      <c r="G232">
        <v>-13.5912811146968</v>
      </c>
      <c r="H232">
        <v>2225.33931167214</v>
      </c>
      <c r="I232">
        <v>-6.1075095574904302E-3</v>
      </c>
      <c r="J232">
        <v>0.99512694271467295</v>
      </c>
      <c r="K232">
        <v>-12.1228021523139</v>
      </c>
      <c r="L232">
        <v>2259.2408278043199</v>
      </c>
      <c r="M232">
        <v>-5.3658742366548204E-3</v>
      </c>
      <c r="N232">
        <v>0.99571867233647005</v>
      </c>
      <c r="O232">
        <v>-12.602782266147701</v>
      </c>
      <c r="P232">
        <v>1155.62267378096</v>
      </c>
      <c r="Q232">
        <v>-1.09056204521447E-2</v>
      </c>
      <c r="R232">
        <v>0.99129874629265902</v>
      </c>
      <c r="T232" t="str">
        <f t="shared" si="12"/>
        <v/>
      </c>
      <c r="U232" t="str">
        <f t="shared" si="13"/>
        <v/>
      </c>
      <c r="V232" t="str">
        <f t="shared" si="14"/>
        <v/>
      </c>
      <c r="W232" t="str">
        <f t="shared" si="15"/>
        <v/>
      </c>
    </row>
    <row r="233" spans="1:23" x14ac:dyDescent="0.25">
      <c r="A233">
        <v>232</v>
      </c>
      <c r="B233" t="s">
        <v>299</v>
      </c>
      <c r="C233">
        <v>-12.5091589329529</v>
      </c>
      <c r="D233">
        <v>1154.6910627991599</v>
      </c>
      <c r="E233">
        <v>-1.08333383152968E-2</v>
      </c>
      <c r="F233">
        <v>0.99135641568686705</v>
      </c>
      <c r="G233">
        <v>-13.5912811146968</v>
      </c>
      <c r="H233">
        <v>2225.33931167214</v>
      </c>
      <c r="I233">
        <v>-6.1075095574904398E-3</v>
      </c>
      <c r="J233">
        <v>0.99512694271467295</v>
      </c>
      <c r="K233">
        <v>-12.122802152314</v>
      </c>
      <c r="L233">
        <v>2259.2408278043899</v>
      </c>
      <c r="M233">
        <v>-5.3658742366546903E-3</v>
      </c>
      <c r="N233">
        <v>0.99571867233647005</v>
      </c>
      <c r="O233">
        <v>-12.602782266147701</v>
      </c>
      <c r="P233">
        <v>1155.62267378095</v>
      </c>
      <c r="Q233">
        <v>-1.09056204521447E-2</v>
      </c>
      <c r="R233">
        <v>0.99129874629265902</v>
      </c>
      <c r="T233" t="str">
        <f t="shared" si="12"/>
        <v/>
      </c>
      <c r="U233" t="str">
        <f t="shared" si="13"/>
        <v/>
      </c>
      <c r="V233" t="str">
        <f t="shared" si="14"/>
        <v/>
      </c>
      <c r="W233" t="str">
        <f t="shared" si="15"/>
        <v/>
      </c>
    </row>
    <row r="234" spans="1:23" x14ac:dyDescent="0.25">
      <c r="A234">
        <v>233</v>
      </c>
      <c r="B234" t="s">
        <v>300</v>
      </c>
      <c r="C234">
        <v>-12.509158932952801</v>
      </c>
      <c r="D234">
        <v>1154.6910627991399</v>
      </c>
      <c r="E234">
        <v>-1.0833338315296899E-2</v>
      </c>
      <c r="F234">
        <v>0.99135641568686605</v>
      </c>
      <c r="G234">
        <v>-13.5912811146968</v>
      </c>
      <c r="H234">
        <v>2225.33931167214</v>
      </c>
      <c r="I234">
        <v>-6.1075095574904398E-3</v>
      </c>
      <c r="J234">
        <v>0.99512694271467295</v>
      </c>
      <c r="K234">
        <v>-12.122802152314</v>
      </c>
      <c r="L234">
        <v>2259.2408278043799</v>
      </c>
      <c r="M234">
        <v>-5.3658742366547102E-3</v>
      </c>
      <c r="N234">
        <v>0.99571867233647005</v>
      </c>
      <c r="O234">
        <v>-12.602782266147701</v>
      </c>
      <c r="P234">
        <v>1155.62267378094</v>
      </c>
      <c r="Q234">
        <v>-1.09056204521448E-2</v>
      </c>
      <c r="R234">
        <v>0.99129874629265902</v>
      </c>
      <c r="T234" t="str">
        <f t="shared" si="12"/>
        <v/>
      </c>
      <c r="U234" t="str">
        <f t="shared" si="13"/>
        <v/>
      </c>
      <c r="V234" t="str">
        <f t="shared" si="14"/>
        <v/>
      </c>
      <c r="W234" t="str">
        <f t="shared" si="15"/>
        <v/>
      </c>
    </row>
    <row r="235" spans="1:23" x14ac:dyDescent="0.25">
      <c r="A235">
        <v>234</v>
      </c>
      <c r="B235" t="s">
        <v>301</v>
      </c>
      <c r="C235">
        <v>2.70071162616405</v>
      </c>
      <c r="D235">
        <v>1.06234576270684</v>
      </c>
      <c r="E235">
        <v>2.5422152758276102</v>
      </c>
      <c r="F235">
        <v>1.1015230594617601E-2</v>
      </c>
      <c r="G235">
        <v>2.9941214883371998</v>
      </c>
      <c r="H235">
        <v>1.0992949131774601</v>
      </c>
      <c r="I235">
        <v>2.7236744684671099</v>
      </c>
      <c r="J235">
        <v>6.4560106172946502E-3</v>
      </c>
      <c r="K235">
        <v>-12.122802152314</v>
      </c>
      <c r="L235">
        <v>2259.2408278043599</v>
      </c>
      <c r="M235">
        <v>-5.3658742366547597E-3</v>
      </c>
      <c r="N235">
        <v>0.99571867233647005</v>
      </c>
      <c r="O235">
        <v>2.6102670214535699</v>
      </c>
      <c r="P235">
        <v>1.0628380961980799</v>
      </c>
      <c r="Q235">
        <v>2.4559404022031699</v>
      </c>
      <c r="R235">
        <v>1.40516458927618E-2</v>
      </c>
      <c r="T235" t="str">
        <f t="shared" si="12"/>
        <v>*</v>
      </c>
      <c r="U235" t="str">
        <f t="shared" si="13"/>
        <v>**</v>
      </c>
      <c r="V235" t="str">
        <f t="shared" si="14"/>
        <v/>
      </c>
      <c r="W235" t="str">
        <f t="shared" si="15"/>
        <v>*</v>
      </c>
    </row>
    <row r="236" spans="1:23" x14ac:dyDescent="0.25">
      <c r="A236">
        <v>235</v>
      </c>
      <c r="B236" t="s">
        <v>302</v>
      </c>
      <c r="C236">
        <v>-12.4670793830687</v>
      </c>
      <c r="D236">
        <v>1206.7592127576399</v>
      </c>
      <c r="E236">
        <v>-1.0331041396882699E-2</v>
      </c>
      <c r="F236">
        <v>0.99175716819948501</v>
      </c>
      <c r="G236">
        <v>-13.538578478323</v>
      </c>
      <c r="H236">
        <v>2365.9923863417298</v>
      </c>
      <c r="I236">
        <v>-5.7221564010424501E-3</v>
      </c>
      <c r="J236">
        <v>0.99543440466839295</v>
      </c>
      <c r="K236">
        <v>-12.122802152314</v>
      </c>
      <c r="L236">
        <v>2259.2408278043599</v>
      </c>
      <c r="M236">
        <v>-5.3658742366547501E-3</v>
      </c>
      <c r="N236">
        <v>0.99571867233647005</v>
      </c>
      <c r="O236">
        <v>-12.5713539934463</v>
      </c>
      <c r="P236">
        <v>1207.87178800334</v>
      </c>
      <c r="Q236">
        <v>-1.0407854640124699E-2</v>
      </c>
      <c r="R236">
        <v>0.99169588339357795</v>
      </c>
      <c r="T236" t="str">
        <f t="shared" si="12"/>
        <v/>
      </c>
      <c r="U236" t="str">
        <f t="shared" si="13"/>
        <v/>
      </c>
      <c r="V236" t="str">
        <f t="shared" si="14"/>
        <v/>
      </c>
      <c r="W236" t="str">
        <f t="shared" si="15"/>
        <v/>
      </c>
    </row>
    <row r="237" spans="1:23" x14ac:dyDescent="0.25">
      <c r="A237">
        <v>236</v>
      </c>
      <c r="B237" t="s">
        <v>303</v>
      </c>
      <c r="C237">
        <v>-12.4670793830687</v>
      </c>
      <c r="D237">
        <v>1206.7592127576399</v>
      </c>
      <c r="E237">
        <v>-1.0331041396882699E-2</v>
      </c>
      <c r="F237">
        <v>0.99175716819948501</v>
      </c>
      <c r="G237">
        <v>-13.538578478323</v>
      </c>
      <c r="H237">
        <v>2365.9923863417398</v>
      </c>
      <c r="I237">
        <v>-5.7221564010424397E-3</v>
      </c>
      <c r="J237">
        <v>0.99543440466839295</v>
      </c>
      <c r="K237">
        <v>-12.122802152314</v>
      </c>
      <c r="L237">
        <v>2259.2408278043599</v>
      </c>
      <c r="M237">
        <v>-5.3658742366547501E-3</v>
      </c>
      <c r="N237">
        <v>0.99571867233647005</v>
      </c>
      <c r="O237">
        <v>-12.5713539934463</v>
      </c>
      <c r="P237">
        <v>1207.87178800334</v>
      </c>
      <c r="Q237">
        <v>-1.04078546401248E-2</v>
      </c>
      <c r="R237">
        <v>0.99169588339357795</v>
      </c>
      <c r="T237" t="str">
        <f t="shared" si="12"/>
        <v/>
      </c>
      <c r="U237" t="str">
        <f t="shared" si="13"/>
        <v/>
      </c>
      <c r="V237" t="str">
        <f t="shared" si="14"/>
        <v/>
      </c>
      <c r="W237" t="str">
        <f t="shared" si="15"/>
        <v/>
      </c>
    </row>
    <row r="238" spans="1:23" x14ac:dyDescent="0.25">
      <c r="A238">
        <v>237</v>
      </c>
      <c r="B238" t="s">
        <v>304</v>
      </c>
      <c r="C238">
        <v>-12.4670793830688</v>
      </c>
      <c r="D238">
        <v>1206.75921275766</v>
      </c>
      <c r="E238">
        <v>-1.0331041396882601E-2</v>
      </c>
      <c r="F238">
        <v>0.99175716819948501</v>
      </c>
      <c r="G238">
        <v>-13.538578478323</v>
      </c>
      <c r="H238">
        <v>2365.9923863417498</v>
      </c>
      <c r="I238">
        <v>-5.7221564010423998E-3</v>
      </c>
      <c r="J238">
        <v>0.99543440466839395</v>
      </c>
      <c r="K238">
        <v>-12.122802152314</v>
      </c>
      <c r="L238">
        <v>2259.2408278043699</v>
      </c>
      <c r="M238">
        <v>-5.3658742366547302E-3</v>
      </c>
      <c r="N238">
        <v>0.99571867233647005</v>
      </c>
      <c r="O238">
        <v>-12.5713539934463</v>
      </c>
      <c r="P238">
        <v>1207.87178800334</v>
      </c>
      <c r="Q238">
        <v>-1.0407854640124699E-2</v>
      </c>
      <c r="R238">
        <v>0.99169588339357795</v>
      </c>
      <c r="T238" t="str">
        <f t="shared" si="12"/>
        <v/>
      </c>
      <c r="U238" t="str">
        <f t="shared" si="13"/>
        <v/>
      </c>
      <c r="V238" t="str">
        <f t="shared" si="14"/>
        <v/>
      </c>
      <c r="W238" t="str">
        <f t="shared" si="15"/>
        <v/>
      </c>
    </row>
    <row r="239" spans="1:23" x14ac:dyDescent="0.25">
      <c r="A239">
        <v>238</v>
      </c>
      <c r="B239" t="s">
        <v>305</v>
      </c>
      <c r="C239">
        <v>-12.4670793830688</v>
      </c>
      <c r="D239">
        <v>1206.7592127576499</v>
      </c>
      <c r="E239">
        <v>-1.0331041396882601E-2</v>
      </c>
      <c r="F239">
        <v>0.99175716819948501</v>
      </c>
      <c r="G239">
        <v>-13.538578478323</v>
      </c>
      <c r="H239">
        <v>2365.9923863416998</v>
      </c>
      <c r="I239">
        <v>-5.7221564010425099E-3</v>
      </c>
      <c r="J239">
        <v>0.99543440466839295</v>
      </c>
      <c r="K239">
        <v>-12.122802152314</v>
      </c>
      <c r="L239">
        <v>2259.2408278043799</v>
      </c>
      <c r="M239">
        <v>-5.3658742366547198E-3</v>
      </c>
      <c r="N239">
        <v>0.99571867233647005</v>
      </c>
      <c r="O239">
        <v>-12.5713539934463</v>
      </c>
      <c r="P239">
        <v>1207.87178800334</v>
      </c>
      <c r="Q239">
        <v>-1.0407854640124699E-2</v>
      </c>
      <c r="R239">
        <v>0.99169588339357795</v>
      </c>
      <c r="T239" t="str">
        <f t="shared" si="12"/>
        <v/>
      </c>
      <c r="U239" t="str">
        <f t="shared" si="13"/>
        <v/>
      </c>
      <c r="V239" t="str">
        <f t="shared" si="14"/>
        <v/>
      </c>
      <c r="W239" t="str">
        <f t="shared" si="15"/>
        <v/>
      </c>
    </row>
    <row r="240" spans="1:23" x14ac:dyDescent="0.25">
      <c r="A240">
        <v>239</v>
      </c>
      <c r="B240" t="s">
        <v>306</v>
      </c>
      <c r="C240">
        <v>2.8429060668606501</v>
      </c>
      <c r="D240">
        <v>1.06895191876865</v>
      </c>
      <c r="E240">
        <v>2.6595266044664201</v>
      </c>
      <c r="F240">
        <v>7.8250549715148197E-3</v>
      </c>
      <c r="G240">
        <v>3.2030518197856899</v>
      </c>
      <c r="H240">
        <v>1.1174076500744401</v>
      </c>
      <c r="I240">
        <v>2.8665024976089102</v>
      </c>
      <c r="J240">
        <v>4.1503488437581197E-3</v>
      </c>
      <c r="K240">
        <v>-12.122802152314</v>
      </c>
      <c r="L240">
        <v>2259.2408278043699</v>
      </c>
      <c r="M240">
        <v>-5.3658742366547302E-3</v>
      </c>
      <c r="N240">
        <v>0.99571867233647005</v>
      </c>
      <c r="O240">
        <v>2.7429286545896399</v>
      </c>
      <c r="P240">
        <v>1.0697963001317401</v>
      </c>
      <c r="Q240">
        <v>2.5639728369334098</v>
      </c>
      <c r="R240">
        <v>1.0348164274615899E-2</v>
      </c>
      <c r="T240" t="str">
        <f t="shared" si="12"/>
        <v>**</v>
      </c>
      <c r="U240" t="str">
        <f t="shared" si="13"/>
        <v>**</v>
      </c>
      <c r="V240" t="str">
        <f t="shared" si="14"/>
        <v/>
      </c>
      <c r="W240" t="str">
        <f t="shared" si="15"/>
        <v>*</v>
      </c>
    </row>
    <row r="241" spans="1:23" x14ac:dyDescent="0.25">
      <c r="A241">
        <v>240</v>
      </c>
      <c r="B241" t="s">
        <v>307</v>
      </c>
      <c r="C241">
        <v>-12.4284152196562</v>
      </c>
      <c r="D241">
        <v>1272.58111304217</v>
      </c>
      <c r="E241">
        <v>-9.7663049469164601E-3</v>
      </c>
      <c r="F241">
        <v>0.99220773993884503</v>
      </c>
      <c r="G241">
        <v>-13.4667784418005</v>
      </c>
      <c r="H241">
        <v>2550.4102665982</v>
      </c>
      <c r="I241">
        <v>-5.2802400532063502E-3</v>
      </c>
      <c r="J241">
        <v>0.99578699756129696</v>
      </c>
      <c r="K241">
        <v>-12.122802152314</v>
      </c>
      <c r="L241">
        <v>2259.2408278043499</v>
      </c>
      <c r="M241">
        <v>-5.3658742366547701E-3</v>
      </c>
      <c r="N241">
        <v>0.99571867233647005</v>
      </c>
      <c r="O241">
        <v>-12.5444766612967</v>
      </c>
      <c r="P241">
        <v>1274.0177285493301</v>
      </c>
      <c r="Q241">
        <v>-9.8463909725813106E-3</v>
      </c>
      <c r="R241">
        <v>0.99214384360780095</v>
      </c>
      <c r="T241" t="str">
        <f t="shared" si="12"/>
        <v/>
      </c>
      <c r="U241" t="str">
        <f t="shared" si="13"/>
        <v/>
      </c>
      <c r="V241" t="str">
        <f t="shared" si="14"/>
        <v/>
      </c>
      <c r="W241" t="str">
        <f t="shared" si="15"/>
        <v/>
      </c>
    </row>
    <row r="242" spans="1:23" x14ac:dyDescent="0.25">
      <c r="A242">
        <v>241</v>
      </c>
      <c r="B242" t="s">
        <v>308</v>
      </c>
      <c r="C242">
        <v>-12.4284152196562</v>
      </c>
      <c r="D242">
        <v>1272.58111304216</v>
      </c>
      <c r="E242">
        <v>-9.7663049469165104E-3</v>
      </c>
      <c r="F242">
        <v>0.99220773993884503</v>
      </c>
      <c r="G242">
        <v>-13.4667784418005</v>
      </c>
      <c r="H242">
        <v>2550.41026659816</v>
      </c>
      <c r="I242">
        <v>-5.28024005320643E-3</v>
      </c>
      <c r="J242">
        <v>0.99578699756129696</v>
      </c>
      <c r="K242">
        <v>-12.122802152314</v>
      </c>
      <c r="L242">
        <v>2259.2408278043599</v>
      </c>
      <c r="M242">
        <v>-5.3658742366547597E-3</v>
      </c>
      <c r="N242">
        <v>0.99571867233647005</v>
      </c>
      <c r="O242">
        <v>-12.5444766612967</v>
      </c>
      <c r="P242">
        <v>1274.0177285493401</v>
      </c>
      <c r="Q242">
        <v>-9.8463909725812308E-3</v>
      </c>
      <c r="R242">
        <v>0.99214384360780095</v>
      </c>
      <c r="T242" t="str">
        <f t="shared" si="12"/>
        <v/>
      </c>
      <c r="U242" t="str">
        <f t="shared" si="13"/>
        <v/>
      </c>
      <c r="V242" t="str">
        <f t="shared" si="14"/>
        <v/>
      </c>
      <c r="W242" t="str">
        <f t="shared" si="15"/>
        <v/>
      </c>
    </row>
    <row r="243" spans="1:23" x14ac:dyDescent="0.25">
      <c r="A243">
        <v>242</v>
      </c>
      <c r="B243" t="s">
        <v>309</v>
      </c>
      <c r="C243">
        <v>-12.4284152196562</v>
      </c>
      <c r="D243">
        <v>1272.58111304215</v>
      </c>
      <c r="E243">
        <v>-9.7663049469165694E-3</v>
      </c>
      <c r="F243">
        <v>0.99220773993884503</v>
      </c>
      <c r="G243">
        <v>-13.4667784418005</v>
      </c>
      <c r="H243">
        <v>2550.4102665982</v>
      </c>
      <c r="I243">
        <v>-5.2802400532063597E-3</v>
      </c>
      <c r="J243">
        <v>0.99578699756129696</v>
      </c>
      <c r="K243">
        <v>-12.122802152314</v>
      </c>
      <c r="L243">
        <v>2259.2408278043699</v>
      </c>
      <c r="M243">
        <v>-5.3658742366547302E-3</v>
      </c>
      <c r="N243">
        <v>0.99571867233647005</v>
      </c>
      <c r="O243">
        <v>-12.5444766612967</v>
      </c>
      <c r="P243">
        <v>1274.0177285493501</v>
      </c>
      <c r="Q243">
        <v>-9.84639097258121E-3</v>
      </c>
      <c r="R243">
        <v>0.99214384360780095</v>
      </c>
      <c r="T243" t="str">
        <f t="shared" si="12"/>
        <v/>
      </c>
      <c r="U243" t="str">
        <f t="shared" si="13"/>
        <v/>
      </c>
      <c r="V243" t="str">
        <f t="shared" si="14"/>
        <v/>
      </c>
      <c r="W243" t="str">
        <f t="shared" si="15"/>
        <v/>
      </c>
    </row>
    <row r="244" spans="1:23" x14ac:dyDescent="0.25">
      <c r="A244">
        <v>243</v>
      </c>
      <c r="B244" t="s">
        <v>310</v>
      </c>
      <c r="C244">
        <v>-12.4284152196562</v>
      </c>
      <c r="D244">
        <v>1272.58111304218</v>
      </c>
      <c r="E244">
        <v>-9.7663049469164306E-3</v>
      </c>
      <c r="F244">
        <v>0.99220773993884503</v>
      </c>
      <c r="G244">
        <v>-13.4667784418005</v>
      </c>
      <c r="H244">
        <v>2550.41026659818</v>
      </c>
      <c r="I244">
        <v>-5.2802400532063996E-3</v>
      </c>
      <c r="J244">
        <v>0.99578699756129696</v>
      </c>
      <c r="K244">
        <v>-12.122802152314</v>
      </c>
      <c r="L244">
        <v>2259.2408278043499</v>
      </c>
      <c r="M244">
        <v>-5.3658742366547701E-3</v>
      </c>
      <c r="N244">
        <v>0.99571867233647005</v>
      </c>
      <c r="O244">
        <v>-12.5444766612967</v>
      </c>
      <c r="P244">
        <v>1274.0177285493201</v>
      </c>
      <c r="Q244">
        <v>-9.8463909725813401E-3</v>
      </c>
      <c r="R244">
        <v>0.99214384360779995</v>
      </c>
      <c r="T244" t="str">
        <f t="shared" si="12"/>
        <v/>
      </c>
      <c r="U244" t="str">
        <f t="shared" si="13"/>
        <v/>
      </c>
      <c r="V244" t="str">
        <f t="shared" si="14"/>
        <v/>
      </c>
      <c r="W244" t="str">
        <f t="shared" si="15"/>
        <v/>
      </c>
    </row>
    <row r="245" spans="1:23" x14ac:dyDescent="0.25">
      <c r="A245">
        <v>244</v>
      </c>
      <c r="B245" t="s">
        <v>311</v>
      </c>
      <c r="C245">
        <v>3.00261423909734</v>
      </c>
      <c r="D245">
        <v>1.0772939343968599</v>
      </c>
      <c r="E245">
        <v>2.7871819781278302</v>
      </c>
      <c r="F245">
        <v>5.3168612355601504E-3</v>
      </c>
      <c r="G245">
        <v>3.4738040800876102</v>
      </c>
      <c r="H245">
        <v>1.1432426645601701</v>
      </c>
      <c r="I245">
        <v>3.0385535702729101</v>
      </c>
      <c r="J245">
        <v>2.3771683594170298E-3</v>
      </c>
      <c r="K245">
        <v>-12.122802152314</v>
      </c>
      <c r="L245">
        <v>2259.2408278043699</v>
      </c>
      <c r="M245">
        <v>-5.3658742366547302E-3</v>
      </c>
      <c r="N245">
        <v>0.99571867233647005</v>
      </c>
      <c r="O245">
        <v>2.8926030237749401</v>
      </c>
      <c r="P245">
        <v>1.07865904057146</v>
      </c>
      <c r="Q245">
        <v>2.6816657673795499</v>
      </c>
      <c r="R245">
        <v>7.3256610148176296E-3</v>
      </c>
      <c r="T245" t="str">
        <f t="shared" si="12"/>
        <v>**</v>
      </c>
      <c r="U245" t="str">
        <f t="shared" si="13"/>
        <v>**</v>
      </c>
      <c r="V245" t="str">
        <f t="shared" si="14"/>
        <v/>
      </c>
      <c r="W245" t="str">
        <f t="shared" si="15"/>
        <v>**</v>
      </c>
    </row>
    <row r="246" spans="1:23" x14ac:dyDescent="0.25">
      <c r="A246">
        <v>245</v>
      </c>
      <c r="B246" t="s">
        <v>312</v>
      </c>
      <c r="C246">
        <v>-12.3142273067175</v>
      </c>
      <c r="D246">
        <v>1359.9734315236201</v>
      </c>
      <c r="E246">
        <v>-9.0547557924873893E-3</v>
      </c>
      <c r="F246">
        <v>0.99277544887327696</v>
      </c>
      <c r="G246">
        <v>-13.2291033403315</v>
      </c>
      <c r="H246">
        <v>2857.16983499354</v>
      </c>
      <c r="I246">
        <v>-4.6301424501639602E-3</v>
      </c>
      <c r="J246">
        <v>0.99630569402459102</v>
      </c>
      <c r="K246">
        <v>-12.122802152314</v>
      </c>
      <c r="L246">
        <v>2259.2408278043699</v>
      </c>
      <c r="M246">
        <v>-5.3658742366547198E-3</v>
      </c>
      <c r="N246">
        <v>0.99571867233647005</v>
      </c>
      <c r="O246">
        <v>-12.4494860953751</v>
      </c>
      <c r="P246">
        <v>1359.1152158810601</v>
      </c>
      <c r="Q246">
        <v>-9.1599931704867202E-3</v>
      </c>
      <c r="R246">
        <v>0.99269148507642102</v>
      </c>
      <c r="T246" t="str">
        <f t="shared" si="12"/>
        <v/>
      </c>
      <c r="U246" t="str">
        <f t="shared" si="13"/>
        <v/>
      </c>
      <c r="V246" t="str">
        <f t="shared" si="14"/>
        <v/>
      </c>
      <c r="W246" t="str">
        <f t="shared" si="15"/>
        <v/>
      </c>
    </row>
    <row r="247" spans="1:23" x14ac:dyDescent="0.25">
      <c r="A247">
        <v>246</v>
      </c>
      <c r="B247" t="s">
        <v>313</v>
      </c>
      <c r="C247">
        <v>3.2551116122677599</v>
      </c>
      <c r="D247">
        <v>1.0820493203542501</v>
      </c>
      <c r="E247">
        <v>3.0082839580751002</v>
      </c>
      <c r="F247">
        <v>2.6272752761609401E-3</v>
      </c>
      <c r="G247">
        <v>-13.2291033403316</v>
      </c>
      <c r="H247">
        <v>2857.16983499359</v>
      </c>
      <c r="I247">
        <v>-4.63014245016389E-3</v>
      </c>
      <c r="J247">
        <v>0.99630569402459102</v>
      </c>
      <c r="K247">
        <v>4.7316558258153298</v>
      </c>
      <c r="L247">
        <v>1.2529467842775399</v>
      </c>
      <c r="M247">
        <v>3.77642201982556</v>
      </c>
      <c r="N247">
        <v>1.5909733840963701E-4</v>
      </c>
      <c r="O247">
        <v>3.1293900301048199</v>
      </c>
      <c r="P247">
        <v>1.0859860975839599</v>
      </c>
      <c r="Q247">
        <v>2.8816115022714501</v>
      </c>
      <c r="R247">
        <v>3.9564722070213601E-3</v>
      </c>
      <c r="T247" t="str">
        <f t="shared" si="12"/>
        <v>**</v>
      </c>
      <c r="U247" t="str">
        <f t="shared" si="13"/>
        <v/>
      </c>
      <c r="V247" t="str">
        <f t="shared" si="14"/>
        <v>***</v>
      </c>
      <c r="W247" t="str">
        <f t="shared" si="15"/>
        <v>**</v>
      </c>
    </row>
    <row r="248" spans="1:23" x14ac:dyDescent="0.25">
      <c r="A248">
        <v>247</v>
      </c>
      <c r="B248" t="s">
        <v>314</v>
      </c>
      <c r="C248">
        <v>-12.262072946002201</v>
      </c>
      <c r="D248">
        <v>1447.9712608595901</v>
      </c>
      <c r="E248">
        <v>-8.4684504986119406E-3</v>
      </c>
      <c r="F248">
        <v>0.993243234853176</v>
      </c>
      <c r="G248">
        <v>-13.2291033403315</v>
      </c>
      <c r="H248">
        <v>2857.16983499354</v>
      </c>
      <c r="I248">
        <v>-4.6301424501639602E-3</v>
      </c>
      <c r="J248">
        <v>0.99630569402459102</v>
      </c>
      <c r="K248">
        <v>-12.081252024736999</v>
      </c>
      <c r="L248">
        <v>2787.9360504638198</v>
      </c>
      <c r="M248">
        <v>-4.3334035666733103E-3</v>
      </c>
      <c r="N248">
        <v>0.99654245501961303</v>
      </c>
      <c r="O248">
        <v>-12.4161906940123</v>
      </c>
      <c r="P248">
        <v>1446.86215567983</v>
      </c>
      <c r="Q248">
        <v>-8.5814606770044394E-3</v>
      </c>
      <c r="R248">
        <v>0.99315306905312495</v>
      </c>
      <c r="T248" t="str">
        <f t="shared" si="12"/>
        <v/>
      </c>
      <c r="U248" t="str">
        <f t="shared" si="13"/>
        <v/>
      </c>
      <c r="V248" t="str">
        <f t="shared" si="14"/>
        <v/>
      </c>
      <c r="W248" t="str">
        <f t="shared" si="15"/>
        <v/>
      </c>
    </row>
    <row r="249" spans="1:23" x14ac:dyDescent="0.25">
      <c r="A249">
        <v>248</v>
      </c>
      <c r="B249" t="s">
        <v>315</v>
      </c>
      <c r="C249">
        <v>-12.262072946002201</v>
      </c>
      <c r="D249">
        <v>1447.9712608596001</v>
      </c>
      <c r="E249">
        <v>-8.4684504986119007E-3</v>
      </c>
      <c r="F249">
        <v>0.993243234853176</v>
      </c>
      <c r="G249">
        <v>-13.2291033403316</v>
      </c>
      <c r="H249">
        <v>2857.16983499358</v>
      </c>
      <c r="I249">
        <v>-4.6301424501639004E-3</v>
      </c>
      <c r="J249">
        <v>0.99630569402459102</v>
      </c>
      <c r="K249">
        <v>-12.081252024736999</v>
      </c>
      <c r="L249">
        <v>2787.9360504638198</v>
      </c>
      <c r="M249">
        <v>-4.3334035666733103E-3</v>
      </c>
      <c r="N249">
        <v>0.99654245501961303</v>
      </c>
      <c r="O249">
        <v>-12.4161906940123</v>
      </c>
      <c r="P249">
        <v>1446.86215567983</v>
      </c>
      <c r="Q249">
        <v>-8.5814606770044603E-3</v>
      </c>
      <c r="R249">
        <v>0.99315306905312495</v>
      </c>
      <c r="T249" t="str">
        <f t="shared" si="12"/>
        <v/>
      </c>
      <c r="U249" t="str">
        <f t="shared" si="13"/>
        <v/>
      </c>
      <c r="V249" t="str">
        <f t="shared" si="14"/>
        <v/>
      </c>
      <c r="W249" t="str">
        <f t="shared" si="15"/>
        <v/>
      </c>
    </row>
    <row r="250" spans="1:23" x14ac:dyDescent="0.25">
      <c r="A250">
        <v>249</v>
      </c>
      <c r="B250" t="s">
        <v>316</v>
      </c>
      <c r="C250">
        <v>-12.262072946002201</v>
      </c>
      <c r="D250">
        <v>1447.9712608596001</v>
      </c>
      <c r="E250">
        <v>-8.4684504986119007E-3</v>
      </c>
      <c r="F250">
        <v>0.993243234853176</v>
      </c>
      <c r="G250">
        <v>-13.2291033403316</v>
      </c>
      <c r="H250">
        <v>2857.16983499358</v>
      </c>
      <c r="I250">
        <v>-4.63014245016389E-3</v>
      </c>
      <c r="J250">
        <v>0.99630569402459102</v>
      </c>
      <c r="K250">
        <v>-12.081252024736999</v>
      </c>
      <c r="L250">
        <v>2787.9360504637998</v>
      </c>
      <c r="M250">
        <v>-4.3334035666733398E-3</v>
      </c>
      <c r="N250">
        <v>0.99654245501961303</v>
      </c>
      <c r="O250">
        <v>-12.4161906940123</v>
      </c>
      <c r="P250">
        <v>1446.86215567981</v>
      </c>
      <c r="Q250">
        <v>-8.5814606770045296E-3</v>
      </c>
      <c r="R250">
        <v>0.99315306905312495</v>
      </c>
      <c r="T250" t="str">
        <f t="shared" si="12"/>
        <v/>
      </c>
      <c r="U250" t="str">
        <f t="shared" si="13"/>
        <v/>
      </c>
      <c r="V250" t="str">
        <f t="shared" si="14"/>
        <v/>
      </c>
      <c r="W250" t="str">
        <f t="shared" si="15"/>
        <v/>
      </c>
    </row>
    <row r="251" spans="1:23" x14ac:dyDescent="0.25">
      <c r="A251">
        <v>250</v>
      </c>
      <c r="B251" t="s">
        <v>317</v>
      </c>
      <c r="C251">
        <v>-12.262072946002201</v>
      </c>
      <c r="D251">
        <v>1447.9712608596001</v>
      </c>
      <c r="E251">
        <v>-8.4684504986118903E-3</v>
      </c>
      <c r="F251">
        <v>0.993243234853176</v>
      </c>
      <c r="G251">
        <v>-13.2291033403316</v>
      </c>
      <c r="H251">
        <v>2857.16983499358</v>
      </c>
      <c r="I251">
        <v>-4.63014245016389E-3</v>
      </c>
      <c r="J251">
        <v>0.99630569402459102</v>
      </c>
      <c r="K251">
        <v>-12.081252024736999</v>
      </c>
      <c r="L251">
        <v>2787.9360504637998</v>
      </c>
      <c r="M251">
        <v>-4.3334035666733302E-3</v>
      </c>
      <c r="N251">
        <v>0.99654245501961303</v>
      </c>
      <c r="O251">
        <v>-12.4161906940123</v>
      </c>
      <c r="P251">
        <v>1446.86215567982</v>
      </c>
      <c r="Q251">
        <v>-8.5814606770044898E-3</v>
      </c>
      <c r="R251">
        <v>0.99315306905312495</v>
      </c>
      <c r="T251" t="str">
        <f t="shared" si="12"/>
        <v/>
      </c>
      <c r="U251" t="str">
        <f t="shared" si="13"/>
        <v/>
      </c>
      <c r="V251" t="str">
        <f t="shared" si="14"/>
        <v/>
      </c>
      <c r="W251" t="str">
        <f t="shared" si="15"/>
        <v/>
      </c>
    </row>
    <row r="252" spans="1:23" x14ac:dyDescent="0.25">
      <c r="A252">
        <v>251</v>
      </c>
      <c r="B252" t="s">
        <v>318</v>
      </c>
      <c r="C252">
        <v>-12.262072946002201</v>
      </c>
      <c r="D252">
        <v>1447.9712608595901</v>
      </c>
      <c r="E252">
        <v>-8.4684504986119406E-3</v>
      </c>
      <c r="F252">
        <v>0.993243234853176</v>
      </c>
      <c r="G252">
        <v>-13.2291033403316</v>
      </c>
      <c r="H252">
        <v>2857.16983499358</v>
      </c>
      <c r="I252">
        <v>-4.6301424501639004E-3</v>
      </c>
      <c r="J252">
        <v>0.99630569402459102</v>
      </c>
      <c r="K252">
        <v>-12.081252024736999</v>
      </c>
      <c r="L252">
        <v>2787.9360504638198</v>
      </c>
      <c r="M252">
        <v>-4.3334035666732999E-3</v>
      </c>
      <c r="N252">
        <v>0.99654245501961303</v>
      </c>
      <c r="O252">
        <v>-12.4161906940123</v>
      </c>
      <c r="P252">
        <v>1446.86215567982</v>
      </c>
      <c r="Q252">
        <v>-8.5814606770044793E-3</v>
      </c>
      <c r="R252">
        <v>0.99315306905312495</v>
      </c>
      <c r="T252" t="str">
        <f t="shared" si="12"/>
        <v/>
      </c>
      <c r="U252" t="str">
        <f t="shared" si="13"/>
        <v/>
      </c>
      <c r="V252" t="str">
        <f t="shared" si="14"/>
        <v/>
      </c>
      <c r="W252" t="str">
        <f t="shared" si="15"/>
        <v/>
      </c>
    </row>
    <row r="253" spans="1:23" x14ac:dyDescent="0.25">
      <c r="A253">
        <v>252</v>
      </c>
      <c r="B253" t="s">
        <v>319</v>
      </c>
      <c r="C253">
        <v>-12.262072946002201</v>
      </c>
      <c r="D253">
        <v>1447.9712608595901</v>
      </c>
      <c r="E253">
        <v>-8.4684504986119701E-3</v>
      </c>
      <c r="F253">
        <v>0.993243234853176</v>
      </c>
      <c r="G253">
        <v>-13.2291033403316</v>
      </c>
      <c r="H253">
        <v>2857.16983499358</v>
      </c>
      <c r="I253">
        <v>-4.6301424501639004E-3</v>
      </c>
      <c r="J253">
        <v>0.99630569402459102</v>
      </c>
      <c r="K253">
        <v>-12.081252024736999</v>
      </c>
      <c r="L253">
        <v>2787.9360504637998</v>
      </c>
      <c r="M253">
        <v>-4.3334035666733302E-3</v>
      </c>
      <c r="N253">
        <v>0.99654245501961303</v>
      </c>
      <c r="O253">
        <v>-12.4161906940123</v>
      </c>
      <c r="P253">
        <v>1446.86215567981</v>
      </c>
      <c r="Q253">
        <v>-8.5814606770045505E-3</v>
      </c>
      <c r="R253">
        <v>0.99315306905312495</v>
      </c>
      <c r="T253" t="str">
        <f t="shared" si="12"/>
        <v/>
      </c>
      <c r="U253" t="str">
        <f t="shared" si="13"/>
        <v/>
      </c>
      <c r="V253" t="str">
        <f t="shared" si="14"/>
        <v/>
      </c>
      <c r="W253" t="str">
        <f t="shared" si="15"/>
        <v/>
      </c>
    </row>
    <row r="254" spans="1:23" x14ac:dyDescent="0.25">
      <c r="A254">
        <v>253</v>
      </c>
      <c r="B254" t="s">
        <v>320</v>
      </c>
      <c r="C254">
        <v>3.4532184036551898</v>
      </c>
      <c r="D254">
        <v>1.0938749616738199</v>
      </c>
      <c r="E254">
        <v>3.1568675805241599</v>
      </c>
      <c r="F254">
        <v>1.5947374862801901E-3</v>
      </c>
      <c r="G254">
        <v>3.9598852796057198</v>
      </c>
      <c r="H254">
        <v>1.16100797239634</v>
      </c>
      <c r="I254">
        <v>3.4107304805430898</v>
      </c>
      <c r="J254">
        <v>6.4789100179234497E-4</v>
      </c>
      <c r="K254">
        <v>-12.081252024736999</v>
      </c>
      <c r="L254">
        <v>2787.9360504637498</v>
      </c>
      <c r="M254">
        <v>-4.3334035666733996E-3</v>
      </c>
      <c r="N254">
        <v>0.99654245501961303</v>
      </c>
      <c r="O254">
        <v>3.3134777593532698</v>
      </c>
      <c r="P254">
        <v>1.0996193773278</v>
      </c>
      <c r="Q254">
        <v>3.0132951707393598</v>
      </c>
      <c r="R254">
        <v>2.5842742749709099E-3</v>
      </c>
      <c r="T254" t="str">
        <f t="shared" si="12"/>
        <v>**</v>
      </c>
      <c r="U254" t="str">
        <f t="shared" si="13"/>
        <v>***</v>
      </c>
      <c r="V254" t="str">
        <f t="shared" si="14"/>
        <v/>
      </c>
      <c r="W254" t="str">
        <f t="shared" si="15"/>
        <v>**</v>
      </c>
    </row>
    <row r="255" spans="1:23" x14ac:dyDescent="0.25">
      <c r="A255">
        <v>254</v>
      </c>
      <c r="B255" t="s">
        <v>321</v>
      </c>
      <c r="C255">
        <v>-12.2589263500694</v>
      </c>
      <c r="D255">
        <v>1556.1682602140199</v>
      </c>
      <c r="E255">
        <v>-7.87763551248849E-3</v>
      </c>
      <c r="F255">
        <v>0.99371462125779297</v>
      </c>
      <c r="G255">
        <v>-13.140147696007499</v>
      </c>
      <c r="H255">
        <v>3179.44750527208</v>
      </c>
      <c r="I255">
        <v>-4.1328399585836197E-3</v>
      </c>
      <c r="J255">
        <v>0.99670248019192098</v>
      </c>
      <c r="K255">
        <v>-12.081252024736999</v>
      </c>
      <c r="L255">
        <v>2787.9360504638298</v>
      </c>
      <c r="M255">
        <v>-4.3334035666732999E-3</v>
      </c>
      <c r="N255">
        <v>0.99654245501961303</v>
      </c>
      <c r="O255">
        <v>-12.438921983866701</v>
      </c>
      <c r="P255">
        <v>1556.18536385364</v>
      </c>
      <c r="Q255">
        <v>-7.9932135803306905E-3</v>
      </c>
      <c r="R255">
        <v>0.99362240620542697</v>
      </c>
      <c r="T255" t="str">
        <f t="shared" si="12"/>
        <v/>
      </c>
      <c r="U255" t="str">
        <f t="shared" si="13"/>
        <v/>
      </c>
      <c r="V255" t="str">
        <f t="shared" si="14"/>
        <v/>
      </c>
      <c r="W255" t="str">
        <f t="shared" si="15"/>
        <v/>
      </c>
    </row>
    <row r="256" spans="1:23" x14ac:dyDescent="0.25">
      <c r="A256">
        <v>255</v>
      </c>
      <c r="B256" t="s">
        <v>322</v>
      </c>
      <c r="C256">
        <v>3.63045345189397</v>
      </c>
      <c r="D256">
        <v>1.1109980449186201</v>
      </c>
      <c r="E256">
        <v>3.2677406305966099</v>
      </c>
      <c r="F256">
        <v>1.08409665475588E-3</v>
      </c>
      <c r="G256">
        <v>4.3588254628155996</v>
      </c>
      <c r="H256">
        <v>1.2153921820421101</v>
      </c>
      <c r="I256">
        <v>3.5863530531288199</v>
      </c>
      <c r="J256">
        <v>3.3533488690171999E-4</v>
      </c>
      <c r="K256">
        <v>-12.081252024736999</v>
      </c>
      <c r="L256">
        <v>2787.9360504637598</v>
      </c>
      <c r="M256">
        <v>-4.3334035666733797E-3</v>
      </c>
      <c r="N256">
        <v>0.99654245501961303</v>
      </c>
      <c r="O256">
        <v>3.4696887528575902</v>
      </c>
      <c r="P256">
        <v>1.11769937346111</v>
      </c>
      <c r="Q256">
        <v>3.1043130516511002</v>
      </c>
      <c r="R256">
        <v>1.9072141467070601E-3</v>
      </c>
      <c r="T256" t="str">
        <f t="shared" si="12"/>
        <v>**</v>
      </c>
      <c r="U256" t="str">
        <f t="shared" si="13"/>
        <v>***</v>
      </c>
      <c r="V256" t="str">
        <f t="shared" si="14"/>
        <v/>
      </c>
      <c r="W256" t="str">
        <f t="shared" si="15"/>
        <v>**</v>
      </c>
    </row>
    <row r="257" spans="1:23" x14ac:dyDescent="0.25">
      <c r="A257">
        <v>256</v>
      </c>
      <c r="B257" t="s">
        <v>323</v>
      </c>
      <c r="C257">
        <v>-12.2511157920966</v>
      </c>
      <c r="D257">
        <v>1699.1922587792999</v>
      </c>
      <c r="E257">
        <v>-7.2099644574051E-3</v>
      </c>
      <c r="F257">
        <v>0.99424733051627501</v>
      </c>
      <c r="G257">
        <v>-13.3702775786416</v>
      </c>
      <c r="H257">
        <v>3713.5211331824098</v>
      </c>
      <c r="I257">
        <v>-3.6004312616321598E-3</v>
      </c>
      <c r="J257">
        <v>0.99712727769067999</v>
      </c>
      <c r="K257">
        <v>-12.081252024736999</v>
      </c>
      <c r="L257">
        <v>2787.9360504638298</v>
      </c>
      <c r="M257">
        <v>-4.3334035666732903E-3</v>
      </c>
      <c r="N257">
        <v>0.99654245501961303</v>
      </c>
      <c r="O257">
        <v>-12.2576517992173</v>
      </c>
      <c r="P257">
        <v>1697.24122041584</v>
      </c>
      <c r="Q257">
        <v>-7.2221035241025501E-3</v>
      </c>
      <c r="R257">
        <v>0.99423764519454105</v>
      </c>
      <c r="T257" t="str">
        <f t="shared" si="12"/>
        <v/>
      </c>
      <c r="U257" t="str">
        <f t="shared" si="13"/>
        <v/>
      </c>
      <c r="V257" t="str">
        <f t="shared" si="14"/>
        <v/>
      </c>
      <c r="W257" t="str">
        <f t="shared" si="15"/>
        <v/>
      </c>
    </row>
    <row r="258" spans="1:23" x14ac:dyDescent="0.25">
      <c r="A258">
        <v>257</v>
      </c>
      <c r="B258" t="s">
        <v>324</v>
      </c>
      <c r="C258">
        <v>-12.2511157920966</v>
      </c>
      <c r="D258">
        <v>1699.1922587793099</v>
      </c>
      <c r="E258">
        <v>-7.2099644574050801E-3</v>
      </c>
      <c r="F258">
        <v>0.99424733051627501</v>
      </c>
      <c r="G258">
        <v>-13.3702775786416</v>
      </c>
      <c r="H258">
        <v>3713.5211331824298</v>
      </c>
      <c r="I258">
        <v>-3.6004312616321498E-3</v>
      </c>
      <c r="J258">
        <v>0.99712727769067999</v>
      </c>
      <c r="K258">
        <v>-12.081252024736999</v>
      </c>
      <c r="L258">
        <v>2787.9360504638098</v>
      </c>
      <c r="M258">
        <v>-4.3334035666733198E-3</v>
      </c>
      <c r="N258">
        <v>0.99654245501961303</v>
      </c>
      <c r="O258">
        <v>-12.2576517992173</v>
      </c>
      <c r="P258">
        <v>1697.24122041583</v>
      </c>
      <c r="Q258">
        <v>-7.2221035241025501E-3</v>
      </c>
      <c r="R258">
        <v>0.99423764519454105</v>
      </c>
      <c r="T258" t="str">
        <f t="shared" si="12"/>
        <v/>
      </c>
      <c r="U258" t="str">
        <f t="shared" si="13"/>
        <v/>
      </c>
      <c r="V258" t="str">
        <f t="shared" si="14"/>
        <v/>
      </c>
      <c r="W258" t="str">
        <f t="shared" si="15"/>
        <v/>
      </c>
    </row>
    <row r="259" spans="1:23" x14ac:dyDescent="0.25">
      <c r="A259">
        <v>258</v>
      </c>
      <c r="B259" t="s">
        <v>325</v>
      </c>
      <c r="C259">
        <v>-12.2511157920966</v>
      </c>
      <c r="D259">
        <v>1699.1922587792999</v>
      </c>
      <c r="E259">
        <v>-7.2099644574050801E-3</v>
      </c>
      <c r="F259">
        <v>0.99424733051627501</v>
      </c>
      <c r="G259">
        <v>-13.3702775786416</v>
      </c>
      <c r="H259">
        <v>3713.5211331824198</v>
      </c>
      <c r="I259">
        <v>-3.6004312616321498E-3</v>
      </c>
      <c r="J259">
        <v>0.99712727769067999</v>
      </c>
      <c r="K259">
        <v>-12.081252024736999</v>
      </c>
      <c r="L259">
        <v>2787.9360504638098</v>
      </c>
      <c r="M259">
        <v>-4.3334035666733198E-3</v>
      </c>
      <c r="N259">
        <v>0.99654245501961303</v>
      </c>
      <c r="O259">
        <v>-12.2576517992173</v>
      </c>
      <c r="P259">
        <v>1697.24122041582</v>
      </c>
      <c r="Q259">
        <v>-7.22210352410259E-3</v>
      </c>
      <c r="R259">
        <v>0.99423764519454105</v>
      </c>
      <c r="T259" t="str">
        <f t="shared" ref="T259:T322" si="16">IF(F259&lt;0.001,"***",IF(F259&lt;0.01,"**",IF(F259&lt;0.05,"*",IF(F259&lt;0.1,"^",""))))</f>
        <v/>
      </c>
      <c r="U259" t="str">
        <f t="shared" ref="U259:U322" si="17">IF(J259&lt;0.001,"***",IF(J259&lt;0.01,"**",IF(J259&lt;0.05,"*",IF(J259&lt;0.1,"^",""))))</f>
        <v/>
      </c>
      <c r="V259" t="str">
        <f t="shared" ref="V259:V322" si="18">IF(N259&lt;0.001,"***",IF(N259&lt;0.01,"**",IF(N259&lt;0.05,"*",IF(N259&lt;0.1,"^",""))))</f>
        <v/>
      </c>
      <c r="W259" t="str">
        <f t="shared" ref="W259:W322" si="19">IF(R259&lt;0.001,"***",IF(R259&lt;0.01,"**",IF(R259&lt;0.05,"*",IF(R259&lt;0.1,"^",""))))</f>
        <v/>
      </c>
    </row>
    <row r="260" spans="1:23" x14ac:dyDescent="0.25">
      <c r="A260">
        <v>259</v>
      </c>
      <c r="B260" t="s">
        <v>326</v>
      </c>
      <c r="C260">
        <v>-12.2511157920966</v>
      </c>
      <c r="D260">
        <v>1699.1922587792999</v>
      </c>
      <c r="E260">
        <v>-7.2099644574050801E-3</v>
      </c>
      <c r="F260">
        <v>0.99424733051627501</v>
      </c>
      <c r="G260">
        <v>-13.3702775786416</v>
      </c>
      <c r="H260">
        <v>3713.5211331824098</v>
      </c>
      <c r="I260">
        <v>-3.6004312616321598E-3</v>
      </c>
      <c r="J260">
        <v>0.99712727769067999</v>
      </c>
      <c r="K260">
        <v>-12.081252024736999</v>
      </c>
      <c r="L260">
        <v>2787.9360504638198</v>
      </c>
      <c r="M260">
        <v>-4.3334035666733103E-3</v>
      </c>
      <c r="N260">
        <v>0.99654245501961303</v>
      </c>
      <c r="O260">
        <v>-12.2576517992173</v>
      </c>
      <c r="P260">
        <v>1697.24122041585</v>
      </c>
      <c r="Q260">
        <v>-7.2221035241024903E-3</v>
      </c>
      <c r="R260">
        <v>0.99423764519454105</v>
      </c>
      <c r="T260" t="str">
        <f t="shared" si="16"/>
        <v/>
      </c>
      <c r="U260" t="str">
        <f t="shared" si="17"/>
        <v/>
      </c>
      <c r="V260" t="str">
        <f t="shared" si="18"/>
        <v/>
      </c>
      <c r="W260" t="str">
        <f t="shared" si="19"/>
        <v/>
      </c>
    </row>
    <row r="261" spans="1:23" x14ac:dyDescent="0.25">
      <c r="A261">
        <v>260</v>
      </c>
      <c r="B261" t="s">
        <v>327</v>
      </c>
      <c r="C261">
        <v>-12.2511157920966</v>
      </c>
      <c r="D261">
        <v>1699.1922587792999</v>
      </c>
      <c r="E261">
        <v>-7.2099644574050801E-3</v>
      </c>
      <c r="F261">
        <v>0.99424733051627501</v>
      </c>
      <c r="G261">
        <v>-13.3702775786416</v>
      </c>
      <c r="H261">
        <v>3713.5211331824098</v>
      </c>
      <c r="I261">
        <v>-3.6004312616321598E-3</v>
      </c>
      <c r="J261">
        <v>0.99712727769067999</v>
      </c>
      <c r="K261">
        <v>-12.081252024736999</v>
      </c>
      <c r="L261">
        <v>2787.9360504638198</v>
      </c>
      <c r="M261">
        <v>-4.3334035666732999E-3</v>
      </c>
      <c r="N261">
        <v>0.99654245501961303</v>
      </c>
      <c r="O261">
        <v>-12.2576517992173</v>
      </c>
      <c r="P261">
        <v>1697.24122041583</v>
      </c>
      <c r="Q261">
        <v>-7.2221035241025501E-3</v>
      </c>
      <c r="R261">
        <v>0.99423764519454105</v>
      </c>
      <c r="T261" t="str">
        <f t="shared" si="16"/>
        <v/>
      </c>
      <c r="U261" t="str">
        <f t="shared" si="17"/>
        <v/>
      </c>
      <c r="V261" t="str">
        <f t="shared" si="18"/>
        <v/>
      </c>
      <c r="W261" t="str">
        <f t="shared" si="19"/>
        <v/>
      </c>
    </row>
    <row r="262" spans="1:23" x14ac:dyDescent="0.25">
      <c r="A262">
        <v>261</v>
      </c>
      <c r="B262" t="s">
        <v>328</v>
      </c>
      <c r="C262">
        <v>-12.2511157920966</v>
      </c>
      <c r="D262">
        <v>1699.1922587793099</v>
      </c>
      <c r="E262">
        <v>-7.2099644574050801E-3</v>
      </c>
      <c r="F262">
        <v>0.99424733051627501</v>
      </c>
      <c r="G262">
        <v>-13.3702775786416</v>
      </c>
      <c r="H262">
        <v>3713.5211331824198</v>
      </c>
      <c r="I262">
        <v>-3.6004312616321498E-3</v>
      </c>
      <c r="J262">
        <v>0.99712727769067999</v>
      </c>
      <c r="K262">
        <v>-12.081252024736999</v>
      </c>
      <c r="L262">
        <v>2787.9360504637698</v>
      </c>
      <c r="M262">
        <v>-4.3334035666733701E-3</v>
      </c>
      <c r="N262">
        <v>0.99654245501961303</v>
      </c>
      <c r="O262">
        <v>-12.2576517992173</v>
      </c>
      <c r="P262">
        <v>1697.24122041582</v>
      </c>
      <c r="Q262">
        <v>-7.22210352410259E-3</v>
      </c>
      <c r="R262">
        <v>0.99423764519454105</v>
      </c>
      <c r="T262" t="str">
        <f t="shared" si="16"/>
        <v/>
      </c>
      <c r="U262" t="str">
        <f t="shared" si="17"/>
        <v/>
      </c>
      <c r="V262" t="str">
        <f t="shared" si="18"/>
        <v/>
      </c>
      <c r="W262" t="str">
        <f t="shared" si="19"/>
        <v/>
      </c>
    </row>
    <row r="263" spans="1:23" x14ac:dyDescent="0.25">
      <c r="A263">
        <v>262</v>
      </c>
      <c r="B263" t="s">
        <v>329</v>
      </c>
      <c r="C263">
        <v>-12.2511157920967</v>
      </c>
      <c r="D263">
        <v>1699.1922587793299</v>
      </c>
      <c r="E263">
        <v>-7.2099644574049899E-3</v>
      </c>
      <c r="F263">
        <v>0.99424733051627501</v>
      </c>
      <c r="G263">
        <v>-13.3702775786416</v>
      </c>
      <c r="H263">
        <v>3713.5211331823898</v>
      </c>
      <c r="I263">
        <v>-3.6004312616321802E-3</v>
      </c>
      <c r="J263">
        <v>0.99712727769067999</v>
      </c>
      <c r="K263">
        <v>-12.0812520247369</v>
      </c>
      <c r="L263">
        <v>2787.9360504637398</v>
      </c>
      <c r="M263">
        <v>-4.33340356667341E-3</v>
      </c>
      <c r="N263">
        <v>0.99654245501961303</v>
      </c>
      <c r="O263">
        <v>-12.2576517992173</v>
      </c>
      <c r="P263">
        <v>1697.24122041584</v>
      </c>
      <c r="Q263">
        <v>-7.2221035241025102E-3</v>
      </c>
      <c r="R263">
        <v>0.99423764519454105</v>
      </c>
      <c r="T263" t="str">
        <f t="shared" si="16"/>
        <v/>
      </c>
      <c r="U263" t="str">
        <f t="shared" si="17"/>
        <v/>
      </c>
      <c r="V263" t="str">
        <f t="shared" si="18"/>
        <v/>
      </c>
      <c r="W263" t="str">
        <f t="shared" si="19"/>
        <v/>
      </c>
    </row>
    <row r="264" spans="1:23" x14ac:dyDescent="0.25">
      <c r="A264">
        <v>263</v>
      </c>
      <c r="B264" t="s">
        <v>330</v>
      </c>
      <c r="C264">
        <v>-12.2511157920966</v>
      </c>
      <c r="D264">
        <v>1699.1922587793099</v>
      </c>
      <c r="E264">
        <v>-7.2099644574050801E-3</v>
      </c>
      <c r="F264">
        <v>0.99424733051627501</v>
      </c>
      <c r="G264">
        <v>-13.3702775786416</v>
      </c>
      <c r="H264">
        <v>3713.5211331824298</v>
      </c>
      <c r="I264">
        <v>-3.6004312616321399E-3</v>
      </c>
      <c r="J264">
        <v>0.99712727769067999</v>
      </c>
      <c r="K264">
        <v>-12.081252024736999</v>
      </c>
      <c r="L264">
        <v>2787.9360504638098</v>
      </c>
      <c r="M264">
        <v>-4.3334035666733198E-3</v>
      </c>
      <c r="N264">
        <v>0.99654245501961303</v>
      </c>
      <c r="O264">
        <v>-12.2576517992173</v>
      </c>
      <c r="P264">
        <v>1697.24122041582</v>
      </c>
      <c r="Q264">
        <v>-7.2221035241026204E-3</v>
      </c>
      <c r="R264">
        <v>0.99423764519454105</v>
      </c>
      <c r="T264" t="str">
        <f t="shared" si="16"/>
        <v/>
      </c>
      <c r="U264" t="str">
        <f t="shared" si="17"/>
        <v/>
      </c>
      <c r="V264" t="str">
        <f t="shared" si="18"/>
        <v/>
      </c>
      <c r="W264" t="str">
        <f t="shared" si="19"/>
        <v/>
      </c>
    </row>
    <row r="265" spans="1:23" x14ac:dyDescent="0.25">
      <c r="A265">
        <v>264</v>
      </c>
      <c r="B265" t="s">
        <v>331</v>
      </c>
      <c r="C265">
        <v>-12.2511157920966</v>
      </c>
      <c r="D265">
        <v>1699.1922587792999</v>
      </c>
      <c r="E265">
        <v>-7.2099644574050801E-3</v>
      </c>
      <c r="F265">
        <v>0.99424733051627501</v>
      </c>
      <c r="G265">
        <v>-13.3702775786416</v>
      </c>
      <c r="H265">
        <v>3713.5211331823998</v>
      </c>
      <c r="I265">
        <v>-3.6004312616321702E-3</v>
      </c>
      <c r="J265">
        <v>0.99712727769067999</v>
      </c>
      <c r="K265">
        <v>-12.0812520247369</v>
      </c>
      <c r="L265">
        <v>2787.9360504637302</v>
      </c>
      <c r="M265">
        <v>-4.3334035666734204E-3</v>
      </c>
      <c r="N265">
        <v>0.99654245501961303</v>
      </c>
      <c r="O265">
        <v>-12.2576517992173</v>
      </c>
      <c r="P265">
        <v>1697.24122041585</v>
      </c>
      <c r="Q265">
        <v>-7.2221035241025102E-3</v>
      </c>
      <c r="R265">
        <v>0.99423764519454105</v>
      </c>
      <c r="T265" t="str">
        <f t="shared" si="16"/>
        <v/>
      </c>
      <c r="U265" t="str">
        <f t="shared" si="17"/>
        <v/>
      </c>
      <c r="V265" t="str">
        <f t="shared" si="18"/>
        <v/>
      </c>
      <c r="W265" t="str">
        <f t="shared" si="19"/>
        <v/>
      </c>
    </row>
    <row r="266" spans="1:23" x14ac:dyDescent="0.25">
      <c r="A266">
        <v>265</v>
      </c>
      <c r="B266" t="s">
        <v>332</v>
      </c>
      <c r="C266">
        <v>-12.2511157920966</v>
      </c>
      <c r="D266">
        <v>1699.1922587792999</v>
      </c>
      <c r="E266">
        <v>-7.2099644574051096E-3</v>
      </c>
      <c r="F266">
        <v>0.99424733051627501</v>
      </c>
      <c r="G266">
        <v>-13.3702775786416</v>
      </c>
      <c r="H266">
        <v>3713.5211331823898</v>
      </c>
      <c r="I266">
        <v>-3.6004312616321702E-3</v>
      </c>
      <c r="J266">
        <v>0.99712727769067999</v>
      </c>
      <c r="K266">
        <v>-12.081252024736999</v>
      </c>
      <c r="L266">
        <v>2787.9360504638098</v>
      </c>
      <c r="M266">
        <v>-4.3334035666733198E-3</v>
      </c>
      <c r="N266">
        <v>0.99654245501961303</v>
      </c>
      <c r="O266">
        <v>-12.2576517992173</v>
      </c>
      <c r="P266">
        <v>1697.2412204158099</v>
      </c>
      <c r="Q266">
        <v>-7.2221035241026204E-3</v>
      </c>
      <c r="R266">
        <v>0.99423764519454105</v>
      </c>
      <c r="T266" t="str">
        <f t="shared" si="16"/>
        <v/>
      </c>
      <c r="U266" t="str">
        <f t="shared" si="17"/>
        <v/>
      </c>
      <c r="V266" t="str">
        <f t="shared" si="18"/>
        <v/>
      </c>
      <c r="W266" t="str">
        <f t="shared" si="19"/>
        <v/>
      </c>
    </row>
    <row r="267" spans="1:23" x14ac:dyDescent="0.25">
      <c r="A267">
        <v>266</v>
      </c>
      <c r="B267" t="s">
        <v>333</v>
      </c>
      <c r="C267">
        <v>-12.2511157920966</v>
      </c>
      <c r="D267">
        <v>1699.1922587792999</v>
      </c>
      <c r="E267">
        <v>-7.2099644574050896E-3</v>
      </c>
      <c r="F267">
        <v>0.99424733051627501</v>
      </c>
      <c r="G267">
        <v>-13.3702775786416</v>
      </c>
      <c r="H267">
        <v>3713.5211331823598</v>
      </c>
      <c r="I267">
        <v>-3.6004312616322001E-3</v>
      </c>
      <c r="J267">
        <v>0.99712727769067999</v>
      </c>
      <c r="K267">
        <v>-12.081252024736999</v>
      </c>
      <c r="L267">
        <v>2787.9360504638098</v>
      </c>
      <c r="M267">
        <v>-4.3334035666733198E-3</v>
      </c>
      <c r="N267">
        <v>0.99654245501961303</v>
      </c>
      <c r="O267">
        <v>-12.2576517992173</v>
      </c>
      <c r="P267">
        <v>1697.24122041584</v>
      </c>
      <c r="Q267">
        <v>-7.2221035241025397E-3</v>
      </c>
      <c r="R267">
        <v>0.99423764519454105</v>
      </c>
      <c r="T267" t="str">
        <f t="shared" si="16"/>
        <v/>
      </c>
      <c r="U267" t="str">
        <f t="shared" si="17"/>
        <v/>
      </c>
      <c r="V267" t="str">
        <f t="shared" si="18"/>
        <v/>
      </c>
      <c r="W267" t="str">
        <f t="shared" si="19"/>
        <v/>
      </c>
    </row>
    <row r="268" spans="1:23" x14ac:dyDescent="0.25">
      <c r="A268">
        <v>267</v>
      </c>
      <c r="B268" t="s">
        <v>334</v>
      </c>
      <c r="C268">
        <v>-12.2511157920966</v>
      </c>
      <c r="D268">
        <v>1699.1922587793099</v>
      </c>
      <c r="E268">
        <v>-7.2099644574050801E-3</v>
      </c>
      <c r="F268">
        <v>0.99424733051627501</v>
      </c>
      <c r="G268">
        <v>-13.3702775786416</v>
      </c>
      <c r="H268">
        <v>3713.5211331824198</v>
      </c>
      <c r="I268">
        <v>-3.6004312616321498E-3</v>
      </c>
      <c r="J268">
        <v>0.99712727769067999</v>
      </c>
      <c r="K268">
        <v>-12.081252024736999</v>
      </c>
      <c r="L268">
        <v>2787.9360504638198</v>
      </c>
      <c r="M268">
        <v>-4.3334035666733103E-3</v>
      </c>
      <c r="N268">
        <v>0.99654245501961303</v>
      </c>
      <c r="O268">
        <v>-12.2576517992173</v>
      </c>
      <c r="P268">
        <v>1697.24122041586</v>
      </c>
      <c r="Q268">
        <v>-7.2221035241024599E-3</v>
      </c>
      <c r="R268">
        <v>0.99423764519454105</v>
      </c>
      <c r="T268" t="str">
        <f t="shared" si="16"/>
        <v/>
      </c>
      <c r="U268" t="str">
        <f t="shared" si="17"/>
        <v/>
      </c>
      <c r="V268" t="str">
        <f t="shared" si="18"/>
        <v/>
      </c>
      <c r="W268" t="str">
        <f t="shared" si="19"/>
        <v/>
      </c>
    </row>
    <row r="269" spans="1:23" x14ac:dyDescent="0.25">
      <c r="A269">
        <v>268</v>
      </c>
      <c r="B269" t="s">
        <v>335</v>
      </c>
      <c r="C269">
        <v>-12.2511157920966</v>
      </c>
      <c r="D269">
        <v>1699.1922587792999</v>
      </c>
      <c r="E269">
        <v>-7.2099644574050801E-3</v>
      </c>
      <c r="F269">
        <v>0.99424733051627501</v>
      </c>
      <c r="G269">
        <v>-13.3702775786416</v>
      </c>
      <c r="H269">
        <v>3713.5211331823698</v>
      </c>
      <c r="I269">
        <v>-3.6004312616321902E-3</v>
      </c>
      <c r="J269">
        <v>0.99712727769067999</v>
      </c>
      <c r="K269">
        <v>-12.081252024736999</v>
      </c>
      <c r="L269">
        <v>2787.9360504638098</v>
      </c>
      <c r="M269">
        <v>-4.3334035666733198E-3</v>
      </c>
      <c r="N269">
        <v>0.99654245501961303</v>
      </c>
      <c r="O269">
        <v>-12.2576517992173</v>
      </c>
      <c r="P269">
        <v>1697.24122041582</v>
      </c>
      <c r="Q269">
        <v>-7.2221035241026004E-3</v>
      </c>
      <c r="R269">
        <v>0.99423764519454105</v>
      </c>
      <c r="T269" t="str">
        <f t="shared" si="16"/>
        <v/>
      </c>
      <c r="U269" t="str">
        <f t="shared" si="17"/>
        <v/>
      </c>
      <c r="V269" t="str">
        <f t="shared" si="18"/>
        <v/>
      </c>
      <c r="W269" t="str">
        <f t="shared" si="19"/>
        <v/>
      </c>
    </row>
    <row r="270" spans="1:23" x14ac:dyDescent="0.25">
      <c r="A270">
        <v>269</v>
      </c>
      <c r="B270" t="s">
        <v>336</v>
      </c>
      <c r="C270">
        <v>-12.2511157920966</v>
      </c>
      <c r="D270">
        <v>1699.1922587792999</v>
      </c>
      <c r="E270">
        <v>-7.2099644574050896E-3</v>
      </c>
      <c r="F270">
        <v>0.99424733051627501</v>
      </c>
      <c r="G270">
        <v>-13.3702775786416</v>
      </c>
      <c r="H270">
        <v>3713.5211331823898</v>
      </c>
      <c r="I270">
        <v>-3.6004312616321802E-3</v>
      </c>
      <c r="J270">
        <v>0.99712727769067999</v>
      </c>
      <c r="K270">
        <v>-12.081252024736999</v>
      </c>
      <c r="L270">
        <v>2787.9360504638198</v>
      </c>
      <c r="M270">
        <v>-4.3334035666733103E-3</v>
      </c>
      <c r="N270">
        <v>0.99654245501961303</v>
      </c>
      <c r="O270">
        <v>-12.2576517992173</v>
      </c>
      <c r="P270">
        <v>1697.24122041587</v>
      </c>
      <c r="Q270">
        <v>-7.2221035241024399E-3</v>
      </c>
      <c r="R270">
        <v>0.99423764519454105</v>
      </c>
      <c r="T270" t="str">
        <f t="shared" si="16"/>
        <v/>
      </c>
      <c r="U270" t="str">
        <f t="shared" si="17"/>
        <v/>
      </c>
      <c r="V270" t="str">
        <f t="shared" si="18"/>
        <v/>
      </c>
      <c r="W270" t="str">
        <f t="shared" si="19"/>
        <v/>
      </c>
    </row>
    <row r="271" spans="1:23" x14ac:dyDescent="0.25">
      <c r="A271">
        <v>270</v>
      </c>
      <c r="B271" t="s">
        <v>337</v>
      </c>
      <c r="C271">
        <v>-12.2511157920967</v>
      </c>
      <c r="D271">
        <v>1699.1922587793099</v>
      </c>
      <c r="E271">
        <v>-7.2099644574050697E-3</v>
      </c>
      <c r="F271">
        <v>0.99424733051627501</v>
      </c>
      <c r="G271">
        <v>-13.3702775786416</v>
      </c>
      <c r="H271">
        <v>3713.5211331823898</v>
      </c>
      <c r="I271">
        <v>-3.6004312616321802E-3</v>
      </c>
      <c r="J271">
        <v>0.99712727769067999</v>
      </c>
      <c r="K271">
        <v>-12.081252024736999</v>
      </c>
      <c r="L271">
        <v>2787.9360504638198</v>
      </c>
      <c r="M271">
        <v>-4.3334035666732999E-3</v>
      </c>
      <c r="N271">
        <v>0.99654245501961303</v>
      </c>
      <c r="O271">
        <v>-12.2576517992173</v>
      </c>
      <c r="P271">
        <v>1697.24122041586</v>
      </c>
      <c r="Q271">
        <v>-7.2221035241024399E-3</v>
      </c>
      <c r="R271">
        <v>0.99423764519454105</v>
      </c>
      <c r="T271" t="str">
        <f t="shared" si="16"/>
        <v/>
      </c>
      <c r="U271" t="str">
        <f t="shared" si="17"/>
        <v/>
      </c>
      <c r="V271" t="str">
        <f t="shared" si="18"/>
        <v/>
      </c>
      <c r="W271" t="str">
        <f t="shared" si="19"/>
        <v/>
      </c>
    </row>
    <row r="272" spans="1:23" x14ac:dyDescent="0.25">
      <c r="A272">
        <v>271</v>
      </c>
      <c r="B272" t="s">
        <v>338</v>
      </c>
      <c r="C272">
        <v>-12.2511157920966</v>
      </c>
      <c r="D272">
        <v>1699.1922587792999</v>
      </c>
      <c r="E272">
        <v>-7.2099644574050801E-3</v>
      </c>
      <c r="F272">
        <v>0.99424733051627501</v>
      </c>
      <c r="G272">
        <v>-13.3702775786416</v>
      </c>
      <c r="H272">
        <v>3713.5211331824098</v>
      </c>
      <c r="I272">
        <v>-3.6004312616321598E-3</v>
      </c>
      <c r="J272">
        <v>0.99712727769067999</v>
      </c>
      <c r="K272">
        <v>-12.081252024736999</v>
      </c>
      <c r="L272">
        <v>2787.9360504637798</v>
      </c>
      <c r="M272">
        <v>-4.3334035666733597E-3</v>
      </c>
      <c r="N272">
        <v>0.99654245501961303</v>
      </c>
      <c r="O272">
        <v>-12.2576517992173</v>
      </c>
      <c r="P272">
        <v>1697.24122041583</v>
      </c>
      <c r="Q272">
        <v>-7.2221035241025596E-3</v>
      </c>
      <c r="R272">
        <v>0.99423764519454105</v>
      </c>
      <c r="T272" t="str">
        <f t="shared" si="16"/>
        <v/>
      </c>
      <c r="U272" t="str">
        <f t="shared" si="17"/>
        <v/>
      </c>
      <c r="V272" t="str">
        <f t="shared" si="18"/>
        <v/>
      </c>
      <c r="W272" t="str">
        <f t="shared" si="19"/>
        <v/>
      </c>
    </row>
    <row r="273" spans="1:23" x14ac:dyDescent="0.25">
      <c r="A273">
        <v>272</v>
      </c>
      <c r="B273" t="s">
        <v>339</v>
      </c>
      <c r="C273">
        <v>-12.2511157920966</v>
      </c>
      <c r="D273">
        <v>1699.1922587792999</v>
      </c>
      <c r="E273">
        <v>-7.2099644574050801E-3</v>
      </c>
      <c r="F273">
        <v>0.99424733051627501</v>
      </c>
      <c r="G273">
        <v>-13.3702775786416</v>
      </c>
      <c r="H273">
        <v>3713.5211331824298</v>
      </c>
      <c r="I273">
        <v>-3.6004312616321399E-3</v>
      </c>
      <c r="J273">
        <v>0.99712727769067999</v>
      </c>
      <c r="K273">
        <v>-12.081252024736999</v>
      </c>
      <c r="L273">
        <v>2787.9360504638098</v>
      </c>
      <c r="M273">
        <v>-4.3334035666733198E-3</v>
      </c>
      <c r="N273">
        <v>0.99654245501961303</v>
      </c>
      <c r="O273">
        <v>-12.2576517992173</v>
      </c>
      <c r="P273">
        <v>1697.24122041587</v>
      </c>
      <c r="Q273">
        <v>-7.2221035241024399E-3</v>
      </c>
      <c r="R273">
        <v>0.99423764519454105</v>
      </c>
      <c r="T273" t="str">
        <f t="shared" si="16"/>
        <v/>
      </c>
      <c r="U273" t="str">
        <f t="shared" si="17"/>
        <v/>
      </c>
      <c r="V273" t="str">
        <f t="shared" si="18"/>
        <v/>
      </c>
      <c r="W273" t="str">
        <f t="shared" si="19"/>
        <v/>
      </c>
    </row>
    <row r="274" spans="1:23" x14ac:dyDescent="0.25">
      <c r="A274">
        <v>273</v>
      </c>
      <c r="B274" t="s">
        <v>340</v>
      </c>
      <c r="C274">
        <v>-12.2511157920966</v>
      </c>
      <c r="D274">
        <v>1699.1922587792999</v>
      </c>
      <c r="E274">
        <v>-7.2099644574050801E-3</v>
      </c>
      <c r="F274">
        <v>0.99424733051627501</v>
      </c>
      <c r="G274">
        <v>-13.3702775786416</v>
      </c>
      <c r="H274">
        <v>3713.5211331824298</v>
      </c>
      <c r="I274">
        <v>-3.6004312616321399E-3</v>
      </c>
      <c r="J274">
        <v>0.99712727769067999</v>
      </c>
      <c r="K274">
        <v>-12.081252024736999</v>
      </c>
      <c r="L274">
        <v>2787.9360504638198</v>
      </c>
      <c r="M274">
        <v>-4.3334035666733103E-3</v>
      </c>
      <c r="N274">
        <v>0.99654245501961303</v>
      </c>
      <c r="O274">
        <v>-12.2576517992173</v>
      </c>
      <c r="P274">
        <v>1697.24122041586</v>
      </c>
      <c r="Q274">
        <v>-7.2221035241024504E-3</v>
      </c>
      <c r="R274">
        <v>0.99423764519454105</v>
      </c>
      <c r="T274" t="str">
        <f t="shared" si="16"/>
        <v/>
      </c>
      <c r="U274" t="str">
        <f t="shared" si="17"/>
        <v/>
      </c>
      <c r="V274" t="str">
        <f t="shared" si="18"/>
        <v/>
      </c>
      <c r="W274" t="str">
        <f t="shared" si="19"/>
        <v/>
      </c>
    </row>
    <row r="275" spans="1:23" x14ac:dyDescent="0.25">
      <c r="A275">
        <v>274</v>
      </c>
      <c r="B275" t="s">
        <v>341</v>
      </c>
      <c r="C275">
        <v>-12.2511157920966</v>
      </c>
      <c r="D275">
        <v>1699.1922587792999</v>
      </c>
      <c r="E275">
        <v>-7.2099644574050896E-3</v>
      </c>
      <c r="F275">
        <v>0.99424733051627501</v>
      </c>
      <c r="G275">
        <v>-13.3702775786416</v>
      </c>
      <c r="H275">
        <v>3713.5211331824298</v>
      </c>
      <c r="I275">
        <v>-3.6004312616321399E-3</v>
      </c>
      <c r="J275">
        <v>0.99712727769067999</v>
      </c>
      <c r="K275">
        <v>-12.0812520247369</v>
      </c>
      <c r="L275">
        <v>2787.9360504637398</v>
      </c>
      <c r="M275">
        <v>-4.33340356667341E-3</v>
      </c>
      <c r="N275">
        <v>0.99654245501961303</v>
      </c>
      <c r="O275">
        <v>-12.2576517992173</v>
      </c>
      <c r="P275">
        <v>1697.24122041586</v>
      </c>
      <c r="Q275">
        <v>-7.2221035241024504E-3</v>
      </c>
      <c r="R275">
        <v>0.99423764519454105</v>
      </c>
      <c r="T275" t="str">
        <f t="shared" si="16"/>
        <v/>
      </c>
      <c r="U275" t="str">
        <f t="shared" si="17"/>
        <v/>
      </c>
      <c r="V275" t="str">
        <f t="shared" si="18"/>
        <v/>
      </c>
      <c r="W275" t="str">
        <f t="shared" si="19"/>
        <v/>
      </c>
    </row>
    <row r="276" spans="1:23" x14ac:dyDescent="0.25">
      <c r="A276">
        <v>275</v>
      </c>
      <c r="B276" t="s">
        <v>342</v>
      </c>
      <c r="C276">
        <v>-12.2511157920966</v>
      </c>
      <c r="D276">
        <v>1699.1922587792999</v>
      </c>
      <c r="E276">
        <v>-7.2099644574050801E-3</v>
      </c>
      <c r="F276">
        <v>0.99424733051627501</v>
      </c>
      <c r="G276">
        <v>-13.3702775786416</v>
      </c>
      <c r="H276">
        <v>3713.5211331824298</v>
      </c>
      <c r="I276">
        <v>-3.6004312616321399E-3</v>
      </c>
      <c r="J276">
        <v>0.99712727769067999</v>
      </c>
      <c r="K276">
        <v>-12.081252024736999</v>
      </c>
      <c r="L276">
        <v>2787.9360504638298</v>
      </c>
      <c r="M276">
        <v>-4.3334035666732999E-3</v>
      </c>
      <c r="N276">
        <v>0.99654245501961303</v>
      </c>
      <c r="O276">
        <v>-12.2576517992173</v>
      </c>
      <c r="P276">
        <v>1697.24122041586</v>
      </c>
      <c r="Q276">
        <v>-7.2221035241024399E-3</v>
      </c>
      <c r="R276">
        <v>0.99423764519454105</v>
      </c>
      <c r="T276" t="str">
        <f t="shared" si="16"/>
        <v/>
      </c>
      <c r="U276" t="str">
        <f t="shared" si="17"/>
        <v/>
      </c>
      <c r="V276" t="str">
        <f t="shared" si="18"/>
        <v/>
      </c>
      <c r="W276" t="str">
        <f t="shared" si="19"/>
        <v/>
      </c>
    </row>
    <row r="277" spans="1:23" x14ac:dyDescent="0.25">
      <c r="A277">
        <v>276</v>
      </c>
      <c r="B277" t="s">
        <v>343</v>
      </c>
      <c r="C277">
        <v>3.8581018593994698</v>
      </c>
      <c r="D277">
        <v>1.1351966999869101</v>
      </c>
      <c r="E277">
        <v>3.3986196924673502</v>
      </c>
      <c r="F277">
        <v>6.7726820769776705E-4</v>
      </c>
      <c r="G277">
        <v>4.5181406488685996</v>
      </c>
      <c r="H277">
        <v>1.2597046886516301</v>
      </c>
      <c r="I277">
        <v>3.5866665334910901</v>
      </c>
      <c r="J277">
        <v>3.3493219391825301E-4</v>
      </c>
      <c r="K277">
        <v>-12.081252024736999</v>
      </c>
      <c r="L277">
        <v>2787.9360504638098</v>
      </c>
      <c r="M277">
        <v>-4.3334035666733198E-3</v>
      </c>
      <c r="N277">
        <v>0.99654245501961303</v>
      </c>
      <c r="O277">
        <v>3.8514799199356999</v>
      </c>
      <c r="P277">
        <v>1.13571095752073</v>
      </c>
      <c r="Q277">
        <v>3.3912501190826898</v>
      </c>
      <c r="R277">
        <v>6.9574574984820295E-4</v>
      </c>
      <c r="T277" t="str">
        <f t="shared" si="16"/>
        <v>***</v>
      </c>
      <c r="U277" t="str">
        <f t="shared" si="17"/>
        <v>***</v>
      </c>
      <c r="V277" t="str">
        <f t="shared" si="18"/>
        <v/>
      </c>
      <c r="W277" t="str">
        <f t="shared" si="19"/>
        <v>***</v>
      </c>
    </row>
    <row r="278" spans="1:23" x14ac:dyDescent="0.25">
      <c r="A278">
        <v>277</v>
      </c>
      <c r="B278" t="s">
        <v>344</v>
      </c>
      <c r="C278">
        <v>-12.3028662184596</v>
      </c>
      <c r="D278">
        <v>1895.1704735602</v>
      </c>
      <c r="E278">
        <v>-6.4916936972682499E-3</v>
      </c>
      <c r="F278">
        <v>0.99482041420527301</v>
      </c>
      <c r="G278">
        <v>-13.498863340381099</v>
      </c>
      <c r="H278">
        <v>4536.7171576759902</v>
      </c>
      <c r="I278">
        <v>-2.9754694575881602E-3</v>
      </c>
      <c r="J278">
        <v>0.99762592236176795</v>
      </c>
      <c r="K278">
        <v>-12.081252024736999</v>
      </c>
      <c r="L278">
        <v>2787.9360504637798</v>
      </c>
      <c r="M278">
        <v>-4.3334035666733597E-3</v>
      </c>
      <c r="N278">
        <v>0.99654245501961303</v>
      </c>
      <c r="O278">
        <v>-12.325540782962699</v>
      </c>
      <c r="P278">
        <v>1895.75250481222</v>
      </c>
      <c r="Q278">
        <v>-6.5016613464443504E-3</v>
      </c>
      <c r="R278">
        <v>0.99481246133972201</v>
      </c>
      <c r="T278" t="str">
        <f t="shared" si="16"/>
        <v/>
      </c>
      <c r="U278" t="str">
        <f t="shared" si="17"/>
        <v/>
      </c>
      <c r="V278" t="str">
        <f t="shared" si="18"/>
        <v/>
      </c>
      <c r="W278" t="str">
        <f t="shared" si="19"/>
        <v/>
      </c>
    </row>
    <row r="279" spans="1:23" x14ac:dyDescent="0.25">
      <c r="A279">
        <v>278</v>
      </c>
      <c r="B279" t="s">
        <v>345</v>
      </c>
      <c r="C279">
        <v>-12.3028662184596</v>
      </c>
      <c r="D279">
        <v>1895.17047356019</v>
      </c>
      <c r="E279">
        <v>-6.4916936972682698E-3</v>
      </c>
      <c r="F279">
        <v>0.99482041420527301</v>
      </c>
      <c r="G279">
        <v>-13.498863340381099</v>
      </c>
      <c r="H279">
        <v>4536.7171576759802</v>
      </c>
      <c r="I279">
        <v>-2.9754694575881702E-3</v>
      </c>
      <c r="J279">
        <v>0.99762592236176795</v>
      </c>
      <c r="K279">
        <v>-12.081252024736999</v>
      </c>
      <c r="L279">
        <v>2787.9360504638098</v>
      </c>
      <c r="M279">
        <v>-4.3334035666733198E-3</v>
      </c>
      <c r="N279">
        <v>0.99654245501961303</v>
      </c>
      <c r="O279">
        <v>-12.325540782962699</v>
      </c>
      <c r="P279">
        <v>1895.75250481221</v>
      </c>
      <c r="Q279">
        <v>-6.5016613464443799E-3</v>
      </c>
      <c r="R279">
        <v>0.99481246133972201</v>
      </c>
      <c r="T279" t="str">
        <f t="shared" si="16"/>
        <v/>
      </c>
      <c r="U279" t="str">
        <f t="shared" si="17"/>
        <v/>
      </c>
      <c r="V279" t="str">
        <f t="shared" si="18"/>
        <v/>
      </c>
      <c r="W279" t="str">
        <f t="shared" si="19"/>
        <v/>
      </c>
    </row>
    <row r="280" spans="1:23" x14ac:dyDescent="0.25">
      <c r="A280">
        <v>279</v>
      </c>
      <c r="B280" t="s">
        <v>346</v>
      </c>
      <c r="C280">
        <v>-12.3028662184596</v>
      </c>
      <c r="D280">
        <v>1895.17047356019</v>
      </c>
      <c r="E280">
        <v>-6.4916936972682603E-3</v>
      </c>
      <c r="F280">
        <v>0.99482041420527301</v>
      </c>
      <c r="G280">
        <v>-13.498863340381099</v>
      </c>
      <c r="H280">
        <v>4536.7171576760202</v>
      </c>
      <c r="I280">
        <v>-2.9754694575881398E-3</v>
      </c>
      <c r="J280">
        <v>0.99762592236176795</v>
      </c>
      <c r="K280">
        <v>-12.081252024736999</v>
      </c>
      <c r="L280">
        <v>2787.9360504638098</v>
      </c>
      <c r="M280">
        <v>-4.3334035666733198E-3</v>
      </c>
      <c r="N280">
        <v>0.99654245501961303</v>
      </c>
      <c r="O280">
        <v>-12.325540782962699</v>
      </c>
      <c r="P280">
        <v>1895.7525048122</v>
      </c>
      <c r="Q280">
        <v>-6.5016613464444198E-3</v>
      </c>
      <c r="R280">
        <v>0.99481246133972201</v>
      </c>
      <c r="T280" t="str">
        <f t="shared" si="16"/>
        <v/>
      </c>
      <c r="U280" t="str">
        <f t="shared" si="17"/>
        <v/>
      </c>
      <c r="V280" t="str">
        <f t="shared" si="18"/>
        <v/>
      </c>
      <c r="W280" t="str">
        <f t="shared" si="19"/>
        <v/>
      </c>
    </row>
    <row r="281" spans="1:23" x14ac:dyDescent="0.25">
      <c r="A281">
        <v>280</v>
      </c>
      <c r="B281" t="s">
        <v>347</v>
      </c>
      <c r="C281">
        <v>-12.3028662184596</v>
      </c>
      <c r="D281">
        <v>1895.17047356019</v>
      </c>
      <c r="E281">
        <v>-6.4916936972682603E-3</v>
      </c>
      <c r="F281">
        <v>0.99482041420527301</v>
      </c>
      <c r="G281">
        <v>-13.498863340381099</v>
      </c>
      <c r="H281">
        <v>4536.7171576759802</v>
      </c>
      <c r="I281">
        <v>-2.9754694575881702E-3</v>
      </c>
      <c r="J281">
        <v>0.99762592236176795</v>
      </c>
      <c r="K281">
        <v>-12.081252024736999</v>
      </c>
      <c r="L281">
        <v>2787.9360504638198</v>
      </c>
      <c r="M281">
        <v>-4.3334035666733103E-3</v>
      </c>
      <c r="N281">
        <v>0.99654245501961303</v>
      </c>
      <c r="O281">
        <v>-12.325540782962699</v>
      </c>
      <c r="P281">
        <v>1895.75250481223</v>
      </c>
      <c r="Q281">
        <v>-6.5016613464443096E-3</v>
      </c>
      <c r="R281">
        <v>0.99481246133972201</v>
      </c>
      <c r="T281" t="str">
        <f t="shared" si="16"/>
        <v/>
      </c>
      <c r="U281" t="str">
        <f t="shared" si="17"/>
        <v/>
      </c>
      <c r="V281" t="str">
        <f t="shared" si="18"/>
        <v/>
      </c>
      <c r="W281" t="str">
        <f t="shared" si="19"/>
        <v/>
      </c>
    </row>
    <row r="282" spans="1:23" x14ac:dyDescent="0.25">
      <c r="A282">
        <v>281</v>
      </c>
      <c r="B282" t="s">
        <v>348</v>
      </c>
      <c r="C282">
        <v>-12.3028662184596</v>
      </c>
      <c r="D282">
        <v>1895.17047356017</v>
      </c>
      <c r="E282">
        <v>-6.4916936972683201E-3</v>
      </c>
      <c r="F282">
        <v>0.99482041420527301</v>
      </c>
      <c r="G282">
        <v>-13.498863340381099</v>
      </c>
      <c r="H282">
        <v>4536.7171576759802</v>
      </c>
      <c r="I282">
        <v>-2.9754694575881702E-3</v>
      </c>
      <c r="J282">
        <v>0.99762592236176795</v>
      </c>
      <c r="K282">
        <v>-12.081252024736999</v>
      </c>
      <c r="L282">
        <v>2787.9360504637998</v>
      </c>
      <c r="M282">
        <v>-4.3334035666733398E-3</v>
      </c>
      <c r="N282">
        <v>0.99654245501961303</v>
      </c>
      <c r="O282">
        <v>-12.325540782962699</v>
      </c>
      <c r="P282">
        <v>1895.75250481222</v>
      </c>
      <c r="Q282">
        <v>-6.5016613464443504E-3</v>
      </c>
      <c r="R282">
        <v>0.99481246133972201</v>
      </c>
      <c r="T282" t="str">
        <f t="shared" si="16"/>
        <v/>
      </c>
      <c r="U282" t="str">
        <f t="shared" si="17"/>
        <v/>
      </c>
      <c r="V282" t="str">
        <f t="shared" si="18"/>
        <v/>
      </c>
      <c r="W282" t="str">
        <f t="shared" si="19"/>
        <v/>
      </c>
    </row>
    <row r="283" spans="1:23" x14ac:dyDescent="0.25">
      <c r="A283">
        <v>282</v>
      </c>
      <c r="B283" t="s">
        <v>349</v>
      </c>
      <c r="C283">
        <v>-12.3028662184596</v>
      </c>
      <c r="D283">
        <v>1895.17047356017</v>
      </c>
      <c r="E283">
        <v>-6.4916936972683201E-3</v>
      </c>
      <c r="F283">
        <v>0.99482041420527301</v>
      </c>
      <c r="G283">
        <v>-13.498863340381099</v>
      </c>
      <c r="H283">
        <v>4536.7171576759401</v>
      </c>
      <c r="I283">
        <v>-2.9754694575881901E-3</v>
      </c>
      <c r="J283">
        <v>0.99762592236176795</v>
      </c>
      <c r="K283">
        <v>-12.081252024736999</v>
      </c>
      <c r="L283">
        <v>2787.9360504638098</v>
      </c>
      <c r="M283">
        <v>-4.3334035666733198E-3</v>
      </c>
      <c r="N283">
        <v>0.99654245501961303</v>
      </c>
      <c r="O283">
        <v>-12.325540782962699</v>
      </c>
      <c r="P283">
        <v>1895.75250481223</v>
      </c>
      <c r="Q283">
        <v>-6.5016613464443096E-3</v>
      </c>
      <c r="R283">
        <v>0.99481246133972201</v>
      </c>
      <c r="T283" t="str">
        <f t="shared" si="16"/>
        <v/>
      </c>
      <c r="U283" t="str">
        <f t="shared" si="17"/>
        <v/>
      </c>
      <c r="V283" t="str">
        <f t="shared" si="18"/>
        <v/>
      </c>
      <c r="W283" t="str">
        <f t="shared" si="19"/>
        <v/>
      </c>
    </row>
    <row r="284" spans="1:23" x14ac:dyDescent="0.25">
      <c r="A284">
        <v>283</v>
      </c>
      <c r="B284" t="s">
        <v>350</v>
      </c>
      <c r="C284">
        <v>-12.3028662184596</v>
      </c>
      <c r="D284">
        <v>1895.17047356019</v>
      </c>
      <c r="E284">
        <v>-6.4916936972682603E-3</v>
      </c>
      <c r="F284">
        <v>0.99482041420527301</v>
      </c>
      <c r="G284">
        <v>-13.498863340381099</v>
      </c>
      <c r="H284">
        <v>4536.7171576760202</v>
      </c>
      <c r="I284">
        <v>-2.9754694575881502E-3</v>
      </c>
      <c r="J284">
        <v>0.99762592236176795</v>
      </c>
      <c r="K284">
        <v>-12.081252024736999</v>
      </c>
      <c r="L284">
        <v>2787.9360504637798</v>
      </c>
      <c r="M284">
        <v>-4.3334035666733597E-3</v>
      </c>
      <c r="N284">
        <v>0.99654245501961303</v>
      </c>
      <c r="O284">
        <v>-12.325540782962699</v>
      </c>
      <c r="P284">
        <v>1895.75250481222</v>
      </c>
      <c r="Q284">
        <v>-6.5016613464443703E-3</v>
      </c>
      <c r="R284">
        <v>0.99481246133972201</v>
      </c>
      <c r="T284" t="str">
        <f t="shared" si="16"/>
        <v/>
      </c>
      <c r="U284" t="str">
        <f t="shared" si="17"/>
        <v/>
      </c>
      <c r="V284" t="str">
        <f t="shared" si="18"/>
        <v/>
      </c>
      <c r="W284" t="str">
        <f t="shared" si="19"/>
        <v/>
      </c>
    </row>
    <row r="285" spans="1:23" x14ac:dyDescent="0.25">
      <c r="A285">
        <v>284</v>
      </c>
      <c r="B285" t="s">
        <v>351</v>
      </c>
      <c r="C285">
        <v>-12.3028662184596</v>
      </c>
      <c r="D285">
        <v>1895.17047356018</v>
      </c>
      <c r="E285">
        <v>-6.4916936972683097E-3</v>
      </c>
      <c r="F285">
        <v>0.99482041420527301</v>
      </c>
      <c r="G285">
        <v>-13.498863340381099</v>
      </c>
      <c r="H285">
        <v>4536.7171576759802</v>
      </c>
      <c r="I285">
        <v>-2.9754694575881702E-3</v>
      </c>
      <c r="J285">
        <v>0.99762592236176795</v>
      </c>
      <c r="K285">
        <v>-12.081252024736999</v>
      </c>
      <c r="L285">
        <v>2787.9360504637998</v>
      </c>
      <c r="M285">
        <v>-4.3334035666733398E-3</v>
      </c>
      <c r="N285">
        <v>0.99654245501961303</v>
      </c>
      <c r="O285">
        <v>-12.325540782962699</v>
      </c>
      <c r="P285">
        <v>1895.75250481222</v>
      </c>
      <c r="Q285">
        <v>-6.5016613464443703E-3</v>
      </c>
      <c r="R285">
        <v>0.99481246133972201</v>
      </c>
      <c r="T285" t="str">
        <f t="shared" si="16"/>
        <v/>
      </c>
      <c r="U285" t="str">
        <f t="shared" si="17"/>
        <v/>
      </c>
      <c r="V285" t="str">
        <f t="shared" si="18"/>
        <v/>
      </c>
      <c r="W285" t="str">
        <f t="shared" si="19"/>
        <v/>
      </c>
    </row>
    <row r="286" spans="1:23" x14ac:dyDescent="0.25">
      <c r="A286">
        <v>285</v>
      </c>
      <c r="B286" t="s">
        <v>352</v>
      </c>
      <c r="C286">
        <v>-12.3028662184596</v>
      </c>
      <c r="D286">
        <v>1895.17047356019</v>
      </c>
      <c r="E286">
        <v>-6.4916936972682603E-3</v>
      </c>
      <c r="F286">
        <v>0.99482041420527301</v>
      </c>
      <c r="G286">
        <v>-13.498863340381099</v>
      </c>
      <c r="H286">
        <v>4536.7171576760302</v>
      </c>
      <c r="I286">
        <v>-2.9754694575881398E-3</v>
      </c>
      <c r="J286">
        <v>0.99762592236176795</v>
      </c>
      <c r="K286">
        <v>-12.081252024736999</v>
      </c>
      <c r="L286">
        <v>2787.9360504638098</v>
      </c>
      <c r="M286">
        <v>-4.3334035666733198E-3</v>
      </c>
      <c r="N286">
        <v>0.99654245501961303</v>
      </c>
      <c r="O286">
        <v>-12.325540782962699</v>
      </c>
      <c r="P286">
        <v>1895.75250481221</v>
      </c>
      <c r="Q286">
        <v>-6.5016613464443903E-3</v>
      </c>
      <c r="R286">
        <v>0.99481246133972201</v>
      </c>
      <c r="T286" t="str">
        <f t="shared" si="16"/>
        <v/>
      </c>
      <c r="U286" t="str">
        <f t="shared" si="17"/>
        <v/>
      </c>
      <c r="V286" t="str">
        <f t="shared" si="18"/>
        <v/>
      </c>
      <c r="W286" t="str">
        <f t="shared" si="19"/>
        <v/>
      </c>
    </row>
    <row r="287" spans="1:23" x14ac:dyDescent="0.25">
      <c r="A287">
        <v>286</v>
      </c>
      <c r="B287" t="s">
        <v>353</v>
      </c>
      <c r="C287">
        <v>-12.3028662184596</v>
      </c>
      <c r="D287">
        <v>1895.17047356018</v>
      </c>
      <c r="E287">
        <v>-6.4916936972683002E-3</v>
      </c>
      <c r="F287">
        <v>0.99482041420527301</v>
      </c>
      <c r="G287">
        <v>-13.498863340381099</v>
      </c>
      <c r="H287">
        <v>4536.7171576760202</v>
      </c>
      <c r="I287">
        <v>-2.9754694575881398E-3</v>
      </c>
      <c r="J287">
        <v>0.99762592236176795</v>
      </c>
      <c r="K287">
        <v>-12.081252024736999</v>
      </c>
      <c r="L287">
        <v>2787.9360504637998</v>
      </c>
      <c r="M287">
        <v>-4.3334035666733302E-3</v>
      </c>
      <c r="N287">
        <v>0.99654245501961303</v>
      </c>
      <c r="O287">
        <v>-12.325540782962699</v>
      </c>
      <c r="P287">
        <v>1895.75250481223</v>
      </c>
      <c r="Q287">
        <v>-6.5016613464443304E-3</v>
      </c>
      <c r="R287">
        <v>0.99481246133972201</v>
      </c>
      <c r="T287" t="str">
        <f t="shared" si="16"/>
        <v/>
      </c>
      <c r="U287" t="str">
        <f t="shared" si="17"/>
        <v/>
      </c>
      <c r="V287" t="str">
        <f t="shared" si="18"/>
        <v/>
      </c>
      <c r="W287" t="str">
        <f t="shared" si="19"/>
        <v/>
      </c>
    </row>
    <row r="288" spans="1:23" x14ac:dyDescent="0.25">
      <c r="A288">
        <v>287</v>
      </c>
      <c r="B288" t="s">
        <v>354</v>
      </c>
      <c r="C288">
        <v>-12.3028662184596</v>
      </c>
      <c r="D288">
        <v>1895.17047356019</v>
      </c>
      <c r="E288">
        <v>-6.4916936972682603E-3</v>
      </c>
      <c r="F288">
        <v>0.99482041420527301</v>
      </c>
      <c r="G288">
        <v>-13.498863340381099</v>
      </c>
      <c r="H288">
        <v>4536.7171576759602</v>
      </c>
      <c r="I288">
        <v>-2.9754694575881801E-3</v>
      </c>
      <c r="J288">
        <v>0.99762592236176795</v>
      </c>
      <c r="K288">
        <v>-12.081252024736999</v>
      </c>
      <c r="L288">
        <v>2787.9360504638098</v>
      </c>
      <c r="M288">
        <v>-4.3334035666733198E-3</v>
      </c>
      <c r="N288">
        <v>0.99654245501961303</v>
      </c>
      <c r="O288">
        <v>-12.325540782962699</v>
      </c>
      <c r="P288">
        <v>1895.75250481222</v>
      </c>
      <c r="Q288">
        <v>-6.5016613464443703E-3</v>
      </c>
      <c r="R288">
        <v>0.99481246133972201</v>
      </c>
      <c r="T288" t="str">
        <f t="shared" si="16"/>
        <v/>
      </c>
      <c r="U288" t="str">
        <f t="shared" si="17"/>
        <v/>
      </c>
      <c r="V288" t="str">
        <f t="shared" si="18"/>
        <v/>
      </c>
      <c r="W288" t="str">
        <f t="shared" si="19"/>
        <v/>
      </c>
    </row>
    <row r="289" spans="1:23" x14ac:dyDescent="0.25">
      <c r="A289">
        <v>288</v>
      </c>
      <c r="B289" t="s">
        <v>355</v>
      </c>
      <c r="C289">
        <v>-12.3028662184596</v>
      </c>
      <c r="D289">
        <v>1895.17047356021</v>
      </c>
      <c r="E289">
        <v>-6.4916936972682004E-3</v>
      </c>
      <c r="F289">
        <v>0.99482041420527301</v>
      </c>
      <c r="G289">
        <v>-13.498863340381099</v>
      </c>
      <c r="H289">
        <v>4536.7171576759602</v>
      </c>
      <c r="I289">
        <v>-2.9754694575881801E-3</v>
      </c>
      <c r="J289">
        <v>0.99762592236176795</v>
      </c>
      <c r="K289">
        <v>-12.081252024736999</v>
      </c>
      <c r="L289">
        <v>2787.9360504637598</v>
      </c>
      <c r="M289">
        <v>-4.3334035666733797E-3</v>
      </c>
      <c r="N289">
        <v>0.99654245501961303</v>
      </c>
      <c r="O289">
        <v>-12.325540782962699</v>
      </c>
      <c r="P289">
        <v>1895.7525048122</v>
      </c>
      <c r="Q289">
        <v>-6.5016613464443998E-3</v>
      </c>
      <c r="R289">
        <v>0.99481246133972201</v>
      </c>
      <c r="T289" t="str">
        <f t="shared" si="16"/>
        <v/>
      </c>
      <c r="U289" t="str">
        <f t="shared" si="17"/>
        <v/>
      </c>
      <c r="V289" t="str">
        <f t="shared" si="18"/>
        <v/>
      </c>
      <c r="W289" t="str">
        <f t="shared" si="19"/>
        <v/>
      </c>
    </row>
    <row r="290" spans="1:23" x14ac:dyDescent="0.25">
      <c r="A290">
        <v>289</v>
      </c>
      <c r="B290" t="s">
        <v>356</v>
      </c>
      <c r="C290">
        <v>4.0896849042123504</v>
      </c>
      <c r="D290">
        <v>1.1732202044419</v>
      </c>
      <c r="E290">
        <v>3.4858630022978501</v>
      </c>
      <c r="F290">
        <v>4.9055215948572996E-4</v>
      </c>
      <c r="G290">
        <v>5.0913146500631603</v>
      </c>
      <c r="H290">
        <v>1.4508043696961499</v>
      </c>
      <c r="I290">
        <v>3.5093047390872401</v>
      </c>
      <c r="J290">
        <v>4.4927981318530899E-4</v>
      </c>
      <c r="K290">
        <v>-12.081252024736999</v>
      </c>
      <c r="L290">
        <v>2787.9360504638098</v>
      </c>
      <c r="M290">
        <v>-4.3334035666733198E-3</v>
      </c>
      <c r="N290">
        <v>0.99654245501961303</v>
      </c>
      <c r="O290">
        <v>4.0682872961517003</v>
      </c>
      <c r="P290">
        <v>1.1729293420293001</v>
      </c>
      <c r="Q290">
        <v>3.4684845458065801</v>
      </c>
      <c r="R290">
        <v>5.2340262982422897E-4</v>
      </c>
      <c r="T290" t="str">
        <f t="shared" si="16"/>
        <v>***</v>
      </c>
      <c r="U290" t="str">
        <f t="shared" si="17"/>
        <v>***</v>
      </c>
      <c r="V290" t="str">
        <f t="shared" si="18"/>
        <v/>
      </c>
      <c r="W290" t="str">
        <f t="shared" si="19"/>
        <v>***</v>
      </c>
    </row>
    <row r="291" spans="1:23" x14ac:dyDescent="0.25">
      <c r="A291">
        <v>290</v>
      </c>
      <c r="B291" t="s">
        <v>357</v>
      </c>
      <c r="C291">
        <v>-12.2685068335445</v>
      </c>
      <c r="D291">
        <v>2251.9982916970598</v>
      </c>
      <c r="E291">
        <v>-5.4478313233085104E-3</v>
      </c>
      <c r="F291">
        <v>0.99565328099823303</v>
      </c>
      <c r="G291">
        <v>-13.1335542499678</v>
      </c>
      <c r="H291">
        <v>6522.6386082651597</v>
      </c>
      <c r="I291">
        <v>-2.0135339451929301E-3</v>
      </c>
      <c r="J291">
        <v>0.99839343343806697</v>
      </c>
      <c r="K291">
        <v>-12.081252024736999</v>
      </c>
      <c r="L291">
        <v>2787.9360504638098</v>
      </c>
      <c r="M291">
        <v>-4.3334035666733198E-3</v>
      </c>
      <c r="N291">
        <v>0.99654245501961303</v>
      </c>
      <c r="O291">
        <v>-12.287560792266801</v>
      </c>
      <c r="P291">
        <v>2251.7710326036399</v>
      </c>
      <c r="Q291">
        <v>-5.4568429091385803E-3</v>
      </c>
      <c r="R291">
        <v>0.99564609089990497</v>
      </c>
      <c r="T291" t="str">
        <f t="shared" si="16"/>
        <v/>
      </c>
      <c r="U291" t="str">
        <f t="shared" si="17"/>
        <v/>
      </c>
      <c r="V291" t="str">
        <f t="shared" si="18"/>
        <v/>
      </c>
      <c r="W291" t="str">
        <f t="shared" si="19"/>
        <v/>
      </c>
    </row>
    <row r="292" spans="1:23" x14ac:dyDescent="0.25">
      <c r="A292">
        <v>291</v>
      </c>
      <c r="B292" t="s">
        <v>358</v>
      </c>
      <c r="C292">
        <v>-12.268506833544601</v>
      </c>
      <c r="D292">
        <v>2251.9982916970698</v>
      </c>
      <c r="E292">
        <v>-5.4478313233085E-3</v>
      </c>
      <c r="F292">
        <v>0.99565328099823303</v>
      </c>
      <c r="G292">
        <v>-13.1335542499678</v>
      </c>
      <c r="H292">
        <v>6522.6386082651597</v>
      </c>
      <c r="I292">
        <v>-2.0135339451929301E-3</v>
      </c>
      <c r="J292">
        <v>0.99839343343806697</v>
      </c>
      <c r="K292">
        <v>-12.081252024736999</v>
      </c>
      <c r="L292">
        <v>2787.9360504638298</v>
      </c>
      <c r="M292">
        <v>-4.3334035666732999E-3</v>
      </c>
      <c r="N292">
        <v>0.99654245501961303</v>
      </c>
      <c r="O292">
        <v>-12.287560792266801</v>
      </c>
      <c r="P292">
        <v>2251.7710326036299</v>
      </c>
      <c r="Q292">
        <v>-5.4568429091386098E-3</v>
      </c>
      <c r="R292">
        <v>0.99564609089990497</v>
      </c>
      <c r="T292" t="str">
        <f t="shared" si="16"/>
        <v/>
      </c>
      <c r="U292" t="str">
        <f t="shared" si="17"/>
        <v/>
      </c>
      <c r="V292" t="str">
        <f t="shared" si="18"/>
        <v/>
      </c>
      <c r="W292" t="str">
        <f t="shared" si="19"/>
        <v/>
      </c>
    </row>
    <row r="293" spans="1:23" x14ac:dyDescent="0.25">
      <c r="A293">
        <v>292</v>
      </c>
      <c r="B293" t="s">
        <v>359</v>
      </c>
      <c r="C293">
        <v>-12.2685068335445</v>
      </c>
      <c r="D293">
        <v>2251.9982916970598</v>
      </c>
      <c r="E293">
        <v>-5.4478313233085199E-3</v>
      </c>
      <c r="F293">
        <v>0.99565328099823303</v>
      </c>
      <c r="G293">
        <v>-13.1335542499678</v>
      </c>
      <c r="H293">
        <v>6522.6386082651597</v>
      </c>
      <c r="I293">
        <v>-2.0135339451929301E-3</v>
      </c>
      <c r="J293">
        <v>0.99839343343806697</v>
      </c>
      <c r="K293">
        <v>-12.081252024736999</v>
      </c>
      <c r="L293">
        <v>2787.9360504638098</v>
      </c>
      <c r="M293">
        <v>-4.3334035666733198E-3</v>
      </c>
      <c r="N293">
        <v>0.99654245501961303</v>
      </c>
      <c r="O293">
        <v>-12.287560792266801</v>
      </c>
      <c r="P293">
        <v>2251.7710326036299</v>
      </c>
      <c r="Q293">
        <v>-5.4568429091386003E-3</v>
      </c>
      <c r="R293">
        <v>0.99564609089990497</v>
      </c>
      <c r="T293" t="str">
        <f t="shared" si="16"/>
        <v/>
      </c>
      <c r="U293" t="str">
        <f t="shared" si="17"/>
        <v/>
      </c>
      <c r="V293" t="str">
        <f t="shared" si="18"/>
        <v/>
      </c>
      <c r="W293" t="str">
        <f t="shared" si="19"/>
        <v/>
      </c>
    </row>
    <row r="294" spans="1:23" x14ac:dyDescent="0.25">
      <c r="A294">
        <v>293</v>
      </c>
      <c r="B294" t="s">
        <v>360</v>
      </c>
      <c r="C294">
        <v>4.5864635547430401</v>
      </c>
      <c r="D294">
        <v>1.2468344887298499</v>
      </c>
      <c r="E294">
        <v>3.6784862756044601</v>
      </c>
      <c r="F294">
        <v>2.346223136258E-4</v>
      </c>
      <c r="G294">
        <v>-13.1335542499678</v>
      </c>
      <c r="H294">
        <v>6522.6386082651597</v>
      </c>
      <c r="I294">
        <v>-2.0135339451929301E-3</v>
      </c>
      <c r="J294">
        <v>0.99839343343806697</v>
      </c>
      <c r="K294">
        <v>5.4814247882145501</v>
      </c>
      <c r="L294">
        <v>1.4475626667572401</v>
      </c>
      <c r="M294">
        <v>3.7866580246185699</v>
      </c>
      <c r="N294">
        <v>1.5268700742344601E-4</v>
      </c>
      <c r="O294">
        <v>4.5679040540087001</v>
      </c>
      <c r="P294">
        <v>1.2460989520069501</v>
      </c>
      <c r="Q294">
        <v>3.6657634986785599</v>
      </c>
      <c r="R294">
        <v>2.4660174801874898E-4</v>
      </c>
      <c r="T294" t="str">
        <f t="shared" si="16"/>
        <v>***</v>
      </c>
      <c r="U294" t="str">
        <f t="shared" si="17"/>
        <v/>
      </c>
      <c r="V294" t="str">
        <f t="shared" si="18"/>
        <v>***</v>
      </c>
      <c r="W294" t="str">
        <f t="shared" si="19"/>
        <v>***</v>
      </c>
    </row>
    <row r="295" spans="1:23" x14ac:dyDescent="0.25">
      <c r="A295">
        <v>294</v>
      </c>
      <c r="B295" t="s">
        <v>361</v>
      </c>
      <c r="C295">
        <v>-12.150777979418001</v>
      </c>
      <c r="D295">
        <v>2737.3017029310899</v>
      </c>
      <c r="E295">
        <v>-4.43896190412881E-3</v>
      </c>
      <c r="F295">
        <v>0.99645823246209797</v>
      </c>
      <c r="G295">
        <v>-13.1335542499678</v>
      </c>
      <c r="H295">
        <v>6522.6386082651597</v>
      </c>
      <c r="I295">
        <v>-2.0135339451929301E-3</v>
      </c>
      <c r="J295">
        <v>0.99839343343806697</v>
      </c>
      <c r="K295">
        <v>-12.001933578559299</v>
      </c>
      <c r="L295">
        <v>3956.1803502241701</v>
      </c>
      <c r="M295">
        <v>-3.0337175042789099E-3</v>
      </c>
      <c r="N295">
        <v>0.99757944735440196</v>
      </c>
      <c r="O295">
        <v>-12.161607362416699</v>
      </c>
      <c r="P295">
        <v>2736.8553998777502</v>
      </c>
      <c r="Q295">
        <v>-4.4436426429251396E-3</v>
      </c>
      <c r="R295">
        <v>0.99645449780971296</v>
      </c>
      <c r="T295" t="str">
        <f t="shared" si="16"/>
        <v/>
      </c>
      <c r="U295" t="str">
        <f t="shared" si="17"/>
        <v/>
      </c>
      <c r="V295" t="str">
        <f t="shared" si="18"/>
        <v/>
      </c>
      <c r="W295" t="str">
        <f t="shared" si="19"/>
        <v/>
      </c>
    </row>
    <row r="296" spans="1:23" x14ac:dyDescent="0.25">
      <c r="A296">
        <v>295</v>
      </c>
      <c r="B296" t="s">
        <v>362</v>
      </c>
      <c r="C296">
        <v>-12.150777979418001</v>
      </c>
      <c r="D296">
        <v>2737.3017029310899</v>
      </c>
      <c r="E296">
        <v>-4.43896190412881E-3</v>
      </c>
      <c r="F296">
        <v>0.99645823246209797</v>
      </c>
      <c r="G296">
        <v>-13.1335542499678</v>
      </c>
      <c r="H296">
        <v>6522.6386082651097</v>
      </c>
      <c r="I296">
        <v>-2.0135339451929401E-3</v>
      </c>
      <c r="J296">
        <v>0.99839343343806697</v>
      </c>
      <c r="K296">
        <v>-12.001933578559299</v>
      </c>
      <c r="L296">
        <v>3956.1803502241701</v>
      </c>
      <c r="M296">
        <v>-3.0337175042789099E-3</v>
      </c>
      <c r="N296">
        <v>0.99757944735440196</v>
      </c>
      <c r="O296">
        <v>-12.161607362416699</v>
      </c>
      <c r="P296">
        <v>2736.8553998777802</v>
      </c>
      <c r="Q296">
        <v>-4.4436426429250997E-3</v>
      </c>
      <c r="R296">
        <v>0.99645449780971296</v>
      </c>
      <c r="T296" t="str">
        <f t="shared" si="16"/>
        <v/>
      </c>
      <c r="U296" t="str">
        <f t="shared" si="17"/>
        <v/>
      </c>
      <c r="V296" t="str">
        <f t="shared" si="18"/>
        <v/>
      </c>
      <c r="W296" t="str">
        <f t="shared" si="19"/>
        <v/>
      </c>
    </row>
    <row r="297" spans="1:23" x14ac:dyDescent="0.25">
      <c r="A297">
        <v>296</v>
      </c>
      <c r="B297" t="s">
        <v>363</v>
      </c>
      <c r="C297">
        <v>-12.150777979418001</v>
      </c>
      <c r="D297">
        <v>2737.3017029311</v>
      </c>
      <c r="E297">
        <v>-4.4389619041288004E-3</v>
      </c>
      <c r="F297">
        <v>0.99645823246209797</v>
      </c>
      <c r="G297">
        <v>-13.1335542499678</v>
      </c>
      <c r="H297">
        <v>6522.6386082651597</v>
      </c>
      <c r="I297">
        <v>-2.0135339451929301E-3</v>
      </c>
      <c r="J297">
        <v>0.99839343343806697</v>
      </c>
      <c r="K297">
        <v>-12.001933578559299</v>
      </c>
      <c r="L297">
        <v>3956.1803502241701</v>
      </c>
      <c r="M297">
        <v>-3.0337175042789099E-3</v>
      </c>
      <c r="N297">
        <v>0.99757944735440196</v>
      </c>
      <c r="O297">
        <v>-12.161607362416699</v>
      </c>
      <c r="P297">
        <v>2736.8553998777902</v>
      </c>
      <c r="Q297">
        <v>-4.4436426429250902E-3</v>
      </c>
      <c r="R297">
        <v>0.99645449780971296</v>
      </c>
      <c r="T297" t="str">
        <f t="shared" si="16"/>
        <v/>
      </c>
      <c r="U297" t="str">
        <f t="shared" si="17"/>
        <v/>
      </c>
      <c r="V297" t="str">
        <f t="shared" si="18"/>
        <v/>
      </c>
      <c r="W297" t="str">
        <f t="shared" si="19"/>
        <v/>
      </c>
    </row>
    <row r="298" spans="1:23" x14ac:dyDescent="0.25">
      <c r="A298">
        <v>297</v>
      </c>
      <c r="B298" t="s">
        <v>364</v>
      </c>
      <c r="C298">
        <v>-12.150777979418001</v>
      </c>
      <c r="D298">
        <v>2737.3017029311</v>
      </c>
      <c r="E298">
        <v>-4.4389619041288004E-3</v>
      </c>
      <c r="F298">
        <v>0.99645823246209797</v>
      </c>
      <c r="G298">
        <v>-13.1335542499678</v>
      </c>
      <c r="H298">
        <v>6522.6386082651597</v>
      </c>
      <c r="I298">
        <v>-2.0135339451929301E-3</v>
      </c>
      <c r="J298">
        <v>0.99839343343806697</v>
      </c>
      <c r="K298">
        <v>-12.001933578559401</v>
      </c>
      <c r="L298">
        <v>3956.1803502242101</v>
      </c>
      <c r="M298">
        <v>-3.0337175042788899E-3</v>
      </c>
      <c r="N298">
        <v>0.99757944735440196</v>
      </c>
      <c r="O298">
        <v>-12.161607362416699</v>
      </c>
      <c r="P298">
        <v>2736.8553998777502</v>
      </c>
      <c r="Q298">
        <v>-4.4436426429251396E-3</v>
      </c>
      <c r="R298">
        <v>0.99645449780971296</v>
      </c>
      <c r="T298" t="str">
        <f t="shared" si="16"/>
        <v/>
      </c>
      <c r="U298" t="str">
        <f t="shared" si="17"/>
        <v/>
      </c>
      <c r="V298" t="str">
        <f t="shared" si="18"/>
        <v/>
      </c>
      <c r="W298" t="str">
        <f t="shared" si="19"/>
        <v/>
      </c>
    </row>
    <row r="299" spans="1:23" x14ac:dyDescent="0.25">
      <c r="A299">
        <v>298</v>
      </c>
      <c r="B299" t="s">
        <v>365</v>
      </c>
      <c r="C299">
        <v>-12.150777979418001</v>
      </c>
      <c r="D299">
        <v>2737.3017029311</v>
      </c>
      <c r="E299">
        <v>-4.4389619041288004E-3</v>
      </c>
      <c r="F299">
        <v>0.99645823246209797</v>
      </c>
      <c r="G299">
        <v>-13.1335542499678</v>
      </c>
      <c r="H299">
        <v>6522.6386082651597</v>
      </c>
      <c r="I299">
        <v>-2.0135339451929301E-3</v>
      </c>
      <c r="J299">
        <v>0.99839343343806697</v>
      </c>
      <c r="K299">
        <v>-12.001933578559299</v>
      </c>
      <c r="L299">
        <v>3956.1803502241701</v>
      </c>
      <c r="M299">
        <v>-3.0337175042789099E-3</v>
      </c>
      <c r="N299">
        <v>0.99757944735440196</v>
      </c>
      <c r="O299">
        <v>-12.161607362416699</v>
      </c>
      <c r="P299">
        <v>2736.8553998778302</v>
      </c>
      <c r="Q299">
        <v>-4.4436426429250303E-3</v>
      </c>
      <c r="R299">
        <v>0.99645449780971296</v>
      </c>
      <c r="T299" t="str">
        <f t="shared" si="16"/>
        <v/>
      </c>
      <c r="U299" t="str">
        <f t="shared" si="17"/>
        <v/>
      </c>
      <c r="V299" t="str">
        <f t="shared" si="18"/>
        <v/>
      </c>
      <c r="W299" t="str">
        <f t="shared" si="19"/>
        <v/>
      </c>
    </row>
    <row r="300" spans="1:23" x14ac:dyDescent="0.25">
      <c r="A300">
        <v>299</v>
      </c>
      <c r="B300" t="s">
        <v>366</v>
      </c>
      <c r="C300">
        <v>-12.1507779794181</v>
      </c>
      <c r="D300">
        <v>2737.30170293111</v>
      </c>
      <c r="E300">
        <v>-4.43896190412879E-3</v>
      </c>
      <c r="F300">
        <v>0.99645823246209797</v>
      </c>
      <c r="G300">
        <v>-13.1335542499678</v>
      </c>
      <c r="H300">
        <v>6522.6386082651597</v>
      </c>
      <c r="I300">
        <v>-2.0135339451929301E-3</v>
      </c>
      <c r="J300">
        <v>0.99839343343806697</v>
      </c>
      <c r="K300">
        <v>-12.001933578559299</v>
      </c>
      <c r="L300">
        <v>3956.1803502241601</v>
      </c>
      <c r="M300">
        <v>-3.0337175042789198E-3</v>
      </c>
      <c r="N300">
        <v>0.99757944735440196</v>
      </c>
      <c r="O300">
        <v>-12.161607362416699</v>
      </c>
      <c r="P300">
        <v>2736.8553998777502</v>
      </c>
      <c r="Q300">
        <v>-4.4436426429251301E-3</v>
      </c>
      <c r="R300">
        <v>0.99645449780971296</v>
      </c>
      <c r="T300" t="str">
        <f t="shared" si="16"/>
        <v/>
      </c>
      <c r="U300" t="str">
        <f t="shared" si="17"/>
        <v/>
      </c>
      <c r="V300" t="str">
        <f t="shared" si="18"/>
        <v/>
      </c>
      <c r="W300" t="str">
        <f t="shared" si="19"/>
        <v/>
      </c>
    </row>
    <row r="301" spans="1:23" x14ac:dyDescent="0.25">
      <c r="A301">
        <v>300</v>
      </c>
      <c r="B301" t="s">
        <v>367</v>
      </c>
      <c r="C301">
        <v>-12.150777979418001</v>
      </c>
      <c r="D301">
        <v>2737.3017029310899</v>
      </c>
      <c r="E301">
        <v>-4.4389619041288004E-3</v>
      </c>
      <c r="F301">
        <v>0.99645823246209797</v>
      </c>
      <c r="G301">
        <v>-13.1335542499678</v>
      </c>
      <c r="H301">
        <v>6522.6386082651497</v>
      </c>
      <c r="I301">
        <v>-2.0135339451929301E-3</v>
      </c>
      <c r="J301">
        <v>0.99839343343806697</v>
      </c>
      <c r="K301">
        <v>-12.001933578559299</v>
      </c>
      <c r="L301">
        <v>3956.1803502241601</v>
      </c>
      <c r="M301">
        <v>-3.0337175042789198E-3</v>
      </c>
      <c r="N301">
        <v>0.99757944735440196</v>
      </c>
      <c r="O301">
        <v>-12.161607362416699</v>
      </c>
      <c r="P301">
        <v>2736.8553998777602</v>
      </c>
      <c r="Q301">
        <v>-4.4436426429251196E-3</v>
      </c>
      <c r="R301">
        <v>0.99645449780971296</v>
      </c>
      <c r="T301" t="str">
        <f t="shared" si="16"/>
        <v/>
      </c>
      <c r="U301" t="str">
        <f t="shared" si="17"/>
        <v/>
      </c>
      <c r="V301" t="str">
        <f t="shared" si="18"/>
        <v/>
      </c>
      <c r="W301" t="str">
        <f t="shared" si="19"/>
        <v/>
      </c>
    </row>
    <row r="302" spans="1:23" x14ac:dyDescent="0.25">
      <c r="A302">
        <v>301</v>
      </c>
      <c r="B302" t="s">
        <v>368</v>
      </c>
      <c r="C302">
        <v>-12.150777979418001</v>
      </c>
      <c r="D302">
        <v>2737.3017029311</v>
      </c>
      <c r="E302">
        <v>-4.4389619041288004E-3</v>
      </c>
      <c r="F302">
        <v>0.99645823246209797</v>
      </c>
      <c r="G302">
        <v>-13.1335542499678</v>
      </c>
      <c r="H302">
        <v>6522.6386082651597</v>
      </c>
      <c r="I302">
        <v>-2.0135339451929301E-3</v>
      </c>
      <c r="J302">
        <v>0.99839343343806697</v>
      </c>
      <c r="K302">
        <v>-12.001933578559299</v>
      </c>
      <c r="L302">
        <v>3956.1803502241701</v>
      </c>
      <c r="M302">
        <v>-3.0337175042789099E-3</v>
      </c>
      <c r="N302">
        <v>0.99757944735440196</v>
      </c>
      <c r="O302">
        <v>-12.161607362416699</v>
      </c>
      <c r="P302">
        <v>2736.8553998777502</v>
      </c>
      <c r="Q302">
        <v>-4.4436426429251396E-3</v>
      </c>
      <c r="R302">
        <v>0.99645449780971296</v>
      </c>
      <c r="T302" t="str">
        <f t="shared" si="16"/>
        <v/>
      </c>
      <c r="U302" t="str">
        <f t="shared" si="17"/>
        <v/>
      </c>
      <c r="V302" t="str">
        <f t="shared" si="18"/>
        <v/>
      </c>
      <c r="W302" t="str">
        <f t="shared" si="19"/>
        <v/>
      </c>
    </row>
    <row r="303" spans="1:23" x14ac:dyDescent="0.25">
      <c r="A303">
        <v>302</v>
      </c>
      <c r="B303" t="s">
        <v>369</v>
      </c>
      <c r="C303">
        <v>-12.150777979418001</v>
      </c>
      <c r="D303">
        <v>2737.3017029310899</v>
      </c>
      <c r="E303">
        <v>-4.4389619041288004E-3</v>
      </c>
      <c r="F303">
        <v>0.99645823246209797</v>
      </c>
      <c r="G303">
        <v>-13.133554249967901</v>
      </c>
      <c r="H303">
        <v>6522.6386082651497</v>
      </c>
      <c r="I303">
        <v>-2.0135339451929301E-3</v>
      </c>
      <c r="J303">
        <v>0.99839343343806697</v>
      </c>
      <c r="K303">
        <v>-12.001933578559299</v>
      </c>
      <c r="L303">
        <v>3956.1803502241501</v>
      </c>
      <c r="M303">
        <v>-3.0337175042789198E-3</v>
      </c>
      <c r="N303">
        <v>0.99757944735440196</v>
      </c>
      <c r="O303">
        <v>-12.161607362416699</v>
      </c>
      <c r="P303">
        <v>2736.8553998777902</v>
      </c>
      <c r="Q303">
        <v>-4.4436426429250902E-3</v>
      </c>
      <c r="R303">
        <v>0.99645449780971296</v>
      </c>
      <c r="T303" t="str">
        <f t="shared" si="16"/>
        <v/>
      </c>
      <c r="U303" t="str">
        <f t="shared" si="17"/>
        <v/>
      </c>
      <c r="V303" t="str">
        <f t="shared" si="18"/>
        <v/>
      </c>
      <c r="W303" t="str">
        <f t="shared" si="19"/>
        <v/>
      </c>
    </row>
    <row r="304" spans="1:23" x14ac:dyDescent="0.25">
      <c r="A304">
        <v>303</v>
      </c>
      <c r="B304" t="s">
        <v>370</v>
      </c>
      <c r="C304">
        <v>-12.150777979418001</v>
      </c>
      <c r="D304">
        <v>2737.3017029311</v>
      </c>
      <c r="E304">
        <v>-4.4389619041288004E-3</v>
      </c>
      <c r="F304">
        <v>0.99645823246209797</v>
      </c>
      <c r="G304">
        <v>-13.133554249967901</v>
      </c>
      <c r="H304">
        <v>6522.6386082651497</v>
      </c>
      <c r="I304">
        <v>-2.0135339451929301E-3</v>
      </c>
      <c r="J304">
        <v>0.99839343343806697</v>
      </c>
      <c r="K304">
        <v>-12.001933578559299</v>
      </c>
      <c r="L304">
        <v>3956.1803502241601</v>
      </c>
      <c r="M304">
        <v>-3.0337175042789198E-3</v>
      </c>
      <c r="N304">
        <v>0.99757944735440196</v>
      </c>
      <c r="O304">
        <v>-12.161607362416699</v>
      </c>
      <c r="P304">
        <v>2736.8553998777802</v>
      </c>
      <c r="Q304">
        <v>-4.4436426429250997E-3</v>
      </c>
      <c r="R304">
        <v>0.99645449780971296</v>
      </c>
      <c r="T304" t="str">
        <f t="shared" si="16"/>
        <v/>
      </c>
      <c r="U304" t="str">
        <f t="shared" si="17"/>
        <v/>
      </c>
      <c r="V304" t="str">
        <f t="shared" si="18"/>
        <v/>
      </c>
      <c r="W304" t="str">
        <f t="shared" si="19"/>
        <v/>
      </c>
    </row>
    <row r="305" spans="1:23" x14ac:dyDescent="0.25">
      <c r="A305">
        <v>304</v>
      </c>
      <c r="B305" t="s">
        <v>371</v>
      </c>
      <c r="C305">
        <v>-12.150777979418001</v>
      </c>
      <c r="D305">
        <v>2737.3017029310899</v>
      </c>
      <c r="E305">
        <v>-4.4389619041288004E-3</v>
      </c>
      <c r="F305">
        <v>0.99645823246209797</v>
      </c>
      <c r="G305">
        <v>-13.1335542499678</v>
      </c>
      <c r="H305">
        <v>6522.6386082651597</v>
      </c>
      <c r="I305">
        <v>-2.0135339451929301E-3</v>
      </c>
      <c r="J305">
        <v>0.99839343343806697</v>
      </c>
      <c r="K305">
        <v>-12.001933578559401</v>
      </c>
      <c r="L305">
        <v>3956.1803502242101</v>
      </c>
      <c r="M305">
        <v>-3.0337175042788899E-3</v>
      </c>
      <c r="N305">
        <v>0.99757944735440196</v>
      </c>
      <c r="O305">
        <v>-12.161607362416699</v>
      </c>
      <c r="P305">
        <v>2736.8553998777602</v>
      </c>
      <c r="Q305">
        <v>-4.4436426429251301E-3</v>
      </c>
      <c r="R305">
        <v>0.99645449780971296</v>
      </c>
      <c r="T305" t="str">
        <f t="shared" si="16"/>
        <v/>
      </c>
      <c r="U305" t="str">
        <f t="shared" si="17"/>
        <v/>
      </c>
      <c r="V305" t="str">
        <f t="shared" si="18"/>
        <v/>
      </c>
      <c r="W305" t="str">
        <f t="shared" si="19"/>
        <v/>
      </c>
    </row>
    <row r="306" spans="1:23" x14ac:dyDescent="0.25">
      <c r="A306">
        <v>305</v>
      </c>
      <c r="B306" t="s">
        <v>372</v>
      </c>
      <c r="C306">
        <v>-12.150777979418001</v>
      </c>
      <c r="D306">
        <v>2737.3017029310899</v>
      </c>
      <c r="E306">
        <v>-4.43896190412881E-3</v>
      </c>
      <c r="F306">
        <v>0.99645823246209797</v>
      </c>
      <c r="G306">
        <v>-13.1335542499678</v>
      </c>
      <c r="H306">
        <v>6522.6386082651097</v>
      </c>
      <c r="I306">
        <v>-2.0135339451929401E-3</v>
      </c>
      <c r="J306">
        <v>0.99839343343806697</v>
      </c>
      <c r="K306">
        <v>-12.001933578559299</v>
      </c>
      <c r="L306">
        <v>3956.1803502241601</v>
      </c>
      <c r="M306">
        <v>-3.0337175042789198E-3</v>
      </c>
      <c r="N306">
        <v>0.99757944735440196</v>
      </c>
      <c r="O306">
        <v>-12.161607362416699</v>
      </c>
      <c r="P306">
        <v>2736.8553998777702</v>
      </c>
      <c r="Q306">
        <v>-4.4436426429251196E-3</v>
      </c>
      <c r="R306">
        <v>0.99645449780971296</v>
      </c>
      <c r="T306" t="str">
        <f t="shared" si="16"/>
        <v/>
      </c>
      <c r="U306" t="str">
        <f t="shared" si="17"/>
        <v/>
      </c>
      <c r="V306" t="str">
        <f t="shared" si="18"/>
        <v/>
      </c>
      <c r="W306" t="str">
        <f t="shared" si="19"/>
        <v/>
      </c>
    </row>
    <row r="307" spans="1:23" x14ac:dyDescent="0.25">
      <c r="A307">
        <v>306</v>
      </c>
      <c r="B307" t="s">
        <v>373</v>
      </c>
      <c r="C307">
        <v>-12.150777979418001</v>
      </c>
      <c r="D307">
        <v>2737.3017029310799</v>
      </c>
      <c r="E307">
        <v>-4.4389619041288204E-3</v>
      </c>
      <c r="F307">
        <v>0.99645823246209797</v>
      </c>
      <c r="G307">
        <v>-13.133554249967901</v>
      </c>
      <c r="H307">
        <v>6522.6386082651798</v>
      </c>
      <c r="I307">
        <v>-2.0135339451929201E-3</v>
      </c>
      <c r="J307">
        <v>0.99839343343806697</v>
      </c>
      <c r="K307">
        <v>-12.001933578559299</v>
      </c>
      <c r="L307">
        <v>3956.1803502241701</v>
      </c>
      <c r="M307">
        <v>-3.0337175042789099E-3</v>
      </c>
      <c r="N307">
        <v>0.99757944735440196</v>
      </c>
      <c r="O307">
        <v>-12.161607362416699</v>
      </c>
      <c r="P307">
        <v>2736.8553998777702</v>
      </c>
      <c r="Q307">
        <v>-4.4436426429251101E-3</v>
      </c>
      <c r="R307">
        <v>0.99645449780971296</v>
      </c>
      <c r="T307" t="str">
        <f t="shared" si="16"/>
        <v/>
      </c>
      <c r="U307" t="str">
        <f t="shared" si="17"/>
        <v/>
      </c>
      <c r="V307" t="str">
        <f t="shared" si="18"/>
        <v/>
      </c>
      <c r="W307" t="str">
        <f t="shared" si="19"/>
        <v/>
      </c>
    </row>
    <row r="308" spans="1:23" x14ac:dyDescent="0.25">
      <c r="A308">
        <v>307</v>
      </c>
      <c r="B308" t="s">
        <v>374</v>
      </c>
      <c r="C308">
        <v>-12.150777979418001</v>
      </c>
      <c r="D308">
        <v>2737.3017029310899</v>
      </c>
      <c r="E308">
        <v>-4.43896190412881E-3</v>
      </c>
      <c r="F308">
        <v>0.99645823246209797</v>
      </c>
      <c r="G308">
        <v>-13.1335542499678</v>
      </c>
      <c r="H308">
        <v>6522.6386082651698</v>
      </c>
      <c r="I308">
        <v>-2.0135339451929201E-3</v>
      </c>
      <c r="J308">
        <v>0.99839343343806697</v>
      </c>
      <c r="K308">
        <v>-12.001933578559299</v>
      </c>
      <c r="L308">
        <v>3956.1803502241501</v>
      </c>
      <c r="M308">
        <v>-3.0337175042789198E-3</v>
      </c>
      <c r="N308">
        <v>0.99757944735440196</v>
      </c>
      <c r="O308">
        <v>-12.161607362416801</v>
      </c>
      <c r="P308">
        <v>2736.8553998778202</v>
      </c>
      <c r="Q308">
        <v>-4.4436426429250398E-3</v>
      </c>
      <c r="R308">
        <v>0.99645449780971296</v>
      </c>
      <c r="T308" t="str">
        <f t="shared" si="16"/>
        <v/>
      </c>
      <c r="U308" t="str">
        <f t="shared" si="17"/>
        <v/>
      </c>
      <c r="V308" t="str">
        <f t="shared" si="18"/>
        <v/>
      </c>
      <c r="W308" t="str">
        <f t="shared" si="19"/>
        <v/>
      </c>
    </row>
    <row r="309" spans="1:23" x14ac:dyDescent="0.25">
      <c r="A309">
        <v>308</v>
      </c>
      <c r="B309" t="s">
        <v>375</v>
      </c>
      <c r="C309">
        <v>-12.150777979418001</v>
      </c>
      <c r="D309">
        <v>2737.3017029310899</v>
      </c>
      <c r="E309">
        <v>-4.43896190412881E-3</v>
      </c>
      <c r="F309">
        <v>0.99645823246209797</v>
      </c>
      <c r="G309">
        <v>-13.133554249967901</v>
      </c>
      <c r="H309">
        <v>6522.6386082651698</v>
      </c>
      <c r="I309">
        <v>-2.0135339451929201E-3</v>
      </c>
      <c r="J309">
        <v>0.99839343343806697</v>
      </c>
      <c r="K309">
        <v>-12.001933578559299</v>
      </c>
      <c r="L309">
        <v>3956.1803502241701</v>
      </c>
      <c r="M309">
        <v>-3.0337175042789099E-3</v>
      </c>
      <c r="N309">
        <v>0.99757944735440196</v>
      </c>
      <c r="O309">
        <v>-12.161607362416699</v>
      </c>
      <c r="P309">
        <v>2736.8553998777802</v>
      </c>
      <c r="Q309">
        <v>-4.4436426429250997E-3</v>
      </c>
      <c r="R309">
        <v>0.99645449780971296</v>
      </c>
      <c r="T309" t="str">
        <f t="shared" si="16"/>
        <v/>
      </c>
      <c r="U309" t="str">
        <f t="shared" si="17"/>
        <v/>
      </c>
      <c r="V309" t="str">
        <f t="shared" si="18"/>
        <v/>
      </c>
      <c r="W309" t="str">
        <f t="shared" si="19"/>
        <v/>
      </c>
    </row>
    <row r="310" spans="1:23" x14ac:dyDescent="0.25">
      <c r="A310">
        <v>309</v>
      </c>
      <c r="B310" t="s">
        <v>376</v>
      </c>
      <c r="C310">
        <v>-12.150777979418001</v>
      </c>
      <c r="D310">
        <v>2737.3017029310899</v>
      </c>
      <c r="E310">
        <v>-4.43896190412881E-3</v>
      </c>
      <c r="F310">
        <v>0.99645823246209797</v>
      </c>
      <c r="G310">
        <v>-13.1335542499678</v>
      </c>
      <c r="H310">
        <v>6522.6386082651597</v>
      </c>
      <c r="I310">
        <v>-2.0135339451929301E-3</v>
      </c>
      <c r="J310">
        <v>0.99839343343806697</v>
      </c>
      <c r="K310">
        <v>-12.001933578559299</v>
      </c>
      <c r="L310">
        <v>3956.1803502241601</v>
      </c>
      <c r="M310">
        <v>-3.0337175042789198E-3</v>
      </c>
      <c r="N310">
        <v>0.99757944735440196</v>
      </c>
      <c r="O310">
        <v>-12.161607362416699</v>
      </c>
      <c r="P310">
        <v>2736.8553998778202</v>
      </c>
      <c r="Q310">
        <v>-4.4436426429250398E-3</v>
      </c>
      <c r="R310">
        <v>0.99645449780971296</v>
      </c>
      <c r="T310" t="str">
        <f t="shared" si="16"/>
        <v/>
      </c>
      <c r="U310" t="str">
        <f t="shared" si="17"/>
        <v/>
      </c>
      <c r="V310" t="str">
        <f t="shared" si="18"/>
        <v/>
      </c>
      <c r="W310" t="str">
        <f t="shared" si="19"/>
        <v/>
      </c>
    </row>
    <row r="311" spans="1:23" x14ac:dyDescent="0.25">
      <c r="A311">
        <v>310</v>
      </c>
      <c r="B311" t="s">
        <v>377</v>
      </c>
      <c r="C311">
        <v>-12.150777979418001</v>
      </c>
      <c r="D311">
        <v>2737.3017029311</v>
      </c>
      <c r="E311">
        <v>-4.4389619041288004E-3</v>
      </c>
      <c r="F311">
        <v>0.99645823246209797</v>
      </c>
      <c r="G311">
        <v>-13.1335542499678</v>
      </c>
      <c r="H311">
        <v>6522.6386082651597</v>
      </c>
      <c r="I311">
        <v>-2.0135339451929301E-3</v>
      </c>
      <c r="J311">
        <v>0.99839343343806697</v>
      </c>
      <c r="K311">
        <v>-12.001933578559299</v>
      </c>
      <c r="L311">
        <v>3956.1803502241701</v>
      </c>
      <c r="M311">
        <v>-3.0337175042789099E-3</v>
      </c>
      <c r="N311">
        <v>0.99757944735440196</v>
      </c>
      <c r="O311">
        <v>-12.161607362416801</v>
      </c>
      <c r="P311">
        <v>2736.8553998778302</v>
      </c>
      <c r="Q311">
        <v>-4.4436426429250303E-3</v>
      </c>
      <c r="R311">
        <v>0.99645449780971296</v>
      </c>
      <c r="T311" t="str">
        <f t="shared" si="16"/>
        <v/>
      </c>
      <c r="U311" t="str">
        <f t="shared" si="17"/>
        <v/>
      </c>
      <c r="V311" t="str">
        <f t="shared" si="18"/>
        <v/>
      </c>
      <c r="W311" t="str">
        <f t="shared" si="19"/>
        <v/>
      </c>
    </row>
    <row r="312" spans="1:23" x14ac:dyDescent="0.25">
      <c r="A312">
        <v>311</v>
      </c>
      <c r="B312" t="s">
        <v>378</v>
      </c>
      <c r="C312">
        <v>-12.150777979418001</v>
      </c>
      <c r="D312">
        <v>2737.3017029310899</v>
      </c>
      <c r="E312">
        <v>-4.4389619041288004E-3</v>
      </c>
      <c r="F312">
        <v>0.99645823246209797</v>
      </c>
      <c r="G312">
        <v>-13.1335542499678</v>
      </c>
      <c r="H312">
        <v>6522.6386082651597</v>
      </c>
      <c r="I312">
        <v>-2.0135339451929301E-3</v>
      </c>
      <c r="J312">
        <v>0.99839343343806697</v>
      </c>
      <c r="K312">
        <v>-12.001933578559299</v>
      </c>
      <c r="L312">
        <v>3956.1803502241501</v>
      </c>
      <c r="M312">
        <v>-3.0337175042789198E-3</v>
      </c>
      <c r="N312">
        <v>0.99757944735440196</v>
      </c>
      <c r="O312">
        <v>-12.161607362416699</v>
      </c>
      <c r="P312">
        <v>2736.8553998777902</v>
      </c>
      <c r="Q312">
        <v>-4.4436426429250902E-3</v>
      </c>
      <c r="R312">
        <v>0.99645449780971296</v>
      </c>
      <c r="T312" t="str">
        <f t="shared" si="16"/>
        <v/>
      </c>
      <c r="U312" t="str">
        <f t="shared" si="17"/>
        <v/>
      </c>
      <c r="V312" t="str">
        <f t="shared" si="18"/>
        <v/>
      </c>
      <c r="W312" t="str">
        <f t="shared" si="19"/>
        <v/>
      </c>
    </row>
    <row r="313" spans="1:23" x14ac:dyDescent="0.25">
      <c r="A313">
        <v>312</v>
      </c>
      <c r="B313" t="s">
        <v>379</v>
      </c>
      <c r="C313">
        <v>-12.150777979418001</v>
      </c>
      <c r="D313">
        <v>2737.3017029310799</v>
      </c>
      <c r="E313">
        <v>-4.4389619041288204E-3</v>
      </c>
      <c r="F313">
        <v>0.99645823246209797</v>
      </c>
      <c r="G313">
        <v>-13.133554249967901</v>
      </c>
      <c r="H313">
        <v>6522.6386082651798</v>
      </c>
      <c r="I313">
        <v>-2.0135339451929201E-3</v>
      </c>
      <c r="J313">
        <v>0.99839343343806697</v>
      </c>
      <c r="K313">
        <v>-12.001933578559299</v>
      </c>
      <c r="L313">
        <v>3956.1803502241601</v>
      </c>
      <c r="M313">
        <v>-3.0337175042789198E-3</v>
      </c>
      <c r="N313">
        <v>0.99757944735440196</v>
      </c>
      <c r="O313">
        <v>-12.161607362416699</v>
      </c>
      <c r="P313">
        <v>2736.8553998777502</v>
      </c>
      <c r="Q313">
        <v>-4.4436426429251301E-3</v>
      </c>
      <c r="R313">
        <v>0.99645449780971296</v>
      </c>
      <c r="T313" t="str">
        <f t="shared" si="16"/>
        <v/>
      </c>
      <c r="U313" t="str">
        <f t="shared" si="17"/>
        <v/>
      </c>
      <c r="V313" t="str">
        <f t="shared" si="18"/>
        <v/>
      </c>
      <c r="W313" t="str">
        <f t="shared" si="19"/>
        <v/>
      </c>
    </row>
    <row r="314" spans="1:23" x14ac:dyDescent="0.25">
      <c r="A314">
        <v>313</v>
      </c>
      <c r="B314" t="s">
        <v>380</v>
      </c>
      <c r="C314">
        <v>-12.150777979418001</v>
      </c>
      <c r="D314">
        <v>2737.3017029310899</v>
      </c>
      <c r="E314">
        <v>-4.4389619041288204E-3</v>
      </c>
      <c r="F314">
        <v>0.99645823246209797</v>
      </c>
      <c r="G314">
        <v>-13.1335542499678</v>
      </c>
      <c r="H314">
        <v>6522.6386082651597</v>
      </c>
      <c r="I314">
        <v>-2.0135339451929301E-3</v>
      </c>
      <c r="J314">
        <v>0.99839343343806697</v>
      </c>
      <c r="K314">
        <v>-12.001933578559299</v>
      </c>
      <c r="L314">
        <v>3956.1803502241701</v>
      </c>
      <c r="M314">
        <v>-3.0337175042789099E-3</v>
      </c>
      <c r="N314">
        <v>0.99757944735440196</v>
      </c>
      <c r="O314">
        <v>-12.161607362416699</v>
      </c>
      <c r="P314">
        <v>2736.8553998777602</v>
      </c>
      <c r="Q314">
        <v>-4.4436426429251301E-3</v>
      </c>
      <c r="R314">
        <v>0.99645449780971296</v>
      </c>
      <c r="T314" t="str">
        <f t="shared" si="16"/>
        <v/>
      </c>
      <c r="U314" t="str">
        <f t="shared" si="17"/>
        <v/>
      </c>
      <c r="V314" t="str">
        <f t="shared" si="18"/>
        <v/>
      </c>
      <c r="W314" t="str">
        <f t="shared" si="19"/>
        <v/>
      </c>
    </row>
    <row r="315" spans="1:23" x14ac:dyDescent="0.25">
      <c r="A315">
        <v>314</v>
      </c>
      <c r="B315" t="s">
        <v>381</v>
      </c>
      <c r="C315">
        <v>-12.150777979418001</v>
      </c>
      <c r="D315">
        <v>2737.3017029310899</v>
      </c>
      <c r="E315">
        <v>-4.43896190412881E-3</v>
      </c>
      <c r="F315">
        <v>0.99645823246209797</v>
      </c>
      <c r="G315">
        <v>-13.133554249967901</v>
      </c>
      <c r="H315">
        <v>6522.6386082651798</v>
      </c>
      <c r="I315">
        <v>-2.0135339451929201E-3</v>
      </c>
      <c r="J315">
        <v>0.99839343343806697</v>
      </c>
      <c r="K315">
        <v>-12.001933578559299</v>
      </c>
      <c r="L315">
        <v>3956.1803502241501</v>
      </c>
      <c r="M315">
        <v>-3.0337175042789198E-3</v>
      </c>
      <c r="N315">
        <v>0.99757944735440196</v>
      </c>
      <c r="O315">
        <v>-12.161607362416699</v>
      </c>
      <c r="P315">
        <v>2736.8553998777802</v>
      </c>
      <c r="Q315">
        <v>-4.4436426429250997E-3</v>
      </c>
      <c r="R315">
        <v>0.99645449780971296</v>
      </c>
      <c r="T315" t="str">
        <f t="shared" si="16"/>
        <v/>
      </c>
      <c r="U315" t="str">
        <f t="shared" si="17"/>
        <v/>
      </c>
      <c r="V315" t="str">
        <f t="shared" si="18"/>
        <v/>
      </c>
      <c r="W315" t="str">
        <f t="shared" si="19"/>
        <v/>
      </c>
    </row>
    <row r="316" spans="1:23" x14ac:dyDescent="0.25">
      <c r="A316">
        <v>315</v>
      </c>
      <c r="B316" t="s">
        <v>382</v>
      </c>
      <c r="C316">
        <v>-12.150777979418001</v>
      </c>
      <c r="D316">
        <v>2737.3017029310799</v>
      </c>
      <c r="E316">
        <v>-4.4389619041288204E-3</v>
      </c>
      <c r="F316">
        <v>0.99645823246209797</v>
      </c>
      <c r="G316">
        <v>-13.133554249967901</v>
      </c>
      <c r="H316">
        <v>6522.6386082651798</v>
      </c>
      <c r="I316">
        <v>-2.0135339451929201E-3</v>
      </c>
      <c r="J316">
        <v>0.99839343343806697</v>
      </c>
      <c r="K316">
        <v>-12.001933578559299</v>
      </c>
      <c r="L316">
        <v>3956.1803502241501</v>
      </c>
      <c r="M316">
        <v>-3.0337175042789198E-3</v>
      </c>
      <c r="N316">
        <v>0.99757944735440196</v>
      </c>
      <c r="O316">
        <v>-12.161607362416699</v>
      </c>
      <c r="P316">
        <v>2736.8553998777902</v>
      </c>
      <c r="Q316">
        <v>-4.4436426429250902E-3</v>
      </c>
      <c r="R316">
        <v>0.99645449780971296</v>
      </c>
      <c r="T316" t="str">
        <f t="shared" si="16"/>
        <v/>
      </c>
      <c r="U316" t="str">
        <f t="shared" si="17"/>
        <v/>
      </c>
      <c r="V316" t="str">
        <f t="shared" si="18"/>
        <v/>
      </c>
      <c r="W316" t="str">
        <f t="shared" si="19"/>
        <v/>
      </c>
    </row>
    <row r="317" spans="1:23" x14ac:dyDescent="0.25">
      <c r="A317">
        <v>316</v>
      </c>
      <c r="B317" t="s">
        <v>383</v>
      </c>
      <c r="C317">
        <v>-12.150777979418001</v>
      </c>
      <c r="D317">
        <v>2737.3017029311</v>
      </c>
      <c r="E317">
        <v>-4.4389619041288004E-3</v>
      </c>
      <c r="F317">
        <v>0.99645823246209797</v>
      </c>
      <c r="G317">
        <v>-13.1335542499678</v>
      </c>
      <c r="H317">
        <v>6522.6386082651097</v>
      </c>
      <c r="I317">
        <v>-2.0135339451929401E-3</v>
      </c>
      <c r="J317">
        <v>0.99839343343806697</v>
      </c>
      <c r="K317">
        <v>-12.001933578559299</v>
      </c>
      <c r="L317">
        <v>3956.1803502241601</v>
      </c>
      <c r="M317">
        <v>-3.0337175042789198E-3</v>
      </c>
      <c r="N317">
        <v>0.99757944735440196</v>
      </c>
      <c r="O317">
        <v>-12.161607362416699</v>
      </c>
      <c r="P317">
        <v>2736.8553998777602</v>
      </c>
      <c r="Q317">
        <v>-4.4436426429251301E-3</v>
      </c>
      <c r="R317">
        <v>0.99645449780971296</v>
      </c>
      <c r="T317" t="str">
        <f t="shared" si="16"/>
        <v/>
      </c>
      <c r="U317" t="str">
        <f t="shared" si="17"/>
        <v/>
      </c>
      <c r="V317" t="str">
        <f t="shared" si="18"/>
        <v/>
      </c>
      <c r="W317" t="str">
        <f t="shared" si="19"/>
        <v/>
      </c>
    </row>
    <row r="318" spans="1:23" x14ac:dyDescent="0.25">
      <c r="A318">
        <v>317</v>
      </c>
      <c r="B318" t="s">
        <v>384</v>
      </c>
      <c r="C318">
        <v>-12.150777979418001</v>
      </c>
      <c r="D318">
        <v>2737.3017029310899</v>
      </c>
      <c r="E318">
        <v>-4.43896190412881E-3</v>
      </c>
      <c r="F318">
        <v>0.99645823246209797</v>
      </c>
      <c r="G318">
        <v>-13.1335542499678</v>
      </c>
      <c r="H318">
        <v>6522.6386082651597</v>
      </c>
      <c r="I318">
        <v>-2.0135339451929301E-3</v>
      </c>
      <c r="J318">
        <v>0.99839343343806697</v>
      </c>
      <c r="K318">
        <v>-12.001933578559299</v>
      </c>
      <c r="L318">
        <v>3956.1803502241601</v>
      </c>
      <c r="M318">
        <v>-3.0337175042789198E-3</v>
      </c>
      <c r="N318">
        <v>0.99757944735440196</v>
      </c>
      <c r="O318">
        <v>-12.161607362416699</v>
      </c>
      <c r="P318">
        <v>2736.8553998777902</v>
      </c>
      <c r="Q318">
        <v>-4.4436426429250797E-3</v>
      </c>
      <c r="R318">
        <v>0.99645449780971296</v>
      </c>
      <c r="T318" t="str">
        <f t="shared" si="16"/>
        <v/>
      </c>
      <c r="U318" t="str">
        <f t="shared" si="17"/>
        <v/>
      </c>
      <c r="V318" t="str">
        <f t="shared" si="18"/>
        <v/>
      </c>
      <c r="W318" t="str">
        <f t="shared" si="19"/>
        <v/>
      </c>
    </row>
    <row r="319" spans="1:23" x14ac:dyDescent="0.25">
      <c r="A319">
        <v>318</v>
      </c>
      <c r="B319" t="s">
        <v>385</v>
      </c>
      <c r="C319">
        <v>-12.150777979418001</v>
      </c>
      <c r="D319">
        <v>2737.3017029311</v>
      </c>
      <c r="E319">
        <v>-4.4389619041288004E-3</v>
      </c>
      <c r="F319">
        <v>0.99645823246209797</v>
      </c>
      <c r="G319">
        <v>-13.1335542499678</v>
      </c>
      <c r="H319">
        <v>6522.6386082651597</v>
      </c>
      <c r="I319">
        <v>-2.0135339451929301E-3</v>
      </c>
      <c r="J319">
        <v>0.99839343343806697</v>
      </c>
      <c r="K319">
        <v>-12.001933578559299</v>
      </c>
      <c r="L319">
        <v>3956.1803502241501</v>
      </c>
      <c r="M319">
        <v>-3.0337175042789198E-3</v>
      </c>
      <c r="N319">
        <v>0.99757944735440196</v>
      </c>
      <c r="O319">
        <v>-12.161607362416801</v>
      </c>
      <c r="P319">
        <v>2736.8553998778302</v>
      </c>
      <c r="Q319">
        <v>-4.4436426429250303E-3</v>
      </c>
      <c r="R319">
        <v>0.99645449780971296</v>
      </c>
      <c r="T319" t="str">
        <f t="shared" si="16"/>
        <v/>
      </c>
      <c r="U319" t="str">
        <f t="shared" si="17"/>
        <v/>
      </c>
      <c r="V319" t="str">
        <f t="shared" si="18"/>
        <v/>
      </c>
      <c r="W319" t="str">
        <f t="shared" si="19"/>
        <v/>
      </c>
    </row>
    <row r="320" spans="1:23" x14ac:dyDescent="0.25">
      <c r="A320">
        <v>319</v>
      </c>
      <c r="B320" t="s">
        <v>386</v>
      </c>
      <c r="C320">
        <v>-12.150777979418001</v>
      </c>
      <c r="D320">
        <v>2737.3017029310899</v>
      </c>
      <c r="E320">
        <v>-4.43896190412881E-3</v>
      </c>
      <c r="F320">
        <v>0.99645823246209797</v>
      </c>
      <c r="G320">
        <v>-13.1335542499678</v>
      </c>
      <c r="H320">
        <v>6522.6386082651597</v>
      </c>
      <c r="I320">
        <v>-2.0135339451929301E-3</v>
      </c>
      <c r="J320">
        <v>0.99839343343806697</v>
      </c>
      <c r="K320">
        <v>-12.001933578559299</v>
      </c>
      <c r="L320">
        <v>3956.1803502241401</v>
      </c>
      <c r="M320">
        <v>-3.0337175042789298E-3</v>
      </c>
      <c r="N320">
        <v>0.99757944735440196</v>
      </c>
      <c r="O320">
        <v>-12.161607362416699</v>
      </c>
      <c r="P320">
        <v>2736.8553998778302</v>
      </c>
      <c r="Q320">
        <v>-4.4436426429250303E-3</v>
      </c>
      <c r="R320">
        <v>0.99645449780971296</v>
      </c>
      <c r="T320" t="str">
        <f t="shared" si="16"/>
        <v/>
      </c>
      <c r="U320" t="str">
        <f t="shared" si="17"/>
        <v/>
      </c>
      <c r="V320" t="str">
        <f t="shared" si="18"/>
        <v/>
      </c>
      <c r="W320" t="str">
        <f t="shared" si="19"/>
        <v/>
      </c>
    </row>
    <row r="321" spans="1:23" x14ac:dyDescent="0.25">
      <c r="A321">
        <v>320</v>
      </c>
      <c r="B321" t="s">
        <v>387</v>
      </c>
      <c r="C321">
        <v>-12.150777979418001</v>
      </c>
      <c r="D321">
        <v>2737.3017029310899</v>
      </c>
      <c r="E321">
        <v>-4.43896190412881E-3</v>
      </c>
      <c r="F321">
        <v>0.99645823246209797</v>
      </c>
      <c r="G321">
        <v>-13.1335542499678</v>
      </c>
      <c r="H321">
        <v>6522.6386082651597</v>
      </c>
      <c r="I321">
        <v>-2.0135339451929301E-3</v>
      </c>
      <c r="J321">
        <v>0.99839343343806697</v>
      </c>
      <c r="K321">
        <v>-12.001933578559299</v>
      </c>
      <c r="L321">
        <v>3956.1803502241401</v>
      </c>
      <c r="M321">
        <v>-3.0337175042789298E-3</v>
      </c>
      <c r="N321">
        <v>0.99757944735440196</v>
      </c>
      <c r="O321">
        <v>-12.161607362416699</v>
      </c>
      <c r="P321">
        <v>2736.8553998777602</v>
      </c>
      <c r="Q321">
        <v>-4.4436426429251301E-3</v>
      </c>
      <c r="R321">
        <v>0.99645449780971296</v>
      </c>
      <c r="T321" t="str">
        <f t="shared" si="16"/>
        <v/>
      </c>
      <c r="U321" t="str">
        <f t="shared" si="17"/>
        <v/>
      </c>
      <c r="V321" t="str">
        <f t="shared" si="18"/>
        <v/>
      </c>
      <c r="W321" t="str">
        <f t="shared" si="19"/>
        <v/>
      </c>
    </row>
    <row r="322" spans="1:23" x14ac:dyDescent="0.25">
      <c r="A322">
        <v>321</v>
      </c>
      <c r="B322" t="s">
        <v>388</v>
      </c>
      <c r="C322">
        <v>-12.150777979418001</v>
      </c>
      <c r="D322">
        <v>2737.3017029311</v>
      </c>
      <c r="E322">
        <v>-4.4389619041288004E-3</v>
      </c>
      <c r="F322">
        <v>0.99645823246209797</v>
      </c>
      <c r="G322">
        <v>-13.1335542499678</v>
      </c>
      <c r="H322">
        <v>6522.6386082651597</v>
      </c>
      <c r="I322">
        <v>-2.0135339451929301E-3</v>
      </c>
      <c r="J322">
        <v>0.99839343343806697</v>
      </c>
      <c r="K322">
        <v>-12.001933578559299</v>
      </c>
      <c r="L322">
        <v>3956.1803502241401</v>
      </c>
      <c r="M322">
        <v>-3.0337175042789298E-3</v>
      </c>
      <c r="N322">
        <v>0.99757944735440196</v>
      </c>
      <c r="O322">
        <v>-12.161607362416699</v>
      </c>
      <c r="P322">
        <v>2736.8553998777602</v>
      </c>
      <c r="Q322">
        <v>-4.4436426429251196E-3</v>
      </c>
      <c r="R322">
        <v>0.99645449780971296</v>
      </c>
      <c r="T322" t="str">
        <f t="shared" si="16"/>
        <v/>
      </c>
      <c r="U322" t="str">
        <f t="shared" si="17"/>
        <v/>
      </c>
      <c r="V322" t="str">
        <f t="shared" si="18"/>
        <v/>
      </c>
      <c r="W322" t="str">
        <f t="shared" si="19"/>
        <v/>
      </c>
    </row>
    <row r="323" spans="1:23" x14ac:dyDescent="0.25">
      <c r="A323">
        <v>322</v>
      </c>
      <c r="B323" t="s">
        <v>389</v>
      </c>
      <c r="C323">
        <v>-12.150777979418001</v>
      </c>
      <c r="D323">
        <v>2737.3017029311</v>
      </c>
      <c r="E323">
        <v>-4.4389619041288004E-3</v>
      </c>
      <c r="F323">
        <v>0.99645823246209797</v>
      </c>
      <c r="G323">
        <v>-13.1335542499678</v>
      </c>
      <c r="H323">
        <v>6522.6386082651597</v>
      </c>
      <c r="I323">
        <v>-2.0135339451929301E-3</v>
      </c>
      <c r="J323">
        <v>0.99839343343806697</v>
      </c>
      <c r="K323">
        <v>-12.001933578559299</v>
      </c>
      <c r="L323">
        <v>3956.1803502241501</v>
      </c>
      <c r="M323">
        <v>-3.0337175042789198E-3</v>
      </c>
      <c r="N323">
        <v>0.99757944735440196</v>
      </c>
      <c r="O323">
        <v>-12.161607362416699</v>
      </c>
      <c r="P323">
        <v>2736.8553998777902</v>
      </c>
      <c r="Q323">
        <v>-4.4436426429250902E-3</v>
      </c>
      <c r="R323">
        <v>0.99645449780971296</v>
      </c>
      <c r="T323" t="str">
        <f t="shared" ref="T323:T386" si="20">IF(F323&lt;0.001,"***",IF(F323&lt;0.01,"**",IF(F323&lt;0.05,"*",IF(F323&lt;0.1,"^",""))))</f>
        <v/>
      </c>
      <c r="U323" t="str">
        <f t="shared" ref="U323:U386" si="21">IF(J323&lt;0.001,"***",IF(J323&lt;0.01,"**",IF(J323&lt;0.05,"*",IF(J323&lt;0.1,"^",""))))</f>
        <v/>
      </c>
      <c r="V323" t="str">
        <f t="shared" ref="V323:V386" si="22">IF(N323&lt;0.001,"***",IF(N323&lt;0.01,"**",IF(N323&lt;0.05,"*",IF(N323&lt;0.1,"^",""))))</f>
        <v/>
      </c>
      <c r="W323" t="str">
        <f t="shared" ref="W323:W386" si="23">IF(R323&lt;0.001,"***",IF(R323&lt;0.01,"**",IF(R323&lt;0.05,"*",IF(R323&lt;0.1,"^",""))))</f>
        <v/>
      </c>
    </row>
    <row r="324" spans="1:23" x14ac:dyDescent="0.25">
      <c r="A324">
        <v>323</v>
      </c>
      <c r="B324" t="s">
        <v>390</v>
      </c>
      <c r="C324">
        <v>-12.150777979418001</v>
      </c>
      <c r="D324">
        <v>2737.30170293111</v>
      </c>
      <c r="E324">
        <v>-4.43896190412879E-3</v>
      </c>
      <c r="F324">
        <v>0.99645823246209797</v>
      </c>
      <c r="G324">
        <v>-13.1335542499678</v>
      </c>
      <c r="H324">
        <v>6522.6386082651597</v>
      </c>
      <c r="I324">
        <v>-2.0135339451929301E-3</v>
      </c>
      <c r="J324">
        <v>0.99839343343806697</v>
      </c>
      <c r="K324">
        <v>-12.001933578559299</v>
      </c>
      <c r="L324">
        <v>3956.1803502241601</v>
      </c>
      <c r="M324">
        <v>-3.0337175042789198E-3</v>
      </c>
      <c r="N324">
        <v>0.99757944735440196</v>
      </c>
      <c r="O324">
        <v>-12.161607362416699</v>
      </c>
      <c r="P324">
        <v>2736.8553998778302</v>
      </c>
      <c r="Q324">
        <v>-4.4436426429250303E-3</v>
      </c>
      <c r="R324">
        <v>0.99645449780971296</v>
      </c>
      <c r="T324" t="str">
        <f t="shared" si="20"/>
        <v/>
      </c>
      <c r="U324" t="str">
        <f t="shared" si="21"/>
        <v/>
      </c>
      <c r="V324" t="str">
        <f t="shared" si="22"/>
        <v/>
      </c>
      <c r="W324" t="str">
        <f t="shared" si="23"/>
        <v/>
      </c>
    </row>
    <row r="325" spans="1:23" x14ac:dyDescent="0.25">
      <c r="A325">
        <v>324</v>
      </c>
      <c r="B325" t="s">
        <v>391</v>
      </c>
      <c r="C325">
        <v>-12.150777979418001</v>
      </c>
      <c r="D325">
        <v>2737.3017029310899</v>
      </c>
      <c r="E325">
        <v>-4.43896190412881E-3</v>
      </c>
      <c r="F325">
        <v>0.99645823246209797</v>
      </c>
      <c r="G325">
        <v>-13.1335542499678</v>
      </c>
      <c r="H325">
        <v>6522.6386082651597</v>
      </c>
      <c r="I325">
        <v>-2.0135339451929301E-3</v>
      </c>
      <c r="J325">
        <v>0.99839343343806697</v>
      </c>
      <c r="K325">
        <v>-12.001933578559299</v>
      </c>
      <c r="L325">
        <v>3956.1803502241601</v>
      </c>
      <c r="M325">
        <v>-3.0337175042789198E-3</v>
      </c>
      <c r="N325">
        <v>0.99757944735440196</v>
      </c>
      <c r="O325">
        <v>-12.161607362416699</v>
      </c>
      <c r="P325">
        <v>2736.8553998777702</v>
      </c>
      <c r="Q325">
        <v>-4.4436426429251101E-3</v>
      </c>
      <c r="R325">
        <v>0.99645449780971296</v>
      </c>
      <c r="T325" t="str">
        <f t="shared" si="20"/>
        <v/>
      </c>
      <c r="U325" t="str">
        <f t="shared" si="21"/>
        <v/>
      </c>
      <c r="V325" t="str">
        <f t="shared" si="22"/>
        <v/>
      </c>
      <c r="W325" t="str">
        <f t="shared" si="23"/>
        <v/>
      </c>
    </row>
    <row r="326" spans="1:23" x14ac:dyDescent="0.25">
      <c r="A326">
        <v>325</v>
      </c>
      <c r="B326" t="s">
        <v>392</v>
      </c>
      <c r="C326">
        <v>-12.150777979418001</v>
      </c>
      <c r="D326">
        <v>2737.3017029310899</v>
      </c>
      <c r="E326">
        <v>-4.43896190412881E-3</v>
      </c>
      <c r="F326">
        <v>0.99645823246209797</v>
      </c>
      <c r="G326">
        <v>-13.1335542499678</v>
      </c>
      <c r="H326">
        <v>6522.6386082651597</v>
      </c>
      <c r="I326">
        <v>-2.0135339451929301E-3</v>
      </c>
      <c r="J326">
        <v>0.99839343343806697</v>
      </c>
      <c r="K326">
        <v>-12.001933578559299</v>
      </c>
      <c r="L326">
        <v>3956.1803502241401</v>
      </c>
      <c r="M326">
        <v>-3.0337175042789298E-3</v>
      </c>
      <c r="N326">
        <v>0.99757944735440196</v>
      </c>
      <c r="O326">
        <v>-12.161607362416699</v>
      </c>
      <c r="P326">
        <v>2736.8553998777602</v>
      </c>
      <c r="Q326">
        <v>-4.4436426429251301E-3</v>
      </c>
      <c r="R326">
        <v>0.99645449780971296</v>
      </c>
      <c r="T326" t="str">
        <f t="shared" si="20"/>
        <v/>
      </c>
      <c r="U326" t="str">
        <f t="shared" si="21"/>
        <v/>
      </c>
      <c r="V326" t="str">
        <f t="shared" si="22"/>
        <v/>
      </c>
      <c r="W326" t="str">
        <f t="shared" si="23"/>
        <v/>
      </c>
    </row>
    <row r="327" spans="1:23" x14ac:dyDescent="0.25">
      <c r="A327">
        <v>326</v>
      </c>
      <c r="B327" t="s">
        <v>393</v>
      </c>
      <c r="C327">
        <v>-12.150777979418001</v>
      </c>
      <c r="D327">
        <v>2737.3017029310899</v>
      </c>
      <c r="E327">
        <v>-4.4389619041288004E-3</v>
      </c>
      <c r="F327">
        <v>0.99645823246209797</v>
      </c>
      <c r="G327">
        <v>-13.133554249967901</v>
      </c>
      <c r="H327">
        <v>6522.6386082651497</v>
      </c>
      <c r="I327">
        <v>-2.0135339451929301E-3</v>
      </c>
      <c r="J327">
        <v>0.99839343343806697</v>
      </c>
      <c r="K327">
        <v>-12.001933578559299</v>
      </c>
      <c r="L327">
        <v>3956.1803502241401</v>
      </c>
      <c r="M327">
        <v>-3.0337175042789198E-3</v>
      </c>
      <c r="N327">
        <v>0.99757944735440196</v>
      </c>
      <c r="O327">
        <v>-12.161607362416699</v>
      </c>
      <c r="P327">
        <v>2736.8553998777902</v>
      </c>
      <c r="Q327">
        <v>-4.4436426429250797E-3</v>
      </c>
      <c r="R327">
        <v>0.99645449780971296</v>
      </c>
      <c r="T327" t="str">
        <f t="shared" si="20"/>
        <v/>
      </c>
      <c r="U327" t="str">
        <f t="shared" si="21"/>
        <v/>
      </c>
      <c r="V327" t="str">
        <f t="shared" si="22"/>
        <v/>
      </c>
      <c r="W327" t="str">
        <f t="shared" si="23"/>
        <v/>
      </c>
    </row>
    <row r="328" spans="1:23" x14ac:dyDescent="0.25">
      <c r="A328">
        <v>327</v>
      </c>
      <c r="B328" t="s">
        <v>394</v>
      </c>
      <c r="C328">
        <v>-12.150777979418001</v>
      </c>
      <c r="D328">
        <v>2737.3017029311</v>
      </c>
      <c r="E328">
        <v>-4.4389619041288004E-3</v>
      </c>
      <c r="F328">
        <v>0.99645823246209797</v>
      </c>
      <c r="G328">
        <v>-13.1335542499678</v>
      </c>
      <c r="H328">
        <v>6522.6386082651597</v>
      </c>
      <c r="I328">
        <v>-2.0135339451929301E-3</v>
      </c>
      <c r="J328">
        <v>0.99839343343806697</v>
      </c>
      <c r="K328">
        <v>-12.001933578559299</v>
      </c>
      <c r="L328">
        <v>3956.1803502241401</v>
      </c>
      <c r="M328">
        <v>-3.0337175042789298E-3</v>
      </c>
      <c r="N328">
        <v>0.99757944735440196</v>
      </c>
      <c r="O328">
        <v>-12.161607362416699</v>
      </c>
      <c r="P328">
        <v>2736.8553998777802</v>
      </c>
      <c r="Q328">
        <v>-4.4436426429250902E-3</v>
      </c>
      <c r="R328">
        <v>0.99645449780971296</v>
      </c>
      <c r="T328" t="str">
        <f t="shared" si="20"/>
        <v/>
      </c>
      <c r="U328" t="str">
        <f t="shared" si="21"/>
        <v/>
      </c>
      <c r="V328" t="str">
        <f t="shared" si="22"/>
        <v/>
      </c>
      <c r="W328" t="str">
        <f t="shared" si="23"/>
        <v/>
      </c>
    </row>
    <row r="329" spans="1:23" x14ac:dyDescent="0.25">
      <c r="A329">
        <v>328</v>
      </c>
      <c r="B329" t="s">
        <v>395</v>
      </c>
      <c r="C329">
        <v>-12.150777979418001</v>
      </c>
      <c r="D329">
        <v>2737.3017029311</v>
      </c>
      <c r="E329">
        <v>-4.4389619041288004E-3</v>
      </c>
      <c r="F329">
        <v>0.99645823246209797</v>
      </c>
      <c r="G329">
        <v>-13.1335542499678</v>
      </c>
      <c r="H329">
        <v>6522.6386082651597</v>
      </c>
      <c r="I329">
        <v>-2.0135339451929301E-3</v>
      </c>
      <c r="J329">
        <v>0.99839343343806697</v>
      </c>
      <c r="K329">
        <v>-12.001933578559299</v>
      </c>
      <c r="L329">
        <v>3956.1803502241601</v>
      </c>
      <c r="M329">
        <v>-3.0337175042789198E-3</v>
      </c>
      <c r="N329">
        <v>0.99757944735440196</v>
      </c>
      <c r="O329">
        <v>-12.161607362416699</v>
      </c>
      <c r="P329">
        <v>2736.8553998777902</v>
      </c>
      <c r="Q329">
        <v>-4.4436426429250902E-3</v>
      </c>
      <c r="R329">
        <v>0.99645449780971296</v>
      </c>
      <c r="T329" t="str">
        <f t="shared" si="20"/>
        <v/>
      </c>
      <c r="U329" t="str">
        <f t="shared" si="21"/>
        <v/>
      </c>
      <c r="V329" t="str">
        <f t="shared" si="22"/>
        <v/>
      </c>
      <c r="W329" t="str">
        <f t="shared" si="23"/>
        <v/>
      </c>
    </row>
    <row r="330" spans="1:23" x14ac:dyDescent="0.25">
      <c r="A330">
        <v>329</v>
      </c>
      <c r="B330" t="s">
        <v>396</v>
      </c>
      <c r="C330">
        <v>-12.150777979418001</v>
      </c>
      <c r="D330">
        <v>2737.3017029310899</v>
      </c>
      <c r="E330">
        <v>-4.4389619041288004E-3</v>
      </c>
      <c r="F330">
        <v>0.99645823246209797</v>
      </c>
      <c r="G330">
        <v>-13.1335542499678</v>
      </c>
      <c r="H330">
        <v>6522.6386082651597</v>
      </c>
      <c r="I330">
        <v>-2.0135339451929301E-3</v>
      </c>
      <c r="J330">
        <v>0.99839343343806697</v>
      </c>
      <c r="K330">
        <v>-12.001933578559299</v>
      </c>
      <c r="L330">
        <v>3956.1803502241501</v>
      </c>
      <c r="M330">
        <v>-3.0337175042789198E-3</v>
      </c>
      <c r="N330">
        <v>0.99757944735440196</v>
      </c>
      <c r="O330">
        <v>-12.161607362416699</v>
      </c>
      <c r="P330">
        <v>2736.8553998777802</v>
      </c>
      <c r="Q330">
        <v>-4.4436426429250997E-3</v>
      </c>
      <c r="R330">
        <v>0.99645449780971296</v>
      </c>
      <c r="T330" t="str">
        <f t="shared" si="20"/>
        <v/>
      </c>
      <c r="U330" t="str">
        <f t="shared" si="21"/>
        <v/>
      </c>
      <c r="V330" t="str">
        <f t="shared" si="22"/>
        <v/>
      </c>
      <c r="W330" t="str">
        <f t="shared" si="23"/>
        <v/>
      </c>
    </row>
    <row r="331" spans="1:23" x14ac:dyDescent="0.25">
      <c r="A331">
        <v>330</v>
      </c>
      <c r="B331" t="s">
        <v>397</v>
      </c>
      <c r="C331">
        <v>-12.150777979418001</v>
      </c>
      <c r="D331">
        <v>2737.3017029310899</v>
      </c>
      <c r="E331">
        <v>-4.43896190412881E-3</v>
      </c>
      <c r="F331">
        <v>0.99645823246209797</v>
      </c>
      <c r="G331">
        <v>-13.1335542499678</v>
      </c>
      <c r="H331">
        <v>6522.6386082651597</v>
      </c>
      <c r="I331">
        <v>-2.0135339451929301E-3</v>
      </c>
      <c r="J331">
        <v>0.99839343343806697</v>
      </c>
      <c r="K331">
        <v>-12.001933578559299</v>
      </c>
      <c r="L331">
        <v>3956.1803502241601</v>
      </c>
      <c r="M331">
        <v>-3.0337175042789198E-3</v>
      </c>
      <c r="N331">
        <v>0.99757944735440196</v>
      </c>
      <c r="O331">
        <v>-12.161607362416699</v>
      </c>
      <c r="P331">
        <v>2736.8553998777802</v>
      </c>
      <c r="Q331">
        <v>-4.4436426429250997E-3</v>
      </c>
      <c r="R331">
        <v>0.99645449780971296</v>
      </c>
      <c r="T331" t="str">
        <f t="shared" si="20"/>
        <v/>
      </c>
      <c r="U331" t="str">
        <f t="shared" si="21"/>
        <v/>
      </c>
      <c r="V331" t="str">
        <f t="shared" si="22"/>
        <v/>
      </c>
      <c r="W331" t="str">
        <f t="shared" si="23"/>
        <v/>
      </c>
    </row>
    <row r="332" spans="1:23" x14ac:dyDescent="0.25">
      <c r="A332">
        <v>331</v>
      </c>
      <c r="B332" t="s">
        <v>430</v>
      </c>
      <c r="C332">
        <v>-12.150777979418001</v>
      </c>
      <c r="D332">
        <v>2737.3017029311</v>
      </c>
      <c r="E332">
        <v>-4.4389619041288004E-3</v>
      </c>
      <c r="F332">
        <v>0.99645823246209797</v>
      </c>
      <c r="G332">
        <v>-13.1335542499678</v>
      </c>
      <c r="H332">
        <v>6522.6386082651597</v>
      </c>
      <c r="I332">
        <v>-2.0135339451929301E-3</v>
      </c>
      <c r="J332">
        <v>0.99839343343806697</v>
      </c>
      <c r="K332">
        <v>-12.001933578559299</v>
      </c>
      <c r="L332">
        <v>3956.1803502241701</v>
      </c>
      <c r="M332">
        <v>-3.0337175042789099E-3</v>
      </c>
      <c r="N332">
        <v>0.99757944735440196</v>
      </c>
      <c r="O332">
        <v>-12.161607362416699</v>
      </c>
      <c r="P332">
        <v>2736.8553998777802</v>
      </c>
      <c r="Q332">
        <v>-4.4436426429250997E-3</v>
      </c>
      <c r="R332">
        <v>0.99645449780971296</v>
      </c>
      <c r="T332" t="str">
        <f t="shared" si="20"/>
        <v/>
      </c>
      <c r="U332" t="str">
        <f t="shared" si="21"/>
        <v/>
      </c>
      <c r="V332" t="str">
        <f t="shared" si="22"/>
        <v/>
      </c>
      <c r="W332" t="str">
        <f t="shared" si="23"/>
        <v/>
      </c>
    </row>
    <row r="333" spans="1:23" x14ac:dyDescent="0.25">
      <c r="A333">
        <v>332</v>
      </c>
      <c r="B333" t="s">
        <v>431</v>
      </c>
      <c r="C333">
        <v>-12.150777979418001</v>
      </c>
      <c r="D333">
        <v>2737.3017029311</v>
      </c>
      <c r="E333">
        <v>-4.4389619041288004E-3</v>
      </c>
      <c r="F333">
        <v>0.99645823246209797</v>
      </c>
      <c r="G333">
        <v>-13.1335542499678</v>
      </c>
      <c r="H333">
        <v>6522.6386082651597</v>
      </c>
      <c r="I333">
        <v>-2.0135339451929301E-3</v>
      </c>
      <c r="J333">
        <v>0.99839343343806697</v>
      </c>
      <c r="K333">
        <v>-12.001933578559299</v>
      </c>
      <c r="L333">
        <v>3956.1803502241701</v>
      </c>
      <c r="M333">
        <v>-3.0337175042789099E-3</v>
      </c>
      <c r="N333">
        <v>0.99757944735440196</v>
      </c>
      <c r="O333">
        <v>-12.161607362416699</v>
      </c>
      <c r="P333">
        <v>2736.8553998777902</v>
      </c>
      <c r="Q333">
        <v>-4.4436426429250902E-3</v>
      </c>
      <c r="R333">
        <v>0.99645449780971296</v>
      </c>
      <c r="T333" t="str">
        <f t="shared" si="20"/>
        <v/>
      </c>
      <c r="U333" t="str">
        <f t="shared" si="21"/>
        <v/>
      </c>
      <c r="V333" t="str">
        <f t="shared" si="22"/>
        <v/>
      </c>
      <c r="W333" t="str">
        <f t="shared" si="23"/>
        <v/>
      </c>
    </row>
    <row r="334" spans="1:23" x14ac:dyDescent="0.25">
      <c r="A334">
        <v>333</v>
      </c>
      <c r="B334" t="s">
        <v>432</v>
      </c>
      <c r="C334">
        <v>-12.150777979418001</v>
      </c>
      <c r="D334">
        <v>2737.3017029310899</v>
      </c>
      <c r="E334">
        <v>-4.43896190412881E-3</v>
      </c>
      <c r="F334">
        <v>0.99645823246209797</v>
      </c>
      <c r="G334">
        <v>-13.1335542499678</v>
      </c>
      <c r="H334">
        <v>6522.6386082651597</v>
      </c>
      <c r="I334">
        <v>-2.0135339451929301E-3</v>
      </c>
      <c r="J334">
        <v>0.99839343343806697</v>
      </c>
      <c r="K334">
        <v>-12.001933578559299</v>
      </c>
      <c r="L334">
        <v>3956.1803502241501</v>
      </c>
      <c r="M334">
        <v>-3.0337175042789198E-3</v>
      </c>
      <c r="N334">
        <v>0.99757944735440196</v>
      </c>
      <c r="O334">
        <v>-12.161607362416699</v>
      </c>
      <c r="P334">
        <v>2736.8553998777602</v>
      </c>
      <c r="Q334">
        <v>-4.4436426429251301E-3</v>
      </c>
      <c r="R334">
        <v>0.99645449780971296</v>
      </c>
      <c r="T334" t="str">
        <f t="shared" si="20"/>
        <v/>
      </c>
      <c r="U334" t="str">
        <f t="shared" si="21"/>
        <v/>
      </c>
      <c r="V334" t="str">
        <f t="shared" si="22"/>
        <v/>
      </c>
      <c r="W334" t="str">
        <f t="shared" si="23"/>
        <v/>
      </c>
    </row>
    <row r="335" spans="1:23" x14ac:dyDescent="0.25">
      <c r="A335">
        <v>334</v>
      </c>
      <c r="B335" t="s">
        <v>433</v>
      </c>
      <c r="C335">
        <v>-12.150777979418001</v>
      </c>
      <c r="D335">
        <v>2737.3017029310899</v>
      </c>
      <c r="E335">
        <v>-4.4389619041288004E-3</v>
      </c>
      <c r="F335">
        <v>0.99645823246209797</v>
      </c>
      <c r="G335">
        <v>-13.1335542499678</v>
      </c>
      <c r="H335">
        <v>6522.6386082651597</v>
      </c>
      <c r="I335">
        <v>-2.0135339451929301E-3</v>
      </c>
      <c r="J335">
        <v>0.99839343343806697</v>
      </c>
      <c r="K335">
        <v>-12.001933578559299</v>
      </c>
      <c r="L335">
        <v>3956.1803502241601</v>
      </c>
      <c r="M335">
        <v>-3.0337175042789198E-3</v>
      </c>
      <c r="N335">
        <v>0.99757944735440196</v>
      </c>
      <c r="O335">
        <v>-12.161607362416699</v>
      </c>
      <c r="P335">
        <v>2736.8553998777702</v>
      </c>
      <c r="Q335">
        <v>-4.4436426429251101E-3</v>
      </c>
      <c r="R335">
        <v>0.99645449780971296</v>
      </c>
      <c r="T335" t="str">
        <f t="shared" si="20"/>
        <v/>
      </c>
      <c r="U335" t="str">
        <f t="shared" si="21"/>
        <v/>
      </c>
      <c r="V335" t="str">
        <f t="shared" si="22"/>
        <v/>
      </c>
      <c r="W335" t="str">
        <f t="shared" si="23"/>
        <v/>
      </c>
    </row>
    <row r="336" spans="1:23" x14ac:dyDescent="0.25">
      <c r="A336">
        <v>335</v>
      </c>
      <c r="B336" t="s">
        <v>434</v>
      </c>
      <c r="C336">
        <v>-12.150777979418001</v>
      </c>
      <c r="D336">
        <v>2737.3017029310899</v>
      </c>
      <c r="E336">
        <v>-4.4389619041288204E-3</v>
      </c>
      <c r="F336">
        <v>0.99645823246209797</v>
      </c>
      <c r="G336">
        <v>-13.1335542499678</v>
      </c>
      <c r="H336">
        <v>6522.6386082651597</v>
      </c>
      <c r="I336">
        <v>-2.0135339451929301E-3</v>
      </c>
      <c r="J336">
        <v>0.99839343343806697</v>
      </c>
      <c r="K336">
        <v>-12.001933578559299</v>
      </c>
      <c r="L336">
        <v>3956.1803502241401</v>
      </c>
      <c r="M336">
        <v>-3.0337175042789298E-3</v>
      </c>
      <c r="N336">
        <v>0.99757944735440196</v>
      </c>
      <c r="O336">
        <v>-12.161607362416699</v>
      </c>
      <c r="P336">
        <v>2736.8553998777602</v>
      </c>
      <c r="Q336">
        <v>-4.4436426429251301E-3</v>
      </c>
      <c r="R336">
        <v>0.99645449780971296</v>
      </c>
      <c r="T336" t="str">
        <f t="shared" si="20"/>
        <v/>
      </c>
      <c r="U336" t="str">
        <f t="shared" si="21"/>
        <v/>
      </c>
      <c r="V336" t="str">
        <f t="shared" si="22"/>
        <v/>
      </c>
      <c r="W336" t="str">
        <f t="shared" si="23"/>
        <v/>
      </c>
    </row>
    <row r="337" spans="1:23" x14ac:dyDescent="0.25">
      <c r="A337">
        <v>336</v>
      </c>
      <c r="B337" t="s">
        <v>435</v>
      </c>
      <c r="C337">
        <v>-12.150777979418001</v>
      </c>
      <c r="D337">
        <v>2737.3017029310899</v>
      </c>
      <c r="E337">
        <v>-4.43896190412881E-3</v>
      </c>
      <c r="F337">
        <v>0.99645823246209797</v>
      </c>
      <c r="G337">
        <v>-13.1335542499678</v>
      </c>
      <c r="H337">
        <v>6522.6386082651597</v>
      </c>
      <c r="I337">
        <v>-2.0135339451929301E-3</v>
      </c>
      <c r="J337">
        <v>0.99839343343806697</v>
      </c>
      <c r="K337">
        <v>-12.001933578559299</v>
      </c>
      <c r="L337">
        <v>3956.1803502241701</v>
      </c>
      <c r="M337">
        <v>-3.0337175042789099E-3</v>
      </c>
      <c r="N337">
        <v>0.99757944735440196</v>
      </c>
      <c r="O337">
        <v>-12.161607362416699</v>
      </c>
      <c r="P337">
        <v>2736.8553998777902</v>
      </c>
      <c r="Q337">
        <v>-4.4436426429250797E-3</v>
      </c>
      <c r="R337">
        <v>0.99645449780971296</v>
      </c>
      <c r="T337" t="str">
        <f t="shared" si="20"/>
        <v/>
      </c>
      <c r="U337" t="str">
        <f t="shared" si="21"/>
        <v/>
      </c>
      <c r="V337" t="str">
        <f t="shared" si="22"/>
        <v/>
      </c>
      <c r="W337" t="str">
        <f t="shared" si="23"/>
        <v/>
      </c>
    </row>
    <row r="338" spans="1:23" x14ac:dyDescent="0.25">
      <c r="A338">
        <v>337</v>
      </c>
      <c r="B338" t="s">
        <v>436</v>
      </c>
      <c r="C338">
        <v>-12.150777979418001</v>
      </c>
      <c r="D338">
        <v>2737.3017029311</v>
      </c>
      <c r="E338">
        <v>-4.4389619041288004E-3</v>
      </c>
      <c r="F338">
        <v>0.99645823246209797</v>
      </c>
      <c r="G338">
        <v>-13.1335542499678</v>
      </c>
      <c r="H338">
        <v>6522.6386082650397</v>
      </c>
      <c r="I338">
        <v>-2.01353394519296E-3</v>
      </c>
      <c r="J338">
        <v>0.99839343343806697</v>
      </c>
      <c r="K338">
        <v>-12.001933578559299</v>
      </c>
      <c r="L338">
        <v>3956.1803502241701</v>
      </c>
      <c r="M338">
        <v>-3.0337175042789099E-3</v>
      </c>
      <c r="N338">
        <v>0.99757944735440196</v>
      </c>
      <c r="O338">
        <v>-12.161607362416699</v>
      </c>
      <c r="P338">
        <v>2736.8553998777602</v>
      </c>
      <c r="Q338">
        <v>-4.4436426429251301E-3</v>
      </c>
      <c r="R338">
        <v>0.99645449780971296</v>
      </c>
      <c r="T338" t="str">
        <f t="shared" si="20"/>
        <v/>
      </c>
      <c r="U338" t="str">
        <f t="shared" si="21"/>
        <v/>
      </c>
      <c r="V338" t="str">
        <f t="shared" si="22"/>
        <v/>
      </c>
      <c r="W338" t="str">
        <f t="shared" si="23"/>
        <v/>
      </c>
    </row>
    <row r="339" spans="1:23" x14ac:dyDescent="0.25">
      <c r="A339">
        <v>338</v>
      </c>
      <c r="B339" t="s">
        <v>437</v>
      </c>
      <c r="C339">
        <v>-12.150777979418001</v>
      </c>
      <c r="D339">
        <v>2737.3017029310799</v>
      </c>
      <c r="E339">
        <v>-4.4389619041288204E-3</v>
      </c>
      <c r="F339">
        <v>0.99645823246209797</v>
      </c>
      <c r="G339">
        <v>-13.1335542499678</v>
      </c>
      <c r="H339">
        <v>6522.6386082651597</v>
      </c>
      <c r="I339">
        <v>-2.0135339451929301E-3</v>
      </c>
      <c r="J339">
        <v>0.99839343343806697</v>
      </c>
      <c r="K339">
        <v>-12.001933578559299</v>
      </c>
      <c r="L339">
        <v>3956.1803502241701</v>
      </c>
      <c r="M339">
        <v>-3.0337175042789099E-3</v>
      </c>
      <c r="N339">
        <v>0.99757944735440196</v>
      </c>
      <c r="O339">
        <v>-12.161607362416699</v>
      </c>
      <c r="P339">
        <v>2736.8553998777602</v>
      </c>
      <c r="Q339">
        <v>-4.4436426429251301E-3</v>
      </c>
      <c r="R339">
        <v>0.99645449780971296</v>
      </c>
      <c r="T339" t="str">
        <f t="shared" si="20"/>
        <v/>
      </c>
      <c r="U339" t="str">
        <f t="shared" si="21"/>
        <v/>
      </c>
      <c r="V339" t="str">
        <f t="shared" si="22"/>
        <v/>
      </c>
      <c r="W339" t="str">
        <f t="shared" si="23"/>
        <v/>
      </c>
    </row>
    <row r="340" spans="1:23" x14ac:dyDescent="0.25">
      <c r="A340">
        <v>339</v>
      </c>
      <c r="B340" t="s">
        <v>438</v>
      </c>
      <c r="C340">
        <v>-12.150777979418001</v>
      </c>
      <c r="D340">
        <v>2737.3017029310899</v>
      </c>
      <c r="E340">
        <v>-4.43896190412881E-3</v>
      </c>
      <c r="F340">
        <v>0.99645823246209797</v>
      </c>
      <c r="G340">
        <v>-13.1335542499678</v>
      </c>
      <c r="H340">
        <v>6522.6386082651597</v>
      </c>
      <c r="I340">
        <v>-2.0135339451929301E-3</v>
      </c>
      <c r="J340">
        <v>0.99839343343806697</v>
      </c>
      <c r="K340">
        <v>-12.001933578559299</v>
      </c>
      <c r="L340">
        <v>3956.1803502241701</v>
      </c>
      <c r="M340">
        <v>-3.0337175042789099E-3</v>
      </c>
      <c r="N340">
        <v>0.99757944735440196</v>
      </c>
      <c r="O340">
        <v>-12.161607362416699</v>
      </c>
      <c r="P340">
        <v>2736.8553998777702</v>
      </c>
      <c r="Q340">
        <v>-4.4436426429251196E-3</v>
      </c>
      <c r="R340">
        <v>0.99645449780971296</v>
      </c>
      <c r="T340" t="str">
        <f t="shared" si="20"/>
        <v/>
      </c>
      <c r="U340" t="str">
        <f t="shared" si="21"/>
        <v/>
      </c>
      <c r="V340" t="str">
        <f t="shared" si="22"/>
        <v/>
      </c>
      <c r="W340" t="str">
        <f t="shared" si="23"/>
        <v/>
      </c>
    </row>
    <row r="341" spans="1:23" x14ac:dyDescent="0.25">
      <c r="A341">
        <v>340</v>
      </c>
      <c r="B341" t="s">
        <v>439</v>
      </c>
      <c r="C341">
        <v>-12.150777979418001</v>
      </c>
      <c r="D341">
        <v>2737.3017029311</v>
      </c>
      <c r="E341">
        <v>-4.4389619041288004E-3</v>
      </c>
      <c r="F341">
        <v>0.99645823246209797</v>
      </c>
      <c r="G341">
        <v>-13.1335542499678</v>
      </c>
      <c r="H341">
        <v>6522.6386082650397</v>
      </c>
      <c r="I341">
        <v>-2.01353394519296E-3</v>
      </c>
      <c r="J341">
        <v>0.99839343343806697</v>
      </c>
      <c r="K341">
        <v>-12.001933578559299</v>
      </c>
      <c r="L341">
        <v>3956.1803502241701</v>
      </c>
      <c r="M341">
        <v>-3.0337175042789099E-3</v>
      </c>
      <c r="N341">
        <v>0.99757944735440196</v>
      </c>
      <c r="O341">
        <v>-12.161607362416699</v>
      </c>
      <c r="P341">
        <v>2736.8553998777602</v>
      </c>
      <c r="Q341">
        <v>-4.4436426429251301E-3</v>
      </c>
      <c r="R341">
        <v>0.99645449780971296</v>
      </c>
      <c r="T341" t="str">
        <f t="shared" si="20"/>
        <v/>
      </c>
      <c r="U341" t="str">
        <f t="shared" si="21"/>
        <v/>
      </c>
      <c r="V341" t="str">
        <f t="shared" si="22"/>
        <v/>
      </c>
      <c r="W341" t="str">
        <f t="shared" si="23"/>
        <v/>
      </c>
    </row>
    <row r="342" spans="1:23" x14ac:dyDescent="0.25">
      <c r="A342">
        <v>341</v>
      </c>
      <c r="B342" t="s">
        <v>440</v>
      </c>
      <c r="C342">
        <v>-12.150777979418001</v>
      </c>
      <c r="D342">
        <v>2737.3017029310899</v>
      </c>
      <c r="E342">
        <v>-4.4389619041288204E-3</v>
      </c>
      <c r="F342">
        <v>0.99645823246209797</v>
      </c>
      <c r="G342">
        <v>-13.1335542499678</v>
      </c>
      <c r="H342">
        <v>6522.6386082651597</v>
      </c>
      <c r="I342">
        <v>-2.0135339451929301E-3</v>
      </c>
      <c r="J342">
        <v>0.99839343343806697</v>
      </c>
      <c r="K342">
        <v>-12.001933578559299</v>
      </c>
      <c r="L342">
        <v>3956.1803502241701</v>
      </c>
      <c r="M342">
        <v>-3.0337175042789099E-3</v>
      </c>
      <c r="N342">
        <v>0.99757944735440196</v>
      </c>
      <c r="O342">
        <v>-12.161607362416699</v>
      </c>
      <c r="P342">
        <v>2736.8553998777602</v>
      </c>
      <c r="Q342">
        <v>-4.4436426429251196E-3</v>
      </c>
      <c r="R342">
        <v>0.99645449780971296</v>
      </c>
      <c r="T342" t="str">
        <f t="shared" si="20"/>
        <v/>
      </c>
      <c r="U342" t="str">
        <f t="shared" si="21"/>
        <v/>
      </c>
      <c r="V342" t="str">
        <f t="shared" si="22"/>
        <v/>
      </c>
      <c r="W342" t="str">
        <f t="shared" si="23"/>
        <v/>
      </c>
    </row>
    <row r="343" spans="1:23" x14ac:dyDescent="0.25">
      <c r="A343">
        <v>342</v>
      </c>
      <c r="B343" t="s">
        <v>441</v>
      </c>
      <c r="C343">
        <v>-12.150777979418001</v>
      </c>
      <c r="D343">
        <v>2737.3017029310899</v>
      </c>
      <c r="E343">
        <v>-4.43896190412881E-3</v>
      </c>
      <c r="F343">
        <v>0.99645823246209797</v>
      </c>
      <c r="G343">
        <v>-13.1335542499678</v>
      </c>
      <c r="H343">
        <v>6522.6386082651597</v>
      </c>
      <c r="I343">
        <v>-2.0135339451929301E-3</v>
      </c>
      <c r="J343">
        <v>0.99839343343806697</v>
      </c>
      <c r="K343">
        <v>-12.001933578559299</v>
      </c>
      <c r="L343">
        <v>3956.1803502241601</v>
      </c>
      <c r="M343">
        <v>-3.0337175042789198E-3</v>
      </c>
      <c r="N343">
        <v>0.99757944735440196</v>
      </c>
      <c r="O343">
        <v>-12.161607362416699</v>
      </c>
      <c r="P343">
        <v>2736.8553998777702</v>
      </c>
      <c r="Q343">
        <v>-4.4436426429251196E-3</v>
      </c>
      <c r="R343">
        <v>0.99645449780971296</v>
      </c>
      <c r="T343" t="str">
        <f t="shared" si="20"/>
        <v/>
      </c>
      <c r="U343" t="str">
        <f t="shared" si="21"/>
        <v/>
      </c>
      <c r="V343" t="str">
        <f t="shared" si="22"/>
        <v/>
      </c>
      <c r="W343" t="str">
        <f t="shared" si="23"/>
        <v/>
      </c>
    </row>
    <row r="344" spans="1:23" x14ac:dyDescent="0.25">
      <c r="A344">
        <v>343</v>
      </c>
      <c r="B344" t="s">
        <v>442</v>
      </c>
      <c r="C344">
        <v>-12.150777979418001</v>
      </c>
      <c r="D344">
        <v>2737.3017029310899</v>
      </c>
      <c r="E344">
        <v>-4.43896190412881E-3</v>
      </c>
      <c r="F344">
        <v>0.99645823246209797</v>
      </c>
      <c r="G344">
        <v>-13.1335542499678</v>
      </c>
      <c r="H344">
        <v>6522.6386082651597</v>
      </c>
      <c r="I344">
        <v>-2.0135339451929301E-3</v>
      </c>
      <c r="J344">
        <v>0.99839343343806697</v>
      </c>
      <c r="K344">
        <v>-12.001933578559299</v>
      </c>
      <c r="L344">
        <v>3956.1803502241401</v>
      </c>
      <c r="M344">
        <v>-3.0337175042789298E-3</v>
      </c>
      <c r="N344">
        <v>0.99757944735440196</v>
      </c>
      <c r="O344">
        <v>-12.161607362416699</v>
      </c>
      <c r="P344">
        <v>2736.8553998777702</v>
      </c>
      <c r="Q344">
        <v>-4.4436426429251196E-3</v>
      </c>
      <c r="R344">
        <v>0.99645449780971296</v>
      </c>
      <c r="T344" t="str">
        <f t="shared" si="20"/>
        <v/>
      </c>
      <c r="U344" t="str">
        <f t="shared" si="21"/>
        <v/>
      </c>
      <c r="V344" t="str">
        <f t="shared" si="22"/>
        <v/>
      </c>
      <c r="W344" t="str">
        <f t="shared" si="23"/>
        <v/>
      </c>
    </row>
    <row r="345" spans="1:23" x14ac:dyDescent="0.25">
      <c r="A345">
        <v>344</v>
      </c>
      <c r="B345" t="s">
        <v>443</v>
      </c>
      <c r="C345">
        <v>-12.150777979418001</v>
      </c>
      <c r="D345">
        <v>2737.3017029311</v>
      </c>
      <c r="E345">
        <v>-4.4389619041288004E-3</v>
      </c>
      <c r="F345">
        <v>0.99645823246209797</v>
      </c>
      <c r="G345">
        <v>-13.1335542499678</v>
      </c>
      <c r="H345">
        <v>6522.6386082651597</v>
      </c>
      <c r="I345">
        <v>-2.0135339451929301E-3</v>
      </c>
      <c r="J345">
        <v>0.99839343343806697</v>
      </c>
      <c r="K345">
        <v>-12.001933578559299</v>
      </c>
      <c r="L345">
        <v>3956.1803502241601</v>
      </c>
      <c r="M345">
        <v>-3.0337175042789198E-3</v>
      </c>
      <c r="N345">
        <v>0.99757944735440196</v>
      </c>
      <c r="O345">
        <v>-12.161607362416699</v>
      </c>
      <c r="P345">
        <v>2736.8553998777902</v>
      </c>
      <c r="Q345">
        <v>-4.4436426429250902E-3</v>
      </c>
      <c r="R345">
        <v>0.99645449780971296</v>
      </c>
      <c r="T345" t="str">
        <f t="shared" si="20"/>
        <v/>
      </c>
      <c r="U345" t="str">
        <f t="shared" si="21"/>
        <v/>
      </c>
      <c r="V345" t="str">
        <f t="shared" si="22"/>
        <v/>
      </c>
      <c r="W345" t="str">
        <f t="shared" si="23"/>
        <v/>
      </c>
    </row>
    <row r="346" spans="1:23" x14ac:dyDescent="0.25">
      <c r="A346">
        <v>345</v>
      </c>
      <c r="B346" t="s">
        <v>444</v>
      </c>
      <c r="C346">
        <v>-12.150777979418001</v>
      </c>
      <c r="D346">
        <v>2737.3017029310799</v>
      </c>
      <c r="E346">
        <v>-4.4389619041288299E-3</v>
      </c>
      <c r="F346">
        <v>0.99645823246209797</v>
      </c>
      <c r="G346">
        <v>-13.1335542499678</v>
      </c>
      <c r="H346">
        <v>6522.6386082651597</v>
      </c>
      <c r="I346">
        <v>-2.0135339451929301E-3</v>
      </c>
      <c r="J346">
        <v>0.99839343343806697</v>
      </c>
      <c r="K346">
        <v>-12.001933578559299</v>
      </c>
      <c r="L346">
        <v>3956.1803502241301</v>
      </c>
      <c r="M346">
        <v>-3.0337175042789298E-3</v>
      </c>
      <c r="N346">
        <v>0.99757944735440196</v>
      </c>
      <c r="O346">
        <v>-12.161607362416699</v>
      </c>
      <c r="P346">
        <v>2736.8553998777902</v>
      </c>
      <c r="Q346">
        <v>-4.4436426429250902E-3</v>
      </c>
      <c r="R346">
        <v>0.99645449780971296</v>
      </c>
      <c r="T346" t="str">
        <f t="shared" si="20"/>
        <v/>
      </c>
      <c r="U346" t="str">
        <f t="shared" si="21"/>
        <v/>
      </c>
      <c r="V346" t="str">
        <f t="shared" si="22"/>
        <v/>
      </c>
      <c r="W346" t="str">
        <f t="shared" si="23"/>
        <v/>
      </c>
    </row>
    <row r="347" spans="1:23" x14ac:dyDescent="0.25">
      <c r="A347">
        <v>346</v>
      </c>
      <c r="B347" t="s">
        <v>445</v>
      </c>
      <c r="C347">
        <v>-12.150777979418001</v>
      </c>
      <c r="D347">
        <v>2737.3017029310899</v>
      </c>
      <c r="E347">
        <v>-4.43896190412881E-3</v>
      </c>
      <c r="F347">
        <v>0.99645823246209797</v>
      </c>
      <c r="G347">
        <v>-13.1335542499678</v>
      </c>
      <c r="H347">
        <v>6522.6386082651698</v>
      </c>
      <c r="I347">
        <v>-2.0135339451929201E-3</v>
      </c>
      <c r="J347">
        <v>0.99839343343806697</v>
      </c>
      <c r="K347">
        <v>-12.001933578559299</v>
      </c>
      <c r="L347">
        <v>3956.1803502241601</v>
      </c>
      <c r="M347">
        <v>-3.0337175042789198E-3</v>
      </c>
      <c r="N347">
        <v>0.99757944735440196</v>
      </c>
      <c r="O347">
        <v>-12.161607362416699</v>
      </c>
      <c r="P347">
        <v>2736.8553998777602</v>
      </c>
      <c r="Q347">
        <v>-4.4436426429251301E-3</v>
      </c>
      <c r="R347">
        <v>0.99645449780971296</v>
      </c>
      <c r="T347" t="str">
        <f t="shared" si="20"/>
        <v/>
      </c>
      <c r="U347" t="str">
        <f t="shared" si="21"/>
        <v/>
      </c>
      <c r="V347" t="str">
        <f t="shared" si="22"/>
        <v/>
      </c>
      <c r="W347" t="str">
        <f t="shared" si="23"/>
        <v/>
      </c>
    </row>
    <row r="348" spans="1:23" x14ac:dyDescent="0.25">
      <c r="A348">
        <v>347</v>
      </c>
      <c r="B348" t="s">
        <v>446</v>
      </c>
      <c r="C348">
        <v>-12.150777979418001</v>
      </c>
      <c r="D348">
        <v>2737.3017029310799</v>
      </c>
      <c r="E348">
        <v>-4.4389619041288204E-3</v>
      </c>
      <c r="F348">
        <v>0.99645823246209797</v>
      </c>
      <c r="G348">
        <v>-13.1335542499678</v>
      </c>
      <c r="H348">
        <v>6522.6386082650397</v>
      </c>
      <c r="I348">
        <v>-2.01353394519296E-3</v>
      </c>
      <c r="J348">
        <v>0.99839343343806697</v>
      </c>
      <c r="K348">
        <v>-12.001933578559299</v>
      </c>
      <c r="L348">
        <v>3956.1803502241701</v>
      </c>
      <c r="M348">
        <v>-3.0337175042789099E-3</v>
      </c>
      <c r="N348">
        <v>0.99757944735440196</v>
      </c>
      <c r="O348">
        <v>-12.161607362416699</v>
      </c>
      <c r="P348">
        <v>2736.8553998777902</v>
      </c>
      <c r="Q348">
        <v>-4.4436426429250902E-3</v>
      </c>
      <c r="R348">
        <v>0.99645449780971296</v>
      </c>
      <c r="T348" t="str">
        <f t="shared" si="20"/>
        <v/>
      </c>
      <c r="U348" t="str">
        <f t="shared" si="21"/>
        <v/>
      </c>
      <c r="V348" t="str">
        <f t="shared" si="22"/>
        <v/>
      </c>
      <c r="W348" t="str">
        <f t="shared" si="23"/>
        <v/>
      </c>
    </row>
    <row r="349" spans="1:23" x14ac:dyDescent="0.25">
      <c r="A349">
        <v>348</v>
      </c>
      <c r="B349" t="s">
        <v>447</v>
      </c>
      <c r="C349">
        <v>-12.150777979418001</v>
      </c>
      <c r="D349">
        <v>2737.3017029311</v>
      </c>
      <c r="E349">
        <v>-4.4389619041288004E-3</v>
      </c>
      <c r="F349">
        <v>0.99645823246209797</v>
      </c>
      <c r="G349">
        <v>-13.1335542499678</v>
      </c>
      <c r="H349">
        <v>6522.6386082651597</v>
      </c>
      <c r="I349">
        <v>-2.0135339451929301E-3</v>
      </c>
      <c r="J349">
        <v>0.99839343343806697</v>
      </c>
      <c r="K349">
        <v>-12.001933578559299</v>
      </c>
      <c r="L349">
        <v>3956.1803502241701</v>
      </c>
      <c r="M349">
        <v>-3.0337175042789099E-3</v>
      </c>
      <c r="N349">
        <v>0.99757944735440196</v>
      </c>
      <c r="O349">
        <v>-12.161607362416699</v>
      </c>
      <c r="P349">
        <v>2736.8553998777902</v>
      </c>
      <c r="Q349">
        <v>-4.4436426429250797E-3</v>
      </c>
      <c r="R349">
        <v>0.99645449780971296</v>
      </c>
      <c r="T349" t="str">
        <f t="shared" si="20"/>
        <v/>
      </c>
      <c r="U349" t="str">
        <f t="shared" si="21"/>
        <v/>
      </c>
      <c r="V349" t="str">
        <f t="shared" si="22"/>
        <v/>
      </c>
      <c r="W349" t="str">
        <f t="shared" si="23"/>
        <v/>
      </c>
    </row>
    <row r="350" spans="1:23" x14ac:dyDescent="0.25">
      <c r="A350">
        <v>349</v>
      </c>
      <c r="B350" t="s">
        <v>448</v>
      </c>
      <c r="C350">
        <v>-12.150777979418001</v>
      </c>
      <c r="D350">
        <v>2737.3017029310899</v>
      </c>
      <c r="E350">
        <v>-4.4389619041288004E-3</v>
      </c>
      <c r="F350">
        <v>0.99645823246209797</v>
      </c>
      <c r="G350">
        <v>-13.1335542499678</v>
      </c>
      <c r="H350">
        <v>6522.6386082651698</v>
      </c>
      <c r="I350">
        <v>-2.0135339451929201E-3</v>
      </c>
      <c r="J350">
        <v>0.99839343343806697</v>
      </c>
      <c r="K350">
        <v>-12.001933578559299</v>
      </c>
      <c r="L350">
        <v>3956.1803502241701</v>
      </c>
      <c r="M350">
        <v>-3.0337175042789099E-3</v>
      </c>
      <c r="N350">
        <v>0.99757944735440196</v>
      </c>
      <c r="O350">
        <v>-12.161607362416699</v>
      </c>
      <c r="P350">
        <v>2736.8553998777902</v>
      </c>
      <c r="Q350">
        <v>-4.4436426429250902E-3</v>
      </c>
      <c r="R350">
        <v>0.99645449780971296</v>
      </c>
      <c r="T350" t="str">
        <f t="shared" si="20"/>
        <v/>
      </c>
      <c r="U350" t="str">
        <f t="shared" si="21"/>
        <v/>
      </c>
      <c r="V350" t="str">
        <f t="shared" si="22"/>
        <v/>
      </c>
      <c r="W350" t="str">
        <f t="shared" si="23"/>
        <v/>
      </c>
    </row>
    <row r="351" spans="1:23" x14ac:dyDescent="0.25">
      <c r="A351">
        <v>350</v>
      </c>
      <c r="B351" t="s">
        <v>449</v>
      </c>
      <c r="C351">
        <v>-12.150777979418001</v>
      </c>
      <c r="D351">
        <v>2737.3017029310899</v>
      </c>
      <c r="E351">
        <v>-4.4389619041288004E-3</v>
      </c>
      <c r="F351">
        <v>0.99645823246209797</v>
      </c>
      <c r="G351">
        <v>-13.1335542499678</v>
      </c>
      <c r="H351">
        <v>6522.6386082651597</v>
      </c>
      <c r="I351">
        <v>-2.0135339451929301E-3</v>
      </c>
      <c r="J351">
        <v>0.99839343343806697</v>
      </c>
      <c r="K351">
        <v>-12.001933578559299</v>
      </c>
      <c r="L351">
        <v>3956.1803502241701</v>
      </c>
      <c r="M351">
        <v>-3.0337175042789099E-3</v>
      </c>
      <c r="N351">
        <v>0.99757944735440196</v>
      </c>
      <c r="O351">
        <v>-12.161607362416699</v>
      </c>
      <c r="P351">
        <v>2736.8553998777902</v>
      </c>
      <c r="Q351">
        <v>-4.4436426429250902E-3</v>
      </c>
      <c r="R351">
        <v>0.99645449780971296</v>
      </c>
      <c r="T351" t="str">
        <f t="shared" si="20"/>
        <v/>
      </c>
      <c r="U351" t="str">
        <f t="shared" si="21"/>
        <v/>
      </c>
      <c r="V351" t="str">
        <f t="shared" si="22"/>
        <v/>
      </c>
      <c r="W351" t="str">
        <f t="shared" si="23"/>
        <v/>
      </c>
    </row>
    <row r="352" spans="1:23" x14ac:dyDescent="0.25">
      <c r="A352">
        <v>351</v>
      </c>
      <c r="B352" t="s">
        <v>450</v>
      </c>
      <c r="C352">
        <v>-12.150777979418001</v>
      </c>
      <c r="D352">
        <v>2737.3017029310899</v>
      </c>
      <c r="E352">
        <v>-4.43896190412881E-3</v>
      </c>
      <c r="F352">
        <v>0.99645823246209797</v>
      </c>
      <c r="G352">
        <v>-13.1335542499678</v>
      </c>
      <c r="H352">
        <v>6522.6386082651698</v>
      </c>
      <c r="I352">
        <v>-2.0135339451929201E-3</v>
      </c>
      <c r="J352">
        <v>0.99839343343806697</v>
      </c>
      <c r="K352">
        <v>-12.001933578559299</v>
      </c>
      <c r="L352">
        <v>3956.1803502241501</v>
      </c>
      <c r="M352">
        <v>-3.0337175042789198E-3</v>
      </c>
      <c r="N352">
        <v>0.99757944735440196</v>
      </c>
      <c r="O352">
        <v>-12.161607362416699</v>
      </c>
      <c r="P352">
        <v>2736.8553998777602</v>
      </c>
      <c r="Q352">
        <v>-4.4436426429251196E-3</v>
      </c>
      <c r="R352">
        <v>0.99645449780971296</v>
      </c>
      <c r="T352" t="str">
        <f t="shared" si="20"/>
        <v/>
      </c>
      <c r="U352" t="str">
        <f t="shared" si="21"/>
        <v/>
      </c>
      <c r="V352" t="str">
        <f t="shared" si="22"/>
        <v/>
      </c>
      <c r="W352" t="str">
        <f t="shared" si="23"/>
        <v/>
      </c>
    </row>
    <row r="353" spans="1:23" x14ac:dyDescent="0.25">
      <c r="A353">
        <v>352</v>
      </c>
      <c r="B353" t="s">
        <v>451</v>
      </c>
      <c r="C353">
        <v>-12.150777979418001</v>
      </c>
      <c r="D353">
        <v>2737.3017029310899</v>
      </c>
      <c r="E353">
        <v>-4.4389619041288204E-3</v>
      </c>
      <c r="F353">
        <v>0.99645823246209797</v>
      </c>
      <c r="G353">
        <v>-13.1335542499678</v>
      </c>
      <c r="H353">
        <v>6522.6386082651097</v>
      </c>
      <c r="I353">
        <v>-2.0135339451929401E-3</v>
      </c>
      <c r="J353">
        <v>0.99839343343806697</v>
      </c>
      <c r="K353">
        <v>-12.001933578559299</v>
      </c>
      <c r="L353">
        <v>3956.1803502242101</v>
      </c>
      <c r="M353">
        <v>-3.0337175042788899E-3</v>
      </c>
      <c r="N353">
        <v>0.99757944735440196</v>
      </c>
      <c r="O353">
        <v>-12.161607362416699</v>
      </c>
      <c r="P353">
        <v>2736.8553998777802</v>
      </c>
      <c r="Q353">
        <v>-4.4436426429250902E-3</v>
      </c>
      <c r="R353">
        <v>0.99645449780971296</v>
      </c>
      <c r="T353" t="str">
        <f t="shared" si="20"/>
        <v/>
      </c>
      <c r="U353" t="str">
        <f t="shared" si="21"/>
        <v/>
      </c>
      <c r="V353" t="str">
        <f t="shared" si="22"/>
        <v/>
      </c>
      <c r="W353" t="str">
        <f t="shared" si="23"/>
        <v/>
      </c>
    </row>
    <row r="354" spans="1:23" x14ac:dyDescent="0.25">
      <c r="A354">
        <v>353</v>
      </c>
      <c r="B354" t="s">
        <v>452</v>
      </c>
      <c r="C354">
        <v>-12.150777979418001</v>
      </c>
      <c r="D354">
        <v>2737.3017029310899</v>
      </c>
      <c r="E354">
        <v>-4.4389619041288004E-3</v>
      </c>
      <c r="F354">
        <v>0.99645823246209797</v>
      </c>
      <c r="G354">
        <v>-13.1335542499678</v>
      </c>
      <c r="H354">
        <v>6522.6386082650397</v>
      </c>
      <c r="I354">
        <v>-2.01353394519296E-3</v>
      </c>
      <c r="J354">
        <v>0.99839343343806697</v>
      </c>
      <c r="K354">
        <v>-12.001933578559299</v>
      </c>
      <c r="L354">
        <v>3956.1803502241601</v>
      </c>
      <c r="M354">
        <v>-3.0337175042789198E-3</v>
      </c>
      <c r="N354">
        <v>0.99757944735440196</v>
      </c>
      <c r="O354">
        <v>-12.161607362416699</v>
      </c>
      <c r="P354">
        <v>2736.8553998777902</v>
      </c>
      <c r="Q354">
        <v>-4.4436426429250797E-3</v>
      </c>
      <c r="R354">
        <v>0.99645449780971296</v>
      </c>
      <c r="T354" t="str">
        <f t="shared" si="20"/>
        <v/>
      </c>
      <c r="U354" t="str">
        <f t="shared" si="21"/>
        <v/>
      </c>
      <c r="V354" t="str">
        <f t="shared" si="22"/>
        <v/>
      </c>
      <c r="W354" t="str">
        <f t="shared" si="23"/>
        <v/>
      </c>
    </row>
    <row r="355" spans="1:23" x14ac:dyDescent="0.25">
      <c r="A355">
        <v>354</v>
      </c>
      <c r="B355" t="s">
        <v>453</v>
      </c>
      <c r="C355">
        <v>-12.150777979418001</v>
      </c>
      <c r="D355">
        <v>2737.3017029310799</v>
      </c>
      <c r="E355">
        <v>-4.4389619041288204E-3</v>
      </c>
      <c r="F355">
        <v>0.99645823246209797</v>
      </c>
      <c r="G355">
        <v>-13.1335542499678</v>
      </c>
      <c r="H355">
        <v>6522.6386082651597</v>
      </c>
      <c r="I355">
        <v>-2.0135339451929301E-3</v>
      </c>
      <c r="J355">
        <v>0.99839343343806697</v>
      </c>
      <c r="K355">
        <v>-12.001933578559299</v>
      </c>
      <c r="L355">
        <v>3956.1803502241701</v>
      </c>
      <c r="M355">
        <v>-3.0337175042789099E-3</v>
      </c>
      <c r="N355">
        <v>0.99757944735440196</v>
      </c>
      <c r="O355">
        <v>-12.161607362416699</v>
      </c>
      <c r="P355">
        <v>2736.8553998777802</v>
      </c>
      <c r="Q355">
        <v>-4.4436426429250997E-3</v>
      </c>
      <c r="R355">
        <v>0.99645449780971296</v>
      </c>
      <c r="T355" t="str">
        <f t="shared" si="20"/>
        <v/>
      </c>
      <c r="U355" t="str">
        <f t="shared" si="21"/>
        <v/>
      </c>
      <c r="V355" t="str">
        <f t="shared" si="22"/>
        <v/>
      </c>
      <c r="W355" t="str">
        <f t="shared" si="23"/>
        <v/>
      </c>
    </row>
    <row r="356" spans="1:23" x14ac:dyDescent="0.25">
      <c r="A356">
        <v>355</v>
      </c>
      <c r="B356" t="s">
        <v>454</v>
      </c>
      <c r="C356">
        <v>-12.150777979418001</v>
      </c>
      <c r="D356">
        <v>2737.3017029310899</v>
      </c>
      <c r="E356">
        <v>-4.43896190412881E-3</v>
      </c>
      <c r="F356">
        <v>0.99645823246209797</v>
      </c>
      <c r="G356">
        <v>-13.1335542499678</v>
      </c>
      <c r="H356">
        <v>6522.6386082651597</v>
      </c>
      <c r="I356">
        <v>-2.0135339451929301E-3</v>
      </c>
      <c r="J356">
        <v>0.99839343343806697</v>
      </c>
      <c r="K356">
        <v>-12.001933578559299</v>
      </c>
      <c r="L356">
        <v>3956.1803502242101</v>
      </c>
      <c r="M356">
        <v>-3.0337175042788799E-3</v>
      </c>
      <c r="N356">
        <v>0.99757944735440196</v>
      </c>
      <c r="O356">
        <v>-12.161607362416699</v>
      </c>
      <c r="P356">
        <v>2736.8553998777902</v>
      </c>
      <c r="Q356">
        <v>-4.4436426429250797E-3</v>
      </c>
      <c r="R356">
        <v>0.99645449780971296</v>
      </c>
      <c r="T356" t="str">
        <f t="shared" si="20"/>
        <v/>
      </c>
      <c r="U356" t="str">
        <f t="shared" si="21"/>
        <v/>
      </c>
      <c r="V356" t="str">
        <f t="shared" si="22"/>
        <v/>
      </c>
      <c r="W356" t="str">
        <f t="shared" si="23"/>
        <v/>
      </c>
    </row>
    <row r="357" spans="1:23" x14ac:dyDescent="0.25">
      <c r="A357">
        <v>356</v>
      </c>
      <c r="B357" t="s">
        <v>455</v>
      </c>
      <c r="C357">
        <v>-12.150777979418001</v>
      </c>
      <c r="D357">
        <v>2737.3017029310899</v>
      </c>
      <c r="E357">
        <v>-4.4389619041288004E-3</v>
      </c>
      <c r="F357">
        <v>0.99645823246209797</v>
      </c>
      <c r="G357">
        <v>-13.1335542499678</v>
      </c>
      <c r="H357">
        <v>6522.6386082651097</v>
      </c>
      <c r="I357">
        <v>-2.0135339451929401E-3</v>
      </c>
      <c r="J357">
        <v>0.99839343343806697</v>
      </c>
      <c r="K357">
        <v>-12.001933578559299</v>
      </c>
      <c r="L357">
        <v>3956.1803502241701</v>
      </c>
      <c r="M357">
        <v>-3.0337175042789099E-3</v>
      </c>
      <c r="N357">
        <v>0.99757944735440196</v>
      </c>
      <c r="O357">
        <v>-12.161607362416699</v>
      </c>
      <c r="P357">
        <v>2736.8553998777802</v>
      </c>
      <c r="Q357">
        <v>-4.4436426429250997E-3</v>
      </c>
      <c r="R357">
        <v>0.99645449780971296</v>
      </c>
      <c r="T357" t="str">
        <f t="shared" si="20"/>
        <v/>
      </c>
      <c r="U357" t="str">
        <f t="shared" si="21"/>
        <v/>
      </c>
      <c r="V357" t="str">
        <f t="shared" si="22"/>
        <v/>
      </c>
      <c r="W357" t="str">
        <f t="shared" si="23"/>
        <v/>
      </c>
    </row>
    <row r="358" spans="1:23" x14ac:dyDescent="0.25">
      <c r="A358">
        <v>357</v>
      </c>
      <c r="B358" t="s">
        <v>456</v>
      </c>
      <c r="C358">
        <v>-12.150777979418001</v>
      </c>
      <c r="D358">
        <v>2737.3017029310799</v>
      </c>
      <c r="E358">
        <v>-4.4389619041288204E-3</v>
      </c>
      <c r="F358">
        <v>0.99645823246209797</v>
      </c>
      <c r="G358">
        <v>-13.1335542499678</v>
      </c>
      <c r="H358">
        <v>6522.6386082651597</v>
      </c>
      <c r="I358">
        <v>-2.0135339451929301E-3</v>
      </c>
      <c r="J358">
        <v>0.99839343343806697</v>
      </c>
      <c r="K358">
        <v>-12.001933578559299</v>
      </c>
      <c r="L358">
        <v>3956.1803502242101</v>
      </c>
      <c r="M358">
        <v>-3.0337175042788799E-3</v>
      </c>
      <c r="N358">
        <v>0.99757944735440196</v>
      </c>
      <c r="O358">
        <v>-12.161607362416699</v>
      </c>
      <c r="P358">
        <v>2736.8553998777902</v>
      </c>
      <c r="Q358">
        <v>-4.4436426429250797E-3</v>
      </c>
      <c r="R358">
        <v>0.99645449780971296</v>
      </c>
      <c r="T358" t="str">
        <f t="shared" si="20"/>
        <v/>
      </c>
      <c r="U358" t="str">
        <f t="shared" si="21"/>
        <v/>
      </c>
      <c r="V358" t="str">
        <f t="shared" si="22"/>
        <v/>
      </c>
      <c r="W358" t="str">
        <f t="shared" si="23"/>
        <v/>
      </c>
    </row>
    <row r="359" spans="1:23" x14ac:dyDescent="0.25">
      <c r="A359">
        <v>358</v>
      </c>
      <c r="B359" t="s">
        <v>457</v>
      </c>
      <c r="C359">
        <v>-12.150777979418001</v>
      </c>
      <c r="D359">
        <v>2737.3017029310899</v>
      </c>
      <c r="E359">
        <v>-4.43896190412881E-3</v>
      </c>
      <c r="F359">
        <v>0.99645823246209797</v>
      </c>
      <c r="G359">
        <v>-13.1335542499678</v>
      </c>
      <c r="H359">
        <v>6522.6386082651597</v>
      </c>
      <c r="I359">
        <v>-2.0135339451929301E-3</v>
      </c>
      <c r="J359">
        <v>0.99839343343806697</v>
      </c>
      <c r="K359">
        <v>-12.001933578559299</v>
      </c>
      <c r="L359">
        <v>3956.1803502241601</v>
      </c>
      <c r="M359">
        <v>-3.0337175042789198E-3</v>
      </c>
      <c r="N359">
        <v>0.99757944735440196</v>
      </c>
      <c r="O359">
        <v>-12.161607362416699</v>
      </c>
      <c r="P359">
        <v>2736.8553998777902</v>
      </c>
      <c r="Q359">
        <v>-4.4436426429250902E-3</v>
      </c>
      <c r="R359">
        <v>0.99645449780971296</v>
      </c>
      <c r="T359" t="str">
        <f t="shared" si="20"/>
        <v/>
      </c>
      <c r="U359" t="str">
        <f t="shared" si="21"/>
        <v/>
      </c>
      <c r="V359" t="str">
        <f t="shared" si="22"/>
        <v/>
      </c>
      <c r="W359" t="str">
        <f t="shared" si="23"/>
        <v/>
      </c>
    </row>
    <row r="360" spans="1:23" x14ac:dyDescent="0.25">
      <c r="A360">
        <v>359</v>
      </c>
      <c r="B360" t="s">
        <v>458</v>
      </c>
      <c r="C360">
        <v>-12.150777979418001</v>
      </c>
      <c r="D360">
        <v>2737.3017029311</v>
      </c>
      <c r="E360">
        <v>-4.43896190412879E-3</v>
      </c>
      <c r="F360">
        <v>0.99645823246209797</v>
      </c>
      <c r="G360">
        <v>-13.1335542499678</v>
      </c>
      <c r="H360">
        <v>6522.6386082651597</v>
      </c>
      <c r="I360">
        <v>-2.0135339451929301E-3</v>
      </c>
      <c r="J360">
        <v>0.99839343343806697</v>
      </c>
      <c r="K360">
        <v>-12.001933578559401</v>
      </c>
      <c r="L360">
        <v>3956.1803502242001</v>
      </c>
      <c r="M360">
        <v>-3.0337175042788899E-3</v>
      </c>
      <c r="N360">
        <v>0.99757944735440196</v>
      </c>
      <c r="O360">
        <v>-12.161607362416699</v>
      </c>
      <c r="P360">
        <v>2736.8553998777902</v>
      </c>
      <c r="Q360">
        <v>-4.4436426429250797E-3</v>
      </c>
      <c r="R360">
        <v>0.99645449780971296</v>
      </c>
      <c r="T360" t="str">
        <f t="shared" si="20"/>
        <v/>
      </c>
      <c r="U360" t="str">
        <f t="shared" si="21"/>
        <v/>
      </c>
      <c r="V360" t="str">
        <f t="shared" si="22"/>
        <v/>
      </c>
      <c r="W360" t="str">
        <f t="shared" si="23"/>
        <v/>
      </c>
    </row>
    <row r="361" spans="1:23" x14ac:dyDescent="0.25">
      <c r="A361">
        <v>360</v>
      </c>
      <c r="B361" t="s">
        <v>459</v>
      </c>
      <c r="C361">
        <v>-12.150777979418001</v>
      </c>
      <c r="D361">
        <v>2737.30170293111</v>
      </c>
      <c r="E361">
        <v>-4.4389619041287796E-3</v>
      </c>
      <c r="F361">
        <v>0.99645823246209797</v>
      </c>
      <c r="G361">
        <v>-13.1335542499678</v>
      </c>
      <c r="H361">
        <v>6522.6386082651597</v>
      </c>
      <c r="I361">
        <v>-2.0135339451929301E-3</v>
      </c>
      <c r="J361">
        <v>0.99839343343806697</v>
      </c>
      <c r="K361">
        <v>-12.001933578559299</v>
      </c>
      <c r="L361">
        <v>3956.1803502242101</v>
      </c>
      <c r="M361">
        <v>-3.0337175042788899E-3</v>
      </c>
      <c r="N361">
        <v>0.99757944735440196</v>
      </c>
      <c r="O361">
        <v>-12.161607362416699</v>
      </c>
      <c r="P361">
        <v>2736.8553998777902</v>
      </c>
      <c r="Q361">
        <v>-4.4436426429250902E-3</v>
      </c>
      <c r="R361">
        <v>0.99645449780971296</v>
      </c>
      <c r="T361" t="str">
        <f t="shared" si="20"/>
        <v/>
      </c>
      <c r="U361" t="str">
        <f t="shared" si="21"/>
        <v/>
      </c>
      <c r="V361" t="str">
        <f t="shared" si="22"/>
        <v/>
      </c>
      <c r="W361" t="str">
        <f t="shared" si="23"/>
        <v/>
      </c>
    </row>
    <row r="362" spans="1:23" x14ac:dyDescent="0.25">
      <c r="A362">
        <v>361</v>
      </c>
      <c r="B362" t="s">
        <v>460</v>
      </c>
      <c r="C362">
        <v>-12.150777979418001</v>
      </c>
      <c r="D362">
        <v>2737.3017029310899</v>
      </c>
      <c r="E362">
        <v>-4.43896190412881E-3</v>
      </c>
      <c r="F362">
        <v>0.99645823246209797</v>
      </c>
      <c r="G362">
        <v>-13.1335542499678</v>
      </c>
      <c r="H362">
        <v>6522.6386082651597</v>
      </c>
      <c r="I362">
        <v>-2.0135339451929301E-3</v>
      </c>
      <c r="J362">
        <v>0.99839343343806697</v>
      </c>
      <c r="K362">
        <v>-12.001933578559299</v>
      </c>
      <c r="L362">
        <v>3956.1803502241601</v>
      </c>
      <c r="M362">
        <v>-3.0337175042789198E-3</v>
      </c>
      <c r="N362">
        <v>0.99757944735440196</v>
      </c>
      <c r="O362">
        <v>-12.161607362416699</v>
      </c>
      <c r="P362">
        <v>2736.8553998777802</v>
      </c>
      <c r="Q362">
        <v>-4.4436426429250902E-3</v>
      </c>
      <c r="R362">
        <v>0.99645449780971296</v>
      </c>
      <c r="T362" t="str">
        <f t="shared" si="20"/>
        <v/>
      </c>
      <c r="U362" t="str">
        <f t="shared" si="21"/>
        <v/>
      </c>
      <c r="V362" t="str">
        <f t="shared" si="22"/>
        <v/>
      </c>
      <c r="W362" t="str">
        <f t="shared" si="23"/>
        <v/>
      </c>
    </row>
    <row r="363" spans="1:23" x14ac:dyDescent="0.25">
      <c r="A363">
        <v>362</v>
      </c>
      <c r="B363" t="s">
        <v>461</v>
      </c>
      <c r="C363">
        <v>-12.150777979418001</v>
      </c>
      <c r="D363">
        <v>2737.3017029310699</v>
      </c>
      <c r="E363">
        <v>-4.4389619041288299E-3</v>
      </c>
      <c r="F363">
        <v>0.99645823246209797</v>
      </c>
      <c r="G363">
        <v>-13.1335542499678</v>
      </c>
      <c r="H363">
        <v>6522.6386082651597</v>
      </c>
      <c r="I363">
        <v>-2.0135339451929301E-3</v>
      </c>
      <c r="J363">
        <v>0.99839343343806697</v>
      </c>
      <c r="K363">
        <v>-12.001933578559401</v>
      </c>
      <c r="L363">
        <v>3956.1803502242101</v>
      </c>
      <c r="M363">
        <v>-3.0337175042788899E-3</v>
      </c>
      <c r="N363">
        <v>0.99757944735440196</v>
      </c>
      <c r="O363">
        <v>-12.161607362416699</v>
      </c>
      <c r="P363">
        <v>2736.8553998777902</v>
      </c>
      <c r="Q363">
        <v>-4.4436426429250797E-3</v>
      </c>
      <c r="R363">
        <v>0.99645449780971296</v>
      </c>
      <c r="T363" t="str">
        <f t="shared" si="20"/>
        <v/>
      </c>
      <c r="U363" t="str">
        <f t="shared" si="21"/>
        <v/>
      </c>
      <c r="V363" t="str">
        <f t="shared" si="22"/>
        <v/>
      </c>
      <c r="W363" t="str">
        <f t="shared" si="23"/>
        <v/>
      </c>
    </row>
    <row r="364" spans="1:23" x14ac:dyDescent="0.25">
      <c r="A364">
        <v>363</v>
      </c>
      <c r="B364" t="s">
        <v>462</v>
      </c>
      <c r="C364">
        <v>-12.150777979418001</v>
      </c>
      <c r="D364">
        <v>2737.3017029310899</v>
      </c>
      <c r="E364">
        <v>-4.43896190412881E-3</v>
      </c>
      <c r="F364">
        <v>0.99645823246209797</v>
      </c>
      <c r="G364">
        <v>-13.1335542499678</v>
      </c>
      <c r="H364">
        <v>6522.6386082651597</v>
      </c>
      <c r="I364">
        <v>-2.0135339451929301E-3</v>
      </c>
      <c r="J364">
        <v>0.99839343343806697</v>
      </c>
      <c r="K364">
        <v>-12.001933578559299</v>
      </c>
      <c r="L364">
        <v>3956.1803502241701</v>
      </c>
      <c r="M364">
        <v>-3.0337175042789099E-3</v>
      </c>
      <c r="N364">
        <v>0.99757944735440196</v>
      </c>
      <c r="O364">
        <v>-12.161607362416699</v>
      </c>
      <c r="P364">
        <v>2736.8553998777702</v>
      </c>
      <c r="Q364">
        <v>-4.4436426429251196E-3</v>
      </c>
      <c r="R364">
        <v>0.99645449780971296</v>
      </c>
      <c r="T364" t="str">
        <f t="shared" si="20"/>
        <v/>
      </c>
      <c r="U364" t="str">
        <f t="shared" si="21"/>
        <v/>
      </c>
      <c r="V364" t="str">
        <f t="shared" si="22"/>
        <v/>
      </c>
      <c r="W364" t="str">
        <f t="shared" si="23"/>
        <v/>
      </c>
    </row>
    <row r="365" spans="1:23" x14ac:dyDescent="0.25">
      <c r="A365">
        <v>364</v>
      </c>
      <c r="B365" t="s">
        <v>463</v>
      </c>
      <c r="C365">
        <v>-12.150777979418001</v>
      </c>
      <c r="D365">
        <v>2737.3017029310899</v>
      </c>
      <c r="E365">
        <v>-4.43896190412881E-3</v>
      </c>
      <c r="F365">
        <v>0.99645823246209797</v>
      </c>
      <c r="G365">
        <v>-13.1335542499678</v>
      </c>
      <c r="H365">
        <v>6522.6386082651597</v>
      </c>
      <c r="I365">
        <v>-2.0135339451929301E-3</v>
      </c>
      <c r="J365">
        <v>0.99839343343806697</v>
      </c>
      <c r="K365">
        <v>-12.001933578559299</v>
      </c>
      <c r="L365">
        <v>3956.1803502241701</v>
      </c>
      <c r="M365">
        <v>-3.0337175042789099E-3</v>
      </c>
      <c r="N365">
        <v>0.99757944735440196</v>
      </c>
      <c r="O365">
        <v>-12.161607362416699</v>
      </c>
      <c r="P365">
        <v>2736.8553998777902</v>
      </c>
      <c r="Q365">
        <v>-4.4436426429250797E-3</v>
      </c>
      <c r="R365">
        <v>0.99645449780971296</v>
      </c>
      <c r="T365" t="str">
        <f t="shared" si="20"/>
        <v/>
      </c>
      <c r="U365" t="str">
        <f t="shared" si="21"/>
        <v/>
      </c>
      <c r="V365" t="str">
        <f t="shared" si="22"/>
        <v/>
      </c>
      <c r="W365" t="str">
        <f t="shared" si="23"/>
        <v/>
      </c>
    </row>
    <row r="366" spans="1:23" x14ac:dyDescent="0.25">
      <c r="A366">
        <v>365</v>
      </c>
      <c r="B366" t="s">
        <v>464</v>
      </c>
      <c r="C366">
        <v>-12.150777979418001</v>
      </c>
      <c r="D366">
        <v>2737.3017029311</v>
      </c>
      <c r="E366">
        <v>-4.4389619041288004E-3</v>
      </c>
      <c r="F366">
        <v>0.99645823246209797</v>
      </c>
      <c r="G366">
        <v>-13.1335542499678</v>
      </c>
      <c r="H366">
        <v>6522.6386082651597</v>
      </c>
      <c r="I366">
        <v>-2.0135339451929301E-3</v>
      </c>
      <c r="J366">
        <v>0.99839343343806697</v>
      </c>
      <c r="K366">
        <v>-12.001933578559299</v>
      </c>
      <c r="L366">
        <v>3956.1803502241501</v>
      </c>
      <c r="M366">
        <v>-3.0337175042789198E-3</v>
      </c>
      <c r="N366">
        <v>0.99757944735440196</v>
      </c>
      <c r="O366">
        <v>-12.161607362416699</v>
      </c>
      <c r="P366">
        <v>2736.8553998777902</v>
      </c>
      <c r="Q366">
        <v>-4.4436426429250702E-3</v>
      </c>
      <c r="R366">
        <v>0.99645449780971296</v>
      </c>
      <c r="T366" t="str">
        <f t="shared" si="20"/>
        <v/>
      </c>
      <c r="U366" t="str">
        <f t="shared" si="21"/>
        <v/>
      </c>
      <c r="V366" t="str">
        <f t="shared" si="22"/>
        <v/>
      </c>
      <c r="W366" t="str">
        <f t="shared" si="23"/>
        <v/>
      </c>
    </row>
    <row r="367" spans="1:23" x14ac:dyDescent="0.25">
      <c r="A367">
        <v>366</v>
      </c>
      <c r="B367" t="s">
        <v>465</v>
      </c>
      <c r="C367">
        <v>-12.150777979418001</v>
      </c>
      <c r="D367">
        <v>2737.3017029310899</v>
      </c>
      <c r="E367">
        <v>-4.43896190412881E-3</v>
      </c>
      <c r="F367">
        <v>0.99645823246209797</v>
      </c>
      <c r="G367">
        <v>-13.1335542499678</v>
      </c>
      <c r="H367">
        <v>6522.6386082651597</v>
      </c>
      <c r="I367">
        <v>-2.0135339451929301E-3</v>
      </c>
      <c r="J367">
        <v>0.99839343343806697</v>
      </c>
      <c r="K367">
        <v>-12.001933578559299</v>
      </c>
      <c r="L367">
        <v>3956.1803502241601</v>
      </c>
      <c r="M367">
        <v>-3.0337175042789198E-3</v>
      </c>
      <c r="N367">
        <v>0.99757944735440196</v>
      </c>
      <c r="O367">
        <v>-12.161607362416699</v>
      </c>
      <c r="P367">
        <v>2736.8553998777702</v>
      </c>
      <c r="Q367">
        <v>-4.4436426429251196E-3</v>
      </c>
      <c r="R367">
        <v>0.99645449780971296</v>
      </c>
      <c r="T367" t="str">
        <f t="shared" si="20"/>
        <v/>
      </c>
      <c r="U367" t="str">
        <f t="shared" si="21"/>
        <v/>
      </c>
      <c r="V367" t="str">
        <f t="shared" si="22"/>
        <v/>
      </c>
      <c r="W367" t="str">
        <f t="shared" si="23"/>
        <v/>
      </c>
    </row>
    <row r="368" spans="1:23" x14ac:dyDescent="0.25">
      <c r="A368">
        <v>367</v>
      </c>
      <c r="B368" t="s">
        <v>466</v>
      </c>
      <c r="C368">
        <v>-12.150777979418001</v>
      </c>
      <c r="D368">
        <v>2737.3017029310799</v>
      </c>
      <c r="E368">
        <v>-4.4389619041288204E-3</v>
      </c>
      <c r="F368">
        <v>0.99645823246209797</v>
      </c>
      <c r="G368">
        <v>-13.1335542499678</v>
      </c>
      <c r="H368">
        <v>6522.6386082651597</v>
      </c>
      <c r="I368">
        <v>-2.0135339451929301E-3</v>
      </c>
      <c r="J368">
        <v>0.99839343343806697</v>
      </c>
      <c r="K368">
        <v>-12.001933578559299</v>
      </c>
      <c r="L368">
        <v>3956.1803502241601</v>
      </c>
      <c r="M368">
        <v>-3.0337175042789198E-3</v>
      </c>
      <c r="N368">
        <v>0.99757944735440196</v>
      </c>
      <c r="O368">
        <v>-12.161607362416699</v>
      </c>
      <c r="P368">
        <v>2736.8553998777902</v>
      </c>
      <c r="Q368">
        <v>-4.4436426429250797E-3</v>
      </c>
      <c r="R368">
        <v>0.99645449780971296</v>
      </c>
      <c r="T368" t="str">
        <f t="shared" si="20"/>
        <v/>
      </c>
      <c r="U368" t="str">
        <f t="shared" si="21"/>
        <v/>
      </c>
      <c r="V368" t="str">
        <f t="shared" si="22"/>
        <v/>
      </c>
      <c r="W368" t="str">
        <f t="shared" si="23"/>
        <v/>
      </c>
    </row>
    <row r="369" spans="1:23" x14ac:dyDescent="0.25">
      <c r="A369">
        <v>368</v>
      </c>
      <c r="B369" t="s">
        <v>467</v>
      </c>
      <c r="C369">
        <v>-12.150777979418001</v>
      </c>
      <c r="D369">
        <v>2737.3017029310799</v>
      </c>
      <c r="E369">
        <v>-4.4389619041288299E-3</v>
      </c>
      <c r="F369">
        <v>0.99645823246209797</v>
      </c>
      <c r="G369">
        <v>-13.1335542499678</v>
      </c>
      <c r="H369">
        <v>6522.6386082651597</v>
      </c>
      <c r="I369">
        <v>-2.0135339451929301E-3</v>
      </c>
      <c r="J369">
        <v>0.99839343343806697</v>
      </c>
      <c r="K369">
        <v>-12.001933578559299</v>
      </c>
      <c r="L369">
        <v>3956.1803502241701</v>
      </c>
      <c r="M369">
        <v>-3.0337175042789099E-3</v>
      </c>
      <c r="N369">
        <v>0.99757944735440196</v>
      </c>
      <c r="O369">
        <v>-12.161607362416699</v>
      </c>
      <c r="P369">
        <v>2736.8553998777902</v>
      </c>
      <c r="Q369">
        <v>-4.4436426429250902E-3</v>
      </c>
      <c r="R369">
        <v>0.99645449780971296</v>
      </c>
      <c r="T369" t="str">
        <f t="shared" si="20"/>
        <v/>
      </c>
      <c r="U369" t="str">
        <f t="shared" si="21"/>
        <v/>
      </c>
      <c r="V369" t="str">
        <f t="shared" si="22"/>
        <v/>
      </c>
      <c r="W369" t="str">
        <f t="shared" si="23"/>
        <v/>
      </c>
    </row>
    <row r="370" spans="1:23" x14ac:dyDescent="0.25">
      <c r="A370">
        <v>369</v>
      </c>
      <c r="B370" t="s">
        <v>468</v>
      </c>
      <c r="C370">
        <v>-12.150777979418001</v>
      </c>
      <c r="D370">
        <v>2737.3017029310799</v>
      </c>
      <c r="E370">
        <v>-4.4389619041288299E-3</v>
      </c>
      <c r="F370">
        <v>0.99645823246209797</v>
      </c>
      <c r="G370">
        <v>-13.1335542499678</v>
      </c>
      <c r="H370">
        <v>6522.6386082651597</v>
      </c>
      <c r="I370">
        <v>-2.0135339451929301E-3</v>
      </c>
      <c r="J370">
        <v>0.99839343343806697</v>
      </c>
      <c r="K370">
        <v>-12.001933578559299</v>
      </c>
      <c r="L370">
        <v>3956.1803502241601</v>
      </c>
      <c r="M370">
        <v>-3.0337175042789198E-3</v>
      </c>
      <c r="N370">
        <v>0.99757944735440196</v>
      </c>
      <c r="O370">
        <v>-12.161607362416699</v>
      </c>
      <c r="P370">
        <v>2736.8553998777902</v>
      </c>
      <c r="Q370">
        <v>-4.4436426429250797E-3</v>
      </c>
      <c r="R370">
        <v>0.99645449780971296</v>
      </c>
      <c r="T370" t="str">
        <f t="shared" si="20"/>
        <v/>
      </c>
      <c r="U370" t="str">
        <f t="shared" si="21"/>
        <v/>
      </c>
      <c r="V370" t="str">
        <f t="shared" si="22"/>
        <v/>
      </c>
      <c r="W370" t="str">
        <f t="shared" si="23"/>
        <v/>
      </c>
    </row>
    <row r="371" spans="1:23" x14ac:dyDescent="0.25">
      <c r="A371">
        <v>370</v>
      </c>
      <c r="B371" t="s">
        <v>469</v>
      </c>
      <c r="C371">
        <v>-12.150777979418001</v>
      </c>
      <c r="D371">
        <v>2737.3017029310899</v>
      </c>
      <c r="E371">
        <v>-4.43896190412881E-3</v>
      </c>
      <c r="F371">
        <v>0.99645823246209797</v>
      </c>
      <c r="G371">
        <v>-13.1335542499678</v>
      </c>
      <c r="H371">
        <v>6522.6386082651597</v>
      </c>
      <c r="I371">
        <v>-2.0135339451929301E-3</v>
      </c>
      <c r="J371">
        <v>0.99839343343806697</v>
      </c>
      <c r="K371">
        <v>-12.001933578559299</v>
      </c>
      <c r="L371">
        <v>3956.1803502241501</v>
      </c>
      <c r="M371">
        <v>-3.0337175042789198E-3</v>
      </c>
      <c r="N371">
        <v>0.99757944735440196</v>
      </c>
      <c r="O371">
        <v>-12.161607362416699</v>
      </c>
      <c r="P371">
        <v>2736.8553998777602</v>
      </c>
      <c r="Q371">
        <v>-4.4436426429251196E-3</v>
      </c>
      <c r="R371">
        <v>0.99645449780971296</v>
      </c>
      <c r="T371" t="str">
        <f t="shared" si="20"/>
        <v/>
      </c>
      <c r="U371" t="str">
        <f t="shared" si="21"/>
        <v/>
      </c>
      <c r="V371" t="str">
        <f t="shared" si="22"/>
        <v/>
      </c>
      <c r="W371" t="str">
        <f t="shared" si="23"/>
        <v/>
      </c>
    </row>
    <row r="372" spans="1:23" x14ac:dyDescent="0.25">
      <c r="A372">
        <v>371</v>
      </c>
      <c r="B372" t="s">
        <v>470</v>
      </c>
      <c r="C372">
        <v>-12.150777979418001</v>
      </c>
      <c r="D372">
        <v>2737.3017029311</v>
      </c>
      <c r="E372">
        <v>-4.4389619041288004E-3</v>
      </c>
      <c r="F372">
        <v>0.99645823246209797</v>
      </c>
      <c r="G372">
        <v>-13.1335542499678</v>
      </c>
      <c r="H372">
        <v>6522.6386082651597</v>
      </c>
      <c r="I372">
        <v>-2.0135339451929301E-3</v>
      </c>
      <c r="J372">
        <v>0.99839343343806697</v>
      </c>
      <c r="K372">
        <v>-12.001933578559299</v>
      </c>
      <c r="L372">
        <v>3956.1803502241701</v>
      </c>
      <c r="M372">
        <v>-3.0337175042789099E-3</v>
      </c>
      <c r="N372">
        <v>0.99757944735440196</v>
      </c>
      <c r="O372">
        <v>-12.161607362416699</v>
      </c>
      <c r="P372">
        <v>2736.8553998777902</v>
      </c>
      <c r="Q372">
        <v>-4.4436426429250902E-3</v>
      </c>
      <c r="R372">
        <v>0.99645449780971296</v>
      </c>
      <c r="T372" t="str">
        <f t="shared" si="20"/>
        <v/>
      </c>
      <c r="U372" t="str">
        <f t="shared" si="21"/>
        <v/>
      </c>
      <c r="V372" t="str">
        <f t="shared" si="22"/>
        <v/>
      </c>
      <c r="W372" t="str">
        <f t="shared" si="23"/>
        <v/>
      </c>
    </row>
    <row r="373" spans="1:23" x14ac:dyDescent="0.25">
      <c r="A373">
        <v>372</v>
      </c>
      <c r="B373" t="s">
        <v>471</v>
      </c>
      <c r="C373">
        <v>-12.150777979418001</v>
      </c>
      <c r="D373">
        <v>2737.3017029310799</v>
      </c>
      <c r="E373">
        <v>-4.4389619041288204E-3</v>
      </c>
      <c r="F373">
        <v>0.99645823246209797</v>
      </c>
      <c r="G373">
        <v>-13.1335542499678</v>
      </c>
      <c r="H373">
        <v>6522.6386082651597</v>
      </c>
      <c r="I373">
        <v>-2.0135339451929301E-3</v>
      </c>
      <c r="J373">
        <v>0.99839343343806697</v>
      </c>
      <c r="K373">
        <v>-12.001933578559299</v>
      </c>
      <c r="L373">
        <v>3956.1803502241601</v>
      </c>
      <c r="M373">
        <v>-3.0337175042789198E-3</v>
      </c>
      <c r="N373">
        <v>0.99757944735440196</v>
      </c>
      <c r="O373">
        <v>-12.161607362416699</v>
      </c>
      <c r="P373">
        <v>2736.8553998777602</v>
      </c>
      <c r="Q373">
        <v>-4.4436426429251301E-3</v>
      </c>
      <c r="R373">
        <v>0.99645449780971296</v>
      </c>
      <c r="T373" t="str">
        <f t="shared" si="20"/>
        <v/>
      </c>
      <c r="U373" t="str">
        <f t="shared" si="21"/>
        <v/>
      </c>
      <c r="V373" t="str">
        <f t="shared" si="22"/>
        <v/>
      </c>
      <c r="W373" t="str">
        <f t="shared" si="23"/>
        <v/>
      </c>
    </row>
    <row r="374" spans="1:23" x14ac:dyDescent="0.25">
      <c r="A374">
        <v>373</v>
      </c>
      <c r="B374" t="s">
        <v>472</v>
      </c>
      <c r="C374">
        <v>-12.150777979418001</v>
      </c>
      <c r="D374">
        <v>2737.3017029310799</v>
      </c>
      <c r="E374">
        <v>-4.4389619041288299E-3</v>
      </c>
      <c r="F374">
        <v>0.99645823246209797</v>
      </c>
      <c r="G374">
        <v>-13.1335542499678</v>
      </c>
      <c r="H374">
        <v>6522.6386082651597</v>
      </c>
      <c r="I374">
        <v>-2.0135339451929301E-3</v>
      </c>
      <c r="J374">
        <v>0.99839343343806697</v>
      </c>
      <c r="K374">
        <v>-12.001933578559299</v>
      </c>
      <c r="L374">
        <v>3956.1803502241701</v>
      </c>
      <c r="M374">
        <v>-3.0337175042789099E-3</v>
      </c>
      <c r="N374">
        <v>0.99757944735440196</v>
      </c>
      <c r="O374">
        <v>-12.161607362416699</v>
      </c>
      <c r="P374">
        <v>2736.8553998777702</v>
      </c>
      <c r="Q374">
        <v>-4.4436426429251196E-3</v>
      </c>
      <c r="R374">
        <v>0.99645449780971296</v>
      </c>
      <c r="T374" t="str">
        <f t="shared" si="20"/>
        <v/>
      </c>
      <c r="U374" t="str">
        <f t="shared" si="21"/>
        <v/>
      </c>
      <c r="V374" t="str">
        <f t="shared" si="22"/>
        <v/>
      </c>
      <c r="W374" t="str">
        <f t="shared" si="23"/>
        <v/>
      </c>
    </row>
    <row r="375" spans="1:23" x14ac:dyDescent="0.25">
      <c r="A375">
        <v>374</v>
      </c>
      <c r="B375" t="s">
        <v>473</v>
      </c>
      <c r="C375">
        <v>-12.150777979418001</v>
      </c>
      <c r="D375">
        <v>2737.3017029311</v>
      </c>
      <c r="E375">
        <v>-4.4389619041288004E-3</v>
      </c>
      <c r="F375">
        <v>0.99645823246209797</v>
      </c>
      <c r="G375">
        <v>-13.1335542499678</v>
      </c>
      <c r="H375">
        <v>6522.6386082651597</v>
      </c>
      <c r="I375">
        <v>-2.0135339451929301E-3</v>
      </c>
      <c r="J375">
        <v>0.99839343343806697</v>
      </c>
      <c r="K375">
        <v>-12.001933578559299</v>
      </c>
      <c r="L375">
        <v>3956.1803502241701</v>
      </c>
      <c r="M375">
        <v>-3.0337175042789099E-3</v>
      </c>
      <c r="N375">
        <v>0.99757944735440196</v>
      </c>
      <c r="O375">
        <v>-12.161607362416699</v>
      </c>
      <c r="P375">
        <v>2736.8553998777802</v>
      </c>
      <c r="Q375">
        <v>-4.4436426429250902E-3</v>
      </c>
      <c r="R375">
        <v>0.99645449780971296</v>
      </c>
      <c r="T375" t="str">
        <f t="shared" si="20"/>
        <v/>
      </c>
      <c r="U375" t="str">
        <f t="shared" si="21"/>
        <v/>
      </c>
      <c r="V375" t="str">
        <f t="shared" si="22"/>
        <v/>
      </c>
      <c r="W375" t="str">
        <f t="shared" si="23"/>
        <v/>
      </c>
    </row>
    <row r="376" spans="1:23" x14ac:dyDescent="0.25">
      <c r="A376">
        <v>375</v>
      </c>
      <c r="B376" t="s">
        <v>474</v>
      </c>
      <c r="C376">
        <v>-12.150777979418001</v>
      </c>
      <c r="D376">
        <v>2737.3017029311</v>
      </c>
      <c r="E376">
        <v>-4.4389619041288004E-3</v>
      </c>
      <c r="F376">
        <v>0.99645823246209797</v>
      </c>
      <c r="G376">
        <v>-13.1335542499678</v>
      </c>
      <c r="H376">
        <v>6522.6386082651597</v>
      </c>
      <c r="I376">
        <v>-2.0135339451929301E-3</v>
      </c>
      <c r="J376">
        <v>0.99839343343806697</v>
      </c>
      <c r="K376">
        <v>-12.001933578559299</v>
      </c>
      <c r="L376">
        <v>3956.1803502241701</v>
      </c>
      <c r="M376">
        <v>-3.0337175042789099E-3</v>
      </c>
      <c r="N376">
        <v>0.99757944735440196</v>
      </c>
      <c r="O376">
        <v>-12.161607362416699</v>
      </c>
      <c r="P376">
        <v>2736.8553998777902</v>
      </c>
      <c r="Q376">
        <v>-4.4436426429250797E-3</v>
      </c>
      <c r="R376">
        <v>0.99645449780971296</v>
      </c>
      <c r="T376" t="str">
        <f t="shared" si="20"/>
        <v/>
      </c>
      <c r="U376" t="str">
        <f t="shared" si="21"/>
        <v/>
      </c>
      <c r="V376" t="str">
        <f t="shared" si="22"/>
        <v/>
      </c>
      <c r="W376" t="str">
        <f t="shared" si="23"/>
        <v/>
      </c>
    </row>
    <row r="377" spans="1:23" x14ac:dyDescent="0.25">
      <c r="A377">
        <v>376</v>
      </c>
      <c r="B377" t="s">
        <v>475</v>
      </c>
      <c r="C377">
        <v>-12.150777979418001</v>
      </c>
      <c r="D377">
        <v>2737.3017029311</v>
      </c>
      <c r="E377">
        <v>-4.43896190412881E-3</v>
      </c>
      <c r="F377">
        <v>0.99645823246209797</v>
      </c>
      <c r="G377">
        <v>-13.133554249967901</v>
      </c>
      <c r="H377">
        <v>6522.6386082651798</v>
      </c>
      <c r="I377">
        <v>-2.0135339451929201E-3</v>
      </c>
      <c r="J377">
        <v>0.99839343343806697</v>
      </c>
      <c r="K377">
        <v>-12.001933578559401</v>
      </c>
      <c r="L377">
        <v>3956.1803502242101</v>
      </c>
      <c r="M377">
        <v>-3.0337175042788899E-3</v>
      </c>
      <c r="N377">
        <v>0.99757944735440196</v>
      </c>
      <c r="O377">
        <v>-12.161607362416699</v>
      </c>
      <c r="P377">
        <v>2736.8553998777902</v>
      </c>
      <c r="Q377">
        <v>-4.4436426429250797E-3</v>
      </c>
      <c r="R377">
        <v>0.99645449780971296</v>
      </c>
      <c r="T377" t="str">
        <f t="shared" si="20"/>
        <v/>
      </c>
      <c r="U377" t="str">
        <f t="shared" si="21"/>
        <v/>
      </c>
      <c r="V377" t="str">
        <f t="shared" si="22"/>
        <v/>
      </c>
      <c r="W377" t="str">
        <f t="shared" si="23"/>
        <v/>
      </c>
    </row>
    <row r="378" spans="1:23" x14ac:dyDescent="0.25">
      <c r="A378">
        <v>377</v>
      </c>
      <c r="B378" t="s">
        <v>476</v>
      </c>
      <c r="C378">
        <v>-12.1507779794181</v>
      </c>
      <c r="D378">
        <v>2737.3017029311</v>
      </c>
      <c r="E378">
        <v>-4.4389619041288004E-3</v>
      </c>
      <c r="F378">
        <v>0.99645823246209797</v>
      </c>
      <c r="G378">
        <v>-13.1335542499678</v>
      </c>
      <c r="H378">
        <v>6522.6386082651597</v>
      </c>
      <c r="I378">
        <v>-2.0135339451929301E-3</v>
      </c>
      <c r="J378">
        <v>0.99839343343806697</v>
      </c>
      <c r="K378">
        <v>-12.001933578559299</v>
      </c>
      <c r="L378">
        <v>3956.1803502241701</v>
      </c>
      <c r="M378">
        <v>-3.0337175042789099E-3</v>
      </c>
      <c r="N378">
        <v>0.99757944735440196</v>
      </c>
      <c r="O378">
        <v>-12.161607362416699</v>
      </c>
      <c r="P378">
        <v>2736.8553998777902</v>
      </c>
      <c r="Q378">
        <v>-4.4436426429250797E-3</v>
      </c>
      <c r="R378">
        <v>0.99645449780971296</v>
      </c>
      <c r="T378" t="str">
        <f t="shared" si="20"/>
        <v/>
      </c>
      <c r="U378" t="str">
        <f t="shared" si="21"/>
        <v/>
      </c>
      <c r="V378" t="str">
        <f t="shared" si="22"/>
        <v/>
      </c>
      <c r="W378" t="str">
        <f t="shared" si="23"/>
        <v/>
      </c>
    </row>
    <row r="379" spans="1:23" x14ac:dyDescent="0.25">
      <c r="A379">
        <v>378</v>
      </c>
      <c r="B379" t="s">
        <v>477</v>
      </c>
      <c r="C379">
        <v>-12.150777979418001</v>
      </c>
      <c r="D379">
        <v>2737.3017029310899</v>
      </c>
      <c r="E379">
        <v>-4.43896190412881E-3</v>
      </c>
      <c r="F379">
        <v>0.99645823246209797</v>
      </c>
      <c r="G379">
        <v>-13.1335542499678</v>
      </c>
      <c r="H379">
        <v>6522.6386082651597</v>
      </c>
      <c r="I379">
        <v>-2.0135339451929301E-3</v>
      </c>
      <c r="J379">
        <v>0.99839343343806697</v>
      </c>
      <c r="K379">
        <v>-12.001933578559299</v>
      </c>
      <c r="L379">
        <v>3956.1803502241701</v>
      </c>
      <c r="M379">
        <v>-3.0337175042789099E-3</v>
      </c>
      <c r="N379">
        <v>0.99757944735440196</v>
      </c>
      <c r="O379">
        <v>-12.161607362416699</v>
      </c>
      <c r="P379">
        <v>2736.8553998778002</v>
      </c>
      <c r="Q379">
        <v>-4.4436426429250702E-3</v>
      </c>
      <c r="R379">
        <v>0.99645449780971296</v>
      </c>
      <c r="T379" t="str">
        <f t="shared" si="20"/>
        <v/>
      </c>
      <c r="U379" t="str">
        <f t="shared" si="21"/>
        <v/>
      </c>
      <c r="V379" t="str">
        <f t="shared" si="22"/>
        <v/>
      </c>
      <c r="W379" t="str">
        <f t="shared" si="23"/>
        <v/>
      </c>
    </row>
    <row r="380" spans="1:23" x14ac:dyDescent="0.25">
      <c r="A380">
        <v>379</v>
      </c>
      <c r="B380" t="s">
        <v>478</v>
      </c>
      <c r="C380">
        <v>-12.150777979418001</v>
      </c>
      <c r="D380">
        <v>2737.3017029310799</v>
      </c>
      <c r="E380">
        <v>-4.4389619041288299E-3</v>
      </c>
      <c r="F380">
        <v>0.99645823246209797</v>
      </c>
      <c r="G380">
        <v>-13.1335542499678</v>
      </c>
      <c r="H380">
        <v>6522.6386082651597</v>
      </c>
      <c r="I380">
        <v>-2.0135339451929301E-3</v>
      </c>
      <c r="J380">
        <v>0.99839343343806697</v>
      </c>
      <c r="K380">
        <v>-12.001933578559299</v>
      </c>
      <c r="L380">
        <v>3956.1803502241701</v>
      </c>
      <c r="M380">
        <v>-3.0337175042789099E-3</v>
      </c>
      <c r="N380">
        <v>0.99757944735440196</v>
      </c>
      <c r="O380">
        <v>-12.161607362416699</v>
      </c>
      <c r="P380">
        <v>2736.8553998777602</v>
      </c>
      <c r="Q380">
        <v>-4.4436426429251196E-3</v>
      </c>
      <c r="R380">
        <v>0.99645449780971296</v>
      </c>
      <c r="T380" t="str">
        <f t="shared" si="20"/>
        <v/>
      </c>
      <c r="U380" t="str">
        <f t="shared" si="21"/>
        <v/>
      </c>
      <c r="V380" t="str">
        <f t="shared" si="22"/>
        <v/>
      </c>
      <c r="W380" t="str">
        <f t="shared" si="23"/>
        <v/>
      </c>
    </row>
    <row r="381" spans="1:23" x14ac:dyDescent="0.25">
      <c r="A381">
        <v>380</v>
      </c>
      <c r="B381" t="s">
        <v>479</v>
      </c>
      <c r="C381">
        <v>-12.150777979418001</v>
      </c>
      <c r="D381">
        <v>2737.3017029310799</v>
      </c>
      <c r="E381">
        <v>-4.4389619041288299E-3</v>
      </c>
      <c r="F381">
        <v>0.99645823246209797</v>
      </c>
      <c r="G381">
        <v>-13.1335542499678</v>
      </c>
      <c r="H381">
        <v>6522.6386082651597</v>
      </c>
      <c r="I381">
        <v>-2.0135339451929301E-3</v>
      </c>
      <c r="J381">
        <v>0.99839343343806697</v>
      </c>
      <c r="K381">
        <v>-12.001933578559299</v>
      </c>
      <c r="L381">
        <v>3956.1803502241701</v>
      </c>
      <c r="M381">
        <v>-3.0337175042789099E-3</v>
      </c>
      <c r="N381">
        <v>0.99757944735440196</v>
      </c>
      <c r="O381">
        <v>-12.161607362416699</v>
      </c>
      <c r="P381">
        <v>2736.8553998777602</v>
      </c>
      <c r="Q381">
        <v>-4.4436426429251301E-3</v>
      </c>
      <c r="R381">
        <v>0.99645449780971296</v>
      </c>
      <c r="T381" t="str">
        <f t="shared" si="20"/>
        <v/>
      </c>
      <c r="U381" t="str">
        <f t="shared" si="21"/>
        <v/>
      </c>
      <c r="V381" t="str">
        <f t="shared" si="22"/>
        <v/>
      </c>
      <c r="W381" t="str">
        <f t="shared" si="23"/>
        <v/>
      </c>
    </row>
    <row r="382" spans="1:23" x14ac:dyDescent="0.25">
      <c r="A382">
        <v>381</v>
      </c>
      <c r="B382" t="s">
        <v>480</v>
      </c>
      <c r="C382">
        <v>-12.150777979418001</v>
      </c>
      <c r="D382">
        <v>2737.3017029310799</v>
      </c>
      <c r="E382">
        <v>-4.4389619041288299E-3</v>
      </c>
      <c r="F382">
        <v>0.99645823246209797</v>
      </c>
      <c r="G382">
        <v>-13.1335542499678</v>
      </c>
      <c r="H382">
        <v>6522.6386082650597</v>
      </c>
      <c r="I382">
        <v>-2.01353394519295E-3</v>
      </c>
      <c r="J382">
        <v>0.99839343343806697</v>
      </c>
      <c r="K382">
        <v>-12.001933578559299</v>
      </c>
      <c r="L382">
        <v>3956.1803502241701</v>
      </c>
      <c r="M382">
        <v>-3.0337175042789099E-3</v>
      </c>
      <c r="N382">
        <v>0.99757944735440196</v>
      </c>
      <c r="O382">
        <v>-12.161607362416699</v>
      </c>
      <c r="P382">
        <v>2736.8553998777602</v>
      </c>
      <c r="Q382">
        <v>-4.4436426429251196E-3</v>
      </c>
      <c r="R382">
        <v>0.99645449780971296</v>
      </c>
      <c r="T382" t="str">
        <f t="shared" si="20"/>
        <v/>
      </c>
      <c r="U382" t="str">
        <f t="shared" si="21"/>
        <v/>
      </c>
      <c r="V382" t="str">
        <f t="shared" si="22"/>
        <v/>
      </c>
      <c r="W382" t="str">
        <f t="shared" si="23"/>
        <v/>
      </c>
    </row>
    <row r="383" spans="1:23" x14ac:dyDescent="0.25">
      <c r="A383">
        <v>382</v>
      </c>
      <c r="B383" t="s">
        <v>481</v>
      </c>
      <c r="C383">
        <v>-12.150777979418001</v>
      </c>
      <c r="D383">
        <v>2737.3017029311</v>
      </c>
      <c r="E383">
        <v>-4.4389619041288004E-3</v>
      </c>
      <c r="F383">
        <v>0.99645823246209797</v>
      </c>
      <c r="G383">
        <v>-13.1335542499678</v>
      </c>
      <c r="H383">
        <v>6522.6386082651597</v>
      </c>
      <c r="I383">
        <v>-2.0135339451929301E-3</v>
      </c>
      <c r="J383">
        <v>0.99839343343806697</v>
      </c>
      <c r="K383">
        <v>-12.001933578559401</v>
      </c>
      <c r="L383">
        <v>3956.1803502242101</v>
      </c>
      <c r="M383">
        <v>-3.0337175042788899E-3</v>
      </c>
      <c r="N383">
        <v>0.99757944735440196</v>
      </c>
      <c r="O383">
        <v>-12.161607362416699</v>
      </c>
      <c r="P383">
        <v>2736.8553998777702</v>
      </c>
      <c r="Q383">
        <v>-4.4436426429251101E-3</v>
      </c>
      <c r="R383">
        <v>0.99645449780971296</v>
      </c>
      <c r="T383" t="str">
        <f t="shared" si="20"/>
        <v/>
      </c>
      <c r="U383" t="str">
        <f t="shared" si="21"/>
        <v/>
      </c>
      <c r="V383" t="str">
        <f t="shared" si="22"/>
        <v/>
      </c>
      <c r="W383" t="str">
        <f t="shared" si="23"/>
        <v/>
      </c>
    </row>
    <row r="384" spans="1:23" x14ac:dyDescent="0.25">
      <c r="A384">
        <v>383</v>
      </c>
      <c r="B384" t="s">
        <v>482</v>
      </c>
      <c r="C384">
        <v>-12.150777979418001</v>
      </c>
      <c r="D384">
        <v>2737.3017029310899</v>
      </c>
      <c r="E384">
        <v>-4.43896190412881E-3</v>
      </c>
      <c r="F384">
        <v>0.99645823246209797</v>
      </c>
      <c r="G384">
        <v>-13.1335542499678</v>
      </c>
      <c r="H384">
        <v>6522.6386082651597</v>
      </c>
      <c r="I384">
        <v>-2.0135339451929301E-3</v>
      </c>
      <c r="J384">
        <v>0.99839343343806697</v>
      </c>
      <c r="K384">
        <v>-12.001933578559299</v>
      </c>
      <c r="L384">
        <v>3956.1803502241701</v>
      </c>
      <c r="M384">
        <v>-3.0337175042789099E-3</v>
      </c>
      <c r="N384">
        <v>0.99757944735440196</v>
      </c>
      <c r="O384">
        <v>-12.161607362416801</v>
      </c>
      <c r="P384">
        <v>2736.8553998778302</v>
      </c>
      <c r="Q384">
        <v>-4.4436426429250199E-3</v>
      </c>
      <c r="R384">
        <v>0.99645449780971296</v>
      </c>
      <c r="T384" t="str">
        <f t="shared" si="20"/>
        <v/>
      </c>
      <c r="U384" t="str">
        <f t="shared" si="21"/>
        <v/>
      </c>
      <c r="V384" t="str">
        <f t="shared" si="22"/>
        <v/>
      </c>
      <c r="W384" t="str">
        <f t="shared" si="23"/>
        <v/>
      </c>
    </row>
    <row r="385" spans="1:23" x14ac:dyDescent="0.25">
      <c r="A385">
        <v>384</v>
      </c>
      <c r="B385" t="s">
        <v>483</v>
      </c>
      <c r="C385">
        <v>-12.150777979418001</v>
      </c>
      <c r="D385">
        <v>2737.3017029310799</v>
      </c>
      <c r="E385">
        <v>-4.4389619041288299E-3</v>
      </c>
      <c r="F385">
        <v>0.99645823246209797</v>
      </c>
      <c r="G385">
        <v>-13.1335542499678</v>
      </c>
      <c r="H385">
        <v>6522.6386082651698</v>
      </c>
      <c r="I385">
        <v>-2.0135339451929201E-3</v>
      </c>
      <c r="J385">
        <v>0.99839343343806697</v>
      </c>
      <c r="K385">
        <v>-12.001933578559299</v>
      </c>
      <c r="L385">
        <v>3956.1803502241601</v>
      </c>
      <c r="M385">
        <v>-3.0337175042789198E-3</v>
      </c>
      <c r="N385">
        <v>0.99757944735440196</v>
      </c>
      <c r="O385">
        <v>-12.161607362416699</v>
      </c>
      <c r="P385">
        <v>2736.8553998777702</v>
      </c>
      <c r="Q385">
        <v>-4.4436426429251101E-3</v>
      </c>
      <c r="R385">
        <v>0.99645449780971296</v>
      </c>
      <c r="T385" t="str">
        <f t="shared" si="20"/>
        <v/>
      </c>
      <c r="U385" t="str">
        <f t="shared" si="21"/>
        <v/>
      </c>
      <c r="V385" t="str">
        <f t="shared" si="22"/>
        <v/>
      </c>
      <c r="W385" t="str">
        <f t="shared" si="23"/>
        <v/>
      </c>
    </row>
    <row r="386" spans="1:23" x14ac:dyDescent="0.25">
      <c r="A386">
        <v>385</v>
      </c>
      <c r="B386" t="s">
        <v>484</v>
      </c>
      <c r="C386">
        <v>-12.150777979418001</v>
      </c>
      <c r="D386">
        <v>2737.3017029310899</v>
      </c>
      <c r="E386">
        <v>-4.4389619041288204E-3</v>
      </c>
      <c r="F386">
        <v>0.99645823246209797</v>
      </c>
      <c r="G386">
        <v>-13.1335542499678</v>
      </c>
      <c r="H386">
        <v>6522.6386082651597</v>
      </c>
      <c r="I386">
        <v>-2.0135339451929301E-3</v>
      </c>
      <c r="J386">
        <v>0.99839343343806697</v>
      </c>
      <c r="K386">
        <v>-12.001933578559299</v>
      </c>
      <c r="L386">
        <v>3956.1803502241701</v>
      </c>
      <c r="M386">
        <v>-3.0337175042789099E-3</v>
      </c>
      <c r="N386">
        <v>0.99757944735440196</v>
      </c>
      <c r="O386">
        <v>-12.161607362416699</v>
      </c>
      <c r="P386">
        <v>2736.8553998777702</v>
      </c>
      <c r="Q386">
        <v>-4.4436426429251101E-3</v>
      </c>
      <c r="R386">
        <v>0.99645449780971296</v>
      </c>
      <c r="T386" t="str">
        <f t="shared" si="20"/>
        <v/>
      </c>
      <c r="U386" t="str">
        <f t="shared" si="21"/>
        <v/>
      </c>
      <c r="V386" t="str">
        <f t="shared" si="22"/>
        <v/>
      </c>
      <c r="W386" t="str">
        <f t="shared" si="23"/>
        <v/>
      </c>
    </row>
    <row r="387" spans="1:23" x14ac:dyDescent="0.25">
      <c r="A387">
        <v>386</v>
      </c>
      <c r="B387" t="s">
        <v>485</v>
      </c>
      <c r="C387">
        <v>-12.150777979418001</v>
      </c>
      <c r="D387">
        <v>2737.3017029310899</v>
      </c>
      <c r="E387">
        <v>-4.4389619041288204E-3</v>
      </c>
      <c r="F387">
        <v>0.99645823246209797</v>
      </c>
      <c r="G387">
        <v>-13.133554249967901</v>
      </c>
      <c r="H387">
        <v>6522.6386082651497</v>
      </c>
      <c r="I387">
        <v>-2.0135339451929301E-3</v>
      </c>
      <c r="J387">
        <v>0.99839343343806697</v>
      </c>
      <c r="K387">
        <v>-12.001933578559299</v>
      </c>
      <c r="L387">
        <v>3956.1803502241601</v>
      </c>
      <c r="M387">
        <v>-3.0337175042789198E-3</v>
      </c>
      <c r="N387">
        <v>0.99757944735440196</v>
      </c>
      <c r="O387">
        <v>-12.161607362416699</v>
      </c>
      <c r="P387">
        <v>2736.8553998777602</v>
      </c>
      <c r="Q387">
        <v>-4.4436426429251196E-3</v>
      </c>
      <c r="R387">
        <v>0.99645449780971296</v>
      </c>
      <c r="T387" t="str">
        <f t="shared" ref="T387:T402" si="24">IF(F387&lt;0.001,"***",IF(F387&lt;0.01,"**",IF(F387&lt;0.05,"*",IF(F387&lt;0.1,"^",""))))</f>
        <v/>
      </c>
      <c r="U387" t="str">
        <f t="shared" ref="U387:U402" si="25">IF(J387&lt;0.001,"***",IF(J387&lt;0.01,"**",IF(J387&lt;0.05,"*",IF(J387&lt;0.1,"^",""))))</f>
        <v/>
      </c>
      <c r="V387" t="str">
        <f t="shared" ref="V387:V402" si="26">IF(N387&lt;0.001,"***",IF(N387&lt;0.01,"**",IF(N387&lt;0.05,"*",IF(N387&lt;0.1,"^",""))))</f>
        <v/>
      </c>
      <c r="W387" t="str">
        <f t="shared" ref="W387:W402" si="27">IF(R387&lt;0.001,"***",IF(R387&lt;0.01,"**",IF(R387&lt;0.05,"*",IF(R387&lt;0.1,"^",""))))</f>
        <v/>
      </c>
    </row>
    <row r="388" spans="1:23" x14ac:dyDescent="0.25">
      <c r="A388">
        <v>387</v>
      </c>
      <c r="B388" t="s">
        <v>486</v>
      </c>
      <c r="C388">
        <v>-12.150777979418001</v>
      </c>
      <c r="D388">
        <v>2737.3017029310899</v>
      </c>
      <c r="E388">
        <v>-4.43896190412881E-3</v>
      </c>
      <c r="F388">
        <v>0.99645823246209797</v>
      </c>
      <c r="G388">
        <v>-13.1335542499678</v>
      </c>
      <c r="H388">
        <v>6522.6386082651597</v>
      </c>
      <c r="I388">
        <v>-2.0135339451929301E-3</v>
      </c>
      <c r="J388">
        <v>0.99839343343806697</v>
      </c>
      <c r="K388">
        <v>-12.001933578559299</v>
      </c>
      <c r="L388">
        <v>3956.1803502241501</v>
      </c>
      <c r="M388">
        <v>-3.0337175042789198E-3</v>
      </c>
      <c r="N388">
        <v>0.99757944735440196</v>
      </c>
      <c r="O388">
        <v>-12.161607362416699</v>
      </c>
      <c r="P388">
        <v>2736.8553998777502</v>
      </c>
      <c r="Q388">
        <v>-4.4436426429251301E-3</v>
      </c>
      <c r="R388">
        <v>0.99645449780971296</v>
      </c>
      <c r="T388" t="str">
        <f t="shared" si="24"/>
        <v/>
      </c>
      <c r="U388" t="str">
        <f t="shared" si="25"/>
        <v/>
      </c>
      <c r="V388" t="str">
        <f t="shared" si="26"/>
        <v/>
      </c>
      <c r="W388" t="str">
        <f t="shared" si="27"/>
        <v/>
      </c>
    </row>
    <row r="389" spans="1:23" x14ac:dyDescent="0.25">
      <c r="A389">
        <v>388</v>
      </c>
      <c r="B389" t="s">
        <v>487</v>
      </c>
      <c r="C389">
        <v>-12.150777979418001</v>
      </c>
      <c r="D389">
        <v>2737.3017029310799</v>
      </c>
      <c r="E389">
        <v>-4.4389619041288204E-3</v>
      </c>
      <c r="F389">
        <v>0.99645823246209797</v>
      </c>
      <c r="G389">
        <v>-13.1335542499678</v>
      </c>
      <c r="H389">
        <v>6522.6386082651597</v>
      </c>
      <c r="I389">
        <v>-2.0135339451929301E-3</v>
      </c>
      <c r="J389">
        <v>0.99839343343806697</v>
      </c>
      <c r="K389">
        <v>-12.001933578559299</v>
      </c>
      <c r="L389">
        <v>3956.1803502241601</v>
      </c>
      <c r="M389">
        <v>-3.0337175042789198E-3</v>
      </c>
      <c r="N389">
        <v>0.99757944735440196</v>
      </c>
      <c r="O389">
        <v>-12.161607362416699</v>
      </c>
      <c r="P389">
        <v>2736.8553998777602</v>
      </c>
      <c r="Q389">
        <v>-4.4436426429251196E-3</v>
      </c>
      <c r="R389">
        <v>0.99645449780971296</v>
      </c>
      <c r="T389" t="str">
        <f t="shared" si="24"/>
        <v/>
      </c>
      <c r="U389" t="str">
        <f t="shared" si="25"/>
        <v/>
      </c>
      <c r="V389" t="str">
        <f t="shared" si="26"/>
        <v/>
      </c>
      <c r="W389" t="str">
        <f t="shared" si="27"/>
        <v/>
      </c>
    </row>
    <row r="390" spans="1:23" x14ac:dyDescent="0.25">
      <c r="A390">
        <v>389</v>
      </c>
      <c r="B390" t="s">
        <v>488</v>
      </c>
      <c r="C390">
        <v>-12.150777979418001</v>
      </c>
      <c r="D390">
        <v>2737.3017029310899</v>
      </c>
      <c r="E390">
        <v>-4.43896190412881E-3</v>
      </c>
      <c r="F390">
        <v>0.99645823246209797</v>
      </c>
      <c r="G390">
        <v>-13.1335542499678</v>
      </c>
      <c r="H390">
        <v>6522.6386082651597</v>
      </c>
      <c r="I390">
        <v>-2.0135339451929301E-3</v>
      </c>
      <c r="J390">
        <v>0.99839343343806697</v>
      </c>
      <c r="K390">
        <v>-12.001933578559299</v>
      </c>
      <c r="L390">
        <v>3956.1803502241601</v>
      </c>
      <c r="M390">
        <v>-3.0337175042789198E-3</v>
      </c>
      <c r="N390">
        <v>0.99757944735440196</v>
      </c>
      <c r="O390">
        <v>-12.161607362416699</v>
      </c>
      <c r="P390">
        <v>2736.8553998777502</v>
      </c>
      <c r="Q390">
        <v>-4.4436426429251301E-3</v>
      </c>
      <c r="R390">
        <v>0.99645449780971296</v>
      </c>
      <c r="T390" t="str">
        <f t="shared" si="24"/>
        <v/>
      </c>
      <c r="U390" t="str">
        <f t="shared" si="25"/>
        <v/>
      </c>
      <c r="V390" t="str">
        <f t="shared" si="26"/>
        <v/>
      </c>
      <c r="W390" t="str">
        <f t="shared" si="27"/>
        <v/>
      </c>
    </row>
    <row r="391" spans="1:23" x14ac:dyDescent="0.25">
      <c r="A391">
        <v>390</v>
      </c>
      <c r="B391" t="s">
        <v>489</v>
      </c>
      <c r="C391">
        <v>-12.150777979418001</v>
      </c>
      <c r="D391">
        <v>2737.3017029310899</v>
      </c>
      <c r="E391">
        <v>-4.4389619041288204E-3</v>
      </c>
      <c r="F391">
        <v>0.99645823246209797</v>
      </c>
      <c r="G391">
        <v>-13.1335542499678</v>
      </c>
      <c r="H391">
        <v>6522.6386082651297</v>
      </c>
      <c r="I391">
        <v>-2.0135339451929301E-3</v>
      </c>
      <c r="J391">
        <v>0.99839343343806697</v>
      </c>
      <c r="K391">
        <v>-12.001933578559299</v>
      </c>
      <c r="L391">
        <v>3956.1803502241701</v>
      </c>
      <c r="M391">
        <v>-3.0337175042789099E-3</v>
      </c>
      <c r="N391">
        <v>0.99757944735440196</v>
      </c>
      <c r="O391">
        <v>-12.161607362416699</v>
      </c>
      <c r="P391">
        <v>2736.8553998778002</v>
      </c>
      <c r="Q391">
        <v>-4.4436426429250702E-3</v>
      </c>
      <c r="R391">
        <v>0.99645449780971296</v>
      </c>
      <c r="T391" t="str">
        <f t="shared" si="24"/>
        <v/>
      </c>
      <c r="U391" t="str">
        <f t="shared" si="25"/>
        <v/>
      </c>
      <c r="V391" t="str">
        <f t="shared" si="26"/>
        <v/>
      </c>
      <c r="W391" t="str">
        <f t="shared" si="27"/>
        <v/>
      </c>
    </row>
    <row r="392" spans="1:23" x14ac:dyDescent="0.25">
      <c r="A392">
        <v>391</v>
      </c>
      <c r="B392" t="s">
        <v>490</v>
      </c>
      <c r="C392">
        <v>5.3822176721377097</v>
      </c>
      <c r="D392">
        <v>1.4376465550624999</v>
      </c>
      <c r="E392">
        <v>3.74376974172467</v>
      </c>
      <c r="F392">
        <v>1.8127979184304701E-4</v>
      </c>
      <c r="G392">
        <v>23.9985827669597</v>
      </c>
      <c r="H392">
        <v>6522.6385991335001</v>
      </c>
      <c r="I392">
        <v>3.6792752506857899E-3</v>
      </c>
      <c r="J392">
        <v>0.997064369705839</v>
      </c>
      <c r="K392">
        <v>-12.001933578559299</v>
      </c>
      <c r="L392">
        <v>3956.1803502241601</v>
      </c>
      <c r="M392">
        <v>-3.0337175042789198E-3</v>
      </c>
      <c r="N392">
        <v>0.99757944735440196</v>
      </c>
      <c r="O392">
        <v>5.37050080060349</v>
      </c>
      <c r="P392">
        <v>1.4356966839582901</v>
      </c>
      <c r="Q392">
        <v>3.7406931844383302</v>
      </c>
      <c r="R392">
        <v>1.8351343085864599E-4</v>
      </c>
      <c r="T392" t="str">
        <f t="shared" si="24"/>
        <v>***</v>
      </c>
      <c r="U392" t="str">
        <f t="shared" si="25"/>
        <v/>
      </c>
      <c r="V392" t="str">
        <f t="shared" si="26"/>
        <v/>
      </c>
      <c r="W392" t="str">
        <f t="shared" si="27"/>
        <v>***</v>
      </c>
    </row>
    <row r="393" spans="1:23" x14ac:dyDescent="0.25">
      <c r="A393">
        <v>392</v>
      </c>
      <c r="B393" t="s">
        <v>491</v>
      </c>
      <c r="C393">
        <v>-12.328279879428599</v>
      </c>
      <c r="D393">
        <v>3956.1803456057501</v>
      </c>
      <c r="E393">
        <v>-3.11620775658572E-3</v>
      </c>
      <c r="F393">
        <v>0.997513629966853</v>
      </c>
      <c r="G393" t="s">
        <v>170</v>
      </c>
      <c r="H393" t="s">
        <v>170</v>
      </c>
      <c r="I393" t="s">
        <v>170</v>
      </c>
      <c r="J393" t="s">
        <v>170</v>
      </c>
      <c r="K393">
        <v>-12.001933578559299</v>
      </c>
      <c r="L393">
        <v>3956.1803502241601</v>
      </c>
      <c r="M393">
        <v>-3.0337175042789198E-3</v>
      </c>
      <c r="N393">
        <v>0.99757944735440196</v>
      </c>
      <c r="O393">
        <v>-12.336022632117899</v>
      </c>
      <c r="P393">
        <v>3956.1803434031499</v>
      </c>
      <c r="Q393">
        <v>-3.1181648866659799E-3</v>
      </c>
      <c r="R393">
        <v>0.99751206841056606</v>
      </c>
      <c r="T393" t="str">
        <f t="shared" si="24"/>
        <v/>
      </c>
      <c r="U393" t="str">
        <f t="shared" si="25"/>
        <v/>
      </c>
      <c r="V393" t="str">
        <f t="shared" si="26"/>
        <v/>
      </c>
      <c r="W393" t="str">
        <f t="shared" si="27"/>
        <v/>
      </c>
    </row>
    <row r="394" spans="1:23" x14ac:dyDescent="0.25">
      <c r="A394">
        <v>393</v>
      </c>
      <c r="B394" t="s">
        <v>492</v>
      </c>
      <c r="C394">
        <v>-12.328279879428599</v>
      </c>
      <c r="D394">
        <v>3956.1803456057501</v>
      </c>
      <c r="E394">
        <v>-3.11620775658572E-3</v>
      </c>
      <c r="F394">
        <v>0.997513629966853</v>
      </c>
      <c r="G394" t="s">
        <v>170</v>
      </c>
      <c r="H394" t="s">
        <v>170</v>
      </c>
      <c r="I394" t="s">
        <v>170</v>
      </c>
      <c r="J394" t="s">
        <v>170</v>
      </c>
      <c r="K394">
        <v>-12.001933578559299</v>
      </c>
      <c r="L394">
        <v>3956.1803502241701</v>
      </c>
      <c r="M394">
        <v>-3.0337175042789099E-3</v>
      </c>
      <c r="N394">
        <v>0.99757944735440196</v>
      </c>
      <c r="O394">
        <v>-12.336022632117899</v>
      </c>
      <c r="P394">
        <v>3956.1803434031399</v>
      </c>
      <c r="Q394">
        <v>-3.1181648866659899E-3</v>
      </c>
      <c r="R394">
        <v>0.99751206841056606</v>
      </c>
      <c r="T394" t="str">
        <f t="shared" si="24"/>
        <v/>
      </c>
      <c r="U394" t="str">
        <f t="shared" si="25"/>
        <v/>
      </c>
      <c r="V394" t="str">
        <f t="shared" si="26"/>
        <v/>
      </c>
      <c r="W394" t="str">
        <f t="shared" si="27"/>
        <v/>
      </c>
    </row>
    <row r="395" spans="1:23" x14ac:dyDescent="0.25">
      <c r="A395">
        <v>394</v>
      </c>
      <c r="B395" t="s">
        <v>493</v>
      </c>
      <c r="C395">
        <v>-12.328279879428599</v>
      </c>
      <c r="D395">
        <v>3956.1803456057301</v>
      </c>
      <c r="E395">
        <v>-3.11620775658573E-3</v>
      </c>
      <c r="F395">
        <v>0.997513629966853</v>
      </c>
      <c r="G395" t="s">
        <v>170</v>
      </c>
      <c r="H395" t="s">
        <v>170</v>
      </c>
      <c r="I395" t="s">
        <v>170</v>
      </c>
      <c r="J395" t="s">
        <v>170</v>
      </c>
      <c r="K395">
        <v>-12.001933578559299</v>
      </c>
      <c r="L395">
        <v>3956.1803502241701</v>
      </c>
      <c r="M395">
        <v>-3.0337175042789099E-3</v>
      </c>
      <c r="N395">
        <v>0.99757944735440196</v>
      </c>
      <c r="O395">
        <v>-12.3360226321178</v>
      </c>
      <c r="P395">
        <v>3956.1803434031099</v>
      </c>
      <c r="Q395">
        <v>-3.1181648866659998E-3</v>
      </c>
      <c r="R395">
        <v>0.99751206841056606</v>
      </c>
      <c r="T395" t="str">
        <f t="shared" si="24"/>
        <v/>
      </c>
      <c r="U395" t="str">
        <f t="shared" si="25"/>
        <v/>
      </c>
      <c r="V395" t="str">
        <f t="shared" si="26"/>
        <v/>
      </c>
      <c r="W395" t="str">
        <f t="shared" si="27"/>
        <v/>
      </c>
    </row>
    <row r="396" spans="1:23" x14ac:dyDescent="0.25">
      <c r="A396">
        <v>395</v>
      </c>
      <c r="B396" t="s">
        <v>494</v>
      </c>
      <c r="C396">
        <v>-12.328279879428599</v>
      </c>
      <c r="D396">
        <v>3956.1803456057401</v>
      </c>
      <c r="E396">
        <v>-3.11620775658573E-3</v>
      </c>
      <c r="F396">
        <v>0.997513629966853</v>
      </c>
      <c r="G396" t="s">
        <v>170</v>
      </c>
      <c r="H396" t="s">
        <v>170</v>
      </c>
      <c r="I396" t="s">
        <v>170</v>
      </c>
      <c r="J396" t="s">
        <v>170</v>
      </c>
      <c r="K396">
        <v>-12.001933578559299</v>
      </c>
      <c r="L396">
        <v>3956.1803502241601</v>
      </c>
      <c r="M396">
        <v>-3.0337175042789198E-3</v>
      </c>
      <c r="N396">
        <v>0.99757944735440196</v>
      </c>
      <c r="O396">
        <v>-12.3360226321178</v>
      </c>
      <c r="P396">
        <v>3956.1803434031099</v>
      </c>
      <c r="Q396">
        <v>-3.1181648866660098E-3</v>
      </c>
      <c r="R396">
        <v>0.99751206841056606</v>
      </c>
      <c r="T396" t="str">
        <f t="shared" si="24"/>
        <v/>
      </c>
      <c r="U396" t="str">
        <f t="shared" si="25"/>
        <v/>
      </c>
      <c r="V396" t="str">
        <f t="shared" si="26"/>
        <v/>
      </c>
      <c r="W396" t="str">
        <f t="shared" si="27"/>
        <v/>
      </c>
    </row>
    <row r="397" spans="1:23" x14ac:dyDescent="0.25">
      <c r="A397">
        <v>396</v>
      </c>
      <c r="B397" t="s">
        <v>495</v>
      </c>
      <c r="C397">
        <v>-12.328279879428599</v>
      </c>
      <c r="D397">
        <v>3956.1803456057401</v>
      </c>
      <c r="E397">
        <v>-3.11620775658573E-3</v>
      </c>
      <c r="F397">
        <v>0.997513629966853</v>
      </c>
      <c r="G397" t="s">
        <v>170</v>
      </c>
      <c r="H397" t="s">
        <v>170</v>
      </c>
      <c r="I397" t="s">
        <v>170</v>
      </c>
      <c r="J397" t="s">
        <v>170</v>
      </c>
      <c r="K397">
        <v>-12.001933578559299</v>
      </c>
      <c r="L397">
        <v>3956.1803502241701</v>
      </c>
      <c r="M397">
        <v>-3.0337175042789099E-3</v>
      </c>
      <c r="N397">
        <v>0.99757944735440196</v>
      </c>
      <c r="O397">
        <v>-12.336022632117899</v>
      </c>
      <c r="P397">
        <v>3956.1803434031399</v>
      </c>
      <c r="Q397">
        <v>-3.1181648866659899E-3</v>
      </c>
      <c r="R397">
        <v>0.99751206841056606</v>
      </c>
      <c r="T397" t="str">
        <f t="shared" si="24"/>
        <v/>
      </c>
      <c r="U397" t="str">
        <f t="shared" si="25"/>
        <v/>
      </c>
      <c r="V397" t="str">
        <f t="shared" si="26"/>
        <v/>
      </c>
      <c r="W397" t="str">
        <f t="shared" si="27"/>
        <v/>
      </c>
    </row>
    <row r="398" spans="1:23" x14ac:dyDescent="0.25">
      <c r="A398">
        <v>397</v>
      </c>
      <c r="B398" t="s">
        <v>496</v>
      </c>
      <c r="C398">
        <v>-12.328279879428599</v>
      </c>
      <c r="D398">
        <v>3956.1803456057501</v>
      </c>
      <c r="E398">
        <v>-3.11620775658572E-3</v>
      </c>
      <c r="F398">
        <v>0.997513629966853</v>
      </c>
      <c r="G398" t="s">
        <v>170</v>
      </c>
      <c r="H398" t="s">
        <v>170</v>
      </c>
      <c r="I398" t="s">
        <v>170</v>
      </c>
      <c r="J398" t="s">
        <v>170</v>
      </c>
      <c r="K398">
        <v>-12.001933578559299</v>
      </c>
      <c r="L398">
        <v>3956.1803502241701</v>
      </c>
      <c r="M398">
        <v>-3.0337175042789099E-3</v>
      </c>
      <c r="N398">
        <v>0.99757944735440196</v>
      </c>
      <c r="O398">
        <v>-12.3360226321178</v>
      </c>
      <c r="P398">
        <v>3956.1803434031099</v>
      </c>
      <c r="Q398">
        <v>-3.1181648866660098E-3</v>
      </c>
      <c r="R398">
        <v>0.99751206841056606</v>
      </c>
      <c r="T398" t="str">
        <f t="shared" si="24"/>
        <v/>
      </c>
      <c r="U398" t="str">
        <f t="shared" si="25"/>
        <v/>
      </c>
      <c r="V398" t="str">
        <f t="shared" si="26"/>
        <v/>
      </c>
      <c r="W398" t="str">
        <f t="shared" si="27"/>
        <v/>
      </c>
    </row>
    <row r="399" spans="1:23" x14ac:dyDescent="0.25">
      <c r="A399">
        <v>398</v>
      </c>
      <c r="B399" t="s">
        <v>497</v>
      </c>
      <c r="C399">
        <v>-12.328279879428599</v>
      </c>
      <c r="D399">
        <v>3956.1803456057501</v>
      </c>
      <c r="E399">
        <v>-3.11620775658572E-3</v>
      </c>
      <c r="F399">
        <v>0.997513629966853</v>
      </c>
      <c r="G399" t="s">
        <v>170</v>
      </c>
      <c r="H399" t="s">
        <v>170</v>
      </c>
      <c r="I399" t="s">
        <v>170</v>
      </c>
      <c r="J399" t="s">
        <v>170</v>
      </c>
      <c r="K399">
        <v>-12.001933578559299</v>
      </c>
      <c r="L399">
        <v>3956.1803502241601</v>
      </c>
      <c r="M399">
        <v>-3.0337175042789198E-3</v>
      </c>
      <c r="N399">
        <v>0.99757944735440196</v>
      </c>
      <c r="O399">
        <v>-12.336022632117899</v>
      </c>
      <c r="P399">
        <v>3956.1803434031399</v>
      </c>
      <c r="Q399">
        <v>-3.1181648866659899E-3</v>
      </c>
      <c r="R399">
        <v>0.99751206841056606</v>
      </c>
      <c r="T399" t="str">
        <f t="shared" si="24"/>
        <v/>
      </c>
      <c r="U399" t="str">
        <f t="shared" si="25"/>
        <v/>
      </c>
      <c r="V399" t="str">
        <f t="shared" si="26"/>
        <v/>
      </c>
      <c r="W399" t="str">
        <f t="shared" si="27"/>
        <v/>
      </c>
    </row>
    <row r="400" spans="1:23" x14ac:dyDescent="0.25">
      <c r="A400">
        <v>399</v>
      </c>
      <c r="B400" t="s">
        <v>498</v>
      </c>
      <c r="C400">
        <v>-12.328279879428599</v>
      </c>
      <c r="D400">
        <v>3956.1803456057901</v>
      </c>
      <c r="E400">
        <v>-3.1162077565856901E-3</v>
      </c>
      <c r="F400">
        <v>0.997513629966853</v>
      </c>
      <c r="G400" t="s">
        <v>170</v>
      </c>
      <c r="H400" t="s">
        <v>170</v>
      </c>
      <c r="I400" t="s">
        <v>170</v>
      </c>
      <c r="J400" t="s">
        <v>170</v>
      </c>
      <c r="K400">
        <v>-12.001933578559299</v>
      </c>
      <c r="L400">
        <v>3956.1803502241601</v>
      </c>
      <c r="M400">
        <v>-3.0337175042789198E-3</v>
      </c>
      <c r="N400">
        <v>0.99757944735440196</v>
      </c>
      <c r="O400">
        <v>-12.3360226321178</v>
      </c>
      <c r="P400">
        <v>3956.1803434031099</v>
      </c>
      <c r="Q400">
        <v>-3.1181648866660098E-3</v>
      </c>
      <c r="R400">
        <v>0.99751206841056606</v>
      </c>
      <c r="T400" t="str">
        <f t="shared" si="24"/>
        <v/>
      </c>
      <c r="U400" t="str">
        <f t="shared" si="25"/>
        <v/>
      </c>
      <c r="V400" t="str">
        <f t="shared" si="26"/>
        <v/>
      </c>
      <c r="W400" t="str">
        <f t="shared" si="27"/>
        <v/>
      </c>
    </row>
    <row r="401" spans="2:23" x14ac:dyDescent="0.25">
      <c r="B401" t="s">
        <v>499</v>
      </c>
      <c r="C401">
        <v>-12.328279879428599</v>
      </c>
      <c r="D401">
        <v>3956.1803456057601</v>
      </c>
      <c r="E401">
        <v>-3.1162077565857101E-3</v>
      </c>
      <c r="F401">
        <v>0.997513629966853</v>
      </c>
      <c r="G401" t="s">
        <v>170</v>
      </c>
      <c r="H401" t="s">
        <v>170</v>
      </c>
      <c r="I401" t="s">
        <v>170</v>
      </c>
      <c r="J401" t="s">
        <v>170</v>
      </c>
      <c r="K401">
        <v>-12.001933578559299</v>
      </c>
      <c r="L401">
        <v>3956.1803502241601</v>
      </c>
      <c r="M401">
        <v>-3.0337175042789198E-3</v>
      </c>
      <c r="N401">
        <v>0.99757944735440196</v>
      </c>
      <c r="O401">
        <v>-12.3360226321178</v>
      </c>
      <c r="P401">
        <v>3956.1803434031199</v>
      </c>
      <c r="Q401">
        <v>-3.1181648866659998E-3</v>
      </c>
      <c r="R401">
        <v>0.99751206841056606</v>
      </c>
      <c r="T401" t="str">
        <f t="shared" si="24"/>
        <v/>
      </c>
      <c r="U401" t="str">
        <f t="shared" si="25"/>
        <v/>
      </c>
      <c r="V401" t="str">
        <f t="shared" si="26"/>
        <v/>
      </c>
      <c r="W401" t="str">
        <f t="shared" si="27"/>
        <v/>
      </c>
    </row>
    <row r="402" spans="2:23" x14ac:dyDescent="0.25">
      <c r="B402" t="s">
        <v>500</v>
      </c>
      <c r="C402">
        <v>22.803857093153201</v>
      </c>
      <c r="D402">
        <v>3956.1803453356702</v>
      </c>
      <c r="E402">
        <v>5.7641095962773503E-3</v>
      </c>
      <c r="F402">
        <v>0.99540093141368002</v>
      </c>
      <c r="G402" t="s">
        <v>170</v>
      </c>
      <c r="H402" t="s">
        <v>170</v>
      </c>
      <c r="I402" t="s">
        <v>170</v>
      </c>
      <c r="J402" t="s">
        <v>170</v>
      </c>
      <c r="K402">
        <v>23.130203393909799</v>
      </c>
      <c r="L402">
        <v>3956.18034973149</v>
      </c>
      <c r="M402">
        <v>5.8465998385234504E-3</v>
      </c>
      <c r="N402">
        <v>0.99533511483208303</v>
      </c>
      <c r="O402">
        <v>22.7961143413572</v>
      </c>
      <c r="P402">
        <v>3956.1803449005401</v>
      </c>
      <c r="Q402">
        <v>5.7621524687925503E-3</v>
      </c>
      <c r="R402">
        <v>0.99540249294955097</v>
      </c>
      <c r="T402" t="str">
        <f t="shared" si="24"/>
        <v/>
      </c>
      <c r="U402" t="str">
        <f t="shared" si="25"/>
        <v/>
      </c>
      <c r="V402" t="str">
        <f t="shared" si="26"/>
        <v/>
      </c>
      <c r="W402" t="str">
        <f t="shared" si="27"/>
        <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F83A3-CDB8-4854-9CB2-183811357A5B}">
  <dimension ref="A1:W402"/>
  <sheetViews>
    <sheetView workbookViewId="0">
      <selection activeCell="B1" sqref="B1:R1048576"/>
    </sheetView>
  </sheetViews>
  <sheetFormatPr defaultRowHeight="15" x14ac:dyDescent="0.25"/>
  <cols>
    <col min="20" max="23" width="4" bestFit="1" customWidth="1"/>
  </cols>
  <sheetData>
    <row r="1" spans="1:23" x14ac:dyDescent="0.25">
      <c r="B1" t="s">
        <v>614</v>
      </c>
      <c r="C1" t="s">
        <v>610</v>
      </c>
      <c r="D1" t="s">
        <v>611</v>
      </c>
      <c r="E1" t="s">
        <v>612</v>
      </c>
      <c r="F1" t="s">
        <v>613</v>
      </c>
      <c r="G1" t="s">
        <v>615</v>
      </c>
      <c r="H1" t="s">
        <v>616</v>
      </c>
      <c r="I1" t="s">
        <v>617</v>
      </c>
      <c r="J1" t="s">
        <v>618</v>
      </c>
      <c r="K1" t="s">
        <v>619</v>
      </c>
      <c r="L1" t="s">
        <v>620</v>
      </c>
      <c r="M1" t="s">
        <v>621</v>
      </c>
      <c r="N1" t="s">
        <v>622</v>
      </c>
      <c r="O1" t="s">
        <v>623</v>
      </c>
      <c r="P1" t="s">
        <v>624</v>
      </c>
      <c r="Q1" t="s">
        <v>625</v>
      </c>
      <c r="R1" t="s">
        <v>626</v>
      </c>
    </row>
    <row r="2" spans="1:23" x14ac:dyDescent="0.25">
      <c r="A2">
        <v>1</v>
      </c>
      <c r="B2" t="s">
        <v>172</v>
      </c>
      <c r="C2">
        <v>-1.7722456944628899</v>
      </c>
      <c r="D2">
        <v>0.218415616346127</v>
      </c>
      <c r="E2">
        <v>-8.1140979024795499</v>
      </c>
      <c r="F2" s="1">
        <v>4.8940672773628997E-16</v>
      </c>
      <c r="G2">
        <v>-2.2644569212311101</v>
      </c>
      <c r="H2">
        <v>0.317947812775002</v>
      </c>
      <c r="I2">
        <v>-7.12210252829626</v>
      </c>
      <c r="J2" s="1">
        <v>1.0629293623234701E-12</v>
      </c>
      <c r="K2">
        <v>-1.1350080025653999</v>
      </c>
      <c r="L2">
        <v>0.30165402850963802</v>
      </c>
      <c r="M2">
        <v>-3.7626150997321801</v>
      </c>
      <c r="N2">
        <v>1.68145880774316E-4</v>
      </c>
      <c r="O2">
        <v>-1.7891580055113101</v>
      </c>
      <c r="P2">
        <v>0.21725891435858399</v>
      </c>
      <c r="Q2">
        <v>-8.2351419769976708</v>
      </c>
      <c r="R2" s="1">
        <v>1.79344815205322E-16</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-2.69402660762195E-2</v>
      </c>
      <c r="D3">
        <v>8.3866095204421204E-2</v>
      </c>
      <c r="E3">
        <v>-0.32122952678973998</v>
      </c>
      <c r="F3">
        <v>0.74803645775013905</v>
      </c>
      <c r="G3">
        <v>0.1208888769707</v>
      </c>
      <c r="H3">
        <v>0.109989671998474</v>
      </c>
      <c r="I3">
        <v>1.09909298549756</v>
      </c>
      <c r="J3">
        <v>0.27172750921580002</v>
      </c>
      <c r="K3">
        <v>-0.23143375384295301</v>
      </c>
      <c r="L3">
        <v>0.14648294083409399</v>
      </c>
      <c r="M3">
        <v>-1.57993656138481</v>
      </c>
      <c r="N3">
        <v>0.11412139525554001</v>
      </c>
      <c r="O3">
        <v>-3.02054489685376E-2</v>
      </c>
      <c r="P3">
        <v>8.3639994153581504E-2</v>
      </c>
      <c r="Q3">
        <v>-0.361136430893021</v>
      </c>
      <c r="R3">
        <v>0.71799746043948898</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10</v>
      </c>
      <c r="C4">
        <v>-5.1812289955015703E-2</v>
      </c>
      <c r="D4">
        <v>3.7989959580250303E-2</v>
      </c>
      <c r="E4">
        <v>-1.36384167099644</v>
      </c>
      <c r="F4">
        <v>0.17261740197757899</v>
      </c>
      <c r="G4">
        <v>-7.6335071359688506E-2</v>
      </c>
      <c r="H4">
        <v>5.9505723637009303E-2</v>
      </c>
      <c r="I4">
        <v>-1.28281897427783</v>
      </c>
      <c r="J4">
        <v>0.19955550496510399</v>
      </c>
      <c r="K4">
        <v>-3.6694097825019502E-3</v>
      </c>
      <c r="L4">
        <v>5.1193309495015098E-2</v>
      </c>
      <c r="M4">
        <v>-7.1677526198208802E-2</v>
      </c>
      <c r="N4">
        <v>0.94285854164535898</v>
      </c>
      <c r="O4">
        <v>-5.1782063785331803E-2</v>
      </c>
      <c r="P4">
        <v>3.7839313755212801E-2</v>
      </c>
      <c r="Q4">
        <v>-1.3684725922969001</v>
      </c>
      <c r="R4">
        <v>0.171164195322975</v>
      </c>
      <c r="T4" t="str">
        <f t="shared" si="0"/>
        <v/>
      </c>
      <c r="U4" t="str">
        <f t="shared" si="1"/>
        <v/>
      </c>
      <c r="V4" t="str">
        <f t="shared" si="2"/>
        <v/>
      </c>
      <c r="W4" t="str">
        <f t="shared" si="3"/>
        <v/>
      </c>
    </row>
    <row r="5" spans="1:23" x14ac:dyDescent="0.25">
      <c r="A5">
        <v>4</v>
      </c>
      <c r="B5" t="s">
        <v>12</v>
      </c>
      <c r="C5">
        <v>-4.2547794499802602E-2</v>
      </c>
      <c r="D5">
        <v>4.5755424726631203E-2</v>
      </c>
      <c r="E5">
        <v>-0.92989617633334698</v>
      </c>
      <c r="F5">
        <v>0.35242484294090198</v>
      </c>
      <c r="G5">
        <v>-0.13688478123342701</v>
      </c>
      <c r="H5">
        <v>6.33224599547728E-2</v>
      </c>
      <c r="I5">
        <v>-2.1617097840354802</v>
      </c>
      <c r="J5">
        <v>3.0640553015070501E-2</v>
      </c>
      <c r="K5">
        <v>8.1443221753834102E-2</v>
      </c>
      <c r="L5">
        <v>6.8710266177528803E-2</v>
      </c>
      <c r="M5">
        <v>1.18531372798654</v>
      </c>
      <c r="N5">
        <v>0.23589342768444499</v>
      </c>
      <c r="O5">
        <v>-4.27986715518359E-2</v>
      </c>
      <c r="P5">
        <v>4.5516302566648903E-2</v>
      </c>
      <c r="Q5">
        <v>-0.94029323865150205</v>
      </c>
      <c r="R5">
        <v>0.34706716681491201</v>
      </c>
      <c r="T5" t="str">
        <f t="shared" si="0"/>
        <v/>
      </c>
      <c r="U5" t="str">
        <f t="shared" si="1"/>
        <v>*</v>
      </c>
      <c r="V5" t="str">
        <f t="shared" si="2"/>
        <v/>
      </c>
      <c r="W5" t="str">
        <f t="shared" si="3"/>
        <v/>
      </c>
    </row>
    <row r="6" spans="1:23" x14ac:dyDescent="0.25">
      <c r="A6">
        <v>5</v>
      </c>
      <c r="B6" t="s">
        <v>124</v>
      </c>
      <c r="C6">
        <v>0.105064215983576</v>
      </c>
      <c r="D6">
        <v>3.7372634672299399E-2</v>
      </c>
      <c r="E6">
        <v>2.8112606163527998</v>
      </c>
      <c r="F6">
        <v>4.9347796428765196E-3</v>
      </c>
      <c r="G6" t="s">
        <v>170</v>
      </c>
      <c r="H6" t="s">
        <v>170</v>
      </c>
      <c r="I6" t="s">
        <v>170</v>
      </c>
      <c r="J6" t="s">
        <v>170</v>
      </c>
      <c r="K6" t="s">
        <v>170</v>
      </c>
      <c r="L6" t="s">
        <v>170</v>
      </c>
      <c r="M6" t="s">
        <v>170</v>
      </c>
      <c r="N6" t="s">
        <v>170</v>
      </c>
      <c r="O6">
        <v>0.10362830868338301</v>
      </c>
      <c r="P6">
        <v>3.6057446301085302E-2</v>
      </c>
      <c r="Q6">
        <v>2.8739780354401798</v>
      </c>
      <c r="R6">
        <v>4.0533715123825297E-3</v>
      </c>
      <c r="T6" t="str">
        <f t="shared" si="0"/>
        <v>**</v>
      </c>
      <c r="U6" t="str">
        <f t="shared" si="1"/>
        <v/>
      </c>
      <c r="V6" t="str">
        <f t="shared" si="2"/>
        <v/>
      </c>
      <c r="W6" t="str">
        <f t="shared" si="3"/>
        <v>**</v>
      </c>
    </row>
    <row r="7" spans="1:23" x14ac:dyDescent="0.25">
      <c r="A7">
        <v>6</v>
      </c>
      <c r="B7" t="s">
        <v>25</v>
      </c>
      <c r="C7">
        <v>8.4656632723295405E-2</v>
      </c>
      <c r="D7">
        <v>4.7157757797137601E-2</v>
      </c>
      <c r="E7">
        <v>1.7951793443502899</v>
      </c>
      <c r="F7">
        <v>7.26251303457945E-2</v>
      </c>
      <c r="G7">
        <v>7.3221975447768095E-2</v>
      </c>
      <c r="H7">
        <v>6.2841346621174396E-2</v>
      </c>
      <c r="I7">
        <v>1.16518788003018</v>
      </c>
      <c r="J7">
        <v>0.24394295049565701</v>
      </c>
      <c r="K7">
        <v>8.9234076587115602E-2</v>
      </c>
      <c r="L7">
        <v>7.5686315834736007E-2</v>
      </c>
      <c r="M7">
        <v>1.1789988137612799</v>
      </c>
      <c r="N7">
        <v>0.23839864818904399</v>
      </c>
      <c r="O7">
        <v>7.4428464824094001E-2</v>
      </c>
      <c r="P7">
        <v>4.6819520916073998E-2</v>
      </c>
      <c r="Q7">
        <v>1.58968873170467</v>
      </c>
      <c r="R7">
        <v>0.111904984895476</v>
      </c>
      <c r="T7" t="str">
        <f t="shared" si="0"/>
        <v>^</v>
      </c>
      <c r="U7" t="str">
        <f t="shared" si="1"/>
        <v/>
      </c>
      <c r="V7" t="str">
        <f t="shared" si="2"/>
        <v/>
      </c>
      <c r="W7" t="str">
        <f t="shared" si="3"/>
        <v/>
      </c>
    </row>
    <row r="8" spans="1:23" x14ac:dyDescent="0.25">
      <c r="A8">
        <v>7</v>
      </c>
      <c r="B8" t="s">
        <v>26</v>
      </c>
      <c r="C8">
        <v>-0.119730173130056</v>
      </c>
      <c r="D8">
        <v>7.4475169956439796E-2</v>
      </c>
      <c r="E8">
        <v>-1.60765223093932</v>
      </c>
      <c r="F8">
        <v>0.107911366087861</v>
      </c>
      <c r="G8">
        <v>-0.235924269040308</v>
      </c>
      <c r="H8">
        <v>9.8881536905441894E-2</v>
      </c>
      <c r="I8">
        <v>-2.3859284192348</v>
      </c>
      <c r="J8">
        <v>1.7036066607715498E-2</v>
      </c>
      <c r="K8">
        <v>3.2399536381430602E-2</v>
      </c>
      <c r="L8">
        <v>0.119146537506957</v>
      </c>
      <c r="M8">
        <v>0.271930154743598</v>
      </c>
      <c r="N8">
        <v>0.78567572446370604</v>
      </c>
      <c r="O8">
        <v>-0.134400776715424</v>
      </c>
      <c r="P8">
        <v>7.3968778684223302E-2</v>
      </c>
      <c r="Q8">
        <v>-1.8169933194272101</v>
      </c>
      <c r="R8">
        <v>6.9218136278688905E-2</v>
      </c>
      <c r="T8" t="str">
        <f t="shared" si="0"/>
        <v/>
      </c>
      <c r="U8" t="str">
        <f t="shared" si="1"/>
        <v>*</v>
      </c>
      <c r="V8" t="str">
        <f t="shared" si="2"/>
        <v/>
      </c>
      <c r="W8" t="str">
        <f t="shared" si="3"/>
        <v>^</v>
      </c>
    </row>
    <row r="9" spans="1:23" x14ac:dyDescent="0.25">
      <c r="A9">
        <v>8</v>
      </c>
      <c r="B9" t="s">
        <v>30</v>
      </c>
      <c r="C9">
        <v>0.33158440498361602</v>
      </c>
      <c r="D9">
        <v>5.2726056031605198E-2</v>
      </c>
      <c r="E9">
        <v>6.2888148657441203</v>
      </c>
      <c r="F9" s="1">
        <v>3.19898690919834E-10</v>
      </c>
      <c r="G9">
        <v>0.37976142655330603</v>
      </c>
      <c r="H9">
        <v>7.7293587766417704E-2</v>
      </c>
      <c r="I9">
        <v>4.9132332645878796</v>
      </c>
      <c r="J9" s="1">
        <v>8.9586584527243899E-7</v>
      </c>
      <c r="K9">
        <v>0.28735698668300103</v>
      </c>
      <c r="L9">
        <v>7.3792275802157706E-2</v>
      </c>
      <c r="M9">
        <v>3.89413368214074</v>
      </c>
      <c r="N9" s="1">
        <v>9.8550293435692896E-5</v>
      </c>
      <c r="O9">
        <v>0.32171783894182499</v>
      </c>
      <c r="P9">
        <v>5.2468694949344703E-2</v>
      </c>
      <c r="Q9">
        <v>6.13161503735558</v>
      </c>
      <c r="R9" s="1">
        <v>8.6991397381187403E-10</v>
      </c>
      <c r="T9" t="str">
        <f t="shared" si="0"/>
        <v>***</v>
      </c>
      <c r="U9" t="str">
        <f t="shared" si="1"/>
        <v>***</v>
      </c>
      <c r="V9" t="str">
        <f t="shared" si="2"/>
        <v>***</v>
      </c>
      <c r="W9" t="str">
        <f t="shared" si="3"/>
        <v>***</v>
      </c>
    </row>
    <row r="10" spans="1:23" x14ac:dyDescent="0.25">
      <c r="A10">
        <v>9</v>
      </c>
      <c r="B10" t="s">
        <v>27</v>
      </c>
      <c r="C10">
        <v>0.29367770468940702</v>
      </c>
      <c r="D10">
        <v>7.1018645024456095E-2</v>
      </c>
      <c r="E10">
        <v>4.13521976641875</v>
      </c>
      <c r="F10" s="1">
        <v>3.5461511047905401E-5</v>
      </c>
      <c r="G10">
        <v>0.32433172608932898</v>
      </c>
      <c r="H10">
        <v>0.10248061418101</v>
      </c>
      <c r="I10">
        <v>3.16481052227563</v>
      </c>
      <c r="J10">
        <v>1.55183973053273E-3</v>
      </c>
      <c r="K10">
        <v>0.24662775828588401</v>
      </c>
      <c r="L10">
        <v>0.101455665195731</v>
      </c>
      <c r="M10">
        <v>2.4308919350150102</v>
      </c>
      <c r="N10">
        <v>1.5061706084989499E-2</v>
      </c>
      <c r="O10">
        <v>0.26456870715559</v>
      </c>
      <c r="P10">
        <v>6.9876010325190696E-2</v>
      </c>
      <c r="Q10">
        <v>3.7862594891198502</v>
      </c>
      <c r="R10">
        <v>1.52931974943607E-4</v>
      </c>
      <c r="T10" t="str">
        <f t="shared" si="0"/>
        <v>***</v>
      </c>
      <c r="U10" t="str">
        <f t="shared" si="1"/>
        <v>**</v>
      </c>
      <c r="V10" t="str">
        <f t="shared" si="2"/>
        <v>*</v>
      </c>
      <c r="W10" t="str">
        <f t="shared" si="3"/>
        <v>***</v>
      </c>
    </row>
    <row r="11" spans="1:23" x14ac:dyDescent="0.25">
      <c r="A11">
        <v>10</v>
      </c>
      <c r="B11" t="s">
        <v>29</v>
      </c>
      <c r="C11">
        <v>0.155814930212758</v>
      </c>
      <c r="D11">
        <v>4.9216332500684301E-2</v>
      </c>
      <c r="E11">
        <v>3.1659191633304098</v>
      </c>
      <c r="F11">
        <v>1.54593748967894E-3</v>
      </c>
      <c r="G11">
        <v>0.157163213176505</v>
      </c>
      <c r="H11">
        <v>7.4603161137333895E-2</v>
      </c>
      <c r="I11">
        <v>2.1066562164462401</v>
      </c>
      <c r="J11">
        <v>3.51473900092669E-2</v>
      </c>
      <c r="K11">
        <v>0.14366308940241801</v>
      </c>
      <c r="L11">
        <v>6.6970570440005803E-2</v>
      </c>
      <c r="M11">
        <v>2.1451674736907802</v>
      </c>
      <c r="N11">
        <v>3.1939459203536698E-2</v>
      </c>
      <c r="O11">
        <v>0.14857791356698299</v>
      </c>
      <c r="P11">
        <v>4.9022474393836502E-2</v>
      </c>
      <c r="Q11">
        <v>3.0308122020389701</v>
      </c>
      <c r="R11">
        <v>2.43896894016919E-3</v>
      </c>
      <c r="T11" t="str">
        <f t="shared" si="0"/>
        <v>**</v>
      </c>
      <c r="U11" t="str">
        <f t="shared" si="1"/>
        <v>*</v>
      </c>
      <c r="V11" t="str">
        <f t="shared" si="2"/>
        <v>*</v>
      </c>
      <c r="W11" t="str">
        <f t="shared" si="3"/>
        <v>**</v>
      </c>
    </row>
    <row r="12" spans="1:23" x14ac:dyDescent="0.25">
      <c r="A12">
        <v>11</v>
      </c>
      <c r="B12" t="s">
        <v>28</v>
      </c>
      <c r="C12">
        <v>0.15561090554933399</v>
      </c>
      <c r="D12">
        <v>0.101972623257527</v>
      </c>
      <c r="E12">
        <v>1.52600669256441</v>
      </c>
      <c r="F12">
        <v>0.127008197766488</v>
      </c>
      <c r="G12">
        <v>0.12696632721446899</v>
      </c>
      <c r="H12">
        <v>0.146448875668623</v>
      </c>
      <c r="I12">
        <v>0.86696689636431001</v>
      </c>
      <c r="J12">
        <v>0.38596014792051803</v>
      </c>
      <c r="K12">
        <v>0.18082435603094199</v>
      </c>
      <c r="L12">
        <v>0.14579351303038601</v>
      </c>
      <c r="M12">
        <v>1.2402771033664199</v>
      </c>
      <c r="N12">
        <v>0.21487291827100399</v>
      </c>
      <c r="O12">
        <v>0.12281347225174601</v>
      </c>
      <c r="P12">
        <v>0.10050185121920401</v>
      </c>
      <c r="Q12">
        <v>1.2220020901294499</v>
      </c>
      <c r="R12">
        <v>0.22170683658065601</v>
      </c>
      <c r="T12" t="str">
        <f t="shared" si="0"/>
        <v/>
      </c>
      <c r="U12" t="str">
        <f t="shared" si="1"/>
        <v/>
      </c>
      <c r="V12" t="str">
        <f t="shared" si="2"/>
        <v/>
      </c>
      <c r="W12" t="str">
        <f t="shared" si="3"/>
        <v/>
      </c>
    </row>
    <row r="13" spans="1:23" x14ac:dyDescent="0.25">
      <c r="A13">
        <v>12</v>
      </c>
      <c r="B13" t="s">
        <v>31</v>
      </c>
      <c r="C13">
        <v>-6.0336897273684201E-2</v>
      </c>
      <c r="D13">
        <v>1.1164279094978E-2</v>
      </c>
      <c r="E13">
        <v>-5.4044597739253302</v>
      </c>
      <c r="F13" s="1">
        <v>6.50040091613688E-8</v>
      </c>
      <c r="G13">
        <v>-5.4745674873297401E-2</v>
      </c>
      <c r="H13">
        <v>1.6608942018683098E-2</v>
      </c>
      <c r="I13">
        <v>-3.2961566613764401</v>
      </c>
      <c r="J13">
        <v>9.8017340629023993E-4</v>
      </c>
      <c r="K13">
        <v>-6.9087403758502905E-2</v>
      </c>
      <c r="L13">
        <v>1.54252488356339E-2</v>
      </c>
      <c r="M13">
        <v>-4.4788518159203896</v>
      </c>
      <c r="N13" s="1">
        <v>7.5045605084563699E-6</v>
      </c>
      <c r="O13">
        <v>-5.7727733055049801E-2</v>
      </c>
      <c r="P13">
        <v>1.11204467679043E-2</v>
      </c>
      <c r="Q13">
        <v>-5.1911343365864502</v>
      </c>
      <c r="R13" s="1">
        <v>2.0901674697338999E-7</v>
      </c>
      <c r="T13" t="str">
        <f t="shared" si="0"/>
        <v>***</v>
      </c>
      <c r="U13" t="str">
        <f t="shared" si="1"/>
        <v>***</v>
      </c>
      <c r="V13" t="str">
        <f t="shared" si="2"/>
        <v>***</v>
      </c>
      <c r="W13" t="str">
        <f t="shared" si="3"/>
        <v>***</v>
      </c>
    </row>
    <row r="14" spans="1:23" x14ac:dyDescent="0.25">
      <c r="A14">
        <v>13</v>
      </c>
      <c r="B14" t="s">
        <v>503</v>
      </c>
      <c r="C14">
        <v>-4.4706705668549097E-2</v>
      </c>
      <c r="D14">
        <v>3.8936843692222001E-2</v>
      </c>
      <c r="E14">
        <v>-1.14818514879982</v>
      </c>
      <c r="F14">
        <v>0.25089213880771899</v>
      </c>
      <c r="G14">
        <v>-1.71866555669139E-2</v>
      </c>
      <c r="H14">
        <v>5.5606122894928799E-2</v>
      </c>
      <c r="I14">
        <v>-0.30907847323556598</v>
      </c>
      <c r="J14">
        <v>0.75726183388789303</v>
      </c>
      <c r="K14">
        <v>-7.6988527862844797E-2</v>
      </c>
      <c r="L14">
        <v>5.7023289494516897E-2</v>
      </c>
      <c r="M14">
        <v>-1.3501242833464999</v>
      </c>
      <c r="N14">
        <v>0.17697612026583401</v>
      </c>
      <c r="O14">
        <v>-5.6295751666426398E-2</v>
      </c>
      <c r="P14">
        <v>3.8710641309606497E-2</v>
      </c>
      <c r="Q14">
        <v>-1.4542707059843001</v>
      </c>
      <c r="R14">
        <v>0.14587126875717399</v>
      </c>
      <c r="T14" t="str">
        <f t="shared" si="0"/>
        <v/>
      </c>
      <c r="U14" t="str">
        <f t="shared" si="1"/>
        <v/>
      </c>
      <c r="V14" t="str">
        <f t="shared" si="2"/>
        <v/>
      </c>
      <c r="W14" t="str">
        <f t="shared" si="3"/>
        <v/>
      </c>
    </row>
    <row r="15" spans="1:23" x14ac:dyDescent="0.25">
      <c r="A15">
        <v>14</v>
      </c>
      <c r="B15" t="s">
        <v>504</v>
      </c>
      <c r="C15">
        <v>-3.2167610718868402E-2</v>
      </c>
      <c r="D15">
        <v>5.2452315735766003E-2</v>
      </c>
      <c r="E15">
        <v>-0.61327341353079801</v>
      </c>
      <c r="F15">
        <v>0.53969556967753896</v>
      </c>
      <c r="G15">
        <v>-8.7312350658916196E-2</v>
      </c>
      <c r="H15">
        <v>0.122147961783289</v>
      </c>
      <c r="I15">
        <v>-0.71480808508145899</v>
      </c>
      <c r="J15">
        <v>0.47472763858396799</v>
      </c>
      <c r="K15">
        <v>-1.8787591913902901E-2</v>
      </c>
      <c r="L15">
        <v>6.0664683620299503E-2</v>
      </c>
      <c r="M15">
        <v>-0.30969570420072501</v>
      </c>
      <c r="N15">
        <v>0.75679236983207998</v>
      </c>
      <c r="O15">
        <v>-3.1872181591921699E-2</v>
      </c>
      <c r="P15">
        <v>5.2265033974819297E-2</v>
      </c>
      <c r="Q15">
        <v>-0.60981844204439495</v>
      </c>
      <c r="R15">
        <v>0.54198208354593502</v>
      </c>
      <c r="T15" t="str">
        <f t="shared" si="0"/>
        <v/>
      </c>
      <c r="U15" t="str">
        <f t="shared" si="1"/>
        <v/>
      </c>
      <c r="V15" t="str">
        <f t="shared" si="2"/>
        <v/>
      </c>
      <c r="W15" t="str">
        <f t="shared" si="3"/>
        <v/>
      </c>
    </row>
    <row r="16" spans="1:23" x14ac:dyDescent="0.25">
      <c r="A16">
        <v>15</v>
      </c>
      <c r="B16" t="s">
        <v>505</v>
      </c>
      <c r="C16">
        <v>-3.4645174235599201E-2</v>
      </c>
      <c r="D16">
        <v>4.26109012546921E-2</v>
      </c>
      <c r="E16">
        <v>-0.813058940680918</v>
      </c>
      <c r="F16">
        <v>0.41618426590843799</v>
      </c>
      <c r="G16">
        <v>4.1835609999665103E-2</v>
      </c>
      <c r="H16">
        <v>6.8889184678441004E-2</v>
      </c>
      <c r="I16">
        <v>0.60728850537198498</v>
      </c>
      <c r="J16">
        <v>0.54365946527988496</v>
      </c>
      <c r="K16">
        <v>-8.2464081445505197E-2</v>
      </c>
      <c r="L16">
        <v>5.54741861748385E-2</v>
      </c>
      <c r="M16">
        <v>-1.48653071152053</v>
      </c>
      <c r="N16">
        <v>0.13713879968272699</v>
      </c>
      <c r="O16">
        <v>-3.9512015281224597E-2</v>
      </c>
      <c r="P16">
        <v>4.2461270412556901E-2</v>
      </c>
      <c r="Q16">
        <v>-0.93054246604783297</v>
      </c>
      <c r="R16">
        <v>0.35209028752626398</v>
      </c>
      <c r="T16" t="str">
        <f t="shared" si="0"/>
        <v/>
      </c>
      <c r="U16" t="str">
        <f t="shared" si="1"/>
        <v/>
      </c>
      <c r="V16" t="str">
        <f t="shared" si="2"/>
        <v/>
      </c>
      <c r="W16" t="str">
        <f t="shared" si="3"/>
        <v/>
      </c>
    </row>
    <row r="17" spans="1:23" x14ac:dyDescent="0.25">
      <c r="A17">
        <v>16</v>
      </c>
      <c r="B17" t="s">
        <v>173</v>
      </c>
      <c r="C17">
        <v>-0.14710301966372899</v>
      </c>
      <c r="D17">
        <v>5.2360309108718299E-2</v>
      </c>
      <c r="E17">
        <v>-2.8094375714683499</v>
      </c>
      <c r="F17">
        <v>4.9628143135729899E-3</v>
      </c>
      <c r="G17">
        <v>-0.13355422344963899</v>
      </c>
      <c r="H17">
        <v>7.7866375310761293E-2</v>
      </c>
      <c r="I17">
        <v>-1.71517195858456</v>
      </c>
      <c r="J17">
        <v>8.6313704404487296E-2</v>
      </c>
      <c r="K17">
        <v>-0.14273272187080099</v>
      </c>
      <c r="L17">
        <v>7.2157140792878896E-2</v>
      </c>
      <c r="M17">
        <v>-1.97808172971409</v>
      </c>
      <c r="N17">
        <v>4.7919487318806901E-2</v>
      </c>
      <c r="O17">
        <v>-0.152456847548294</v>
      </c>
      <c r="P17">
        <v>5.2116933773230602E-2</v>
      </c>
      <c r="Q17">
        <v>-2.9252842888198001</v>
      </c>
      <c r="R17">
        <v>3.4414167373254499E-3</v>
      </c>
      <c r="T17" t="str">
        <f t="shared" si="0"/>
        <v>**</v>
      </c>
      <c r="U17" t="str">
        <f t="shared" si="1"/>
        <v>^</v>
      </c>
      <c r="V17" t="str">
        <f t="shared" si="2"/>
        <v>*</v>
      </c>
      <c r="W17" t="str">
        <f t="shared" si="3"/>
        <v>**</v>
      </c>
    </row>
    <row r="18" spans="1:23" x14ac:dyDescent="0.25">
      <c r="A18">
        <v>17</v>
      </c>
      <c r="B18" t="s">
        <v>32</v>
      </c>
      <c r="C18">
        <v>1.3650393406075399E-2</v>
      </c>
      <c r="D18">
        <v>2.7848070860260699E-2</v>
      </c>
      <c r="E18">
        <v>0.49017375295301202</v>
      </c>
      <c r="F18">
        <v>0.62401095218087599</v>
      </c>
      <c r="G18">
        <v>9.8110547916093107E-3</v>
      </c>
      <c r="H18">
        <v>3.7780578390401102E-2</v>
      </c>
      <c r="I18">
        <v>0.25968514007985699</v>
      </c>
      <c r="J18">
        <v>0.79510665600359098</v>
      </c>
      <c r="K18">
        <v>1.15577384247945E-2</v>
      </c>
      <c r="L18">
        <v>4.3037312569652E-2</v>
      </c>
      <c r="M18">
        <v>0.26855158314286798</v>
      </c>
      <c r="N18">
        <v>0.78827477489527198</v>
      </c>
      <c r="O18">
        <v>1.6351221901223002E-2</v>
      </c>
      <c r="P18">
        <v>2.7744915795456401E-2</v>
      </c>
      <c r="Q18">
        <v>0.58934119756458903</v>
      </c>
      <c r="R18">
        <v>0.55563241386927698</v>
      </c>
      <c r="T18" t="str">
        <f t="shared" si="0"/>
        <v/>
      </c>
      <c r="U18" t="str">
        <f t="shared" si="1"/>
        <v/>
      </c>
      <c r="V18" t="str">
        <f t="shared" si="2"/>
        <v/>
      </c>
      <c r="W18" t="str">
        <f t="shared" si="3"/>
        <v/>
      </c>
    </row>
    <row r="19" spans="1:23" x14ac:dyDescent="0.25">
      <c r="A19">
        <v>18</v>
      </c>
      <c r="B19" t="s">
        <v>33</v>
      </c>
      <c r="C19">
        <v>2.96445702589524E-2</v>
      </c>
      <c r="D19">
        <v>7.7172870267125599E-3</v>
      </c>
      <c r="E19">
        <v>3.8413201629459701</v>
      </c>
      <c r="F19">
        <v>1.2237437595996901E-4</v>
      </c>
      <c r="G19">
        <v>4.7135522652213997E-2</v>
      </c>
      <c r="H19">
        <v>1.16950171415314E-2</v>
      </c>
      <c r="I19">
        <v>4.0303936353223397</v>
      </c>
      <c r="J19" s="1">
        <v>5.56835224953479E-5</v>
      </c>
      <c r="K19">
        <v>1.1557262602493399E-2</v>
      </c>
      <c r="L19">
        <v>1.04374013200208E-2</v>
      </c>
      <c r="M19">
        <v>1.10729311330825</v>
      </c>
      <c r="N19">
        <v>0.26816722084677302</v>
      </c>
      <c r="O19">
        <v>2.8761823975187499E-2</v>
      </c>
      <c r="P19">
        <v>7.6705144481303703E-3</v>
      </c>
      <c r="Q19">
        <v>3.7496603610723902</v>
      </c>
      <c r="R19">
        <v>1.7707423342640401E-4</v>
      </c>
      <c r="T19" t="str">
        <f t="shared" si="0"/>
        <v>***</v>
      </c>
      <c r="U19" t="str">
        <f t="shared" si="1"/>
        <v>***</v>
      </c>
      <c r="V19" t="str">
        <f t="shared" si="2"/>
        <v/>
      </c>
      <c r="W19" t="str">
        <f t="shared" si="3"/>
        <v>***</v>
      </c>
    </row>
    <row r="20" spans="1:23" x14ac:dyDescent="0.25">
      <c r="A20">
        <v>19</v>
      </c>
      <c r="B20" t="s">
        <v>118</v>
      </c>
      <c r="C20">
        <v>-8.5795729828884205E-3</v>
      </c>
      <c r="D20">
        <v>1.12423593571608E-2</v>
      </c>
      <c r="E20">
        <v>-0.76314701481443403</v>
      </c>
      <c r="F20">
        <v>0.44537572396196701</v>
      </c>
      <c r="G20">
        <v>1.4525732353825999E-2</v>
      </c>
      <c r="H20">
        <v>1.6805243608872599E-2</v>
      </c>
      <c r="I20">
        <v>0.864357143038196</v>
      </c>
      <c r="J20">
        <v>0.38739172818740097</v>
      </c>
      <c r="K20">
        <v>-2.7012696939957101E-2</v>
      </c>
      <c r="L20">
        <v>1.55321165797356E-2</v>
      </c>
      <c r="M20">
        <v>-1.73915105525282</v>
      </c>
      <c r="N20">
        <v>8.20081961188069E-2</v>
      </c>
      <c r="O20">
        <v>-7.8269479166043002E-3</v>
      </c>
      <c r="P20">
        <v>1.11929450394285E-2</v>
      </c>
      <c r="Q20">
        <v>-0.69927511383580898</v>
      </c>
      <c r="R20">
        <v>0.48438011639179301</v>
      </c>
      <c r="T20" t="str">
        <f t="shared" si="0"/>
        <v/>
      </c>
      <c r="U20" t="str">
        <f t="shared" si="1"/>
        <v/>
      </c>
      <c r="V20" t="str">
        <f t="shared" si="2"/>
        <v>^</v>
      </c>
      <c r="W20" t="str">
        <f t="shared" si="3"/>
        <v/>
      </c>
    </row>
    <row r="21" spans="1:23" x14ac:dyDescent="0.25">
      <c r="A21">
        <v>20</v>
      </c>
      <c r="B21" t="s">
        <v>34</v>
      </c>
      <c r="C21">
        <v>4.1401113669509298E-3</v>
      </c>
      <c r="D21">
        <v>6.99266828825577E-4</v>
      </c>
      <c r="E21">
        <v>5.9206460199238604</v>
      </c>
      <c r="F21" s="1">
        <v>3.2067942304354699E-9</v>
      </c>
      <c r="G21">
        <v>4.47880123179139E-3</v>
      </c>
      <c r="H21">
        <v>1.0860617353490099E-3</v>
      </c>
      <c r="I21">
        <v>4.12389193543597</v>
      </c>
      <c r="J21" s="1">
        <v>3.7252372225535403E-5</v>
      </c>
      <c r="K21">
        <v>3.9009514468592E-3</v>
      </c>
      <c r="L21">
        <v>9.3224977893801599E-4</v>
      </c>
      <c r="M21">
        <v>4.1844487764888703</v>
      </c>
      <c r="N21" s="1">
        <v>2.85858893720721E-5</v>
      </c>
      <c r="O21">
        <v>4.1000205065983798E-3</v>
      </c>
      <c r="P21">
        <v>6.9459787219626902E-4</v>
      </c>
      <c r="Q21">
        <v>5.9027254051821503</v>
      </c>
      <c r="R21" s="1">
        <v>3.5754511411299699E-9</v>
      </c>
      <c r="T21" t="str">
        <f t="shared" si="0"/>
        <v>***</v>
      </c>
      <c r="U21" t="str">
        <f t="shared" si="1"/>
        <v>***</v>
      </c>
      <c r="V21" t="str">
        <f t="shared" si="2"/>
        <v>***</v>
      </c>
      <c r="W21" t="str">
        <f t="shared" si="3"/>
        <v>***</v>
      </c>
    </row>
    <row r="22" spans="1:23" x14ac:dyDescent="0.25">
      <c r="A22">
        <v>21</v>
      </c>
      <c r="B22" t="s">
        <v>35</v>
      </c>
      <c r="C22">
        <v>2.1357240019662999E-4</v>
      </c>
      <c r="D22">
        <v>2.6380085115026601E-4</v>
      </c>
      <c r="E22">
        <v>0.80959708532166597</v>
      </c>
      <c r="F22">
        <v>0.41817178382218201</v>
      </c>
      <c r="G22">
        <v>1.960757618231E-4</v>
      </c>
      <c r="H22">
        <v>4.6131824170538699E-4</v>
      </c>
      <c r="I22">
        <v>0.42503361908745102</v>
      </c>
      <c r="J22">
        <v>0.67081216714734404</v>
      </c>
      <c r="K22">
        <v>2.7213748862696001E-4</v>
      </c>
      <c r="L22">
        <v>3.2986189145860499E-4</v>
      </c>
      <c r="M22">
        <v>0.82500432961080905</v>
      </c>
      <c r="N22">
        <v>0.40936913263549801</v>
      </c>
      <c r="O22">
        <v>1.6883260944692099E-4</v>
      </c>
      <c r="P22">
        <v>2.61553605254629E-4</v>
      </c>
      <c r="Q22">
        <v>0.64549907191131295</v>
      </c>
      <c r="R22">
        <v>0.51860381953266699</v>
      </c>
      <c r="T22" t="str">
        <f t="shared" si="0"/>
        <v/>
      </c>
      <c r="U22" t="str">
        <f t="shared" si="1"/>
        <v/>
      </c>
      <c r="V22" t="str">
        <f t="shared" si="2"/>
        <v/>
      </c>
      <c r="W22" t="str">
        <f t="shared" si="3"/>
        <v/>
      </c>
    </row>
    <row r="23" spans="1:23" x14ac:dyDescent="0.25">
      <c r="A23">
        <v>22</v>
      </c>
      <c r="B23" t="s">
        <v>36</v>
      </c>
      <c r="C23">
        <v>4.0998713092423202E-4</v>
      </c>
      <c r="D23">
        <v>1.6764874406836899E-4</v>
      </c>
      <c r="E23">
        <v>2.44551268906037</v>
      </c>
      <c r="F23">
        <v>1.44646358573056E-2</v>
      </c>
      <c r="G23">
        <v>3.3356214340210999E-4</v>
      </c>
      <c r="H23">
        <v>2.47634120185912E-4</v>
      </c>
      <c r="I23">
        <v>1.3469958952009</v>
      </c>
      <c r="J23">
        <v>0.17798155470555599</v>
      </c>
      <c r="K23">
        <v>5.0975933949901195E-4</v>
      </c>
      <c r="L23">
        <v>2.34621620088515E-4</v>
      </c>
      <c r="M23">
        <v>2.17268698130504</v>
      </c>
      <c r="N23">
        <v>2.9803884278438199E-2</v>
      </c>
      <c r="O23">
        <v>3.7918468161619699E-4</v>
      </c>
      <c r="P23">
        <v>1.6692788051585401E-4</v>
      </c>
      <c r="Q23">
        <v>2.2715479310251299</v>
      </c>
      <c r="R23">
        <v>2.31138288538392E-2</v>
      </c>
      <c r="T23" t="str">
        <f t="shared" si="0"/>
        <v>*</v>
      </c>
      <c r="U23" t="str">
        <f t="shared" si="1"/>
        <v/>
      </c>
      <c r="V23" t="str">
        <f t="shared" si="2"/>
        <v>*</v>
      </c>
      <c r="W23" t="str">
        <f t="shared" si="3"/>
        <v>*</v>
      </c>
    </row>
    <row r="24" spans="1:23" x14ac:dyDescent="0.25">
      <c r="A24">
        <v>23</v>
      </c>
      <c r="B24" t="s">
        <v>37</v>
      </c>
      <c r="C24">
        <v>2.6665122267617299E-2</v>
      </c>
      <c r="D24">
        <v>3.3113865548094097E-2</v>
      </c>
      <c r="E24">
        <v>0.80525549724447798</v>
      </c>
      <c r="F24">
        <v>0.420672256946376</v>
      </c>
      <c r="G24">
        <v>-3.4216931051802902E-3</v>
      </c>
      <c r="H24">
        <v>4.8055335157605503E-2</v>
      </c>
      <c r="I24">
        <v>-7.1203188864634406E-2</v>
      </c>
      <c r="J24">
        <v>0.943236043513905</v>
      </c>
      <c r="K24">
        <v>6.3932945592797094E-2</v>
      </c>
      <c r="L24">
        <v>4.6505008661113199E-2</v>
      </c>
      <c r="M24">
        <v>1.37475397668847</v>
      </c>
      <c r="N24">
        <v>0.16920773086604601</v>
      </c>
      <c r="O24">
        <v>2.6475715807366702E-2</v>
      </c>
      <c r="P24">
        <v>3.29801226391968E-2</v>
      </c>
      <c r="Q24">
        <v>0.802777967111024</v>
      </c>
      <c r="R24">
        <v>0.42210307916073703</v>
      </c>
      <c r="T24" t="str">
        <f t="shared" si="0"/>
        <v/>
      </c>
      <c r="U24" t="str">
        <f t="shared" si="1"/>
        <v/>
      </c>
      <c r="V24" t="str">
        <f t="shared" si="2"/>
        <v/>
      </c>
      <c r="W24" t="str">
        <f t="shared" si="3"/>
        <v/>
      </c>
    </row>
    <row r="25" spans="1:23" x14ac:dyDescent="0.25">
      <c r="A25">
        <v>24</v>
      </c>
      <c r="B25" t="s">
        <v>38</v>
      </c>
      <c r="C25">
        <v>-3.8845378940480402E-2</v>
      </c>
      <c r="D25">
        <v>5.16768969787205E-2</v>
      </c>
      <c r="E25">
        <v>-0.75169720342295598</v>
      </c>
      <c r="F25">
        <v>0.45223317257644202</v>
      </c>
      <c r="G25">
        <v>-3.5897651270805402E-2</v>
      </c>
      <c r="H25">
        <v>7.4437719236212604E-2</v>
      </c>
      <c r="I25">
        <v>-0.48225082174927603</v>
      </c>
      <c r="J25">
        <v>0.62962777795121405</v>
      </c>
      <c r="K25">
        <v>-3.5040522834264801E-2</v>
      </c>
      <c r="L25">
        <v>7.3370204967887598E-2</v>
      </c>
      <c r="M25">
        <v>-0.47758518392583499</v>
      </c>
      <c r="N25">
        <v>0.63294547822656799</v>
      </c>
      <c r="O25">
        <v>-3.48942495651791E-2</v>
      </c>
      <c r="P25">
        <v>5.15698696853382E-2</v>
      </c>
      <c r="Q25">
        <v>-0.67664025094676195</v>
      </c>
      <c r="R25">
        <v>0.49863423429156301</v>
      </c>
      <c r="T25" t="str">
        <f t="shared" si="0"/>
        <v/>
      </c>
      <c r="U25" t="str">
        <f t="shared" si="1"/>
        <v/>
      </c>
      <c r="V25" t="str">
        <f t="shared" si="2"/>
        <v/>
      </c>
      <c r="W25" t="str">
        <f t="shared" si="3"/>
        <v/>
      </c>
    </row>
    <row r="26" spans="1:23" x14ac:dyDescent="0.25">
      <c r="A26">
        <v>25</v>
      </c>
      <c r="B26" t="s">
        <v>40</v>
      </c>
      <c r="C26">
        <v>-0.20646375806297701</v>
      </c>
      <c r="D26">
        <v>5.3117100164023899E-2</v>
      </c>
      <c r="E26">
        <v>-3.88695462337785</v>
      </c>
      <c r="F26">
        <v>1.01509720421897E-4</v>
      </c>
      <c r="G26">
        <v>-0.14802848555711901</v>
      </c>
      <c r="H26">
        <v>8.0773673488475001E-2</v>
      </c>
      <c r="I26">
        <v>-1.83263282656372</v>
      </c>
      <c r="J26">
        <v>6.6857192988888897E-2</v>
      </c>
      <c r="K26">
        <v>-0.26958037239191102</v>
      </c>
      <c r="L26">
        <v>7.1816044321736897E-2</v>
      </c>
      <c r="M26">
        <v>-3.7537624765879198</v>
      </c>
      <c r="N26">
        <v>1.7419994071978E-4</v>
      </c>
      <c r="O26">
        <v>-0.207909674425134</v>
      </c>
      <c r="P26">
        <v>5.2930561547829498E-2</v>
      </c>
      <c r="Q26">
        <v>-3.9279703132803698</v>
      </c>
      <c r="R26" s="1">
        <v>8.5665782199532197E-5</v>
      </c>
      <c r="T26" t="str">
        <f t="shared" si="0"/>
        <v>***</v>
      </c>
      <c r="U26" t="str">
        <f t="shared" si="1"/>
        <v>^</v>
      </c>
      <c r="V26" t="str">
        <f t="shared" si="2"/>
        <v>***</v>
      </c>
      <c r="W26" t="str">
        <f t="shared" si="3"/>
        <v>***</v>
      </c>
    </row>
    <row r="27" spans="1:23" x14ac:dyDescent="0.25">
      <c r="A27">
        <v>26</v>
      </c>
      <c r="B27" t="s">
        <v>41</v>
      </c>
      <c r="C27">
        <v>-0.19160557385256799</v>
      </c>
      <c r="D27">
        <v>4.5307122798974898E-2</v>
      </c>
      <c r="E27">
        <v>-4.2290386591686904</v>
      </c>
      <c r="F27" s="1">
        <v>2.3469201866409E-5</v>
      </c>
      <c r="G27">
        <v>-0.14326173634196901</v>
      </c>
      <c r="H27">
        <v>6.49519519722081E-2</v>
      </c>
      <c r="I27">
        <v>-2.2056571356511099</v>
      </c>
      <c r="J27">
        <v>2.7408015310417401E-2</v>
      </c>
      <c r="K27">
        <v>-0.24625900579714499</v>
      </c>
      <c r="L27">
        <v>6.4517233306319297E-2</v>
      </c>
      <c r="M27">
        <v>-3.8169492580058302</v>
      </c>
      <c r="N27">
        <v>1.3511194330351401E-4</v>
      </c>
      <c r="O27">
        <v>-0.18583789489563801</v>
      </c>
      <c r="P27">
        <v>4.5009268373151799E-2</v>
      </c>
      <c r="Q27">
        <v>-4.1288805975457903</v>
      </c>
      <c r="R27" s="1">
        <v>3.6453363573826202E-5</v>
      </c>
      <c r="T27" t="str">
        <f t="shared" si="0"/>
        <v>***</v>
      </c>
      <c r="U27" t="str">
        <f t="shared" si="1"/>
        <v>*</v>
      </c>
      <c r="V27" t="str">
        <f t="shared" si="2"/>
        <v>***</v>
      </c>
      <c r="W27" t="str">
        <f t="shared" si="3"/>
        <v>***</v>
      </c>
    </row>
    <row r="28" spans="1:23" x14ac:dyDescent="0.25">
      <c r="A28">
        <v>27</v>
      </c>
      <c r="B28" t="s">
        <v>39</v>
      </c>
      <c r="C28">
        <v>-0.14823457130700199</v>
      </c>
      <c r="D28">
        <v>4.5454051805880497E-2</v>
      </c>
      <c r="E28">
        <v>-3.2611959862250299</v>
      </c>
      <c r="F28">
        <v>1.1094332943692401E-3</v>
      </c>
      <c r="G28">
        <v>-6.7804083103435095E-2</v>
      </c>
      <c r="H28">
        <v>6.7366431551469805E-2</v>
      </c>
      <c r="I28">
        <v>-1.0064965820793199</v>
      </c>
      <c r="J28">
        <v>0.31417675496036601</v>
      </c>
      <c r="K28">
        <v>-0.23975127206774399</v>
      </c>
      <c r="L28">
        <v>6.2733365488378198E-2</v>
      </c>
      <c r="M28">
        <v>-3.8217505182654401</v>
      </c>
      <c r="N28">
        <v>1.3250770917707901E-4</v>
      </c>
      <c r="O28">
        <v>-0.14154790385461</v>
      </c>
      <c r="P28">
        <v>4.5243387804140299E-2</v>
      </c>
      <c r="Q28">
        <v>-3.1285876395325301</v>
      </c>
      <c r="R28">
        <v>1.7564862088862601E-3</v>
      </c>
      <c r="T28" t="str">
        <f t="shared" si="0"/>
        <v>**</v>
      </c>
      <c r="U28" t="str">
        <f t="shared" si="1"/>
        <v/>
      </c>
      <c r="V28" t="str">
        <f t="shared" si="2"/>
        <v>***</v>
      </c>
      <c r="W28" t="str">
        <f t="shared" si="3"/>
        <v>**</v>
      </c>
    </row>
    <row r="29" spans="1:23" x14ac:dyDescent="0.25">
      <c r="A29">
        <v>28</v>
      </c>
      <c r="B29" t="s">
        <v>43</v>
      </c>
      <c r="C29">
        <v>-9.3167551321050798E-2</v>
      </c>
      <c r="D29">
        <v>1.14242236653263E-2</v>
      </c>
      <c r="E29">
        <v>-8.1552632415473205</v>
      </c>
      <c r="F29" s="1">
        <v>3.4842014127441502E-16</v>
      </c>
      <c r="G29">
        <v>-8.6060416211348995E-2</v>
      </c>
      <c r="H29">
        <v>1.7242943388195101E-2</v>
      </c>
      <c r="I29">
        <v>-4.9910513694702496</v>
      </c>
      <c r="J29" s="1">
        <v>6.00515229577481E-7</v>
      </c>
      <c r="K29">
        <v>-0.104994147755503</v>
      </c>
      <c r="L29">
        <v>1.54858712005536E-2</v>
      </c>
      <c r="M29">
        <v>-6.7799961910925504</v>
      </c>
      <c r="N29" s="1">
        <v>1.20179051038156E-11</v>
      </c>
      <c r="O29">
        <v>-9.3867855758878502E-2</v>
      </c>
      <c r="P29">
        <v>1.13747860990058E-2</v>
      </c>
      <c r="Q29">
        <v>-8.2522743673468</v>
      </c>
      <c r="R29" s="1">
        <v>1.5540812520516501E-16</v>
      </c>
      <c r="T29" t="str">
        <f t="shared" si="0"/>
        <v>***</v>
      </c>
      <c r="U29" t="str">
        <f t="shared" si="1"/>
        <v>***</v>
      </c>
      <c r="V29" t="str">
        <f t="shared" si="2"/>
        <v>***</v>
      </c>
      <c r="W29" t="str">
        <f t="shared" si="3"/>
        <v>***</v>
      </c>
    </row>
    <row r="30" spans="1:23" x14ac:dyDescent="0.25">
      <c r="A30">
        <v>29</v>
      </c>
      <c r="B30" t="s">
        <v>44</v>
      </c>
      <c r="C30">
        <v>2.9588072872525701E-2</v>
      </c>
      <c r="D30">
        <v>2.2947682792700499E-2</v>
      </c>
      <c r="E30">
        <v>1.28937083276824</v>
      </c>
      <c r="F30">
        <v>0.197269196449119</v>
      </c>
      <c r="G30">
        <v>2.9910440239141599E-2</v>
      </c>
      <c r="H30">
        <v>3.3518971069038901E-2</v>
      </c>
      <c r="I30">
        <v>0.89234362765895303</v>
      </c>
      <c r="J30">
        <v>0.37220877660965401</v>
      </c>
      <c r="K30">
        <v>2.4222508087362898E-2</v>
      </c>
      <c r="L30">
        <v>3.2307361990917598E-2</v>
      </c>
      <c r="M30">
        <v>0.74975196347422302</v>
      </c>
      <c r="N30">
        <v>0.45340410481293197</v>
      </c>
      <c r="O30">
        <v>2.8781780555281099E-2</v>
      </c>
      <c r="P30">
        <v>2.2791831432147001E-2</v>
      </c>
      <c r="Q30">
        <v>1.26281122431809</v>
      </c>
      <c r="R30">
        <v>0.20665702994764901</v>
      </c>
      <c r="T30" t="str">
        <f t="shared" si="0"/>
        <v/>
      </c>
      <c r="U30" t="str">
        <f t="shared" si="1"/>
        <v/>
      </c>
      <c r="V30" t="str">
        <f t="shared" si="2"/>
        <v/>
      </c>
      <c r="W30" t="str">
        <f t="shared" si="3"/>
        <v/>
      </c>
    </row>
    <row r="31" spans="1:23" x14ac:dyDescent="0.25">
      <c r="A31">
        <v>30</v>
      </c>
      <c r="B31" t="s">
        <v>131</v>
      </c>
      <c r="C31">
        <v>1.86421193855918E-2</v>
      </c>
      <c r="D31">
        <v>0.28506353980327098</v>
      </c>
      <c r="E31">
        <v>6.5396365310194202E-2</v>
      </c>
      <c r="F31">
        <v>0.94785841794928405</v>
      </c>
      <c r="G31">
        <v>-0.32436224364789301</v>
      </c>
      <c r="H31">
        <v>0.53466160968031096</v>
      </c>
      <c r="I31">
        <v>-0.60666828845601695</v>
      </c>
      <c r="J31">
        <v>0.544071071259418</v>
      </c>
      <c r="K31">
        <v>0.19006961962007199</v>
      </c>
      <c r="L31">
        <v>0.34087852378807798</v>
      </c>
      <c r="M31">
        <v>0.55758754616714001</v>
      </c>
      <c r="N31">
        <v>0.57712606256467902</v>
      </c>
      <c r="O31">
        <v>-0.12687503572928499</v>
      </c>
      <c r="P31">
        <v>3.6013657345491397E-2</v>
      </c>
      <c r="Q31">
        <v>-3.52297003639839</v>
      </c>
      <c r="R31">
        <v>4.2673960260811102E-4</v>
      </c>
      <c r="T31" t="str">
        <f t="shared" si="0"/>
        <v/>
      </c>
      <c r="U31" t="str">
        <f t="shared" si="1"/>
        <v/>
      </c>
      <c r="V31" t="str">
        <f t="shared" si="2"/>
        <v/>
      </c>
      <c r="W31" t="str">
        <f t="shared" si="3"/>
        <v>***</v>
      </c>
    </row>
    <row r="32" spans="1:23" x14ac:dyDescent="0.25">
      <c r="A32">
        <v>31</v>
      </c>
      <c r="B32" t="s">
        <v>145</v>
      </c>
      <c r="C32">
        <v>-0.40263788872559098</v>
      </c>
      <c r="D32">
        <v>0.31933374254300001</v>
      </c>
      <c r="E32">
        <v>-1.2608685994758999</v>
      </c>
      <c r="F32">
        <v>0.20735619308924999</v>
      </c>
      <c r="G32">
        <v>-0.54018106920182396</v>
      </c>
      <c r="H32">
        <v>0.57205966548812504</v>
      </c>
      <c r="I32">
        <v>-0.94427400110598503</v>
      </c>
      <c r="J32">
        <v>0.34502964813199799</v>
      </c>
      <c r="K32">
        <v>-0.44071275826700301</v>
      </c>
      <c r="L32">
        <v>0.39905321635280999</v>
      </c>
      <c r="M32">
        <v>-1.10439595574481</v>
      </c>
      <c r="N32">
        <v>0.26942141438101302</v>
      </c>
      <c r="O32">
        <v>-0.52269693885704904</v>
      </c>
      <c r="P32">
        <v>0.14267788580854401</v>
      </c>
      <c r="Q32">
        <v>-3.6634754986378599</v>
      </c>
      <c r="R32">
        <v>2.4881602668927499E-4</v>
      </c>
      <c r="T32" t="str">
        <f t="shared" si="0"/>
        <v/>
      </c>
      <c r="U32" t="str">
        <f t="shared" si="1"/>
        <v/>
      </c>
      <c r="V32" t="str">
        <f t="shared" si="2"/>
        <v/>
      </c>
      <c r="W32" t="str">
        <f t="shared" si="3"/>
        <v>***</v>
      </c>
    </row>
    <row r="33" spans="1:23" x14ac:dyDescent="0.25">
      <c r="A33">
        <v>32</v>
      </c>
      <c r="B33" t="s">
        <v>46</v>
      </c>
      <c r="C33">
        <v>-0.34244867162313503</v>
      </c>
      <c r="D33">
        <v>0.30104064497581101</v>
      </c>
      <c r="E33">
        <v>-1.1375496210840601</v>
      </c>
      <c r="F33">
        <v>0.25530859332387501</v>
      </c>
      <c r="G33">
        <v>-0.75176761100954803</v>
      </c>
      <c r="H33">
        <v>0.55393298097574595</v>
      </c>
      <c r="I33">
        <v>-1.3571454252197099</v>
      </c>
      <c r="J33">
        <v>0.17473500738922201</v>
      </c>
      <c r="K33">
        <v>-5.5630160035315797E-2</v>
      </c>
      <c r="L33">
        <v>0.36535900055753601</v>
      </c>
      <c r="M33">
        <v>-0.15226163841707599</v>
      </c>
      <c r="N33">
        <v>0.87898058019176795</v>
      </c>
      <c r="O33">
        <v>-0.48220488721677501</v>
      </c>
      <c r="P33">
        <v>9.9245776442227193E-2</v>
      </c>
      <c r="Q33">
        <v>-4.8586942890962703</v>
      </c>
      <c r="R33" s="1">
        <v>1.1816241959916601E-6</v>
      </c>
      <c r="T33" t="str">
        <f t="shared" si="0"/>
        <v/>
      </c>
      <c r="U33" t="str">
        <f t="shared" si="1"/>
        <v/>
      </c>
      <c r="V33" t="str">
        <f t="shared" si="2"/>
        <v/>
      </c>
      <c r="W33" t="str">
        <f t="shared" si="3"/>
        <v>***</v>
      </c>
    </row>
    <row r="34" spans="1:23" x14ac:dyDescent="0.25">
      <c r="A34">
        <v>33</v>
      </c>
      <c r="B34" t="s">
        <v>129</v>
      </c>
      <c r="C34">
        <v>-0.28497910080940198</v>
      </c>
      <c r="D34">
        <v>0.31057427214432098</v>
      </c>
      <c r="E34">
        <v>-0.91758759939063705</v>
      </c>
      <c r="F34">
        <v>0.358834812457826</v>
      </c>
      <c r="G34">
        <v>-0.74554498942490499</v>
      </c>
      <c r="H34">
        <v>0.57899772675316596</v>
      </c>
      <c r="I34">
        <v>-1.28764752429285</v>
      </c>
      <c r="J34">
        <v>0.19786868809058999</v>
      </c>
      <c r="K34">
        <v>-7.4204809626179702E-2</v>
      </c>
      <c r="L34">
        <v>0.37134101617787502</v>
      </c>
      <c r="M34">
        <v>-0.199829284655792</v>
      </c>
      <c r="N34">
        <v>0.84161409737666404</v>
      </c>
      <c r="O34">
        <v>-0.42397714727249702</v>
      </c>
      <c r="P34">
        <v>0.13111392568691799</v>
      </c>
      <c r="Q34">
        <v>-3.2336545874226701</v>
      </c>
      <c r="R34">
        <v>1.22217172705686E-3</v>
      </c>
      <c r="T34" t="str">
        <f t="shared" si="0"/>
        <v/>
      </c>
      <c r="U34" t="str">
        <f t="shared" si="1"/>
        <v/>
      </c>
      <c r="V34" t="str">
        <f t="shared" si="2"/>
        <v/>
      </c>
      <c r="W34" t="str">
        <f t="shared" si="3"/>
        <v>**</v>
      </c>
    </row>
    <row r="35" spans="1:23" x14ac:dyDescent="0.25">
      <c r="A35">
        <v>34</v>
      </c>
      <c r="B35" t="s">
        <v>130</v>
      </c>
      <c r="C35">
        <v>-0.22122422374255399</v>
      </c>
      <c r="D35">
        <v>0.30702070535043902</v>
      </c>
      <c r="E35">
        <v>-0.72055148036366101</v>
      </c>
      <c r="F35">
        <v>0.471185515128062</v>
      </c>
      <c r="G35">
        <v>-0.48892535930751202</v>
      </c>
      <c r="H35">
        <v>0.57016533887616405</v>
      </c>
      <c r="I35">
        <v>-0.85751505040839204</v>
      </c>
      <c r="J35">
        <v>0.39116030070087499</v>
      </c>
      <c r="K35">
        <v>-8.3709324019913198E-2</v>
      </c>
      <c r="L35">
        <v>0.36852122261823</v>
      </c>
      <c r="M35">
        <v>-0.22714926273495001</v>
      </c>
      <c r="N35">
        <v>0.82030767892126799</v>
      </c>
      <c r="O35">
        <v>-0.36770822403348702</v>
      </c>
      <c r="P35">
        <v>0.11398000357532399</v>
      </c>
      <c r="Q35">
        <v>-3.2260766143114301</v>
      </c>
      <c r="R35">
        <v>1.2549975785102101E-3</v>
      </c>
      <c r="T35" t="str">
        <f t="shared" si="0"/>
        <v/>
      </c>
      <c r="U35" t="str">
        <f t="shared" si="1"/>
        <v/>
      </c>
      <c r="V35" t="str">
        <f t="shared" si="2"/>
        <v/>
      </c>
      <c r="W35" t="str">
        <f t="shared" si="3"/>
        <v>**</v>
      </c>
    </row>
    <row r="36" spans="1:23" x14ac:dyDescent="0.25">
      <c r="A36">
        <v>35</v>
      </c>
      <c r="B36" t="s">
        <v>45</v>
      </c>
      <c r="C36">
        <v>-3.1845342332461897E-2</v>
      </c>
      <c r="D36">
        <v>0.40903734706582301</v>
      </c>
      <c r="E36">
        <v>-7.7854363570711405E-2</v>
      </c>
      <c r="F36">
        <v>0.937943901763444</v>
      </c>
      <c r="G36">
        <v>-0.138432508934731</v>
      </c>
      <c r="H36">
        <v>0.66462990078835205</v>
      </c>
      <c r="I36">
        <v>-0.20828510539554301</v>
      </c>
      <c r="J36">
        <v>0.83500636079449597</v>
      </c>
      <c r="K36">
        <v>-0.157552270812957</v>
      </c>
      <c r="L36">
        <v>0.55009545173069097</v>
      </c>
      <c r="M36">
        <v>-0.286408968329536</v>
      </c>
      <c r="N36">
        <v>0.77456490655391896</v>
      </c>
      <c r="O36">
        <v>-0.19091513967347801</v>
      </c>
      <c r="P36">
        <v>0.28977449736676397</v>
      </c>
      <c r="Q36">
        <v>-0.65884037901319903</v>
      </c>
      <c r="R36">
        <v>0.50999827482165405</v>
      </c>
      <c r="T36" t="str">
        <f t="shared" si="0"/>
        <v/>
      </c>
      <c r="U36" t="str">
        <f t="shared" si="1"/>
        <v/>
      </c>
      <c r="V36" t="str">
        <f t="shared" si="2"/>
        <v/>
      </c>
      <c r="W36" t="str">
        <f t="shared" si="3"/>
        <v/>
      </c>
    </row>
    <row r="37" spans="1:23" x14ac:dyDescent="0.25">
      <c r="A37">
        <v>36</v>
      </c>
      <c r="B37" t="s">
        <v>106</v>
      </c>
      <c r="C37">
        <v>-0.15583063029157501</v>
      </c>
      <c r="D37">
        <v>9.73500541460494E-2</v>
      </c>
      <c r="E37">
        <v>-1.60072463912337</v>
      </c>
      <c r="F37">
        <v>0.109437921415935</v>
      </c>
      <c r="G37">
        <v>-0.22347671719255299</v>
      </c>
      <c r="H37">
        <v>0.18477781642803001</v>
      </c>
      <c r="I37">
        <v>-1.2094347769262499</v>
      </c>
      <c r="J37">
        <v>0.22649585463293201</v>
      </c>
      <c r="K37">
        <v>-0.13616653061039999</v>
      </c>
      <c r="L37">
        <v>0.11618601122859799</v>
      </c>
      <c r="M37">
        <v>-1.1719700949410401</v>
      </c>
      <c r="N37">
        <v>0.24120906281608101</v>
      </c>
      <c r="O37" t="s">
        <v>170</v>
      </c>
      <c r="P37" t="s">
        <v>170</v>
      </c>
      <c r="Q37" t="s">
        <v>170</v>
      </c>
      <c r="R37" t="s">
        <v>170</v>
      </c>
      <c r="T37" t="str">
        <f t="shared" si="0"/>
        <v/>
      </c>
      <c r="U37" t="str">
        <f t="shared" si="1"/>
        <v/>
      </c>
      <c r="V37" t="str">
        <f t="shared" si="2"/>
        <v/>
      </c>
      <c r="W37" t="str">
        <f t="shared" si="3"/>
        <v/>
      </c>
    </row>
    <row r="38" spans="1:23" x14ac:dyDescent="0.25">
      <c r="A38">
        <v>37</v>
      </c>
      <c r="B38" t="s">
        <v>62</v>
      </c>
      <c r="C38">
        <v>4.0591006145835502E-2</v>
      </c>
      <c r="D38">
        <v>0.21226598772788499</v>
      </c>
      <c r="E38">
        <v>0.19122708532028801</v>
      </c>
      <c r="F38">
        <v>0.84834768414357298</v>
      </c>
      <c r="G38">
        <v>-7.5880314277008504E-2</v>
      </c>
      <c r="H38">
        <v>0.31082384937492802</v>
      </c>
      <c r="I38">
        <v>-0.24412642218287001</v>
      </c>
      <c r="J38">
        <v>0.80713290957595296</v>
      </c>
      <c r="K38">
        <v>0.315359903682495</v>
      </c>
      <c r="L38">
        <v>0.29837416037786302</v>
      </c>
      <c r="M38">
        <v>1.05692766184284</v>
      </c>
      <c r="N38">
        <v>0.29054460283315697</v>
      </c>
      <c r="O38" t="s">
        <v>170</v>
      </c>
      <c r="P38" t="s">
        <v>170</v>
      </c>
      <c r="Q38" t="s">
        <v>170</v>
      </c>
      <c r="R38" t="s">
        <v>170</v>
      </c>
      <c r="T38" t="str">
        <f t="shared" si="0"/>
        <v/>
      </c>
      <c r="U38" t="str">
        <f t="shared" si="1"/>
        <v/>
      </c>
      <c r="V38" t="str">
        <f t="shared" si="2"/>
        <v/>
      </c>
      <c r="W38" t="str">
        <f t="shared" si="3"/>
        <v/>
      </c>
    </row>
    <row r="39" spans="1:23" x14ac:dyDescent="0.25">
      <c r="A39">
        <v>38</v>
      </c>
      <c r="B39" t="s">
        <v>54</v>
      </c>
      <c r="C39">
        <v>-3.2598856568755198E-2</v>
      </c>
      <c r="D39">
        <v>0.25174041392770602</v>
      </c>
      <c r="E39">
        <v>-0.129493934089251</v>
      </c>
      <c r="F39">
        <v>0.89696682443699105</v>
      </c>
      <c r="G39">
        <v>-0.111987388269117</v>
      </c>
      <c r="H39">
        <v>0.35642659351862299</v>
      </c>
      <c r="I39">
        <v>-0.31419481684456801</v>
      </c>
      <c r="J39">
        <v>0.75337307906916395</v>
      </c>
      <c r="K39">
        <v>0.145857773237004</v>
      </c>
      <c r="L39">
        <v>0.37705785153191701</v>
      </c>
      <c r="M39">
        <v>0.38683128502539099</v>
      </c>
      <c r="N39">
        <v>0.69888111471274095</v>
      </c>
      <c r="O39" t="s">
        <v>170</v>
      </c>
      <c r="P39" t="s">
        <v>170</v>
      </c>
      <c r="Q39" t="s">
        <v>170</v>
      </c>
      <c r="R39" t="s">
        <v>170</v>
      </c>
      <c r="T39" t="str">
        <f t="shared" si="0"/>
        <v/>
      </c>
      <c r="U39" t="str">
        <f t="shared" si="1"/>
        <v/>
      </c>
      <c r="V39" t="str">
        <f t="shared" si="2"/>
        <v/>
      </c>
      <c r="W39" t="str">
        <f t="shared" si="3"/>
        <v/>
      </c>
    </row>
    <row r="40" spans="1:23" x14ac:dyDescent="0.25">
      <c r="A40">
        <v>39</v>
      </c>
      <c r="B40" t="s">
        <v>58</v>
      </c>
      <c r="C40">
        <v>0.231932084139787</v>
      </c>
      <c r="D40">
        <v>0.22400756729693799</v>
      </c>
      <c r="E40">
        <v>1.0353761122379599</v>
      </c>
      <c r="F40">
        <v>0.30049329707574302</v>
      </c>
      <c r="G40">
        <v>0.199304652133757</v>
      </c>
      <c r="H40">
        <v>0.32786517356831002</v>
      </c>
      <c r="I40">
        <v>0.607886009863843</v>
      </c>
      <c r="J40">
        <v>0.54326307895575099</v>
      </c>
      <c r="K40">
        <v>0.32926376244284</v>
      </c>
      <c r="L40">
        <v>0.31319576542657102</v>
      </c>
      <c r="M40">
        <v>1.0513033661051701</v>
      </c>
      <c r="N40">
        <v>0.29311928159467399</v>
      </c>
      <c r="O40" t="s">
        <v>170</v>
      </c>
      <c r="P40" t="s">
        <v>170</v>
      </c>
      <c r="Q40" t="s">
        <v>170</v>
      </c>
      <c r="R40" t="s">
        <v>170</v>
      </c>
      <c r="T40" t="str">
        <f t="shared" si="0"/>
        <v/>
      </c>
      <c r="U40" t="str">
        <f t="shared" si="1"/>
        <v/>
      </c>
      <c r="V40" t="str">
        <f t="shared" si="2"/>
        <v/>
      </c>
      <c r="W40" t="str">
        <f t="shared" si="3"/>
        <v/>
      </c>
    </row>
    <row r="41" spans="1:23" x14ac:dyDescent="0.25">
      <c r="A41">
        <v>40</v>
      </c>
      <c r="B41" t="s">
        <v>61</v>
      </c>
      <c r="C41">
        <v>9.2665682540679195E-2</v>
      </c>
      <c r="D41">
        <v>0.216635225925981</v>
      </c>
      <c r="E41">
        <v>0.42774983682635698</v>
      </c>
      <c r="F41">
        <v>0.66883326183661296</v>
      </c>
      <c r="G41">
        <v>-6.3351886707774793E-2</v>
      </c>
      <c r="H41">
        <v>0.31898121750863401</v>
      </c>
      <c r="I41">
        <v>-0.19860694997209299</v>
      </c>
      <c r="J41">
        <v>0.842570216625535</v>
      </c>
      <c r="K41">
        <v>0.29264758741378699</v>
      </c>
      <c r="L41">
        <v>0.30061654057645398</v>
      </c>
      <c r="M41">
        <v>0.97349130175144305</v>
      </c>
      <c r="N41">
        <v>0.33030918119680702</v>
      </c>
      <c r="O41" t="s">
        <v>170</v>
      </c>
      <c r="P41" t="s">
        <v>170</v>
      </c>
      <c r="Q41" t="s">
        <v>170</v>
      </c>
      <c r="R41" t="s">
        <v>170</v>
      </c>
      <c r="T41" t="str">
        <f t="shared" si="0"/>
        <v/>
      </c>
      <c r="U41" t="str">
        <f t="shared" si="1"/>
        <v/>
      </c>
      <c r="V41" t="str">
        <f t="shared" si="2"/>
        <v/>
      </c>
      <c r="W41" t="str">
        <f t="shared" si="3"/>
        <v/>
      </c>
    </row>
    <row r="42" spans="1:23" x14ac:dyDescent="0.25">
      <c r="A42">
        <v>41</v>
      </c>
      <c r="B42" t="s">
        <v>64</v>
      </c>
      <c r="C42">
        <v>0.115212419859393</v>
      </c>
      <c r="D42">
        <v>0.25743979197438699</v>
      </c>
      <c r="E42">
        <v>0.44753151397378199</v>
      </c>
      <c r="F42">
        <v>0.65449133925019898</v>
      </c>
      <c r="G42">
        <v>0.288315978221244</v>
      </c>
      <c r="H42">
        <v>0.56919362562937503</v>
      </c>
      <c r="I42">
        <v>0.50653409532203497</v>
      </c>
      <c r="J42">
        <v>0.61248176073210103</v>
      </c>
      <c r="K42">
        <v>0.27241971080189298</v>
      </c>
      <c r="L42">
        <v>0.33028596161954699</v>
      </c>
      <c r="M42">
        <v>0.82479954481289997</v>
      </c>
      <c r="N42">
        <v>0.409485405150743</v>
      </c>
      <c r="O42" t="s">
        <v>170</v>
      </c>
      <c r="P42" t="s">
        <v>170</v>
      </c>
      <c r="Q42" t="s">
        <v>170</v>
      </c>
      <c r="R42" t="s">
        <v>170</v>
      </c>
      <c r="T42" t="str">
        <f t="shared" si="0"/>
        <v/>
      </c>
      <c r="U42" t="str">
        <f t="shared" si="1"/>
        <v/>
      </c>
      <c r="V42" t="str">
        <f t="shared" si="2"/>
        <v/>
      </c>
      <c r="W42" t="str">
        <f t="shared" si="3"/>
        <v/>
      </c>
    </row>
    <row r="43" spans="1:23" x14ac:dyDescent="0.25">
      <c r="A43">
        <v>42</v>
      </c>
      <c r="B43" t="s">
        <v>47</v>
      </c>
      <c r="C43">
        <v>8.8968801682852594E-2</v>
      </c>
      <c r="D43">
        <v>0.25193254490830902</v>
      </c>
      <c r="E43">
        <v>0.353145329894685</v>
      </c>
      <c r="F43">
        <v>0.72397949100093195</v>
      </c>
      <c r="G43">
        <v>-0.17823245602570101</v>
      </c>
      <c r="H43">
        <v>0.37213473033383099</v>
      </c>
      <c r="I43">
        <v>-0.478946041574282</v>
      </c>
      <c r="J43">
        <v>0.63197701550278296</v>
      </c>
      <c r="K43">
        <v>0.42460915136580502</v>
      </c>
      <c r="L43">
        <v>0.34747957113647698</v>
      </c>
      <c r="M43">
        <v>1.22196867567514</v>
      </c>
      <c r="N43">
        <v>0.221719472873772</v>
      </c>
      <c r="O43" t="s">
        <v>170</v>
      </c>
      <c r="P43" t="s">
        <v>170</v>
      </c>
      <c r="Q43" t="s">
        <v>170</v>
      </c>
      <c r="R43" t="s">
        <v>170</v>
      </c>
      <c r="T43" t="str">
        <f t="shared" si="0"/>
        <v/>
      </c>
      <c r="U43" t="str">
        <f t="shared" si="1"/>
        <v/>
      </c>
      <c r="V43" t="str">
        <f t="shared" si="2"/>
        <v/>
      </c>
      <c r="W43" t="str">
        <f t="shared" si="3"/>
        <v/>
      </c>
    </row>
    <row r="44" spans="1:23" x14ac:dyDescent="0.25">
      <c r="A44">
        <v>43</v>
      </c>
      <c r="B44" t="s">
        <v>52</v>
      </c>
      <c r="C44">
        <v>4.2279979772431801E-2</v>
      </c>
      <c r="D44">
        <v>0.35035525147998198</v>
      </c>
      <c r="E44">
        <v>0.12067745408076901</v>
      </c>
      <c r="F44">
        <v>0.90394651750114197</v>
      </c>
      <c r="G44">
        <v>0.3001817811011</v>
      </c>
      <c r="H44">
        <v>0.469354496255939</v>
      </c>
      <c r="I44">
        <v>0.639563024314591</v>
      </c>
      <c r="J44">
        <v>0.52245672771642204</v>
      </c>
      <c r="K44">
        <v>-0.210068243509626</v>
      </c>
      <c r="L44">
        <v>0.56174476236780302</v>
      </c>
      <c r="M44">
        <v>-0.37395674616380897</v>
      </c>
      <c r="N44">
        <v>0.70843649680960497</v>
      </c>
      <c r="O44" t="s">
        <v>170</v>
      </c>
      <c r="P44" t="s">
        <v>170</v>
      </c>
      <c r="Q44" t="s">
        <v>170</v>
      </c>
      <c r="R44" t="s">
        <v>170</v>
      </c>
      <c r="T44" t="str">
        <f t="shared" si="0"/>
        <v/>
      </c>
      <c r="U44" t="str">
        <f t="shared" si="1"/>
        <v/>
      </c>
      <c r="V44" t="str">
        <f t="shared" si="2"/>
        <v/>
      </c>
      <c r="W44" t="str">
        <f t="shared" si="3"/>
        <v/>
      </c>
    </row>
    <row r="45" spans="1:23" x14ac:dyDescent="0.25">
      <c r="A45">
        <v>44</v>
      </c>
      <c r="B45" t="s">
        <v>65</v>
      </c>
      <c r="C45">
        <v>0.15958463002798801</v>
      </c>
      <c r="D45">
        <v>0.242286518846975</v>
      </c>
      <c r="E45">
        <v>0.65866079048657</v>
      </c>
      <c r="F45">
        <v>0.51011361672049704</v>
      </c>
      <c r="G45">
        <v>0.556364458608271</v>
      </c>
      <c r="H45">
        <v>0.75857686982679395</v>
      </c>
      <c r="I45">
        <v>0.73343187847964098</v>
      </c>
      <c r="J45">
        <v>0.46329506197557901</v>
      </c>
      <c r="K45">
        <v>0.33571567756658799</v>
      </c>
      <c r="L45">
        <v>0.31549886586236803</v>
      </c>
      <c r="M45">
        <v>1.0640788728319499</v>
      </c>
      <c r="N45">
        <v>0.28729297079966598</v>
      </c>
      <c r="O45" t="s">
        <v>170</v>
      </c>
      <c r="P45" t="s">
        <v>170</v>
      </c>
      <c r="Q45" t="s">
        <v>170</v>
      </c>
      <c r="R45" t="s">
        <v>170</v>
      </c>
      <c r="T45" t="str">
        <f t="shared" si="0"/>
        <v/>
      </c>
      <c r="U45" t="str">
        <f t="shared" si="1"/>
        <v/>
      </c>
      <c r="V45" t="str">
        <f t="shared" si="2"/>
        <v/>
      </c>
      <c r="W45" t="str">
        <f t="shared" si="3"/>
        <v/>
      </c>
    </row>
    <row r="46" spans="1:23" x14ac:dyDescent="0.25">
      <c r="A46">
        <v>45</v>
      </c>
      <c r="B46" t="s">
        <v>60</v>
      </c>
      <c r="C46">
        <v>9.2132385254283702E-2</v>
      </c>
      <c r="D46">
        <v>0.23534515459442801</v>
      </c>
      <c r="E46">
        <v>0.39147772306192702</v>
      </c>
      <c r="F46">
        <v>0.69544415188519304</v>
      </c>
      <c r="G46">
        <v>-5.8726206660554399E-2</v>
      </c>
      <c r="H46">
        <v>0.33882117396525802</v>
      </c>
      <c r="I46">
        <v>-0.173325078752534</v>
      </c>
      <c r="J46">
        <v>0.862395912018878</v>
      </c>
      <c r="K46">
        <v>0.33130872226207397</v>
      </c>
      <c r="L46">
        <v>0.35071979795839597</v>
      </c>
      <c r="M46">
        <v>0.94465360721203395</v>
      </c>
      <c r="N46">
        <v>0.34483574923763999</v>
      </c>
      <c r="O46" t="s">
        <v>170</v>
      </c>
      <c r="P46" t="s">
        <v>170</v>
      </c>
      <c r="Q46" t="s">
        <v>170</v>
      </c>
      <c r="R46" t="s">
        <v>170</v>
      </c>
      <c r="T46" t="str">
        <f t="shared" si="0"/>
        <v/>
      </c>
      <c r="U46" t="str">
        <f t="shared" si="1"/>
        <v/>
      </c>
      <c r="V46" t="str">
        <f t="shared" si="2"/>
        <v/>
      </c>
      <c r="W46" t="str">
        <f t="shared" si="3"/>
        <v/>
      </c>
    </row>
    <row r="47" spans="1:23" x14ac:dyDescent="0.25">
      <c r="A47">
        <v>46</v>
      </c>
      <c r="B47" t="s">
        <v>53</v>
      </c>
      <c r="C47">
        <v>-0.50615403293459504</v>
      </c>
      <c r="D47">
        <v>0.39354638951409598</v>
      </c>
      <c r="E47">
        <v>-1.2861356282788801</v>
      </c>
      <c r="F47">
        <v>0.19839573182143799</v>
      </c>
      <c r="G47">
        <v>-0.400185724954504</v>
      </c>
      <c r="H47">
        <v>0.52750413381626104</v>
      </c>
      <c r="I47">
        <v>-0.75863997891227097</v>
      </c>
      <c r="J47">
        <v>0.44806795045474901</v>
      </c>
      <c r="K47">
        <v>-0.574722664984053</v>
      </c>
      <c r="L47">
        <v>0.62256890589590497</v>
      </c>
      <c r="M47">
        <v>-0.92314707583572797</v>
      </c>
      <c r="N47">
        <v>0.35593056480966301</v>
      </c>
      <c r="O47" t="s">
        <v>170</v>
      </c>
      <c r="P47" t="s">
        <v>170</v>
      </c>
      <c r="Q47" t="s">
        <v>170</v>
      </c>
      <c r="R47" t="s">
        <v>170</v>
      </c>
      <c r="T47" t="str">
        <f t="shared" si="0"/>
        <v/>
      </c>
      <c r="U47" t="str">
        <f t="shared" si="1"/>
        <v/>
      </c>
      <c r="V47" t="str">
        <f t="shared" si="2"/>
        <v/>
      </c>
      <c r="W47" t="str">
        <f t="shared" si="3"/>
        <v/>
      </c>
    </row>
    <row r="48" spans="1:23" x14ac:dyDescent="0.25">
      <c r="A48">
        <v>47</v>
      </c>
      <c r="B48" t="s">
        <v>59</v>
      </c>
      <c r="C48">
        <v>-6.4759698641760205E-2</v>
      </c>
      <c r="D48">
        <v>0.22672588677637701</v>
      </c>
      <c r="E48">
        <v>-0.28562992767399997</v>
      </c>
      <c r="F48">
        <v>0.77516157899965998</v>
      </c>
      <c r="G48">
        <v>-4.4901727753951903E-2</v>
      </c>
      <c r="H48">
        <v>0.35316039367937502</v>
      </c>
      <c r="I48">
        <v>-0.12714259174463599</v>
      </c>
      <c r="J48">
        <v>0.89882754164300505</v>
      </c>
      <c r="K48">
        <v>1.2488921636929501E-2</v>
      </c>
      <c r="L48">
        <v>0.305847367648034</v>
      </c>
      <c r="M48">
        <v>4.08338372599681E-2</v>
      </c>
      <c r="N48">
        <v>0.96742836361342099</v>
      </c>
      <c r="O48" t="s">
        <v>170</v>
      </c>
      <c r="P48" t="s">
        <v>170</v>
      </c>
      <c r="Q48" t="s">
        <v>170</v>
      </c>
      <c r="R48" t="s">
        <v>170</v>
      </c>
      <c r="T48" t="str">
        <f t="shared" si="0"/>
        <v/>
      </c>
      <c r="U48" t="str">
        <f t="shared" si="1"/>
        <v/>
      </c>
      <c r="V48" t="str">
        <f t="shared" si="2"/>
        <v/>
      </c>
      <c r="W48" t="str">
        <f t="shared" si="3"/>
        <v/>
      </c>
    </row>
    <row r="49" spans="1:23" x14ac:dyDescent="0.25">
      <c r="A49">
        <v>48</v>
      </c>
      <c r="B49" t="s">
        <v>67</v>
      </c>
      <c r="C49">
        <v>0.20670787763033599</v>
      </c>
      <c r="D49">
        <v>0.22087890556696199</v>
      </c>
      <c r="E49">
        <v>0.93584254729870597</v>
      </c>
      <c r="F49">
        <v>0.34935426147951099</v>
      </c>
      <c r="G49">
        <v>0.232942567809653</v>
      </c>
      <c r="H49">
        <v>0.35801352455267699</v>
      </c>
      <c r="I49">
        <v>0.650652983293592</v>
      </c>
      <c r="J49">
        <v>0.51527052003104901</v>
      </c>
      <c r="K49">
        <v>0.349671257729184</v>
      </c>
      <c r="L49">
        <v>0.29853579611607201</v>
      </c>
      <c r="M49">
        <v>1.17128753830656</v>
      </c>
      <c r="N49">
        <v>0.24148321876939599</v>
      </c>
      <c r="O49" t="s">
        <v>170</v>
      </c>
      <c r="P49" t="s">
        <v>170</v>
      </c>
      <c r="Q49" t="s">
        <v>170</v>
      </c>
      <c r="R49" t="s">
        <v>170</v>
      </c>
      <c r="T49" t="str">
        <f t="shared" si="0"/>
        <v/>
      </c>
      <c r="U49" t="str">
        <f t="shared" si="1"/>
        <v/>
      </c>
      <c r="V49" t="str">
        <f t="shared" si="2"/>
        <v/>
      </c>
      <c r="W49" t="str">
        <f t="shared" si="3"/>
        <v/>
      </c>
    </row>
    <row r="50" spans="1:23" x14ac:dyDescent="0.25">
      <c r="A50">
        <v>49</v>
      </c>
      <c r="B50" t="s">
        <v>51</v>
      </c>
      <c r="C50">
        <v>-0.266952254964541</v>
      </c>
      <c r="D50">
        <v>0.38401802412013902</v>
      </c>
      <c r="E50">
        <v>-0.69515553488975401</v>
      </c>
      <c r="F50">
        <v>0.486957834724</v>
      </c>
      <c r="G50">
        <v>-0.51505496674872697</v>
      </c>
      <c r="H50">
        <v>0.51818566823063905</v>
      </c>
      <c r="I50">
        <v>-0.99395834027482499</v>
      </c>
      <c r="J50">
        <v>0.32024314970235201</v>
      </c>
      <c r="K50">
        <v>0.27354977318655899</v>
      </c>
      <c r="L50">
        <v>0.59457082066043399</v>
      </c>
      <c r="M50">
        <v>0.46007937773116198</v>
      </c>
      <c r="N50">
        <v>0.64545924574686597</v>
      </c>
      <c r="O50" t="s">
        <v>170</v>
      </c>
      <c r="P50" t="s">
        <v>170</v>
      </c>
      <c r="Q50" t="s">
        <v>170</v>
      </c>
      <c r="R50" t="s">
        <v>170</v>
      </c>
      <c r="T50" t="str">
        <f t="shared" si="0"/>
        <v/>
      </c>
      <c r="U50" t="str">
        <f t="shared" si="1"/>
        <v/>
      </c>
      <c r="V50" t="str">
        <f t="shared" si="2"/>
        <v/>
      </c>
      <c r="W50" t="str">
        <f t="shared" si="3"/>
        <v/>
      </c>
    </row>
    <row r="51" spans="1:23" x14ac:dyDescent="0.25">
      <c r="A51">
        <v>50</v>
      </c>
      <c r="B51" t="s">
        <v>66</v>
      </c>
      <c r="C51">
        <v>0.15819254237854299</v>
      </c>
      <c r="D51">
        <v>0.225723406120349</v>
      </c>
      <c r="E51">
        <v>0.70082471772643495</v>
      </c>
      <c r="F51">
        <v>0.48341241043560601</v>
      </c>
      <c r="G51">
        <v>5.1419063427639203E-2</v>
      </c>
      <c r="H51">
        <v>0.34317457871371199</v>
      </c>
      <c r="I51">
        <v>0.14983354425717799</v>
      </c>
      <c r="J51">
        <v>0.88089594359853696</v>
      </c>
      <c r="K51">
        <v>0.33040373409544099</v>
      </c>
      <c r="L51">
        <v>0.30678470876712</v>
      </c>
      <c r="M51">
        <v>1.07698892628397</v>
      </c>
      <c r="N51">
        <v>0.28148521290600897</v>
      </c>
      <c r="O51" t="s">
        <v>170</v>
      </c>
      <c r="P51" t="s">
        <v>170</v>
      </c>
      <c r="Q51" t="s">
        <v>170</v>
      </c>
      <c r="R51" t="s">
        <v>170</v>
      </c>
      <c r="T51" t="str">
        <f t="shared" si="0"/>
        <v/>
      </c>
      <c r="U51" t="str">
        <f t="shared" si="1"/>
        <v/>
      </c>
      <c r="V51" t="str">
        <f t="shared" si="2"/>
        <v/>
      </c>
      <c r="W51" t="str">
        <f t="shared" si="3"/>
        <v/>
      </c>
    </row>
    <row r="52" spans="1:23" x14ac:dyDescent="0.25">
      <c r="A52">
        <v>51</v>
      </c>
      <c r="B52" t="s">
        <v>49</v>
      </c>
      <c r="C52">
        <v>4.4317042216415699E-2</v>
      </c>
      <c r="D52">
        <v>0.29672235297607702</v>
      </c>
      <c r="E52">
        <v>0.14935525339403299</v>
      </c>
      <c r="F52">
        <v>0.88127331824216804</v>
      </c>
      <c r="G52">
        <v>-0.11385189853169</v>
      </c>
      <c r="H52">
        <v>0.49874715645244</v>
      </c>
      <c r="I52">
        <v>-0.22827578475135901</v>
      </c>
      <c r="J52">
        <v>0.81943184857437601</v>
      </c>
      <c r="K52">
        <v>0.26730248605217999</v>
      </c>
      <c r="L52">
        <v>0.38321346974429399</v>
      </c>
      <c r="M52">
        <v>0.69752894184680503</v>
      </c>
      <c r="N52">
        <v>0.485471833563144</v>
      </c>
      <c r="O52" t="s">
        <v>170</v>
      </c>
      <c r="P52" t="s">
        <v>170</v>
      </c>
      <c r="Q52" t="s">
        <v>170</v>
      </c>
      <c r="R52" t="s">
        <v>170</v>
      </c>
      <c r="T52" t="str">
        <f t="shared" si="0"/>
        <v/>
      </c>
      <c r="U52" t="str">
        <f t="shared" si="1"/>
        <v/>
      </c>
      <c r="V52" t="str">
        <f t="shared" si="2"/>
        <v/>
      </c>
      <c r="W52" t="str">
        <f t="shared" si="3"/>
        <v/>
      </c>
    </row>
    <row r="53" spans="1:23" x14ac:dyDescent="0.25">
      <c r="A53">
        <v>52</v>
      </c>
      <c r="B53" t="s">
        <v>56</v>
      </c>
      <c r="C53">
        <v>0.35084773593982799</v>
      </c>
      <c r="D53">
        <v>0.26215504519747301</v>
      </c>
      <c r="E53">
        <v>1.3383215099886701</v>
      </c>
      <c r="F53">
        <v>0.18079165288674001</v>
      </c>
      <c r="G53">
        <v>0.28953766735695702</v>
      </c>
      <c r="H53">
        <v>0.356247079541608</v>
      </c>
      <c r="I53">
        <v>0.81274397457380398</v>
      </c>
      <c r="J53">
        <v>0.41636486313654503</v>
      </c>
      <c r="K53">
        <v>0.31868904298334599</v>
      </c>
      <c r="L53">
        <v>0.46199702340052801</v>
      </c>
      <c r="M53">
        <v>0.68980756767140206</v>
      </c>
      <c r="N53">
        <v>0.49031520901411302</v>
      </c>
      <c r="O53" t="s">
        <v>170</v>
      </c>
      <c r="P53" t="s">
        <v>170</v>
      </c>
      <c r="Q53" t="s">
        <v>170</v>
      </c>
      <c r="R53" t="s">
        <v>170</v>
      </c>
      <c r="T53" t="str">
        <f t="shared" si="0"/>
        <v/>
      </c>
      <c r="U53" t="str">
        <f t="shared" si="1"/>
        <v/>
      </c>
      <c r="V53" t="str">
        <f t="shared" si="2"/>
        <v/>
      </c>
      <c r="W53" t="str">
        <f t="shared" si="3"/>
        <v/>
      </c>
    </row>
    <row r="54" spans="1:23" x14ac:dyDescent="0.25">
      <c r="A54">
        <v>53</v>
      </c>
      <c r="B54" t="s">
        <v>55</v>
      </c>
      <c r="C54">
        <v>-1.16144072987233E-3</v>
      </c>
      <c r="D54">
        <v>0.26115769183398502</v>
      </c>
      <c r="E54">
        <v>-4.4472775115911196E-3</v>
      </c>
      <c r="F54">
        <v>0.99645159763278002</v>
      </c>
      <c r="G54">
        <v>-0.31743128181902602</v>
      </c>
      <c r="H54">
        <v>0.36885110911508201</v>
      </c>
      <c r="I54">
        <v>-0.86059462469987402</v>
      </c>
      <c r="J54">
        <v>0.38946134748297201</v>
      </c>
      <c r="K54">
        <v>0.51867522667656196</v>
      </c>
      <c r="L54">
        <v>0.38393411055294702</v>
      </c>
      <c r="M54">
        <v>1.35094854148166</v>
      </c>
      <c r="N54">
        <v>0.17671191716684601</v>
      </c>
      <c r="O54" t="s">
        <v>170</v>
      </c>
      <c r="P54" t="s">
        <v>170</v>
      </c>
      <c r="Q54" t="s">
        <v>170</v>
      </c>
      <c r="R54" t="s">
        <v>170</v>
      </c>
      <c r="T54" t="str">
        <f t="shared" si="0"/>
        <v/>
      </c>
      <c r="U54" t="str">
        <f t="shared" si="1"/>
        <v/>
      </c>
      <c r="V54" t="str">
        <f t="shared" si="2"/>
        <v/>
      </c>
      <c r="W54" t="str">
        <f t="shared" si="3"/>
        <v/>
      </c>
    </row>
    <row r="55" spans="1:23" x14ac:dyDescent="0.25">
      <c r="A55">
        <v>54</v>
      </c>
      <c r="B55" t="s">
        <v>48</v>
      </c>
      <c r="C55">
        <v>0.12881079311125801</v>
      </c>
      <c r="D55">
        <v>0.326658093417248</v>
      </c>
      <c r="E55">
        <v>0.39432910344800598</v>
      </c>
      <c r="F55">
        <v>0.693338078965542</v>
      </c>
      <c r="G55">
        <v>0.29388006212170498</v>
      </c>
      <c r="H55">
        <v>0.418445750226281</v>
      </c>
      <c r="I55">
        <v>0.70231341090878396</v>
      </c>
      <c r="J55">
        <v>0.48248373159026797</v>
      </c>
      <c r="K55">
        <v>-0.44225343696490399</v>
      </c>
      <c r="L55">
        <v>0.61899965836272397</v>
      </c>
      <c r="M55">
        <v>-0.71446475129676201</v>
      </c>
      <c r="N55">
        <v>0.47493984493327202</v>
      </c>
      <c r="O55" t="s">
        <v>170</v>
      </c>
      <c r="P55" t="s">
        <v>170</v>
      </c>
      <c r="Q55" t="s">
        <v>170</v>
      </c>
      <c r="R55" t="s">
        <v>170</v>
      </c>
      <c r="T55" t="str">
        <f t="shared" si="0"/>
        <v/>
      </c>
      <c r="U55" t="str">
        <f t="shared" si="1"/>
        <v/>
      </c>
      <c r="V55" t="str">
        <f t="shared" si="2"/>
        <v/>
      </c>
      <c r="W55" t="str">
        <f t="shared" si="3"/>
        <v/>
      </c>
    </row>
    <row r="56" spans="1:23" x14ac:dyDescent="0.25">
      <c r="A56">
        <v>55</v>
      </c>
      <c r="B56" t="s">
        <v>50</v>
      </c>
      <c r="C56">
        <v>-0.36563522443662699</v>
      </c>
      <c r="D56">
        <v>0.28769101816082798</v>
      </c>
      <c r="E56">
        <v>-1.27093027364596</v>
      </c>
      <c r="F56">
        <v>0.203753455253355</v>
      </c>
      <c r="G56">
        <v>-0.36417773816057902</v>
      </c>
      <c r="H56">
        <v>0.73210508951853603</v>
      </c>
      <c r="I56">
        <v>-0.49743915644689501</v>
      </c>
      <c r="J56">
        <v>0.61887939882481502</v>
      </c>
      <c r="K56">
        <v>-0.28920747988886703</v>
      </c>
      <c r="L56">
        <v>0.34892561116617599</v>
      </c>
      <c r="M56">
        <v>-0.82885139592442003</v>
      </c>
      <c r="N56">
        <v>0.407188501233892</v>
      </c>
      <c r="O56" t="s">
        <v>170</v>
      </c>
      <c r="P56" t="s">
        <v>170</v>
      </c>
      <c r="Q56" t="s">
        <v>170</v>
      </c>
      <c r="R56" t="s">
        <v>170</v>
      </c>
      <c r="T56" t="str">
        <f t="shared" si="0"/>
        <v/>
      </c>
      <c r="U56" t="str">
        <f t="shared" si="1"/>
        <v/>
      </c>
      <c r="V56" t="str">
        <f t="shared" si="2"/>
        <v/>
      </c>
      <c r="W56" t="str">
        <f t="shared" si="3"/>
        <v/>
      </c>
    </row>
    <row r="57" spans="1:23" x14ac:dyDescent="0.25">
      <c r="A57">
        <v>56</v>
      </c>
      <c r="B57" t="s">
        <v>57</v>
      </c>
      <c r="C57">
        <v>-0.13849728715065401</v>
      </c>
      <c r="D57">
        <v>0.28937290350934902</v>
      </c>
      <c r="E57">
        <v>-0.47861180321667202</v>
      </c>
      <c r="F57">
        <v>0.63221481988196704</v>
      </c>
      <c r="G57">
        <v>-7.4136326330487404E-2</v>
      </c>
      <c r="H57">
        <v>0.49491295275091701</v>
      </c>
      <c r="I57">
        <v>-0.14979669842627699</v>
      </c>
      <c r="J57">
        <v>0.88092501424165004</v>
      </c>
      <c r="K57">
        <v>-6.3538666697849105E-2</v>
      </c>
      <c r="L57">
        <v>0.38099789446667098</v>
      </c>
      <c r="M57">
        <v>-0.16676907568424201</v>
      </c>
      <c r="N57">
        <v>0.86755175191643397</v>
      </c>
      <c r="O57" t="s">
        <v>170</v>
      </c>
      <c r="P57" t="s">
        <v>170</v>
      </c>
      <c r="Q57" t="s">
        <v>170</v>
      </c>
      <c r="R57" t="s">
        <v>170</v>
      </c>
      <c r="T57" t="str">
        <f t="shared" si="0"/>
        <v/>
      </c>
      <c r="U57" t="str">
        <f t="shared" si="1"/>
        <v/>
      </c>
      <c r="V57" t="str">
        <f t="shared" si="2"/>
        <v/>
      </c>
      <c r="W57" t="str">
        <f t="shared" si="3"/>
        <v/>
      </c>
    </row>
    <row r="58" spans="1:23" x14ac:dyDescent="0.25">
      <c r="A58">
        <v>57</v>
      </c>
      <c r="B58" t="s">
        <v>63</v>
      </c>
      <c r="C58">
        <v>-0.26635963862319301</v>
      </c>
      <c r="D58">
        <v>0.41227764801993</v>
      </c>
      <c r="E58">
        <v>-0.64606858970515202</v>
      </c>
      <c r="F58">
        <v>0.51823493624940598</v>
      </c>
      <c r="G58">
        <v>-0.25754400005529599</v>
      </c>
      <c r="H58">
        <v>0.70262652393180003</v>
      </c>
      <c r="I58">
        <v>-0.36654465962103899</v>
      </c>
      <c r="J58">
        <v>0.71395869423248803</v>
      </c>
      <c r="K58">
        <v>-4.7161861784791898E-2</v>
      </c>
      <c r="L58">
        <v>0.52762707717591895</v>
      </c>
      <c r="M58">
        <v>-8.9384839832750695E-2</v>
      </c>
      <c r="N58">
        <v>0.92877607130261997</v>
      </c>
      <c r="O58" t="s">
        <v>170</v>
      </c>
      <c r="P58" t="s">
        <v>170</v>
      </c>
      <c r="Q58" t="s">
        <v>170</v>
      </c>
      <c r="R58" t="s">
        <v>170</v>
      </c>
      <c r="T58" t="str">
        <f t="shared" si="0"/>
        <v/>
      </c>
      <c r="U58" t="str">
        <f t="shared" si="1"/>
        <v/>
      </c>
      <c r="V58" t="str">
        <f t="shared" si="2"/>
        <v/>
      </c>
      <c r="W58" t="str">
        <f t="shared" si="3"/>
        <v/>
      </c>
    </row>
    <row r="59" spans="1:23" x14ac:dyDescent="0.25">
      <c r="A59">
        <v>58</v>
      </c>
      <c r="B59" t="s">
        <v>74</v>
      </c>
      <c r="C59">
        <v>-0.44825928010620503</v>
      </c>
      <c r="D59">
        <v>0.345349789867263</v>
      </c>
      <c r="E59">
        <v>-1.2979862541063001</v>
      </c>
      <c r="F59">
        <v>0.194292058497745</v>
      </c>
      <c r="G59">
        <v>-0.18946415081104701</v>
      </c>
      <c r="H59">
        <v>0.62338719745867899</v>
      </c>
      <c r="I59">
        <v>-0.30392691987166698</v>
      </c>
      <c r="J59">
        <v>0.76118356821844801</v>
      </c>
      <c r="K59">
        <v>-0.50349033643915098</v>
      </c>
      <c r="L59">
        <v>0.42722313927184502</v>
      </c>
      <c r="M59">
        <v>-1.17851841381367</v>
      </c>
      <c r="N59">
        <v>0.23858999579442999</v>
      </c>
      <c r="O59" t="s">
        <v>170</v>
      </c>
      <c r="P59" t="s">
        <v>170</v>
      </c>
      <c r="Q59" t="s">
        <v>170</v>
      </c>
      <c r="R59" t="s">
        <v>170</v>
      </c>
      <c r="T59" t="str">
        <f t="shared" si="0"/>
        <v/>
      </c>
      <c r="U59" t="str">
        <f t="shared" si="1"/>
        <v/>
      </c>
      <c r="V59" t="str">
        <f t="shared" si="2"/>
        <v/>
      </c>
      <c r="W59" t="str">
        <f t="shared" si="3"/>
        <v/>
      </c>
    </row>
    <row r="60" spans="1:23" x14ac:dyDescent="0.25">
      <c r="A60">
        <v>59</v>
      </c>
      <c r="B60" t="s">
        <v>71</v>
      </c>
      <c r="C60">
        <v>-0.18192770314089399</v>
      </c>
      <c r="D60">
        <v>0.35713832156647302</v>
      </c>
      <c r="E60">
        <v>-0.50940403802909395</v>
      </c>
      <c r="F60">
        <v>0.61046904650429501</v>
      </c>
      <c r="G60">
        <v>0.119505598696982</v>
      </c>
      <c r="H60">
        <v>0.634905661953726</v>
      </c>
      <c r="I60">
        <v>0.18822575676714001</v>
      </c>
      <c r="J60">
        <v>0.85069968235549798</v>
      </c>
      <c r="K60">
        <v>-0.31786106991433899</v>
      </c>
      <c r="L60">
        <v>0.45137389487250401</v>
      </c>
      <c r="M60">
        <v>-0.70420791615368605</v>
      </c>
      <c r="N60">
        <v>0.48130330190612802</v>
      </c>
      <c r="O60" t="s">
        <v>170</v>
      </c>
      <c r="P60" t="s">
        <v>170</v>
      </c>
      <c r="Q60" t="s">
        <v>170</v>
      </c>
      <c r="R60" t="s">
        <v>170</v>
      </c>
      <c r="T60" t="str">
        <f t="shared" si="0"/>
        <v/>
      </c>
      <c r="U60" t="str">
        <f t="shared" si="1"/>
        <v/>
      </c>
      <c r="V60" t="str">
        <f t="shared" si="2"/>
        <v/>
      </c>
      <c r="W60" t="str">
        <f t="shared" si="3"/>
        <v/>
      </c>
    </row>
    <row r="61" spans="1:23" x14ac:dyDescent="0.25">
      <c r="A61">
        <v>60</v>
      </c>
      <c r="B61" t="s">
        <v>72</v>
      </c>
      <c r="C61">
        <v>-0.226714938420955</v>
      </c>
      <c r="D61">
        <v>0.34339472187388898</v>
      </c>
      <c r="E61">
        <v>-0.66021672431009504</v>
      </c>
      <c r="F61">
        <v>0.50911476131699396</v>
      </c>
      <c r="G61">
        <v>0.184317877409442</v>
      </c>
      <c r="H61">
        <v>0.62167727859208399</v>
      </c>
      <c r="I61">
        <v>0.29648482220046302</v>
      </c>
      <c r="J61">
        <v>0.76685985633949005</v>
      </c>
      <c r="K61">
        <v>-0.553154007593613</v>
      </c>
      <c r="L61">
        <v>0.42407950758940999</v>
      </c>
      <c r="M61">
        <v>-1.3043639168935499</v>
      </c>
      <c r="N61">
        <v>0.192109531854528</v>
      </c>
      <c r="O61" t="s">
        <v>170</v>
      </c>
      <c r="P61" t="s">
        <v>170</v>
      </c>
      <c r="Q61" t="s">
        <v>170</v>
      </c>
      <c r="R61" t="s">
        <v>170</v>
      </c>
      <c r="T61" t="str">
        <f t="shared" si="0"/>
        <v/>
      </c>
      <c r="U61" t="str">
        <f t="shared" si="1"/>
        <v/>
      </c>
      <c r="V61" t="str">
        <f t="shared" si="2"/>
        <v/>
      </c>
      <c r="W61" t="str">
        <f t="shared" si="3"/>
        <v/>
      </c>
    </row>
    <row r="62" spans="1:23" x14ac:dyDescent="0.25">
      <c r="A62">
        <v>61</v>
      </c>
      <c r="B62" t="s">
        <v>79</v>
      </c>
      <c r="C62">
        <v>-0.26748222137413302</v>
      </c>
      <c r="D62">
        <v>0.34142659574230499</v>
      </c>
      <c r="E62">
        <v>-0.78342526537100199</v>
      </c>
      <c r="F62">
        <v>0.43337742433013399</v>
      </c>
      <c r="G62">
        <v>0.25266257260090302</v>
      </c>
      <c r="H62">
        <v>0.62110911105857802</v>
      </c>
      <c r="I62">
        <v>0.40679257171140298</v>
      </c>
      <c r="J62">
        <v>0.68416034299819894</v>
      </c>
      <c r="K62">
        <v>-0.67830515189006302</v>
      </c>
      <c r="L62">
        <v>0.41836217603867398</v>
      </c>
      <c r="M62">
        <v>-1.6213347925299999</v>
      </c>
      <c r="N62">
        <v>0.10494585712363</v>
      </c>
      <c r="O62" t="s">
        <v>170</v>
      </c>
      <c r="P62" t="s">
        <v>170</v>
      </c>
      <c r="Q62" t="s">
        <v>170</v>
      </c>
      <c r="R62" t="s">
        <v>170</v>
      </c>
      <c r="T62" t="str">
        <f t="shared" si="0"/>
        <v/>
      </c>
      <c r="U62" t="str">
        <f t="shared" si="1"/>
        <v/>
      </c>
      <c r="V62" t="str">
        <f t="shared" si="2"/>
        <v/>
      </c>
      <c r="W62" t="str">
        <f t="shared" si="3"/>
        <v/>
      </c>
    </row>
    <row r="63" spans="1:23" x14ac:dyDescent="0.25">
      <c r="A63">
        <v>62</v>
      </c>
      <c r="B63" t="s">
        <v>82</v>
      </c>
      <c r="C63">
        <v>-0.19135808973593399</v>
      </c>
      <c r="D63">
        <v>0.36698060230113599</v>
      </c>
      <c r="E63">
        <v>-0.52143924920290496</v>
      </c>
      <c r="F63">
        <v>0.60206081558199698</v>
      </c>
      <c r="G63">
        <v>0.16265496611663399</v>
      </c>
      <c r="H63">
        <v>0.67314072777329004</v>
      </c>
      <c r="I63">
        <v>0.24163590079401001</v>
      </c>
      <c r="J63">
        <v>0.80906230143924995</v>
      </c>
      <c r="K63">
        <v>-0.50724348913141704</v>
      </c>
      <c r="L63">
        <v>0.44648468897545102</v>
      </c>
      <c r="M63">
        <v>-1.1360826063160001</v>
      </c>
      <c r="N63">
        <v>0.25592199383216702</v>
      </c>
      <c r="O63" t="s">
        <v>170</v>
      </c>
      <c r="P63" t="s">
        <v>170</v>
      </c>
      <c r="Q63" t="s">
        <v>170</v>
      </c>
      <c r="R63" t="s">
        <v>170</v>
      </c>
      <c r="T63" t="str">
        <f t="shared" si="0"/>
        <v/>
      </c>
      <c r="U63" t="str">
        <f t="shared" si="1"/>
        <v/>
      </c>
      <c r="V63" t="str">
        <f t="shared" si="2"/>
        <v/>
      </c>
      <c r="W63" t="str">
        <f t="shared" si="3"/>
        <v/>
      </c>
    </row>
    <row r="64" spans="1:23" x14ac:dyDescent="0.25">
      <c r="A64">
        <v>63</v>
      </c>
      <c r="B64" t="s">
        <v>70</v>
      </c>
      <c r="C64">
        <v>-0.211154468172465</v>
      </c>
      <c r="D64">
        <v>0.36651995198582399</v>
      </c>
      <c r="E64">
        <v>-0.57610634026447605</v>
      </c>
      <c r="F64">
        <v>0.56454330619665105</v>
      </c>
      <c r="G64">
        <v>0.18318564353745001</v>
      </c>
      <c r="H64">
        <v>0.72005897017462195</v>
      </c>
      <c r="I64">
        <v>0.25440366848429902</v>
      </c>
      <c r="J64">
        <v>0.79918371714005798</v>
      </c>
      <c r="K64">
        <v>-0.55731970701650402</v>
      </c>
      <c r="L64">
        <v>0.44033823565803298</v>
      </c>
      <c r="M64">
        <v>-1.2656627607722</v>
      </c>
      <c r="N64">
        <v>0.20563384606513699</v>
      </c>
      <c r="O64" t="s">
        <v>170</v>
      </c>
      <c r="P64" t="s">
        <v>170</v>
      </c>
      <c r="Q64" t="s">
        <v>170</v>
      </c>
      <c r="R64" t="s">
        <v>170</v>
      </c>
      <c r="T64" t="str">
        <f t="shared" si="0"/>
        <v/>
      </c>
      <c r="U64" t="str">
        <f t="shared" si="1"/>
        <v/>
      </c>
      <c r="V64" t="str">
        <f t="shared" si="2"/>
        <v/>
      </c>
      <c r="W64" t="str">
        <f t="shared" si="3"/>
        <v/>
      </c>
    </row>
    <row r="65" spans="1:23" x14ac:dyDescent="0.25">
      <c r="A65">
        <v>64</v>
      </c>
      <c r="B65" t="s">
        <v>68</v>
      </c>
      <c r="C65">
        <v>0.180256752571992</v>
      </c>
      <c r="D65">
        <v>0.42433870055289202</v>
      </c>
      <c r="E65">
        <v>0.42479451517650002</v>
      </c>
      <c r="F65">
        <v>0.67098647637537101</v>
      </c>
      <c r="G65">
        <v>0.75114136588227598</v>
      </c>
      <c r="H65">
        <v>0.714300893281831</v>
      </c>
      <c r="I65">
        <v>1.0515755656291901</v>
      </c>
      <c r="J65">
        <v>0.29299432311568402</v>
      </c>
      <c r="K65">
        <v>-0.21735363193024601</v>
      </c>
      <c r="L65">
        <v>0.557923332146953</v>
      </c>
      <c r="M65">
        <v>-0.38957616469245598</v>
      </c>
      <c r="N65">
        <v>0.69684998011593402</v>
      </c>
      <c r="O65" t="s">
        <v>170</v>
      </c>
      <c r="P65" t="s">
        <v>170</v>
      </c>
      <c r="Q65" t="s">
        <v>170</v>
      </c>
      <c r="R65" t="s">
        <v>170</v>
      </c>
      <c r="T65" t="str">
        <f t="shared" si="0"/>
        <v/>
      </c>
      <c r="U65" t="str">
        <f t="shared" si="1"/>
        <v/>
      </c>
      <c r="V65" t="str">
        <f t="shared" si="2"/>
        <v/>
      </c>
      <c r="W65" t="str">
        <f t="shared" si="3"/>
        <v/>
      </c>
    </row>
    <row r="66" spans="1:23" x14ac:dyDescent="0.25">
      <c r="A66">
        <v>65</v>
      </c>
      <c r="B66" t="s">
        <v>78</v>
      </c>
      <c r="C66">
        <v>-0.18469323636712401</v>
      </c>
      <c r="D66">
        <v>0.337520311047319</v>
      </c>
      <c r="E66">
        <v>-0.54720628750911104</v>
      </c>
      <c r="F66">
        <v>0.58423701703849795</v>
      </c>
      <c r="G66">
        <v>0.16669064911954801</v>
      </c>
      <c r="H66">
        <v>0.61578458009945702</v>
      </c>
      <c r="I66">
        <v>0.27069636770155198</v>
      </c>
      <c r="J66">
        <v>0.78662457070151004</v>
      </c>
      <c r="K66">
        <v>-0.441923776555051</v>
      </c>
      <c r="L66">
        <v>0.41219542587379199</v>
      </c>
      <c r="M66">
        <v>-1.0721219810196601</v>
      </c>
      <c r="N66">
        <v>0.28366524712403601</v>
      </c>
      <c r="O66" t="s">
        <v>170</v>
      </c>
      <c r="P66" t="s">
        <v>170</v>
      </c>
      <c r="Q66" t="s">
        <v>170</v>
      </c>
      <c r="R66" t="s">
        <v>170</v>
      </c>
      <c r="T66" t="str">
        <f t="shared" si="0"/>
        <v/>
      </c>
      <c r="U66" t="str">
        <f t="shared" si="1"/>
        <v/>
      </c>
      <c r="V66" t="str">
        <f t="shared" si="2"/>
        <v/>
      </c>
      <c r="W66" t="str">
        <f t="shared" si="3"/>
        <v/>
      </c>
    </row>
    <row r="67" spans="1:23" x14ac:dyDescent="0.25">
      <c r="A67">
        <v>66</v>
      </c>
      <c r="B67" t="s">
        <v>76</v>
      </c>
      <c r="C67">
        <v>-0.25105917807721501</v>
      </c>
      <c r="D67">
        <v>0.35900048439647603</v>
      </c>
      <c r="E67">
        <v>-0.69932824324534504</v>
      </c>
      <c r="F67">
        <v>0.48434692044263</v>
      </c>
      <c r="G67">
        <v>0.19662225408869999</v>
      </c>
      <c r="H67">
        <v>0.63048644464158599</v>
      </c>
      <c r="I67">
        <v>0.31185801972392002</v>
      </c>
      <c r="J67">
        <v>0.75514842787289305</v>
      </c>
      <c r="K67">
        <v>-0.55563402185542599</v>
      </c>
      <c r="L67">
        <v>0.51363944707410802</v>
      </c>
      <c r="M67">
        <v>-1.08175885832082</v>
      </c>
      <c r="N67">
        <v>0.27935969209285599</v>
      </c>
      <c r="O67" t="s">
        <v>170</v>
      </c>
      <c r="P67" t="s">
        <v>170</v>
      </c>
      <c r="Q67" t="s">
        <v>170</v>
      </c>
      <c r="R67" t="s">
        <v>170</v>
      </c>
      <c r="T67" t="str">
        <f t="shared" ref="T67:T130" si="4">IF(F67&lt;0.001,"***",IF(F67&lt;0.01,"**",IF(F67&lt;0.05,"*",IF(F67&lt;0.1,"^",""))))</f>
        <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75</v>
      </c>
      <c r="C68">
        <v>-0.28205630807374499</v>
      </c>
      <c r="D68">
        <v>0.36896250809553699</v>
      </c>
      <c r="E68">
        <v>-0.76445791072276303</v>
      </c>
      <c r="F68">
        <v>0.44459440958639301</v>
      </c>
      <c r="G68">
        <v>0.133948167638161</v>
      </c>
      <c r="H68">
        <v>0.65806899808153396</v>
      </c>
      <c r="I68">
        <v>0.203547299794793</v>
      </c>
      <c r="J68">
        <v>0.83870727949242296</v>
      </c>
      <c r="K68">
        <v>-0.63176602764660905</v>
      </c>
      <c r="L68">
        <v>0.45817690281513901</v>
      </c>
      <c r="M68">
        <v>-1.3788692179044799</v>
      </c>
      <c r="N68">
        <v>0.16793508048101899</v>
      </c>
      <c r="O68" t="s">
        <v>170</v>
      </c>
      <c r="P68" t="s">
        <v>170</v>
      </c>
      <c r="Q68" t="s">
        <v>170</v>
      </c>
      <c r="R68" t="s">
        <v>170</v>
      </c>
      <c r="T68" t="str">
        <f t="shared" si="4"/>
        <v/>
      </c>
      <c r="U68" t="str">
        <f t="shared" si="5"/>
        <v/>
      </c>
      <c r="V68" t="str">
        <f t="shared" si="6"/>
        <v/>
      </c>
      <c r="W68" t="str">
        <f t="shared" si="7"/>
        <v/>
      </c>
    </row>
    <row r="69" spans="1:23" x14ac:dyDescent="0.25">
      <c r="A69">
        <v>68</v>
      </c>
      <c r="B69" t="s">
        <v>81</v>
      </c>
      <c r="C69">
        <v>-0.248703256166564</v>
      </c>
      <c r="D69">
        <v>0.35270771128575501</v>
      </c>
      <c r="E69">
        <v>-0.70512565563124396</v>
      </c>
      <c r="F69">
        <v>0.48073204184933099</v>
      </c>
      <c r="G69">
        <v>0.25795719765634101</v>
      </c>
      <c r="H69">
        <v>0.63524304244079999</v>
      </c>
      <c r="I69">
        <v>0.40607638403277901</v>
      </c>
      <c r="J69">
        <v>0.68468647723893905</v>
      </c>
      <c r="K69">
        <v>-0.616789394769093</v>
      </c>
      <c r="L69">
        <v>0.434614093989105</v>
      </c>
      <c r="M69">
        <v>-1.41916565362134</v>
      </c>
      <c r="N69">
        <v>0.15585072678286299</v>
      </c>
      <c r="O69" t="s">
        <v>170</v>
      </c>
      <c r="P69" t="s">
        <v>170</v>
      </c>
      <c r="Q69" t="s">
        <v>170</v>
      </c>
      <c r="R69" t="s">
        <v>170</v>
      </c>
      <c r="T69" t="str">
        <f t="shared" si="4"/>
        <v/>
      </c>
      <c r="U69" t="str">
        <f t="shared" si="5"/>
        <v/>
      </c>
      <c r="V69" t="str">
        <f t="shared" si="6"/>
        <v/>
      </c>
      <c r="W69" t="str">
        <f t="shared" si="7"/>
        <v/>
      </c>
    </row>
    <row r="70" spans="1:23" x14ac:dyDescent="0.25">
      <c r="A70">
        <v>69</v>
      </c>
      <c r="B70" t="s">
        <v>84</v>
      </c>
      <c r="C70">
        <v>-0.31977059172120298</v>
      </c>
      <c r="D70">
        <v>0.37001039906442001</v>
      </c>
      <c r="E70">
        <v>-0.86422055307026602</v>
      </c>
      <c r="F70">
        <v>0.38746674367127998</v>
      </c>
      <c r="G70">
        <v>-0.265290566933094</v>
      </c>
      <c r="H70">
        <v>0.71288339896024799</v>
      </c>
      <c r="I70">
        <v>-0.372137389256117</v>
      </c>
      <c r="J70">
        <v>0.70979055962041404</v>
      </c>
      <c r="K70">
        <v>-0.54832121546869494</v>
      </c>
      <c r="L70">
        <v>0.444981554598262</v>
      </c>
      <c r="M70">
        <v>-1.2322335831734199</v>
      </c>
      <c r="N70">
        <v>0.21786184167505099</v>
      </c>
      <c r="O70" t="s">
        <v>170</v>
      </c>
      <c r="P70" t="s">
        <v>170</v>
      </c>
      <c r="Q70" t="s">
        <v>170</v>
      </c>
      <c r="R70" t="s">
        <v>170</v>
      </c>
      <c r="T70" t="str">
        <f t="shared" si="4"/>
        <v/>
      </c>
      <c r="U70" t="str">
        <f t="shared" si="5"/>
        <v/>
      </c>
      <c r="V70" t="str">
        <f t="shared" si="6"/>
        <v/>
      </c>
      <c r="W70" t="str">
        <f t="shared" si="7"/>
        <v/>
      </c>
    </row>
    <row r="71" spans="1:23" x14ac:dyDescent="0.25">
      <c r="A71">
        <v>70</v>
      </c>
      <c r="B71" t="s">
        <v>77</v>
      </c>
      <c r="C71">
        <v>-0.31188153448407802</v>
      </c>
      <c r="D71">
        <v>0.34562997732795098</v>
      </c>
      <c r="E71">
        <v>-0.90235672523320898</v>
      </c>
      <c r="F71">
        <v>0.36686740135808399</v>
      </c>
      <c r="G71">
        <v>0.10834083346870001</v>
      </c>
      <c r="H71">
        <v>0.63185942939850004</v>
      </c>
      <c r="I71">
        <v>0.17146350664076501</v>
      </c>
      <c r="J71">
        <v>0.86385932294732104</v>
      </c>
      <c r="K71">
        <v>-0.634897015944204</v>
      </c>
      <c r="L71">
        <v>0.42180951045375797</v>
      </c>
      <c r="M71">
        <v>-1.50517472984718</v>
      </c>
      <c r="N71">
        <v>0.13227916021512601</v>
      </c>
      <c r="O71" t="s">
        <v>170</v>
      </c>
      <c r="P71" t="s">
        <v>170</v>
      </c>
      <c r="Q71" t="s">
        <v>170</v>
      </c>
      <c r="R71" t="s">
        <v>170</v>
      </c>
      <c r="T71" t="str">
        <f t="shared" si="4"/>
        <v/>
      </c>
      <c r="U71" t="str">
        <f t="shared" si="5"/>
        <v/>
      </c>
      <c r="V71" t="str">
        <f t="shared" si="6"/>
        <v/>
      </c>
      <c r="W71" t="str">
        <f t="shared" si="7"/>
        <v/>
      </c>
    </row>
    <row r="72" spans="1:23" x14ac:dyDescent="0.25">
      <c r="A72">
        <v>71</v>
      </c>
      <c r="B72" t="s">
        <v>80</v>
      </c>
      <c r="C72">
        <v>-0.187540408015614</v>
      </c>
      <c r="D72">
        <v>0.37262271606500103</v>
      </c>
      <c r="E72">
        <v>-0.50329837642775099</v>
      </c>
      <c r="F72">
        <v>0.61475450776579299</v>
      </c>
      <c r="G72">
        <v>0.29324211458203697</v>
      </c>
      <c r="H72">
        <v>0.64290502106480996</v>
      </c>
      <c r="I72">
        <v>0.45612042988302598</v>
      </c>
      <c r="J72">
        <v>0.64830337985464603</v>
      </c>
      <c r="K72">
        <v>-0.84546095609956695</v>
      </c>
      <c r="L72">
        <v>0.55900852815546698</v>
      </c>
      <c r="M72">
        <v>-1.51242944162103</v>
      </c>
      <c r="N72">
        <v>0.13042464979406701</v>
      </c>
      <c r="O72" t="s">
        <v>170</v>
      </c>
      <c r="P72" t="s">
        <v>170</v>
      </c>
      <c r="Q72" t="s">
        <v>170</v>
      </c>
      <c r="R72" t="s">
        <v>170</v>
      </c>
      <c r="T72" t="str">
        <f t="shared" si="4"/>
        <v/>
      </c>
      <c r="U72" t="str">
        <f t="shared" si="5"/>
        <v/>
      </c>
      <c r="V72" t="str">
        <f t="shared" si="6"/>
        <v/>
      </c>
      <c r="W72" t="str">
        <f t="shared" si="7"/>
        <v/>
      </c>
    </row>
    <row r="73" spans="1:23" x14ac:dyDescent="0.25">
      <c r="A73">
        <v>72</v>
      </c>
      <c r="B73" t="s">
        <v>83</v>
      </c>
      <c r="C73">
        <v>0.45466787684460003</v>
      </c>
      <c r="D73">
        <v>0.62651982845826804</v>
      </c>
      <c r="E73">
        <v>0.72570389027182303</v>
      </c>
      <c r="F73">
        <v>0.468020316397944</v>
      </c>
      <c r="G73">
        <v>0.57063980490102295</v>
      </c>
      <c r="H73">
        <v>1.0230389982000301</v>
      </c>
      <c r="I73">
        <v>0.55778890727042396</v>
      </c>
      <c r="J73">
        <v>0.57698853829654495</v>
      </c>
      <c r="K73">
        <v>0.36523078939187797</v>
      </c>
      <c r="L73">
        <v>0.82176709271373605</v>
      </c>
      <c r="M73">
        <v>0.44444562532404402</v>
      </c>
      <c r="N73">
        <v>0.65672043296793903</v>
      </c>
      <c r="O73" t="s">
        <v>170</v>
      </c>
      <c r="P73" t="s">
        <v>170</v>
      </c>
      <c r="Q73" t="s">
        <v>170</v>
      </c>
      <c r="R73" t="s">
        <v>170</v>
      </c>
      <c r="T73" t="str">
        <f t="shared" si="4"/>
        <v/>
      </c>
      <c r="U73" t="str">
        <f t="shared" si="5"/>
        <v/>
      </c>
      <c r="V73" t="str">
        <f t="shared" si="6"/>
        <v/>
      </c>
      <c r="W73" t="str">
        <f t="shared" si="7"/>
        <v/>
      </c>
    </row>
    <row r="74" spans="1:23" x14ac:dyDescent="0.25">
      <c r="A74">
        <v>73</v>
      </c>
      <c r="B74" t="s">
        <v>69</v>
      </c>
      <c r="C74" s="1">
        <v>9.4833392566610693E-5</v>
      </c>
      <c r="D74">
        <v>0.47779237541031799</v>
      </c>
      <c r="E74">
        <v>1.9848243179931401E-4</v>
      </c>
      <c r="F74">
        <v>0.99984163393311698</v>
      </c>
      <c r="G74">
        <v>0.667869879648474</v>
      </c>
      <c r="H74">
        <v>0.84697785903748102</v>
      </c>
      <c r="I74">
        <v>0.78853286720794902</v>
      </c>
      <c r="J74">
        <v>0.43038508139241599</v>
      </c>
      <c r="K74">
        <v>-0.45215283817414598</v>
      </c>
      <c r="L74">
        <v>0.59078629805031901</v>
      </c>
      <c r="M74">
        <v>-0.76534076647734794</v>
      </c>
      <c r="N74">
        <v>0.44406865477622098</v>
      </c>
      <c r="O74" t="s">
        <v>170</v>
      </c>
      <c r="P74" t="s">
        <v>170</v>
      </c>
      <c r="Q74" t="s">
        <v>170</v>
      </c>
      <c r="R74" t="s">
        <v>170</v>
      </c>
      <c r="T74" t="str">
        <f t="shared" si="4"/>
        <v/>
      </c>
      <c r="U74" t="str">
        <f t="shared" si="5"/>
        <v/>
      </c>
      <c r="V74" t="str">
        <f t="shared" si="6"/>
        <v/>
      </c>
      <c r="W74" t="str">
        <f t="shared" si="7"/>
        <v/>
      </c>
    </row>
    <row r="75" spans="1:23" x14ac:dyDescent="0.25">
      <c r="A75">
        <v>74</v>
      </c>
      <c r="B75" t="s">
        <v>73</v>
      </c>
      <c r="C75">
        <v>-0.125826325155772</v>
      </c>
      <c r="D75">
        <v>0.50773528574340998</v>
      </c>
      <c r="E75">
        <v>-0.24781875258392</v>
      </c>
      <c r="F75">
        <v>0.80427464496720102</v>
      </c>
      <c r="G75">
        <v>-0.66045671701239494</v>
      </c>
      <c r="H75">
        <v>1.24270402914025</v>
      </c>
      <c r="I75">
        <v>-0.53146743031751997</v>
      </c>
      <c r="J75">
        <v>0.595094905247044</v>
      </c>
      <c r="K75">
        <v>-0.19861458707139101</v>
      </c>
      <c r="L75">
        <v>0.58544380961847997</v>
      </c>
      <c r="M75">
        <v>-0.33925473941013001</v>
      </c>
      <c r="N75">
        <v>0.73441783560213902</v>
      </c>
      <c r="O75" t="s">
        <v>170</v>
      </c>
      <c r="P75" t="s">
        <v>170</v>
      </c>
      <c r="Q75" t="s">
        <v>170</v>
      </c>
      <c r="R75" t="s">
        <v>170</v>
      </c>
      <c r="T75" t="str">
        <f t="shared" si="4"/>
        <v/>
      </c>
      <c r="U75" t="str">
        <f t="shared" si="5"/>
        <v/>
      </c>
      <c r="V75" t="str">
        <f t="shared" si="6"/>
        <v/>
      </c>
      <c r="W75" t="str">
        <f t="shared" si="7"/>
        <v/>
      </c>
    </row>
    <row r="76" spans="1:23" x14ac:dyDescent="0.25">
      <c r="A76">
        <v>75</v>
      </c>
      <c r="B76" t="s">
        <v>184</v>
      </c>
      <c r="C76">
        <v>1.6799575174284</v>
      </c>
      <c r="D76">
        <v>6.3263239304504906E-2</v>
      </c>
      <c r="E76">
        <v>26.555034738930399</v>
      </c>
      <c r="F76" s="1">
        <v>2.2464037431356401E-155</v>
      </c>
      <c r="G76">
        <v>1.79824114950761</v>
      </c>
      <c r="H76">
        <v>9.2136463495155002E-2</v>
      </c>
      <c r="I76">
        <v>19.517149685283599</v>
      </c>
      <c r="J76" s="1">
        <v>7.8496886160154999E-85</v>
      </c>
      <c r="K76">
        <v>1.5752673672612001</v>
      </c>
      <c r="L76">
        <v>8.7178983572525195E-2</v>
      </c>
      <c r="M76">
        <v>18.0693477109734</v>
      </c>
      <c r="N76" s="1">
        <v>5.55667778962858E-73</v>
      </c>
      <c r="O76">
        <v>1.67853921343486</v>
      </c>
      <c r="P76">
        <v>6.3247911081148703E-2</v>
      </c>
      <c r="Q76">
        <v>26.5390458711158</v>
      </c>
      <c r="R76" s="1">
        <v>3.4362759304441601E-155</v>
      </c>
      <c r="T76" t="str">
        <f t="shared" si="4"/>
        <v>***</v>
      </c>
      <c r="U76" t="str">
        <f t="shared" si="5"/>
        <v>***</v>
      </c>
      <c r="V76" t="str">
        <f t="shared" si="6"/>
        <v>***</v>
      </c>
      <c r="W76" t="str">
        <f t="shared" si="7"/>
        <v>***</v>
      </c>
    </row>
    <row r="77" spans="1:23" x14ac:dyDescent="0.25">
      <c r="A77">
        <v>76</v>
      </c>
      <c r="B77" t="s">
        <v>174</v>
      </c>
      <c r="C77">
        <v>1.4022347694862101</v>
      </c>
      <c r="D77">
        <v>8.5639966527754796E-2</v>
      </c>
      <c r="E77">
        <v>16.373602493547999</v>
      </c>
      <c r="F77" s="1">
        <v>2.9521054296975998E-60</v>
      </c>
      <c r="G77">
        <v>1.47080084182927</v>
      </c>
      <c r="H77">
        <v>0.12807776107037699</v>
      </c>
      <c r="I77">
        <v>11.483655160251301</v>
      </c>
      <c r="J77" s="1">
        <v>1.59396473393421E-30</v>
      </c>
      <c r="K77">
        <v>1.3650718843862</v>
      </c>
      <c r="L77">
        <v>0.11540458997431501</v>
      </c>
      <c r="M77">
        <v>11.8285753165452</v>
      </c>
      <c r="N77" s="1">
        <v>2.7781704651082498E-32</v>
      </c>
      <c r="O77">
        <v>1.3930993327596499</v>
      </c>
      <c r="P77">
        <v>8.5599558501059103E-2</v>
      </c>
      <c r="Q77">
        <v>16.274608854932598</v>
      </c>
      <c r="R77" s="1">
        <v>1.4947152808955699E-59</v>
      </c>
      <c r="T77" t="str">
        <f t="shared" si="4"/>
        <v>***</v>
      </c>
      <c r="U77" t="str">
        <f t="shared" si="5"/>
        <v>***</v>
      </c>
      <c r="V77" t="str">
        <f t="shared" si="6"/>
        <v>***</v>
      </c>
      <c r="W77" t="str">
        <f t="shared" si="7"/>
        <v>***</v>
      </c>
    </row>
    <row r="78" spans="1:23" x14ac:dyDescent="0.25">
      <c r="A78">
        <v>77</v>
      </c>
      <c r="B78" t="s">
        <v>175</v>
      </c>
      <c r="C78">
        <v>0.54372719836067596</v>
      </c>
      <c r="D78">
        <v>0.113495602301632</v>
      </c>
      <c r="E78">
        <v>4.7907336260980102</v>
      </c>
      <c r="F78" s="1">
        <v>1.6617261229417799E-6</v>
      </c>
      <c r="G78">
        <v>0.62554076489618904</v>
      </c>
      <c r="H78">
        <v>0.16943929197832899</v>
      </c>
      <c r="I78">
        <v>3.6918282506527098</v>
      </c>
      <c r="J78">
        <v>2.2264780283735001E-4</v>
      </c>
      <c r="K78">
        <v>0.496505534794075</v>
      </c>
      <c r="L78">
        <v>0.15302300806956801</v>
      </c>
      <c r="M78">
        <v>3.2446462859255298</v>
      </c>
      <c r="N78">
        <v>1.17596597748391E-3</v>
      </c>
      <c r="O78">
        <v>0.53381631986979305</v>
      </c>
      <c r="P78">
        <v>0.113461803402936</v>
      </c>
      <c r="Q78">
        <v>4.7048108161480204</v>
      </c>
      <c r="R78" s="1">
        <v>2.5410147195003301E-6</v>
      </c>
      <c r="T78" t="str">
        <f t="shared" si="4"/>
        <v>***</v>
      </c>
      <c r="U78" t="str">
        <f t="shared" si="5"/>
        <v>***</v>
      </c>
      <c r="V78" t="str">
        <f t="shared" si="6"/>
        <v>**</v>
      </c>
      <c r="W78" t="str">
        <f t="shared" si="7"/>
        <v>***</v>
      </c>
    </row>
    <row r="79" spans="1:23" x14ac:dyDescent="0.25">
      <c r="A79">
        <v>78</v>
      </c>
      <c r="B79" t="s">
        <v>176</v>
      </c>
      <c r="C79">
        <v>1.4122944125604</v>
      </c>
      <c r="D79">
        <v>9.1114551279289704E-2</v>
      </c>
      <c r="E79">
        <v>15.500207077038199</v>
      </c>
      <c r="F79" s="1">
        <v>3.45775936367331E-54</v>
      </c>
      <c r="G79">
        <v>1.6099865284899899</v>
      </c>
      <c r="H79">
        <v>0.13239536082474601</v>
      </c>
      <c r="I79">
        <v>12.160445188265699</v>
      </c>
      <c r="J79" s="1">
        <v>5.0482821444184499E-34</v>
      </c>
      <c r="K79">
        <v>1.2669703029375401</v>
      </c>
      <c r="L79">
        <v>0.125944208666284</v>
      </c>
      <c r="M79">
        <v>10.0597742155389</v>
      </c>
      <c r="N79" s="1">
        <v>8.3188913322925893E-24</v>
      </c>
      <c r="O79">
        <v>1.4013091601989101</v>
      </c>
      <c r="P79">
        <v>9.1067466875367306E-2</v>
      </c>
      <c r="Q79">
        <v>15.3875934873285</v>
      </c>
      <c r="R79" s="1">
        <v>1.9827022135389999E-53</v>
      </c>
      <c r="T79" t="str">
        <f t="shared" si="4"/>
        <v>***</v>
      </c>
      <c r="U79" t="str">
        <f t="shared" si="5"/>
        <v>***</v>
      </c>
      <c r="V79" t="str">
        <f t="shared" si="6"/>
        <v>***</v>
      </c>
      <c r="W79" t="str">
        <f t="shared" si="7"/>
        <v>***</v>
      </c>
    </row>
    <row r="80" spans="1:23" x14ac:dyDescent="0.25">
      <c r="A80">
        <v>79</v>
      </c>
      <c r="B80" t="s">
        <v>177</v>
      </c>
      <c r="C80">
        <v>0.87579941464989297</v>
      </c>
      <c r="D80">
        <v>0.110798722934819</v>
      </c>
      <c r="E80">
        <v>7.9044179522277798</v>
      </c>
      <c r="F80" s="1">
        <v>2.6918841206341001E-15</v>
      </c>
      <c r="G80">
        <v>0.98764634494120496</v>
      </c>
      <c r="H80">
        <v>0.16493656987637201</v>
      </c>
      <c r="I80">
        <v>5.9880373751042297</v>
      </c>
      <c r="J80" s="1">
        <v>2.123882647218E-9</v>
      </c>
      <c r="K80">
        <v>0.80661539425825002</v>
      </c>
      <c r="L80">
        <v>0.149762911651104</v>
      </c>
      <c r="M80">
        <v>5.3859489333206101</v>
      </c>
      <c r="N80" s="1">
        <v>7.2063422852776397E-8</v>
      </c>
      <c r="O80">
        <v>0.863355421042451</v>
      </c>
      <c r="P80">
        <v>0.11075499998612399</v>
      </c>
      <c r="Q80">
        <v>7.7951823497866499</v>
      </c>
      <c r="R80" s="1">
        <v>6.4315532807142603E-15</v>
      </c>
      <c r="T80" t="str">
        <f t="shared" si="4"/>
        <v>***</v>
      </c>
      <c r="U80" t="str">
        <f t="shared" si="5"/>
        <v>***</v>
      </c>
      <c r="V80" t="str">
        <f t="shared" si="6"/>
        <v>***</v>
      </c>
      <c r="W80" t="str">
        <f t="shared" si="7"/>
        <v>***</v>
      </c>
    </row>
    <row r="81" spans="1:23" x14ac:dyDescent="0.25">
      <c r="A81">
        <v>80</v>
      </c>
      <c r="B81" t="s">
        <v>178</v>
      </c>
      <c r="C81">
        <v>0.491526152323288</v>
      </c>
      <c r="D81">
        <v>0.13027849772945599</v>
      </c>
      <c r="E81">
        <v>3.77288778186574</v>
      </c>
      <c r="F81">
        <v>1.6136888000314599E-4</v>
      </c>
      <c r="G81">
        <v>0.45687196991323298</v>
      </c>
      <c r="H81">
        <v>0.20522783284667501</v>
      </c>
      <c r="I81">
        <v>2.2261696358435001</v>
      </c>
      <c r="J81">
        <v>2.6002820992150601E-2</v>
      </c>
      <c r="K81">
        <v>0.52951173442417399</v>
      </c>
      <c r="L81">
        <v>0.16920157517974199</v>
      </c>
      <c r="M81">
        <v>3.1294728424465199</v>
      </c>
      <c r="N81">
        <v>1.75120259289617E-3</v>
      </c>
      <c r="O81">
        <v>0.47928844657159397</v>
      </c>
      <c r="P81">
        <v>0.13023942371566299</v>
      </c>
      <c r="Q81">
        <v>3.68005656734148</v>
      </c>
      <c r="R81">
        <v>2.33182220849002E-4</v>
      </c>
      <c r="T81" t="str">
        <f t="shared" si="4"/>
        <v>***</v>
      </c>
      <c r="U81" t="str">
        <f t="shared" si="5"/>
        <v>*</v>
      </c>
      <c r="V81" t="str">
        <f t="shared" si="6"/>
        <v>**</v>
      </c>
      <c r="W81" t="str">
        <f t="shared" si="7"/>
        <v>***</v>
      </c>
    </row>
    <row r="82" spans="1:23" x14ac:dyDescent="0.25">
      <c r="A82">
        <v>81</v>
      </c>
      <c r="B82" t="s">
        <v>179</v>
      </c>
      <c r="C82">
        <v>1.1672592300157201</v>
      </c>
      <c r="D82">
        <v>0.106847386982171</v>
      </c>
      <c r="E82">
        <v>10.9245463364536</v>
      </c>
      <c r="F82" s="1">
        <v>8.7978938473042893E-28</v>
      </c>
      <c r="G82">
        <v>1.21758820218469</v>
      </c>
      <c r="H82">
        <v>0.161864126012389</v>
      </c>
      <c r="I82">
        <v>7.5222857107416896</v>
      </c>
      <c r="J82" s="1">
        <v>5.3826795652709899E-14</v>
      </c>
      <c r="K82">
        <v>1.1486545987971499</v>
      </c>
      <c r="L82">
        <v>0.14253376304193599</v>
      </c>
      <c r="M82">
        <v>8.0588246200950504</v>
      </c>
      <c r="N82" s="1">
        <v>7.7031521872468598E-16</v>
      </c>
      <c r="O82">
        <v>1.15345552960779</v>
      </c>
      <c r="P82">
        <v>0.10679419057231899</v>
      </c>
      <c r="Q82">
        <v>10.800732918394999</v>
      </c>
      <c r="R82" s="1">
        <v>3.4146688951940097E-27</v>
      </c>
      <c r="T82" t="str">
        <f t="shared" si="4"/>
        <v>***</v>
      </c>
      <c r="U82" t="str">
        <f t="shared" si="5"/>
        <v>***</v>
      </c>
      <c r="V82" t="str">
        <f t="shared" si="6"/>
        <v>***</v>
      </c>
      <c r="W82" t="str">
        <f t="shared" si="7"/>
        <v>***</v>
      </c>
    </row>
    <row r="83" spans="1:23" x14ac:dyDescent="0.25">
      <c r="A83">
        <v>82</v>
      </c>
      <c r="B83" t="s">
        <v>195</v>
      </c>
      <c r="C83">
        <v>1.4892169211397099</v>
      </c>
      <c r="D83">
        <v>6.6610333991879794E-2</v>
      </c>
      <c r="E83">
        <v>22.357145384096899</v>
      </c>
      <c r="F83" s="1">
        <v>1.02886609426894E-110</v>
      </c>
      <c r="G83">
        <v>1.5549035141993099</v>
      </c>
      <c r="H83">
        <v>9.74889644843243E-2</v>
      </c>
      <c r="I83">
        <v>15.949533595151999</v>
      </c>
      <c r="J83" s="1">
        <v>2.8703251148819901E-57</v>
      </c>
      <c r="K83">
        <v>1.4398736077810499</v>
      </c>
      <c r="L83">
        <v>9.1326167979093403E-2</v>
      </c>
      <c r="M83">
        <v>15.766276409524499</v>
      </c>
      <c r="N83" s="1">
        <v>5.3088829494512097E-56</v>
      </c>
      <c r="O83">
        <v>1.4866982103950099</v>
      </c>
      <c r="P83">
        <v>6.6591756856752796E-2</v>
      </c>
      <c r="Q83">
        <v>22.325559206871301</v>
      </c>
      <c r="R83" s="1">
        <v>2.0866155921080999E-110</v>
      </c>
      <c r="T83" t="str">
        <f t="shared" si="4"/>
        <v>***</v>
      </c>
      <c r="U83" t="str">
        <f t="shared" si="5"/>
        <v>***</v>
      </c>
      <c r="V83" t="str">
        <f t="shared" si="6"/>
        <v>***</v>
      </c>
      <c r="W83" t="str">
        <f t="shared" si="7"/>
        <v>***</v>
      </c>
    </row>
    <row r="84" spans="1:23" x14ac:dyDescent="0.25">
      <c r="A84">
        <v>83</v>
      </c>
      <c r="B84" t="s">
        <v>206</v>
      </c>
      <c r="C84">
        <v>1.7498543392300501</v>
      </c>
      <c r="D84">
        <v>6.7201053158089705E-2</v>
      </c>
      <c r="E84">
        <v>26.039091011171099</v>
      </c>
      <c r="F84" s="1">
        <v>1.78816293079286E-149</v>
      </c>
      <c r="G84">
        <v>1.9348133629397299</v>
      </c>
      <c r="H84">
        <v>9.7660666944924701E-2</v>
      </c>
      <c r="I84">
        <v>19.811592767750199</v>
      </c>
      <c r="J84" s="1">
        <v>2.3648361356483498E-87</v>
      </c>
      <c r="K84">
        <v>1.59516197019159</v>
      </c>
      <c r="L84">
        <v>9.2915565918364904E-2</v>
      </c>
      <c r="M84">
        <v>17.167865840617999</v>
      </c>
      <c r="N84" s="1">
        <v>4.62100442841051E-66</v>
      </c>
      <c r="O84">
        <v>1.7469295729860801</v>
      </c>
      <c r="P84">
        <v>6.7178018863379804E-2</v>
      </c>
      <c r="Q84">
        <v>26.004481860931602</v>
      </c>
      <c r="R84" s="1">
        <v>4.4066149986010099E-149</v>
      </c>
      <c r="T84" t="str">
        <f t="shared" si="4"/>
        <v>***</v>
      </c>
      <c r="U84" t="str">
        <f t="shared" si="5"/>
        <v>***</v>
      </c>
      <c r="V84" t="str">
        <f t="shared" si="6"/>
        <v>***</v>
      </c>
      <c r="W84" t="str">
        <f t="shared" si="7"/>
        <v>***</v>
      </c>
    </row>
    <row r="85" spans="1:23" x14ac:dyDescent="0.25">
      <c r="A85">
        <v>84</v>
      </c>
      <c r="B85" t="s">
        <v>217</v>
      </c>
      <c r="C85">
        <v>1.1518044556125</v>
      </c>
      <c r="D85">
        <v>7.6356975393763599E-2</v>
      </c>
      <c r="E85">
        <v>15.0844693582057</v>
      </c>
      <c r="F85" s="1">
        <v>2.0491544567225901E-51</v>
      </c>
      <c r="G85">
        <v>1.1514248146366901</v>
      </c>
      <c r="H85">
        <v>0.114047730110477</v>
      </c>
      <c r="I85">
        <v>10.095990630600999</v>
      </c>
      <c r="J85" s="1">
        <v>5.75470670947648E-24</v>
      </c>
      <c r="K85">
        <v>1.16255613464823</v>
      </c>
      <c r="L85">
        <v>0.103014944905226</v>
      </c>
      <c r="M85">
        <v>11.2853153075779</v>
      </c>
      <c r="N85" s="1">
        <v>1.55084479134266E-29</v>
      </c>
      <c r="O85">
        <v>1.14804145335142</v>
      </c>
      <c r="P85">
        <v>7.6331640172592502E-2</v>
      </c>
      <c r="Q85">
        <v>15.0401779754188</v>
      </c>
      <c r="R85" s="1">
        <v>4.0047195993160997E-51</v>
      </c>
      <c r="T85" t="str">
        <f t="shared" si="4"/>
        <v>***</v>
      </c>
      <c r="U85" t="str">
        <f t="shared" si="5"/>
        <v>***</v>
      </c>
      <c r="V85" t="str">
        <f t="shared" si="6"/>
        <v>***</v>
      </c>
      <c r="W85" t="str">
        <f t="shared" si="7"/>
        <v>***</v>
      </c>
    </row>
    <row r="86" spans="1:23" x14ac:dyDescent="0.25">
      <c r="A86">
        <v>85</v>
      </c>
      <c r="B86" t="s">
        <v>228</v>
      </c>
      <c r="C86">
        <v>1.13220351582016</v>
      </c>
      <c r="D86">
        <v>7.9383452241126098E-2</v>
      </c>
      <c r="E86">
        <v>14.262462564378099</v>
      </c>
      <c r="F86" s="1">
        <v>3.7498492765535298E-46</v>
      </c>
      <c r="G86">
        <v>1.28813455936048</v>
      </c>
      <c r="H86">
        <v>0.115266390272474</v>
      </c>
      <c r="I86">
        <v>11.175283240114499</v>
      </c>
      <c r="J86" s="1">
        <v>5.3878216917435304E-29</v>
      </c>
      <c r="K86">
        <v>1.01272964408939</v>
      </c>
      <c r="L86">
        <v>0.109733192172876</v>
      </c>
      <c r="M86">
        <v>9.2290183492877809</v>
      </c>
      <c r="N86" s="1">
        <v>2.7312341230214302E-20</v>
      </c>
      <c r="O86">
        <v>1.1274246227071301</v>
      </c>
      <c r="P86">
        <v>7.9356973288236196E-2</v>
      </c>
      <c r="Q86">
        <v>14.2070013004675</v>
      </c>
      <c r="R86" s="1">
        <v>8.2900046290032399E-46</v>
      </c>
      <c r="T86" t="str">
        <f t="shared" si="4"/>
        <v>***</v>
      </c>
      <c r="U86" t="str">
        <f t="shared" si="5"/>
        <v>***</v>
      </c>
      <c r="V86" t="str">
        <f t="shared" si="6"/>
        <v>***</v>
      </c>
      <c r="W86" t="str">
        <f t="shared" si="7"/>
        <v>***</v>
      </c>
    </row>
    <row r="87" spans="1:23" x14ac:dyDescent="0.25">
      <c r="A87">
        <v>86</v>
      </c>
      <c r="B87" t="s">
        <v>230</v>
      </c>
      <c r="C87">
        <v>0.67609660917999903</v>
      </c>
      <c r="D87">
        <v>9.15622742644744E-2</v>
      </c>
      <c r="E87">
        <v>7.3840084752276702</v>
      </c>
      <c r="F87" s="1">
        <v>1.5359366328289699E-13</v>
      </c>
      <c r="G87">
        <v>0.86990708146888795</v>
      </c>
      <c r="H87">
        <v>0.131364714364236</v>
      </c>
      <c r="I87">
        <v>6.6220756896474704</v>
      </c>
      <c r="J87" s="1">
        <v>3.5418960166300002E-11</v>
      </c>
      <c r="K87">
        <v>0.51951828509124398</v>
      </c>
      <c r="L87">
        <v>0.12809795925546</v>
      </c>
      <c r="M87">
        <v>4.0556327993890404</v>
      </c>
      <c r="N87" s="1">
        <v>4.9998755293932403E-5</v>
      </c>
      <c r="O87">
        <v>0.66997276249472604</v>
      </c>
      <c r="P87">
        <v>9.1534946169040801E-2</v>
      </c>
      <c r="Q87">
        <v>7.31931126345411</v>
      </c>
      <c r="R87" s="1">
        <v>2.4924685986208299E-13</v>
      </c>
      <c r="T87" t="str">
        <f t="shared" si="4"/>
        <v>***</v>
      </c>
      <c r="U87" t="str">
        <f t="shared" si="5"/>
        <v>***</v>
      </c>
      <c r="V87" t="str">
        <f t="shared" si="6"/>
        <v>***</v>
      </c>
      <c r="W87" t="str">
        <f t="shared" si="7"/>
        <v>***</v>
      </c>
    </row>
    <row r="88" spans="1:23" x14ac:dyDescent="0.25">
      <c r="A88">
        <v>87</v>
      </c>
      <c r="B88" t="s">
        <v>231</v>
      </c>
      <c r="C88">
        <v>1.5426804547745501</v>
      </c>
      <c r="D88">
        <v>7.7852201463352297E-2</v>
      </c>
      <c r="E88">
        <v>19.815502012499199</v>
      </c>
      <c r="F88" s="1">
        <v>2.1881499545218299E-87</v>
      </c>
      <c r="G88">
        <v>1.6675159669222599</v>
      </c>
      <c r="H88">
        <v>0.114562622240769</v>
      </c>
      <c r="I88">
        <v>14.555497546291701</v>
      </c>
      <c r="J88" s="1">
        <v>5.3892398230770002E-48</v>
      </c>
      <c r="K88">
        <v>1.45606358672115</v>
      </c>
      <c r="L88">
        <v>0.106302835187262</v>
      </c>
      <c r="M88">
        <v>13.697316578209501</v>
      </c>
      <c r="N88" s="1">
        <v>1.05346116305087E-42</v>
      </c>
      <c r="O88">
        <v>1.53507030457116</v>
      </c>
      <c r="P88">
        <v>7.7815537195561904E-2</v>
      </c>
      <c r="Q88">
        <v>19.727041152633799</v>
      </c>
      <c r="R88" s="1">
        <v>1.2635265035892E-86</v>
      </c>
      <c r="T88" t="str">
        <f t="shared" si="4"/>
        <v>***</v>
      </c>
      <c r="U88" t="str">
        <f t="shared" si="5"/>
        <v>***</v>
      </c>
      <c r="V88" t="str">
        <f t="shared" si="6"/>
        <v>***</v>
      </c>
      <c r="W88" t="str">
        <f t="shared" si="7"/>
        <v>***</v>
      </c>
    </row>
    <row r="89" spans="1:23" x14ac:dyDescent="0.25">
      <c r="A89">
        <v>88</v>
      </c>
      <c r="B89" t="s">
        <v>232</v>
      </c>
      <c r="C89">
        <v>0.71131096593702803</v>
      </c>
      <c r="D89">
        <v>9.9238375015423305E-2</v>
      </c>
      <c r="E89">
        <v>7.1677006584043603</v>
      </c>
      <c r="F89" s="1">
        <v>7.6267835419356104E-13</v>
      </c>
      <c r="G89">
        <v>0.77611473607610104</v>
      </c>
      <c r="H89">
        <v>0.148715567225085</v>
      </c>
      <c r="I89">
        <v>5.2187861066449699</v>
      </c>
      <c r="J89" s="1">
        <v>1.8009960461678199E-7</v>
      </c>
      <c r="K89">
        <v>0.67545036878814702</v>
      </c>
      <c r="L89">
        <v>0.133438729056049</v>
      </c>
      <c r="M89">
        <v>5.0618765149092004</v>
      </c>
      <c r="N89" s="1">
        <v>4.1514989592942098E-7</v>
      </c>
      <c r="O89">
        <v>0.70237152125753</v>
      </c>
      <c r="P89">
        <v>9.9204588144753497E-2</v>
      </c>
      <c r="Q89">
        <v>7.0800306154456401</v>
      </c>
      <c r="R89" s="1">
        <v>1.4412261798558799E-12</v>
      </c>
      <c r="T89" t="str">
        <f t="shared" si="4"/>
        <v>***</v>
      </c>
      <c r="U89" t="str">
        <f t="shared" si="5"/>
        <v>***</v>
      </c>
      <c r="V89" t="str">
        <f t="shared" si="6"/>
        <v>***</v>
      </c>
      <c r="W89" t="str">
        <f t="shared" si="7"/>
        <v>***</v>
      </c>
    </row>
    <row r="90" spans="1:23" x14ac:dyDescent="0.25">
      <c r="A90">
        <v>89</v>
      </c>
      <c r="B90" t="s">
        <v>180</v>
      </c>
      <c r="C90">
        <v>0.960243486408492</v>
      </c>
      <c r="D90">
        <v>0.11847884221451099</v>
      </c>
      <c r="E90">
        <v>8.1047676400308806</v>
      </c>
      <c r="F90" s="1">
        <v>5.28464158598118E-16</v>
      </c>
      <c r="G90">
        <v>1.0608472721231601</v>
      </c>
      <c r="H90">
        <v>0.177077581830417</v>
      </c>
      <c r="I90">
        <v>5.99086152610277</v>
      </c>
      <c r="J90" s="1">
        <v>2.0873231314762199E-9</v>
      </c>
      <c r="K90">
        <v>0.90512297483301996</v>
      </c>
      <c r="L90">
        <v>0.15961783900118701</v>
      </c>
      <c r="M90">
        <v>5.6705627672749603</v>
      </c>
      <c r="N90" s="1">
        <v>1.4232921195799299E-8</v>
      </c>
      <c r="O90">
        <v>0.94636541923786999</v>
      </c>
      <c r="P90">
        <v>0.118429795617624</v>
      </c>
      <c r="Q90">
        <v>7.9909402384971697</v>
      </c>
      <c r="R90" s="1">
        <v>1.33913465082227E-15</v>
      </c>
      <c r="T90" t="str">
        <f t="shared" si="4"/>
        <v>***</v>
      </c>
      <c r="U90" t="str">
        <f t="shared" si="5"/>
        <v>***</v>
      </c>
      <c r="V90" t="str">
        <f t="shared" si="6"/>
        <v>***</v>
      </c>
      <c r="W90" t="str">
        <f t="shared" si="7"/>
        <v>***</v>
      </c>
    </row>
    <row r="91" spans="1:23" x14ac:dyDescent="0.25">
      <c r="A91">
        <v>90</v>
      </c>
      <c r="B91" t="s">
        <v>181</v>
      </c>
      <c r="C91">
        <v>0.65174426532735796</v>
      </c>
      <c r="D91">
        <v>0.13670121937644999</v>
      </c>
      <c r="E91">
        <v>4.7676550970081104</v>
      </c>
      <c r="F91" s="1">
        <v>1.8638250225097601E-6</v>
      </c>
      <c r="G91">
        <v>0.76826029767271997</v>
      </c>
      <c r="H91">
        <v>0.20383291453817201</v>
      </c>
      <c r="I91">
        <v>3.7690688935758101</v>
      </c>
      <c r="J91">
        <v>1.6385765968987499E-4</v>
      </c>
      <c r="K91">
        <v>0.584071230235234</v>
      </c>
      <c r="L91">
        <v>0.18447507753356501</v>
      </c>
      <c r="M91">
        <v>3.1661254086149602</v>
      </c>
      <c r="N91">
        <v>1.5448417536962E-3</v>
      </c>
      <c r="O91">
        <v>0.63839850508246698</v>
      </c>
      <c r="P91">
        <v>0.13666045128038701</v>
      </c>
      <c r="Q91">
        <v>4.6714210226970696</v>
      </c>
      <c r="R91" s="1">
        <v>2.9912310976095201E-6</v>
      </c>
      <c r="T91" t="str">
        <f t="shared" si="4"/>
        <v>***</v>
      </c>
      <c r="U91" t="str">
        <f t="shared" si="5"/>
        <v>***</v>
      </c>
      <c r="V91" t="str">
        <f t="shared" si="6"/>
        <v>**</v>
      </c>
      <c r="W91" t="str">
        <f t="shared" si="7"/>
        <v>***</v>
      </c>
    </row>
    <row r="92" spans="1:23" x14ac:dyDescent="0.25">
      <c r="A92">
        <v>91</v>
      </c>
      <c r="B92" t="s">
        <v>182</v>
      </c>
      <c r="C92">
        <v>0.64352243840687895</v>
      </c>
      <c r="D92">
        <v>0.140980703530351</v>
      </c>
      <c r="E92">
        <v>4.5646136123043197</v>
      </c>
      <c r="F92" s="1">
        <v>5.0041514220484398E-6</v>
      </c>
      <c r="G92">
        <v>0.76783180728664702</v>
      </c>
      <c r="H92">
        <v>0.20954142919787599</v>
      </c>
      <c r="I92">
        <v>3.6643436585590901</v>
      </c>
      <c r="J92">
        <v>2.4797365314496999E-4</v>
      </c>
      <c r="K92">
        <v>0.571679522717917</v>
      </c>
      <c r="L92">
        <v>0.190749048284207</v>
      </c>
      <c r="M92">
        <v>2.9970242465699899</v>
      </c>
      <c r="N92">
        <v>2.7262902849220401E-3</v>
      </c>
      <c r="O92">
        <v>0.63032404918500695</v>
      </c>
      <c r="P92">
        <v>0.14094116945448301</v>
      </c>
      <c r="Q92">
        <v>4.4722493195188804</v>
      </c>
      <c r="R92" s="1">
        <v>7.7401109664851093E-6</v>
      </c>
      <c r="T92" t="str">
        <f t="shared" si="4"/>
        <v>***</v>
      </c>
      <c r="U92" t="str">
        <f t="shared" si="5"/>
        <v>***</v>
      </c>
      <c r="V92" t="str">
        <f t="shared" si="6"/>
        <v>**</v>
      </c>
      <c r="W92" t="str">
        <f t="shared" si="7"/>
        <v>***</v>
      </c>
    </row>
    <row r="93" spans="1:23" x14ac:dyDescent="0.25">
      <c r="A93">
        <v>92</v>
      </c>
      <c r="B93" t="s">
        <v>183</v>
      </c>
      <c r="C93">
        <v>0.40612125220651502</v>
      </c>
      <c r="D93">
        <v>0.15852653660496599</v>
      </c>
      <c r="E93">
        <v>2.5618502801113601</v>
      </c>
      <c r="F93">
        <v>1.0411619119793301E-2</v>
      </c>
      <c r="G93">
        <v>0.27607367751519302</v>
      </c>
      <c r="H93">
        <v>0.26142292608588702</v>
      </c>
      <c r="I93">
        <v>1.0560423358756701</v>
      </c>
      <c r="J93">
        <v>0.29094887336067099</v>
      </c>
      <c r="K93">
        <v>0.50768678902924302</v>
      </c>
      <c r="L93">
        <v>0.200420761431955</v>
      </c>
      <c r="M93">
        <v>2.5331047811711298</v>
      </c>
      <c r="N93">
        <v>1.1305715187012001E-2</v>
      </c>
      <c r="O93">
        <v>0.39265112541090802</v>
      </c>
      <c r="P93">
        <v>0.15848933867849499</v>
      </c>
      <c r="Q93">
        <v>2.4774608102026598</v>
      </c>
      <c r="R93">
        <v>1.3232093938620199E-2</v>
      </c>
      <c r="T93" t="str">
        <f t="shared" si="4"/>
        <v>*</v>
      </c>
      <c r="U93" t="str">
        <f t="shared" si="5"/>
        <v/>
      </c>
      <c r="V93" t="str">
        <f t="shared" si="6"/>
        <v>*</v>
      </c>
      <c r="W93" t="str">
        <f t="shared" si="7"/>
        <v>*</v>
      </c>
    </row>
    <row r="94" spans="1:23" x14ac:dyDescent="0.25">
      <c r="A94">
        <v>93</v>
      </c>
      <c r="B94" t="s">
        <v>185</v>
      </c>
      <c r="C94">
        <v>1.8130997750868201</v>
      </c>
      <c r="D94">
        <v>0.10279742117266</v>
      </c>
      <c r="E94">
        <v>17.637599799721698</v>
      </c>
      <c r="F94" s="1">
        <v>1.26730755865582E-69</v>
      </c>
      <c r="G94">
        <v>2.0917525323177202</v>
      </c>
      <c r="H94">
        <v>0.14797368478190001</v>
      </c>
      <c r="I94">
        <v>14.135976510963999</v>
      </c>
      <c r="J94" s="1">
        <v>2.27949871665464E-45</v>
      </c>
      <c r="K94">
        <v>1.6070887711731701</v>
      </c>
      <c r="L94">
        <v>0.14379100482322901</v>
      </c>
      <c r="M94">
        <v>11.176559849128701</v>
      </c>
      <c r="N94" s="1">
        <v>5.3109005374650895E-29</v>
      </c>
      <c r="O94">
        <v>1.79909437347896</v>
      </c>
      <c r="P94">
        <v>0.10273074343817901</v>
      </c>
      <c r="Q94">
        <v>17.5127163813588</v>
      </c>
      <c r="R94" s="1">
        <v>1.1459291253677E-68</v>
      </c>
      <c r="T94" t="str">
        <f t="shared" si="4"/>
        <v>***</v>
      </c>
      <c r="U94" t="str">
        <f t="shared" si="5"/>
        <v>***</v>
      </c>
      <c r="V94" t="str">
        <f t="shared" si="6"/>
        <v>***</v>
      </c>
      <c r="W94" t="str">
        <f t="shared" si="7"/>
        <v>***</v>
      </c>
    </row>
    <row r="95" spans="1:23" x14ac:dyDescent="0.25">
      <c r="A95">
        <v>94</v>
      </c>
      <c r="B95" t="s">
        <v>186</v>
      </c>
      <c r="C95">
        <v>0.60480509169682395</v>
      </c>
      <c r="D95">
        <v>0.16213767775268401</v>
      </c>
      <c r="E95">
        <v>3.7301946104061101</v>
      </c>
      <c r="F95">
        <v>1.9133192757681E-4</v>
      </c>
      <c r="G95">
        <v>0.476248252153533</v>
      </c>
      <c r="H95">
        <v>0.26957682414593997</v>
      </c>
      <c r="I95">
        <v>1.76665131975777</v>
      </c>
      <c r="J95">
        <v>7.7286640660484004E-2</v>
      </c>
      <c r="K95">
        <v>0.70663771287923105</v>
      </c>
      <c r="L95">
        <v>0.20411220822804901</v>
      </c>
      <c r="M95">
        <v>3.4620061142532199</v>
      </c>
      <c r="N95">
        <v>5.3616497451907102E-4</v>
      </c>
      <c r="O95">
        <v>0.59006167237512797</v>
      </c>
      <c r="P95">
        <v>0.162087507108061</v>
      </c>
      <c r="Q95">
        <v>3.6403895827810202</v>
      </c>
      <c r="R95">
        <v>2.7222583155519001E-4</v>
      </c>
      <c r="T95" t="str">
        <f t="shared" si="4"/>
        <v>***</v>
      </c>
      <c r="U95" t="str">
        <f t="shared" si="5"/>
        <v>^</v>
      </c>
      <c r="V95" t="str">
        <f t="shared" si="6"/>
        <v>***</v>
      </c>
      <c r="W95" t="str">
        <f t="shared" si="7"/>
        <v>***</v>
      </c>
    </row>
    <row r="96" spans="1:23" x14ac:dyDescent="0.25">
      <c r="A96">
        <v>95</v>
      </c>
      <c r="B96" t="s">
        <v>187</v>
      </c>
      <c r="C96">
        <v>0.64054726032185205</v>
      </c>
      <c r="D96">
        <v>0.163826505605943</v>
      </c>
      <c r="E96">
        <v>3.90991224498545</v>
      </c>
      <c r="F96" s="1">
        <v>9.23296576157608E-5</v>
      </c>
      <c r="G96">
        <v>0.95632766026884097</v>
      </c>
      <c r="H96">
        <v>0.22810897221981999</v>
      </c>
      <c r="I96">
        <v>4.1924158044395803</v>
      </c>
      <c r="J96" s="1">
        <v>2.7599952873675198E-5</v>
      </c>
      <c r="K96">
        <v>0.39661756339755</v>
      </c>
      <c r="L96">
        <v>0.23674162793252301</v>
      </c>
      <c r="M96">
        <v>1.67531822291344</v>
      </c>
      <c r="N96">
        <v>9.3871811910131803E-2</v>
      </c>
      <c r="O96">
        <v>0.62647270837877</v>
      </c>
      <c r="P96">
        <v>0.16377751259819601</v>
      </c>
      <c r="Q96">
        <v>3.8251448470568001</v>
      </c>
      <c r="R96">
        <v>1.30695221317516E-4</v>
      </c>
      <c r="T96" t="str">
        <f t="shared" si="4"/>
        <v>***</v>
      </c>
      <c r="U96" t="str">
        <f t="shared" si="5"/>
        <v>***</v>
      </c>
      <c r="V96" t="str">
        <f t="shared" si="6"/>
        <v>^</v>
      </c>
      <c r="W96" t="str">
        <f t="shared" si="7"/>
        <v>***</v>
      </c>
    </row>
    <row r="97" spans="1:23" x14ac:dyDescent="0.25">
      <c r="A97">
        <v>96</v>
      </c>
      <c r="B97" t="s">
        <v>188</v>
      </c>
      <c r="C97">
        <v>0.75181854089871603</v>
      </c>
      <c r="D97">
        <v>0.16114889821932599</v>
      </c>
      <c r="E97">
        <v>4.6653656910237098</v>
      </c>
      <c r="F97" s="1">
        <v>3.0806866480620302E-6</v>
      </c>
      <c r="G97">
        <v>0.79445521851391898</v>
      </c>
      <c r="H97">
        <v>0.25133957770829501</v>
      </c>
      <c r="I97">
        <v>3.16088387574186</v>
      </c>
      <c r="J97">
        <v>1.5729119228319701E-3</v>
      </c>
      <c r="K97">
        <v>0.74929863514028305</v>
      </c>
      <c r="L97">
        <v>0.21043458507100099</v>
      </c>
      <c r="M97">
        <v>3.5607199970835102</v>
      </c>
      <c r="N97">
        <v>3.6983930067116202E-4</v>
      </c>
      <c r="O97">
        <v>0.73781941796981798</v>
      </c>
      <c r="P97">
        <v>0.16109809311425899</v>
      </c>
      <c r="Q97">
        <v>4.5799388664800498</v>
      </c>
      <c r="R97" s="1">
        <v>4.65111859223928E-6</v>
      </c>
      <c r="T97" t="str">
        <f t="shared" si="4"/>
        <v>***</v>
      </c>
      <c r="U97" t="str">
        <f t="shared" si="5"/>
        <v>**</v>
      </c>
      <c r="V97" t="str">
        <f t="shared" si="6"/>
        <v>***</v>
      </c>
      <c r="W97" t="str">
        <f t="shared" si="7"/>
        <v>***</v>
      </c>
    </row>
    <row r="98" spans="1:23" x14ac:dyDescent="0.25">
      <c r="A98">
        <v>97</v>
      </c>
      <c r="B98" t="s">
        <v>189</v>
      </c>
      <c r="C98">
        <v>0.77162021160531302</v>
      </c>
      <c r="D98">
        <v>0.16431345487651999</v>
      </c>
      <c r="E98">
        <v>4.6960257282958198</v>
      </c>
      <c r="F98" s="1">
        <v>2.6527214312618801E-6</v>
      </c>
      <c r="G98">
        <v>1.01501398136899</v>
      </c>
      <c r="H98">
        <v>0.237125624883012</v>
      </c>
      <c r="I98">
        <v>4.2804904862970998</v>
      </c>
      <c r="J98" s="1">
        <v>1.8648185955348899E-5</v>
      </c>
      <c r="K98">
        <v>0.60986983029680897</v>
      </c>
      <c r="L98">
        <v>0.22840924580687</v>
      </c>
      <c r="M98">
        <v>2.67007505822458</v>
      </c>
      <c r="N98">
        <v>7.5834292887856803E-3</v>
      </c>
      <c r="O98">
        <v>0.75812703317641195</v>
      </c>
      <c r="P98">
        <v>0.164260988683433</v>
      </c>
      <c r="Q98">
        <v>4.6153809206487102</v>
      </c>
      <c r="R98" s="1">
        <v>3.9237496873785599E-6</v>
      </c>
      <c r="T98" t="str">
        <f t="shared" si="4"/>
        <v>***</v>
      </c>
      <c r="U98" t="str">
        <f t="shared" si="5"/>
        <v>***</v>
      </c>
      <c r="V98" t="str">
        <f t="shared" si="6"/>
        <v>**</v>
      </c>
      <c r="W98" t="str">
        <f t="shared" si="7"/>
        <v>***</v>
      </c>
    </row>
    <row r="99" spans="1:23" x14ac:dyDescent="0.25">
      <c r="A99">
        <v>98</v>
      </c>
      <c r="B99" t="s">
        <v>190</v>
      </c>
      <c r="C99">
        <v>1.0932608052349</v>
      </c>
      <c r="D99">
        <v>0.149771830013048</v>
      </c>
      <c r="E99">
        <v>7.2995088938932096</v>
      </c>
      <c r="F99" s="1">
        <v>2.8881997447067101E-13</v>
      </c>
      <c r="G99">
        <v>1.23979459296287</v>
      </c>
      <c r="H99">
        <v>0.22599901168216099</v>
      </c>
      <c r="I99">
        <v>5.4858407730848304</v>
      </c>
      <c r="J99" s="1">
        <v>4.1150743935704502E-8</v>
      </c>
      <c r="K99">
        <v>1.01762403539576</v>
      </c>
      <c r="L99">
        <v>0.20031426215064099</v>
      </c>
      <c r="M99">
        <v>5.0801377019798997</v>
      </c>
      <c r="N99" s="1">
        <v>3.7716137935937601E-7</v>
      </c>
      <c r="O99">
        <v>1.07880972096675</v>
      </c>
      <c r="P99">
        <v>0.14971163544204</v>
      </c>
      <c r="Q99">
        <v>7.2059176815578896</v>
      </c>
      <c r="R99" s="1">
        <v>5.7654227259314997E-13</v>
      </c>
      <c r="T99" t="str">
        <f t="shared" si="4"/>
        <v>***</v>
      </c>
      <c r="U99" t="str">
        <f t="shared" si="5"/>
        <v>***</v>
      </c>
      <c r="V99" t="str">
        <f t="shared" si="6"/>
        <v>***</v>
      </c>
      <c r="W99" t="str">
        <f t="shared" si="7"/>
        <v>***</v>
      </c>
    </row>
    <row r="100" spans="1:23" x14ac:dyDescent="0.25">
      <c r="A100">
        <v>99</v>
      </c>
      <c r="B100" t="s">
        <v>191</v>
      </c>
      <c r="C100">
        <v>0.86291474787619304</v>
      </c>
      <c r="D100">
        <v>0.169707601457768</v>
      </c>
      <c r="E100">
        <v>5.0847147709581604</v>
      </c>
      <c r="F100" s="1">
        <v>3.6817894001084401E-7</v>
      </c>
      <c r="G100">
        <v>0.72847435257153204</v>
      </c>
      <c r="H100">
        <v>0.28760168039093797</v>
      </c>
      <c r="I100">
        <v>2.5329280120384401</v>
      </c>
      <c r="J100">
        <v>1.1311418043387301E-2</v>
      </c>
      <c r="K100">
        <v>0.96279420941708305</v>
      </c>
      <c r="L100">
        <v>0.21164996639603501</v>
      </c>
      <c r="M100">
        <v>4.5489929708541696</v>
      </c>
      <c r="N100" s="1">
        <v>5.3903243339558902E-6</v>
      </c>
      <c r="O100">
        <v>0.84855074684835996</v>
      </c>
      <c r="P100">
        <v>0.16964911540025099</v>
      </c>
      <c r="Q100">
        <v>5.0017988295805997</v>
      </c>
      <c r="R100" s="1">
        <v>5.6797841813417305E-7</v>
      </c>
      <c r="T100" t="str">
        <f t="shared" si="4"/>
        <v>***</v>
      </c>
      <c r="U100" t="str">
        <f t="shared" si="5"/>
        <v>*</v>
      </c>
      <c r="V100" t="str">
        <f t="shared" si="6"/>
        <v>***</v>
      </c>
      <c r="W100" t="str">
        <f t="shared" si="7"/>
        <v>***</v>
      </c>
    </row>
    <row r="101" spans="1:23" x14ac:dyDescent="0.25">
      <c r="A101">
        <v>100</v>
      </c>
      <c r="B101" t="s">
        <v>192</v>
      </c>
      <c r="C101">
        <v>0.71381254968855601</v>
      </c>
      <c r="D101">
        <v>0.18571761927868399</v>
      </c>
      <c r="E101">
        <v>3.8435370454400601</v>
      </c>
      <c r="F101">
        <v>1.2127368306860101E-4</v>
      </c>
      <c r="G101">
        <v>0.43900147092205799</v>
      </c>
      <c r="H101">
        <v>0.33382698760423002</v>
      </c>
      <c r="I101">
        <v>1.3150568624562999</v>
      </c>
      <c r="J101">
        <v>0.188490792814312</v>
      </c>
      <c r="K101">
        <v>0.88392312557141395</v>
      </c>
      <c r="L101">
        <v>0.22569299189466899</v>
      </c>
      <c r="M101">
        <v>3.9164845933007202</v>
      </c>
      <c r="N101" s="1">
        <v>8.9849554961649606E-5</v>
      </c>
      <c r="O101">
        <v>0.69951174145842399</v>
      </c>
      <c r="P101">
        <v>0.185663896352675</v>
      </c>
      <c r="Q101">
        <v>3.76762394412793</v>
      </c>
      <c r="R101">
        <v>1.6480871985365101E-4</v>
      </c>
      <c r="T101" t="str">
        <f t="shared" si="4"/>
        <v>***</v>
      </c>
      <c r="U101" t="str">
        <f t="shared" si="5"/>
        <v/>
      </c>
      <c r="V101" t="str">
        <f t="shared" si="6"/>
        <v>***</v>
      </c>
      <c r="W101" t="str">
        <f t="shared" si="7"/>
        <v>***</v>
      </c>
    </row>
    <row r="102" spans="1:23" x14ac:dyDescent="0.25">
      <c r="A102">
        <v>101</v>
      </c>
      <c r="B102" t="s">
        <v>193</v>
      </c>
      <c r="C102">
        <v>0.48856463234559999</v>
      </c>
      <c r="D102">
        <v>0.20882996773766299</v>
      </c>
      <c r="E102">
        <v>2.3395331505263002</v>
      </c>
      <c r="F102">
        <v>1.9307857970415801E-2</v>
      </c>
      <c r="G102">
        <v>0.58370133784006095</v>
      </c>
      <c r="H102">
        <v>0.320200743509088</v>
      </c>
      <c r="I102">
        <v>1.82292311830155</v>
      </c>
      <c r="J102">
        <v>6.8315035952356801E-2</v>
      </c>
      <c r="K102">
        <v>0.45247036318333</v>
      </c>
      <c r="L102">
        <v>0.27578200378946899</v>
      </c>
      <c r="M102">
        <v>1.6406812517351399</v>
      </c>
      <c r="N102">
        <v>0.10086359870448899</v>
      </c>
      <c r="O102">
        <v>0.47305673190833097</v>
      </c>
      <c r="P102">
        <v>0.208779405794809</v>
      </c>
      <c r="Q102">
        <v>2.2658208557852602</v>
      </c>
      <c r="R102">
        <v>2.34623539105362E-2</v>
      </c>
      <c r="T102" t="str">
        <f t="shared" si="4"/>
        <v>*</v>
      </c>
      <c r="U102" t="str">
        <f t="shared" si="5"/>
        <v>^</v>
      </c>
      <c r="V102" t="str">
        <f t="shared" si="6"/>
        <v/>
      </c>
      <c r="W102" t="str">
        <f t="shared" si="7"/>
        <v>*</v>
      </c>
    </row>
    <row r="103" spans="1:23" x14ac:dyDescent="0.25">
      <c r="A103">
        <v>102</v>
      </c>
      <c r="B103" t="s">
        <v>194</v>
      </c>
      <c r="C103">
        <v>0.68187162967834503</v>
      </c>
      <c r="D103">
        <v>0.196403613980765</v>
      </c>
      <c r="E103">
        <v>3.4717875901465098</v>
      </c>
      <c r="F103">
        <v>5.17005231786236E-4</v>
      </c>
      <c r="G103">
        <v>0.88342549144382798</v>
      </c>
      <c r="H103">
        <v>0.28861781735304298</v>
      </c>
      <c r="I103">
        <v>3.0608834185839799</v>
      </c>
      <c r="J103">
        <v>2.2068500324949202E-3</v>
      </c>
      <c r="K103">
        <v>0.56353917426290101</v>
      </c>
      <c r="L103">
        <v>0.268402236219067</v>
      </c>
      <c r="M103">
        <v>2.0996068520194702</v>
      </c>
      <c r="N103">
        <v>3.57634395290563E-2</v>
      </c>
      <c r="O103">
        <v>0.66549250306281005</v>
      </c>
      <c r="P103">
        <v>0.19634750248423899</v>
      </c>
      <c r="Q103">
        <v>3.3893606724955898</v>
      </c>
      <c r="R103">
        <v>7.0055799683532195E-4</v>
      </c>
      <c r="T103" t="str">
        <f t="shared" si="4"/>
        <v>***</v>
      </c>
      <c r="U103" t="str">
        <f t="shared" si="5"/>
        <v>**</v>
      </c>
      <c r="V103" t="str">
        <f t="shared" si="6"/>
        <v>*</v>
      </c>
      <c r="W103" t="str">
        <f t="shared" si="7"/>
        <v>***</v>
      </c>
    </row>
    <row r="104" spans="1:23" x14ac:dyDescent="0.25">
      <c r="A104">
        <v>103</v>
      </c>
      <c r="B104" t="s">
        <v>196</v>
      </c>
      <c r="C104">
        <v>1.7603090248516799</v>
      </c>
      <c r="D104">
        <v>0.13658691346702301</v>
      </c>
      <c r="E104">
        <v>12.8878307604241</v>
      </c>
      <c r="F104" s="1">
        <v>5.2705527431235298E-38</v>
      </c>
      <c r="G104">
        <v>1.78797796021263</v>
      </c>
      <c r="H104">
        <v>0.21392312626012</v>
      </c>
      <c r="I104">
        <v>8.3580395980121303</v>
      </c>
      <c r="J104" s="1">
        <v>6.3769043812261301E-17</v>
      </c>
      <c r="K104">
        <v>1.77497242213652</v>
      </c>
      <c r="L104">
        <v>0.17822067354308899</v>
      </c>
      <c r="M104">
        <v>9.9594081138256794</v>
      </c>
      <c r="N104" s="1">
        <v>2.2942449027851899E-23</v>
      </c>
      <c r="O104">
        <v>1.7446318617177901</v>
      </c>
      <c r="P104">
        <v>0.136506158707977</v>
      </c>
      <c r="Q104">
        <v>12.7806091551519</v>
      </c>
      <c r="R104" s="1">
        <v>2.1041502905286599E-37</v>
      </c>
      <c r="T104" t="str">
        <f t="shared" si="4"/>
        <v>***</v>
      </c>
      <c r="U104" t="str">
        <f t="shared" si="5"/>
        <v>***</v>
      </c>
      <c r="V104" t="str">
        <f t="shared" si="6"/>
        <v>***</v>
      </c>
      <c r="W104" t="str">
        <f t="shared" si="7"/>
        <v>***</v>
      </c>
    </row>
    <row r="105" spans="1:23" x14ac:dyDescent="0.25">
      <c r="A105">
        <v>104</v>
      </c>
      <c r="B105" t="s">
        <v>197</v>
      </c>
      <c r="C105">
        <v>0.71221216816086097</v>
      </c>
      <c r="D105">
        <v>0.213639504883087</v>
      </c>
      <c r="E105">
        <v>3.3337100671086901</v>
      </c>
      <c r="F105">
        <v>8.5695933858161697E-4</v>
      </c>
      <c r="G105">
        <v>1.3155041148928801</v>
      </c>
      <c r="H105">
        <v>0.26785070349004297</v>
      </c>
      <c r="I105">
        <v>4.9113334322147297</v>
      </c>
      <c r="J105" s="1">
        <v>9.0459112470344496E-7</v>
      </c>
      <c r="K105">
        <v>6.9299791309041806E-2</v>
      </c>
      <c r="L105">
        <v>0.36767078917322699</v>
      </c>
      <c r="M105">
        <v>0.18848326641579199</v>
      </c>
      <c r="N105">
        <v>0.85049783189603401</v>
      </c>
      <c r="O105">
        <v>0.69562374859851195</v>
      </c>
      <c r="P105">
        <v>0.213580893763926</v>
      </c>
      <c r="Q105">
        <v>3.2569568201517001</v>
      </c>
      <c r="R105">
        <v>1.12613562383834E-3</v>
      </c>
      <c r="T105" t="str">
        <f t="shared" si="4"/>
        <v>***</v>
      </c>
      <c r="U105" t="str">
        <f t="shared" si="5"/>
        <v>***</v>
      </c>
      <c r="V105" t="str">
        <f t="shared" si="6"/>
        <v/>
      </c>
      <c r="W105" t="str">
        <f t="shared" si="7"/>
        <v>**</v>
      </c>
    </row>
    <row r="106" spans="1:23" x14ac:dyDescent="0.25">
      <c r="A106">
        <v>105</v>
      </c>
      <c r="B106" t="s">
        <v>198</v>
      </c>
      <c r="C106">
        <v>1.13739782888915</v>
      </c>
      <c r="D106">
        <v>0.18538565299448401</v>
      </c>
      <c r="E106">
        <v>6.1353066459948202</v>
      </c>
      <c r="F106" s="1">
        <v>8.4995085247396601E-10</v>
      </c>
      <c r="G106">
        <v>1.36108026773646</v>
      </c>
      <c r="H106">
        <v>0.27529136203431898</v>
      </c>
      <c r="I106">
        <v>4.9441444790656996</v>
      </c>
      <c r="J106" s="1">
        <v>7.6478970845090603E-7</v>
      </c>
      <c r="K106">
        <v>1.01275285150794</v>
      </c>
      <c r="L106">
        <v>0.25120783696117699</v>
      </c>
      <c r="M106">
        <v>4.0315336645506497</v>
      </c>
      <c r="N106" s="1">
        <v>5.5414057105516301E-5</v>
      </c>
      <c r="O106">
        <v>1.1205535844102099</v>
      </c>
      <c r="P106">
        <v>0.18531570782234399</v>
      </c>
      <c r="Q106">
        <v>6.0467274877985497</v>
      </c>
      <c r="R106" s="1">
        <v>1.47817465895382E-9</v>
      </c>
      <c r="T106" t="str">
        <f t="shared" si="4"/>
        <v>***</v>
      </c>
      <c r="U106" t="str">
        <f t="shared" si="5"/>
        <v>***</v>
      </c>
      <c r="V106" t="str">
        <f t="shared" si="6"/>
        <v>***</v>
      </c>
      <c r="W106" t="str">
        <f t="shared" si="7"/>
        <v>***</v>
      </c>
    </row>
    <row r="107" spans="1:23" x14ac:dyDescent="0.25">
      <c r="A107">
        <v>106</v>
      </c>
      <c r="B107" t="s">
        <v>199</v>
      </c>
      <c r="C107">
        <v>0.902949111307076</v>
      </c>
      <c r="D107">
        <v>0.21072469739640701</v>
      </c>
      <c r="E107">
        <v>4.2849704968776603</v>
      </c>
      <c r="F107" s="1">
        <v>1.82763440106836E-5</v>
      </c>
      <c r="G107">
        <v>0.83941791155620804</v>
      </c>
      <c r="H107">
        <v>0.35312121329778301</v>
      </c>
      <c r="I107">
        <v>2.3771381609077502</v>
      </c>
      <c r="J107">
        <v>1.7447551646228E-2</v>
      </c>
      <c r="K107">
        <v>0.97204821372910999</v>
      </c>
      <c r="L107">
        <v>0.26379731067116702</v>
      </c>
      <c r="M107">
        <v>3.6848298841863598</v>
      </c>
      <c r="N107">
        <v>2.28855442591579E-4</v>
      </c>
      <c r="O107">
        <v>0.88646163657621702</v>
      </c>
      <c r="P107">
        <v>0.210664034582937</v>
      </c>
      <c r="Q107">
        <v>4.2079400896844801</v>
      </c>
      <c r="R107" s="1">
        <v>2.5770916559829301E-5</v>
      </c>
      <c r="T107" t="str">
        <f t="shared" si="4"/>
        <v>***</v>
      </c>
      <c r="U107" t="str">
        <f t="shared" si="5"/>
        <v>*</v>
      </c>
      <c r="V107" t="str">
        <f t="shared" si="6"/>
        <v>***</v>
      </c>
      <c r="W107" t="str">
        <f t="shared" si="7"/>
        <v>***</v>
      </c>
    </row>
    <row r="108" spans="1:23" x14ac:dyDescent="0.25">
      <c r="A108">
        <v>107</v>
      </c>
      <c r="B108" t="s">
        <v>200</v>
      </c>
      <c r="C108">
        <v>0.46153329151757999</v>
      </c>
      <c r="D108">
        <v>0.26179744688201201</v>
      </c>
      <c r="E108">
        <v>1.7629403839281299</v>
      </c>
      <c r="F108">
        <v>7.7910544984851393E-2</v>
      </c>
      <c r="G108">
        <v>0.78611054969420702</v>
      </c>
      <c r="H108">
        <v>0.37266860941894903</v>
      </c>
      <c r="I108">
        <v>2.1094090830990102</v>
      </c>
      <c r="J108">
        <v>3.4909286146792798E-2</v>
      </c>
      <c r="K108">
        <v>0.24985295527927601</v>
      </c>
      <c r="L108">
        <v>0.36862528278356199</v>
      </c>
      <c r="M108">
        <v>0.67779657812016303</v>
      </c>
      <c r="N108">
        <v>0.49790068099331097</v>
      </c>
      <c r="O108">
        <v>0.444898040666387</v>
      </c>
      <c r="P108">
        <v>0.26174825135283503</v>
      </c>
      <c r="Q108">
        <v>1.69971733666586</v>
      </c>
      <c r="R108">
        <v>8.9184106744448002E-2</v>
      </c>
      <c r="T108" t="str">
        <f t="shared" si="4"/>
        <v>^</v>
      </c>
      <c r="U108" t="str">
        <f t="shared" si="5"/>
        <v>*</v>
      </c>
      <c r="V108" t="str">
        <f t="shared" si="6"/>
        <v/>
      </c>
      <c r="W108" t="str">
        <f t="shared" si="7"/>
        <v>^</v>
      </c>
    </row>
    <row r="109" spans="1:23" x14ac:dyDescent="0.25">
      <c r="A109">
        <v>108</v>
      </c>
      <c r="B109" t="s">
        <v>201</v>
      </c>
      <c r="C109">
        <v>0.43281046368134801</v>
      </c>
      <c r="D109">
        <v>0.26981139845866697</v>
      </c>
      <c r="E109">
        <v>1.6041222355832101</v>
      </c>
      <c r="F109">
        <v>0.108687111507214</v>
      </c>
      <c r="G109">
        <v>0.34003991149420398</v>
      </c>
      <c r="H109">
        <v>0.46265846123843801</v>
      </c>
      <c r="I109">
        <v>0.73496961578091402</v>
      </c>
      <c r="J109">
        <v>0.46235799893095503</v>
      </c>
      <c r="K109">
        <v>0.520626150665772</v>
      </c>
      <c r="L109">
        <v>0.33330042502322699</v>
      </c>
      <c r="M109">
        <v>1.56203266356318</v>
      </c>
      <c r="N109">
        <v>0.118280294239526</v>
      </c>
      <c r="O109">
        <v>0.415285963797979</v>
      </c>
      <c r="P109">
        <v>0.26975791766510399</v>
      </c>
      <c r="Q109">
        <v>1.5394764587171199</v>
      </c>
      <c r="R109">
        <v>0.123688020721169</v>
      </c>
      <c r="T109" t="str">
        <f t="shared" si="4"/>
        <v/>
      </c>
      <c r="U109" t="str">
        <f t="shared" si="5"/>
        <v/>
      </c>
      <c r="V109" t="str">
        <f t="shared" si="6"/>
        <v/>
      </c>
      <c r="W109" t="str">
        <f t="shared" si="7"/>
        <v/>
      </c>
    </row>
    <row r="110" spans="1:23" x14ac:dyDescent="0.25">
      <c r="A110">
        <v>109</v>
      </c>
      <c r="B110" t="s">
        <v>202</v>
      </c>
      <c r="C110">
        <v>1.0929212031184401</v>
      </c>
      <c r="D110">
        <v>0.208200892867793</v>
      </c>
      <c r="E110">
        <v>5.2493588671228002</v>
      </c>
      <c r="F110" s="1">
        <v>1.52629481922705E-7</v>
      </c>
      <c r="G110">
        <v>0.98231004312688497</v>
      </c>
      <c r="H110">
        <v>0.35421733620239998</v>
      </c>
      <c r="I110">
        <v>2.7731845472565801</v>
      </c>
      <c r="J110">
        <v>5.5510630452884702E-3</v>
      </c>
      <c r="K110">
        <v>1.19568912517681</v>
      </c>
      <c r="L110">
        <v>0.25889742774558799</v>
      </c>
      <c r="M110">
        <v>4.6183893582433999</v>
      </c>
      <c r="N110" s="1">
        <v>3.8673009149817103E-6</v>
      </c>
      <c r="O110">
        <v>1.07493644617387</v>
      </c>
      <c r="P110">
        <v>0.208126907456888</v>
      </c>
      <c r="Q110">
        <v>5.1648124661465902</v>
      </c>
      <c r="R110" s="1">
        <v>2.4068010448777003E-7</v>
      </c>
      <c r="T110" t="str">
        <f t="shared" si="4"/>
        <v>***</v>
      </c>
      <c r="U110" t="str">
        <f t="shared" si="5"/>
        <v>**</v>
      </c>
      <c r="V110" t="str">
        <f t="shared" si="6"/>
        <v>***</v>
      </c>
      <c r="W110" t="str">
        <f t="shared" si="7"/>
        <v>***</v>
      </c>
    </row>
    <row r="111" spans="1:23" x14ac:dyDescent="0.25">
      <c r="A111">
        <v>110</v>
      </c>
      <c r="B111" t="s">
        <v>203</v>
      </c>
      <c r="C111">
        <v>0.79517136618834305</v>
      </c>
      <c r="D111">
        <v>0.243101120174879</v>
      </c>
      <c r="E111">
        <v>3.2709490010425402</v>
      </c>
      <c r="F111">
        <v>1.07187238281763E-3</v>
      </c>
      <c r="G111">
        <v>0.77200557403720704</v>
      </c>
      <c r="H111">
        <v>0.39688554020300898</v>
      </c>
      <c r="I111">
        <v>1.9451592356887699</v>
      </c>
      <c r="J111">
        <v>5.1755816356345297E-2</v>
      </c>
      <c r="K111">
        <v>0.85324274991934201</v>
      </c>
      <c r="L111">
        <v>0.30839511539699699</v>
      </c>
      <c r="M111">
        <v>2.7667194041674801</v>
      </c>
      <c r="N111">
        <v>5.6623468478607403E-3</v>
      </c>
      <c r="O111">
        <v>0.77543784326510601</v>
      </c>
      <c r="P111">
        <v>0.24302902013747499</v>
      </c>
      <c r="Q111">
        <v>3.1907211855870599</v>
      </c>
      <c r="R111">
        <v>1.419181636616E-3</v>
      </c>
      <c r="T111" t="str">
        <f t="shared" si="4"/>
        <v>**</v>
      </c>
      <c r="U111" t="str">
        <f t="shared" si="5"/>
        <v>^</v>
      </c>
      <c r="V111" t="str">
        <f t="shared" si="6"/>
        <v>**</v>
      </c>
      <c r="W111" t="str">
        <f t="shared" si="7"/>
        <v>**</v>
      </c>
    </row>
    <row r="112" spans="1:23" x14ac:dyDescent="0.25">
      <c r="A112">
        <v>111</v>
      </c>
      <c r="B112" t="s">
        <v>204</v>
      </c>
      <c r="C112">
        <v>0.46152654102329199</v>
      </c>
      <c r="D112">
        <v>0.28896031383501303</v>
      </c>
      <c r="E112">
        <v>1.5971969814747899</v>
      </c>
      <c r="F112">
        <v>0.11022180537038399</v>
      </c>
      <c r="G112">
        <v>0.25244655337272798</v>
      </c>
      <c r="H112">
        <v>0.51462287541678997</v>
      </c>
      <c r="I112">
        <v>0.49054670017976298</v>
      </c>
      <c r="J112">
        <v>0.62374709209274903</v>
      </c>
      <c r="K112">
        <v>0.61679858402318499</v>
      </c>
      <c r="L112">
        <v>0.350864605338779</v>
      </c>
      <c r="M112">
        <v>1.75793903014991</v>
      </c>
      <c r="N112">
        <v>7.8757883911805701E-2</v>
      </c>
      <c r="O112">
        <v>0.44123264187035299</v>
      </c>
      <c r="P112">
        <v>0.28889841169966202</v>
      </c>
      <c r="Q112">
        <v>1.52729341526826</v>
      </c>
      <c r="R112">
        <v>0.12668806613146599</v>
      </c>
      <c r="T112" t="str">
        <f t="shared" si="4"/>
        <v/>
      </c>
      <c r="U112" t="str">
        <f t="shared" si="5"/>
        <v/>
      </c>
      <c r="V112" t="str">
        <f t="shared" si="6"/>
        <v>^</v>
      </c>
      <c r="W112" t="str">
        <f t="shared" si="7"/>
        <v/>
      </c>
    </row>
    <row r="113" spans="1:23" x14ac:dyDescent="0.25">
      <c r="A113">
        <v>112</v>
      </c>
      <c r="B113" t="s">
        <v>205</v>
      </c>
      <c r="C113">
        <v>1.0054592053990099</v>
      </c>
      <c r="D113">
        <v>0.23322109765358201</v>
      </c>
      <c r="E113">
        <v>4.31118460342931</v>
      </c>
      <c r="F113" s="1">
        <v>1.6238226612768399E-5</v>
      </c>
      <c r="G113">
        <v>0.85947426925887305</v>
      </c>
      <c r="H113">
        <v>0.39755114558934401</v>
      </c>
      <c r="I113">
        <v>2.1619212491131399</v>
      </c>
      <c r="J113">
        <v>3.0624246815818299E-2</v>
      </c>
      <c r="K113">
        <v>1.13550071673361</v>
      </c>
      <c r="L113">
        <v>0.28955066481870201</v>
      </c>
      <c r="M113">
        <v>3.9215959578078801</v>
      </c>
      <c r="N113" s="1">
        <v>8.7964404549740793E-5</v>
      </c>
      <c r="O113">
        <v>0.98425682042490403</v>
      </c>
      <c r="P113">
        <v>0.23313882572755201</v>
      </c>
      <c r="Q113">
        <v>4.22176279456394</v>
      </c>
      <c r="R113" s="1">
        <v>2.4239912801753101E-5</v>
      </c>
      <c r="T113" t="str">
        <f t="shared" si="4"/>
        <v>***</v>
      </c>
      <c r="U113" t="str">
        <f t="shared" si="5"/>
        <v>*</v>
      </c>
      <c r="V113" t="str">
        <f t="shared" si="6"/>
        <v>***</v>
      </c>
      <c r="W113" t="str">
        <f t="shared" si="7"/>
        <v>***</v>
      </c>
    </row>
    <row r="114" spans="1:23" x14ac:dyDescent="0.25">
      <c r="A114">
        <v>113</v>
      </c>
      <c r="B114" t="s">
        <v>207</v>
      </c>
      <c r="C114">
        <v>1.80561504482684</v>
      </c>
      <c r="D114">
        <v>0.17767661721924299</v>
      </c>
      <c r="E114">
        <v>10.162367300131599</v>
      </c>
      <c r="F114" s="1">
        <v>2.9190137479027001E-24</v>
      </c>
      <c r="G114">
        <v>1.8013022510952601</v>
      </c>
      <c r="H114">
        <v>0.28016387146527599</v>
      </c>
      <c r="I114">
        <v>6.4294594505506097</v>
      </c>
      <c r="J114" s="1">
        <v>1.2805851397144901E-10</v>
      </c>
      <c r="K114">
        <v>1.8594127241709999</v>
      </c>
      <c r="L114">
        <v>0.230694257104576</v>
      </c>
      <c r="M114">
        <v>8.06007374222634</v>
      </c>
      <c r="N114" s="1">
        <v>7.6248437971168999E-16</v>
      </c>
      <c r="O114">
        <v>1.7869785717453599</v>
      </c>
      <c r="P114">
        <v>0.17757066564499899</v>
      </c>
      <c r="Q114">
        <v>10.0634784763262</v>
      </c>
      <c r="R114" s="1">
        <v>8.0116512265231597E-24</v>
      </c>
      <c r="T114" t="str">
        <f t="shared" si="4"/>
        <v>***</v>
      </c>
      <c r="U114" t="str">
        <f t="shared" si="5"/>
        <v>***</v>
      </c>
      <c r="V114" t="str">
        <f t="shared" si="6"/>
        <v>***</v>
      </c>
      <c r="W114" t="str">
        <f t="shared" si="7"/>
        <v>***</v>
      </c>
    </row>
    <row r="115" spans="1:23" x14ac:dyDescent="0.25">
      <c r="A115">
        <v>114</v>
      </c>
      <c r="B115" t="s">
        <v>208</v>
      </c>
      <c r="C115">
        <v>0.450837589740407</v>
      </c>
      <c r="D115">
        <v>0.32762651630818201</v>
      </c>
      <c r="E115">
        <v>1.3760717380895</v>
      </c>
      <c r="F115">
        <v>0.16879942436708101</v>
      </c>
      <c r="G115">
        <v>0.16426001270142301</v>
      </c>
      <c r="H115">
        <v>0.59123367463087095</v>
      </c>
      <c r="I115">
        <v>0.27782587452241497</v>
      </c>
      <c r="J115">
        <v>0.78114602780982301</v>
      </c>
      <c r="K115">
        <v>0.65833467823272895</v>
      </c>
      <c r="L115">
        <v>0.395584415256653</v>
      </c>
      <c r="M115">
        <v>1.6642078222561001</v>
      </c>
      <c r="N115">
        <v>9.6070905419269506E-2</v>
      </c>
      <c r="O115">
        <v>0.43149479285930797</v>
      </c>
      <c r="P115">
        <v>0.32756566138175403</v>
      </c>
      <c r="Q115">
        <v>1.31727724767961</v>
      </c>
      <c r="R115">
        <v>0.18774570884450001</v>
      </c>
      <c r="T115" t="str">
        <f t="shared" si="4"/>
        <v/>
      </c>
      <c r="U115" t="str">
        <f t="shared" si="5"/>
        <v/>
      </c>
      <c r="V115" t="str">
        <f t="shared" si="6"/>
        <v>^</v>
      </c>
      <c r="W115" t="str">
        <f t="shared" si="7"/>
        <v/>
      </c>
    </row>
    <row r="116" spans="1:23" x14ac:dyDescent="0.25">
      <c r="A116">
        <v>115</v>
      </c>
      <c r="B116" t="s">
        <v>209</v>
      </c>
      <c r="C116">
        <v>-3.5940448136014803E-2</v>
      </c>
      <c r="D116">
        <v>0.417209167511565</v>
      </c>
      <c r="E116">
        <v>-8.6144914672850598E-2</v>
      </c>
      <c r="F116">
        <v>0.93135121955769795</v>
      </c>
      <c r="G116">
        <v>0.19101521439140001</v>
      </c>
      <c r="H116">
        <v>0.59137998280542803</v>
      </c>
      <c r="I116">
        <v>0.32299912060812203</v>
      </c>
      <c r="J116">
        <v>0.74669590805411301</v>
      </c>
      <c r="K116">
        <v>-0.16546388740835699</v>
      </c>
      <c r="L116">
        <v>0.58910969421328996</v>
      </c>
      <c r="M116">
        <v>-0.28087109927688603</v>
      </c>
      <c r="N116">
        <v>0.77880926814290397</v>
      </c>
      <c r="O116">
        <v>-5.4113441421221702E-2</v>
      </c>
      <c r="P116">
        <v>0.41716624674510899</v>
      </c>
      <c r="Q116">
        <v>-0.12971673006489701</v>
      </c>
      <c r="R116">
        <v>0.896790545727434</v>
      </c>
      <c r="T116" t="str">
        <f t="shared" si="4"/>
        <v/>
      </c>
      <c r="U116" t="str">
        <f t="shared" si="5"/>
        <v/>
      </c>
      <c r="V116" t="str">
        <f t="shared" si="6"/>
        <v/>
      </c>
      <c r="W116" t="str">
        <f t="shared" si="7"/>
        <v/>
      </c>
    </row>
    <row r="117" spans="1:23" x14ac:dyDescent="0.25">
      <c r="A117">
        <v>116</v>
      </c>
      <c r="B117" t="s">
        <v>210</v>
      </c>
      <c r="C117">
        <v>0.94101776216886801</v>
      </c>
      <c r="D117">
        <v>0.27255084972582899</v>
      </c>
      <c r="E117">
        <v>3.45263191479857</v>
      </c>
      <c r="F117">
        <v>5.5514596206826701E-4</v>
      </c>
      <c r="G117">
        <v>1.09790568685993</v>
      </c>
      <c r="H117">
        <v>0.39968639901941599</v>
      </c>
      <c r="I117">
        <v>2.74691780744481</v>
      </c>
      <c r="J117">
        <v>6.0158208417999699E-3</v>
      </c>
      <c r="K117">
        <v>0.878087161023133</v>
      </c>
      <c r="L117">
        <v>0.37298921671230001</v>
      </c>
      <c r="M117">
        <v>2.3541891338387799</v>
      </c>
      <c r="N117">
        <v>1.8563163275780201E-2</v>
      </c>
      <c r="O117">
        <v>0.92267937241272202</v>
      </c>
      <c r="P117">
        <v>0.27248185814037501</v>
      </c>
      <c r="Q117">
        <v>3.38620478702616</v>
      </c>
      <c r="R117">
        <v>7.0866478272129405E-4</v>
      </c>
      <c r="T117" t="str">
        <f t="shared" si="4"/>
        <v>***</v>
      </c>
      <c r="U117" t="str">
        <f t="shared" si="5"/>
        <v>**</v>
      </c>
      <c r="V117" t="str">
        <f t="shared" si="6"/>
        <v>*</v>
      </c>
      <c r="W117" t="str">
        <f t="shared" si="7"/>
        <v>***</v>
      </c>
    </row>
    <row r="118" spans="1:23" x14ac:dyDescent="0.25">
      <c r="A118">
        <v>117</v>
      </c>
      <c r="B118" t="s">
        <v>211</v>
      </c>
      <c r="C118">
        <v>0.58018566757330603</v>
      </c>
      <c r="D118">
        <v>0.32831148814914601</v>
      </c>
      <c r="E118">
        <v>1.7671805237279301</v>
      </c>
      <c r="F118">
        <v>7.7198000355005597E-2</v>
      </c>
      <c r="G118">
        <v>0.58510722167903995</v>
      </c>
      <c r="H118">
        <v>0.51695290732312005</v>
      </c>
      <c r="I118">
        <v>1.13183853575529</v>
      </c>
      <c r="J118">
        <v>0.25770232326209203</v>
      </c>
      <c r="K118">
        <v>0.63471038285303205</v>
      </c>
      <c r="L118">
        <v>0.425602881746938</v>
      </c>
      <c r="M118">
        <v>1.4913206890136299</v>
      </c>
      <c r="N118">
        <v>0.135877319659895</v>
      </c>
      <c r="O118">
        <v>0.56123163848067004</v>
      </c>
      <c r="P118">
        <v>0.32824881860506899</v>
      </c>
      <c r="Q118">
        <v>1.70977504463135</v>
      </c>
      <c r="R118">
        <v>8.7307479406511596E-2</v>
      </c>
      <c r="T118" t="str">
        <f t="shared" si="4"/>
        <v>^</v>
      </c>
      <c r="U118" t="str">
        <f t="shared" si="5"/>
        <v/>
      </c>
      <c r="V118" t="str">
        <f t="shared" si="6"/>
        <v/>
      </c>
      <c r="W118" t="str">
        <f t="shared" si="7"/>
        <v>^</v>
      </c>
    </row>
    <row r="119" spans="1:23" x14ac:dyDescent="0.25">
      <c r="A119">
        <v>118</v>
      </c>
      <c r="B119" t="s">
        <v>212</v>
      </c>
      <c r="C119">
        <v>1.3049114781500999</v>
      </c>
      <c r="D119">
        <v>0.24644543565277199</v>
      </c>
      <c r="E119">
        <v>5.2949305987092998</v>
      </c>
      <c r="F119" s="1">
        <v>1.19061619553891E-7</v>
      </c>
      <c r="G119">
        <v>1.7017328246508401</v>
      </c>
      <c r="H119">
        <v>0.33024410647522501</v>
      </c>
      <c r="I119">
        <v>5.15295440943322</v>
      </c>
      <c r="J119" s="1">
        <v>2.5641431941081702E-7</v>
      </c>
      <c r="K119">
        <v>0.99081886795595098</v>
      </c>
      <c r="L119">
        <v>0.37404123506081799</v>
      </c>
      <c r="M119">
        <v>2.6489562515610001</v>
      </c>
      <c r="N119">
        <v>8.07407827397808E-3</v>
      </c>
      <c r="O119">
        <v>1.2848686632881301</v>
      </c>
      <c r="P119">
        <v>0.24636464921839499</v>
      </c>
      <c r="Q119">
        <v>5.2153126163370001</v>
      </c>
      <c r="R119" s="1">
        <v>1.8350748430634599E-7</v>
      </c>
      <c r="T119" t="str">
        <f t="shared" si="4"/>
        <v>***</v>
      </c>
      <c r="U119" t="str">
        <f t="shared" si="5"/>
        <v>***</v>
      </c>
      <c r="V119" t="str">
        <f t="shared" si="6"/>
        <v>**</v>
      </c>
      <c r="W119" t="str">
        <f t="shared" si="7"/>
        <v>***</v>
      </c>
    </row>
    <row r="120" spans="1:23" x14ac:dyDescent="0.25">
      <c r="A120">
        <v>119</v>
      </c>
      <c r="B120" t="s">
        <v>213</v>
      </c>
      <c r="C120">
        <v>0.58924241580473402</v>
      </c>
      <c r="D120">
        <v>0.34555489469503098</v>
      </c>
      <c r="E120">
        <v>1.70520639368969</v>
      </c>
      <c r="F120">
        <v>8.8155937994044406E-2</v>
      </c>
      <c r="G120">
        <v>1.13875103422053</v>
      </c>
      <c r="H120">
        <v>0.43069029882308202</v>
      </c>
      <c r="I120">
        <v>2.64401366209621</v>
      </c>
      <c r="J120">
        <v>8.1929349187612899E-3</v>
      </c>
      <c r="K120">
        <v>3.2669961720192597E-2</v>
      </c>
      <c r="L120">
        <v>0.59028391355795495</v>
      </c>
      <c r="M120">
        <v>5.5346183370089397E-2</v>
      </c>
      <c r="N120">
        <v>0.95586266951768895</v>
      </c>
      <c r="O120">
        <v>0.569025601550327</v>
      </c>
      <c r="P120">
        <v>0.34549445356122999</v>
      </c>
      <c r="Q120">
        <v>1.64698910701755</v>
      </c>
      <c r="R120">
        <v>9.9560284839562294E-2</v>
      </c>
      <c r="T120" t="str">
        <f t="shared" si="4"/>
        <v>^</v>
      </c>
      <c r="U120" t="str">
        <f t="shared" si="5"/>
        <v>**</v>
      </c>
      <c r="V120" t="str">
        <f t="shared" si="6"/>
        <v/>
      </c>
      <c r="W120" t="str">
        <f t="shared" si="7"/>
        <v>^</v>
      </c>
    </row>
    <row r="121" spans="1:23" x14ac:dyDescent="0.25">
      <c r="A121">
        <v>120</v>
      </c>
      <c r="B121" t="s">
        <v>214</v>
      </c>
      <c r="C121">
        <v>1.0237395797173501</v>
      </c>
      <c r="D121">
        <v>0.29239494156831403</v>
      </c>
      <c r="E121">
        <v>3.5012219234242901</v>
      </c>
      <c r="F121">
        <v>4.63130009750832E-4</v>
      </c>
      <c r="G121">
        <v>1.2142013920716599</v>
      </c>
      <c r="H121">
        <v>0.43142967493025702</v>
      </c>
      <c r="I121">
        <v>2.8143668890368798</v>
      </c>
      <c r="J121">
        <v>4.8873413573087797E-3</v>
      </c>
      <c r="K121">
        <v>0.94318267270637701</v>
      </c>
      <c r="L121">
        <v>0.39807714357377999</v>
      </c>
      <c r="M121">
        <v>2.3693464644537299</v>
      </c>
      <c r="N121">
        <v>1.7819551966878198E-2</v>
      </c>
      <c r="O121">
        <v>1.0022301552606601</v>
      </c>
      <c r="P121">
        <v>0.29232182732290402</v>
      </c>
      <c r="Q121">
        <v>3.4285163186038101</v>
      </c>
      <c r="R121">
        <v>6.0689004920033598E-4</v>
      </c>
      <c r="T121" t="str">
        <f t="shared" si="4"/>
        <v>***</v>
      </c>
      <c r="U121" t="str">
        <f t="shared" si="5"/>
        <v>**</v>
      </c>
      <c r="V121" t="str">
        <f t="shared" si="6"/>
        <v>*</v>
      </c>
      <c r="W121" t="str">
        <f t="shared" si="7"/>
        <v>***</v>
      </c>
    </row>
    <row r="122" spans="1:23" x14ac:dyDescent="0.25">
      <c r="A122">
        <v>121</v>
      </c>
      <c r="B122" t="s">
        <v>215</v>
      </c>
      <c r="C122">
        <v>0.91018528138824495</v>
      </c>
      <c r="D122">
        <v>0.31582135867414302</v>
      </c>
      <c r="E122">
        <v>2.8819624018125798</v>
      </c>
      <c r="F122">
        <v>3.9520688789219296E-3</v>
      </c>
      <c r="G122">
        <v>1.44303726122913</v>
      </c>
      <c r="H122">
        <v>0.40396940759614702</v>
      </c>
      <c r="I122">
        <v>3.5721449052690502</v>
      </c>
      <c r="J122">
        <v>3.5406939610187698E-4</v>
      </c>
      <c r="K122">
        <v>0.41852069693523503</v>
      </c>
      <c r="L122">
        <v>0.51565563966115102</v>
      </c>
      <c r="M122">
        <v>0.81162827426895601</v>
      </c>
      <c r="N122">
        <v>0.41700496225835298</v>
      </c>
      <c r="O122">
        <v>0.89096580510300105</v>
      </c>
      <c r="P122">
        <v>0.31574946281131799</v>
      </c>
      <c r="Q122">
        <v>2.8217492348844102</v>
      </c>
      <c r="R122">
        <v>4.7762508197896998E-3</v>
      </c>
      <c r="T122" t="str">
        <f t="shared" si="4"/>
        <v>**</v>
      </c>
      <c r="U122" t="str">
        <f t="shared" si="5"/>
        <v>***</v>
      </c>
      <c r="V122" t="str">
        <f t="shared" si="6"/>
        <v/>
      </c>
      <c r="W122" t="str">
        <f t="shared" si="7"/>
        <v>**</v>
      </c>
    </row>
    <row r="123" spans="1:23" x14ac:dyDescent="0.25">
      <c r="A123">
        <v>122</v>
      </c>
      <c r="B123" t="s">
        <v>216</v>
      </c>
      <c r="C123">
        <v>0.63011874652121902</v>
      </c>
      <c r="D123">
        <v>0.36609575047428999</v>
      </c>
      <c r="E123">
        <v>1.7211856343726399</v>
      </c>
      <c r="F123">
        <v>8.5217143782490901E-2</v>
      </c>
      <c r="G123">
        <v>0.64327602809538897</v>
      </c>
      <c r="H123">
        <v>0.59508406470333697</v>
      </c>
      <c r="I123">
        <v>1.08098345469237</v>
      </c>
      <c r="J123">
        <v>0.27970447348396299</v>
      </c>
      <c r="K123">
        <v>0.67296054062812205</v>
      </c>
      <c r="L123">
        <v>0.465027401824602</v>
      </c>
      <c r="M123">
        <v>1.4471416909792101</v>
      </c>
      <c r="N123">
        <v>0.14785724345670401</v>
      </c>
      <c r="O123">
        <v>0.61042208890829996</v>
      </c>
      <c r="P123">
        <v>0.36602432904180898</v>
      </c>
      <c r="Q123">
        <v>1.6677090577729701</v>
      </c>
      <c r="R123">
        <v>9.5373496458993706E-2</v>
      </c>
      <c r="T123" t="str">
        <f t="shared" si="4"/>
        <v>^</v>
      </c>
      <c r="U123" t="str">
        <f t="shared" si="5"/>
        <v/>
      </c>
      <c r="V123" t="str">
        <f t="shared" si="6"/>
        <v/>
      </c>
      <c r="W123" t="str">
        <f t="shared" si="7"/>
        <v>^</v>
      </c>
    </row>
    <row r="124" spans="1:23" x14ac:dyDescent="0.25">
      <c r="A124">
        <v>123</v>
      </c>
      <c r="B124" t="s">
        <v>218</v>
      </c>
      <c r="C124">
        <v>1.60183953671358</v>
      </c>
      <c r="D124">
        <v>0.24933273185586999</v>
      </c>
      <c r="E124">
        <v>6.4245056186186602</v>
      </c>
      <c r="F124" s="1">
        <v>1.3229877509248E-10</v>
      </c>
      <c r="G124">
        <v>1.8585888450738199</v>
      </c>
      <c r="H124">
        <v>0.365022392053444</v>
      </c>
      <c r="I124">
        <v>5.0917118662728296</v>
      </c>
      <c r="J124" s="1">
        <v>3.5484506621323898E-7</v>
      </c>
      <c r="K124">
        <v>1.4671380935433</v>
      </c>
      <c r="L124">
        <v>0.342144155150091</v>
      </c>
      <c r="M124">
        <v>4.2880700180299796</v>
      </c>
      <c r="N124" s="1">
        <v>1.80232285290111E-5</v>
      </c>
      <c r="O124">
        <v>1.5822891181305101</v>
      </c>
      <c r="P124">
        <v>0.24920946158313001</v>
      </c>
      <c r="Q124">
        <v>6.3492337252319402</v>
      </c>
      <c r="R124" s="1">
        <v>2.1639006011309001E-10</v>
      </c>
      <c r="T124" t="str">
        <f t="shared" si="4"/>
        <v>***</v>
      </c>
      <c r="U124" t="str">
        <f t="shared" si="5"/>
        <v>***</v>
      </c>
      <c r="V124" t="str">
        <f t="shared" si="6"/>
        <v>***</v>
      </c>
      <c r="W124" t="str">
        <f t="shared" si="7"/>
        <v>***</v>
      </c>
    </row>
    <row r="125" spans="1:23" x14ac:dyDescent="0.25">
      <c r="A125">
        <v>124</v>
      </c>
      <c r="B125" t="s">
        <v>219</v>
      </c>
      <c r="C125">
        <v>0.78452679842010398</v>
      </c>
      <c r="D125">
        <v>0.36721457762540499</v>
      </c>
      <c r="E125">
        <v>2.1364260740770402</v>
      </c>
      <c r="F125">
        <v>3.2644700660388201E-2</v>
      </c>
      <c r="G125">
        <v>1.09712674086369</v>
      </c>
      <c r="H125">
        <v>0.52249636684151202</v>
      </c>
      <c r="I125">
        <v>2.0997786979760602</v>
      </c>
      <c r="J125">
        <v>3.5748312967360703E-2</v>
      </c>
      <c r="K125">
        <v>0.59908622514985099</v>
      </c>
      <c r="L125">
        <v>0.51725564890249598</v>
      </c>
      <c r="M125">
        <v>1.1582014163034899</v>
      </c>
      <c r="N125">
        <v>0.246781850498064</v>
      </c>
      <c r="O125">
        <v>0.76507702804143496</v>
      </c>
      <c r="P125">
        <v>0.36712202181939402</v>
      </c>
      <c r="Q125">
        <v>2.0839856575474398</v>
      </c>
      <c r="R125">
        <v>3.71614718945356E-2</v>
      </c>
      <c r="T125" t="str">
        <f t="shared" si="4"/>
        <v>*</v>
      </c>
      <c r="U125" t="str">
        <f t="shared" si="5"/>
        <v>*</v>
      </c>
      <c r="V125" t="str">
        <f t="shared" si="6"/>
        <v/>
      </c>
      <c r="W125" t="str">
        <f t="shared" si="7"/>
        <v>*</v>
      </c>
    </row>
    <row r="126" spans="1:23" x14ac:dyDescent="0.25">
      <c r="A126">
        <v>125</v>
      </c>
      <c r="B126" t="s">
        <v>220</v>
      </c>
      <c r="C126">
        <v>1.0670092020850599</v>
      </c>
      <c r="D126">
        <v>0.33192530849518498</v>
      </c>
      <c r="E126">
        <v>3.2146063429825502</v>
      </c>
      <c r="F126">
        <v>1.3062352104852E-3</v>
      </c>
      <c r="G126">
        <v>1.9155085534529599</v>
      </c>
      <c r="H126">
        <v>0.386672145113795</v>
      </c>
      <c r="I126">
        <v>4.9538312434924503</v>
      </c>
      <c r="J126" s="1">
        <v>7.2766320518004095E-7</v>
      </c>
      <c r="K126">
        <v>-8.1948090559928494E-2</v>
      </c>
      <c r="L126">
        <v>0.71946944432318305</v>
      </c>
      <c r="M126">
        <v>-0.113900723938344</v>
      </c>
      <c r="N126">
        <v>0.90931649168329598</v>
      </c>
      <c r="O126">
        <v>1.0477013906799399</v>
      </c>
      <c r="P126">
        <v>0.33183584288477502</v>
      </c>
      <c r="Q126">
        <v>3.1572881988030002</v>
      </c>
      <c r="R126">
        <v>1.59243873964305E-3</v>
      </c>
      <c r="T126" t="str">
        <f t="shared" si="4"/>
        <v>**</v>
      </c>
      <c r="U126" t="str">
        <f t="shared" si="5"/>
        <v>***</v>
      </c>
      <c r="V126" t="str">
        <f t="shared" si="6"/>
        <v/>
      </c>
      <c r="W126" t="str">
        <f t="shared" si="7"/>
        <v>**</v>
      </c>
    </row>
    <row r="127" spans="1:23" x14ac:dyDescent="0.25">
      <c r="A127">
        <v>126</v>
      </c>
      <c r="B127" t="s">
        <v>221</v>
      </c>
      <c r="C127">
        <v>0.89885586545249696</v>
      </c>
      <c r="D127">
        <v>0.368115795347633</v>
      </c>
      <c r="E127">
        <v>2.4417747806872998</v>
      </c>
      <c r="F127">
        <v>1.4615261212963601E-2</v>
      </c>
      <c r="G127">
        <v>1.52903831069921</v>
      </c>
      <c r="H127">
        <v>0.475362614007312</v>
      </c>
      <c r="I127">
        <v>3.21657249780205</v>
      </c>
      <c r="J127">
        <v>1.29731751519568E-3</v>
      </c>
      <c r="K127">
        <v>0.35884817031580701</v>
      </c>
      <c r="L127">
        <v>0.59276289644671298</v>
      </c>
      <c r="M127">
        <v>0.60538230794623704</v>
      </c>
      <c r="N127">
        <v>0.54492500364914498</v>
      </c>
      <c r="O127">
        <v>0.87912488627005103</v>
      </c>
      <c r="P127">
        <v>0.36802544483734401</v>
      </c>
      <c r="Q127">
        <v>2.3887611538886899</v>
      </c>
      <c r="R127">
        <v>1.6905288704839299E-2</v>
      </c>
      <c r="T127" t="str">
        <f t="shared" si="4"/>
        <v>*</v>
      </c>
      <c r="U127" t="str">
        <f t="shared" si="5"/>
        <v>**</v>
      </c>
      <c r="V127" t="str">
        <f t="shared" si="6"/>
        <v/>
      </c>
      <c r="W127" t="str">
        <f t="shared" si="7"/>
        <v>*</v>
      </c>
    </row>
    <row r="128" spans="1:23" x14ac:dyDescent="0.25">
      <c r="A128">
        <v>127</v>
      </c>
      <c r="B128" t="s">
        <v>222</v>
      </c>
      <c r="C128">
        <v>0.96369103839703096</v>
      </c>
      <c r="D128">
        <v>0.36856375953451798</v>
      </c>
      <c r="E128">
        <v>2.61472001374778</v>
      </c>
      <c r="F128">
        <v>8.9300625656511898E-3</v>
      </c>
      <c r="G128">
        <v>0.66448108218959501</v>
      </c>
      <c r="H128">
        <v>0.72561380222619398</v>
      </c>
      <c r="I128">
        <v>0.915750334614581</v>
      </c>
      <c r="J128">
        <v>0.35979785812958998</v>
      </c>
      <c r="K128">
        <v>1.1217212038439299</v>
      </c>
      <c r="L128">
        <v>0.43061340102932599</v>
      </c>
      <c r="M128">
        <v>2.6049379818709801</v>
      </c>
      <c r="N128">
        <v>9.1890891289289397E-3</v>
      </c>
      <c r="O128">
        <v>0.94301696181877603</v>
      </c>
      <c r="P128">
        <v>0.36846794622421097</v>
      </c>
      <c r="Q128">
        <v>2.5592917144683098</v>
      </c>
      <c r="R128">
        <v>1.04885686943653E-2</v>
      </c>
      <c r="T128" t="str">
        <f t="shared" si="4"/>
        <v>**</v>
      </c>
      <c r="U128" t="str">
        <f t="shared" si="5"/>
        <v/>
      </c>
      <c r="V128" t="str">
        <f t="shared" si="6"/>
        <v>**</v>
      </c>
      <c r="W128" t="str">
        <f t="shared" si="7"/>
        <v>*</v>
      </c>
    </row>
    <row r="129" spans="1:23" x14ac:dyDescent="0.25">
      <c r="A129">
        <v>128</v>
      </c>
      <c r="B129" t="s">
        <v>223</v>
      </c>
      <c r="C129">
        <v>0.87680768717722302</v>
      </c>
      <c r="D129">
        <v>0.392416651156482</v>
      </c>
      <c r="E129">
        <v>2.2343794143118099</v>
      </c>
      <c r="F129">
        <v>2.54581190236201E-2</v>
      </c>
      <c r="G129">
        <v>0.70662150072560104</v>
      </c>
      <c r="H129">
        <v>0.72592824435016601</v>
      </c>
      <c r="I129">
        <v>0.973404060559941</v>
      </c>
      <c r="J129">
        <v>0.330352521589307</v>
      </c>
      <c r="K129">
        <v>0.98891539670502104</v>
      </c>
      <c r="L129">
        <v>0.46837011310260701</v>
      </c>
      <c r="M129">
        <v>2.11139730960668</v>
      </c>
      <c r="N129">
        <v>3.4738176132370499E-2</v>
      </c>
      <c r="O129">
        <v>0.85569161927528203</v>
      </c>
      <c r="P129">
        <v>0.39232855258833499</v>
      </c>
      <c r="Q129">
        <v>2.1810587417866198</v>
      </c>
      <c r="R129">
        <v>2.9179071961629801E-2</v>
      </c>
      <c r="T129" t="str">
        <f t="shared" si="4"/>
        <v>*</v>
      </c>
      <c r="U129" t="str">
        <f t="shared" si="5"/>
        <v/>
      </c>
      <c r="V129" t="str">
        <f t="shared" si="6"/>
        <v>*</v>
      </c>
      <c r="W129" t="str">
        <f t="shared" si="7"/>
        <v>*</v>
      </c>
    </row>
    <row r="130" spans="1:23" x14ac:dyDescent="0.25">
      <c r="A130">
        <v>129</v>
      </c>
      <c r="B130" t="s">
        <v>224</v>
      </c>
      <c r="C130">
        <v>1.3139693707159299</v>
      </c>
      <c r="D130">
        <v>0.33407479754827901</v>
      </c>
      <c r="E130">
        <v>3.9331592217040501</v>
      </c>
      <c r="F130" s="1">
        <v>8.3836664365321005E-5</v>
      </c>
      <c r="G130">
        <v>1.91706097181829</v>
      </c>
      <c r="H130">
        <v>0.44217403925468002</v>
      </c>
      <c r="I130">
        <v>4.3355348836165399</v>
      </c>
      <c r="J130" s="1">
        <v>1.4540611189970301E-5</v>
      </c>
      <c r="K130">
        <v>0.82513002890787501</v>
      </c>
      <c r="L130">
        <v>0.51948998086896703</v>
      </c>
      <c r="M130">
        <v>1.58834637682069</v>
      </c>
      <c r="N130">
        <v>0.112208035891373</v>
      </c>
      <c r="O130">
        <v>1.2917417956556301</v>
      </c>
      <c r="P130">
        <v>0.33395335096387002</v>
      </c>
      <c r="Q130">
        <v>3.8680306453801201</v>
      </c>
      <c r="R130">
        <v>1.0971787866193999E-4</v>
      </c>
      <c r="T130" t="str">
        <f t="shared" si="4"/>
        <v>***</v>
      </c>
      <c r="U130" t="str">
        <f t="shared" si="5"/>
        <v>***</v>
      </c>
      <c r="V130" t="str">
        <f t="shared" si="6"/>
        <v/>
      </c>
      <c r="W130" t="str">
        <f t="shared" si="7"/>
        <v>***</v>
      </c>
    </row>
    <row r="131" spans="1:23" x14ac:dyDescent="0.25">
      <c r="A131">
        <v>130</v>
      </c>
      <c r="B131" t="s">
        <v>225</v>
      </c>
      <c r="C131">
        <v>0.85589104800836202</v>
      </c>
      <c r="D131">
        <v>0.42262903880957098</v>
      </c>
      <c r="E131">
        <v>2.0251591097932402</v>
      </c>
      <c r="F131">
        <v>4.2851028909914698E-2</v>
      </c>
      <c r="G131">
        <v>0.90508640899972304</v>
      </c>
      <c r="H131">
        <v>0.72775928168055903</v>
      </c>
      <c r="I131">
        <v>1.2436617873284601</v>
      </c>
      <c r="J131">
        <v>0.213624065442824</v>
      </c>
      <c r="K131">
        <v>0.86581832958323501</v>
      </c>
      <c r="L131">
        <v>0.52006884494454297</v>
      </c>
      <c r="M131">
        <v>1.6648148374962899</v>
      </c>
      <c r="N131">
        <v>9.59497028115745E-2</v>
      </c>
      <c r="O131">
        <v>0.83492956295941101</v>
      </c>
      <c r="P131">
        <v>0.42253670723486503</v>
      </c>
      <c r="Q131">
        <v>1.97599296975474</v>
      </c>
      <c r="R131">
        <v>4.8155573445716499E-2</v>
      </c>
      <c r="T131" t="str">
        <f t="shared" ref="T131:T194" si="8">IF(F131&lt;0.001,"***",IF(F131&lt;0.01,"**",IF(F131&lt;0.05,"*",IF(F131&lt;0.1,"^",""))))</f>
        <v>*</v>
      </c>
      <c r="U131" t="str">
        <f t="shared" ref="U131:U194" si="9">IF(J131&lt;0.001,"***",IF(J131&lt;0.01,"**",IF(J131&lt;0.05,"*",IF(J131&lt;0.1,"^",""))))</f>
        <v/>
      </c>
      <c r="V131" t="str">
        <f t="shared" ref="V131:V194" si="10">IF(N131&lt;0.001,"***",IF(N131&lt;0.01,"**",IF(N131&lt;0.05,"*",IF(N131&lt;0.1,"^",""))))</f>
        <v>^</v>
      </c>
      <c r="W131" t="str">
        <f t="shared" ref="W131:W194" si="11">IF(R131&lt;0.001,"***",IF(R131&lt;0.01,"**",IF(R131&lt;0.05,"*",IF(R131&lt;0.1,"^",""))))</f>
        <v>*</v>
      </c>
    </row>
    <row r="132" spans="1:23" x14ac:dyDescent="0.25">
      <c r="A132">
        <v>131</v>
      </c>
      <c r="B132" t="s">
        <v>226</v>
      </c>
      <c r="C132">
        <v>1.34341576071901</v>
      </c>
      <c r="D132">
        <v>0.35155822789476598</v>
      </c>
      <c r="E132">
        <v>3.8213179329176201</v>
      </c>
      <c r="F132">
        <v>1.3274039328102901E-4</v>
      </c>
      <c r="G132">
        <v>1.69626457189753</v>
      </c>
      <c r="H132">
        <v>0.53029615184049905</v>
      </c>
      <c r="I132">
        <v>3.19871182547773</v>
      </c>
      <c r="J132">
        <v>1.3804307945508799E-3</v>
      </c>
      <c r="K132">
        <v>1.1633966730407499</v>
      </c>
      <c r="L132">
        <v>0.47036938166005798</v>
      </c>
      <c r="M132">
        <v>2.4733682046540002</v>
      </c>
      <c r="N132">
        <v>1.33846162415064E-2</v>
      </c>
      <c r="O132">
        <v>1.3212597554874099</v>
      </c>
      <c r="P132">
        <v>0.35143388657212499</v>
      </c>
      <c r="Q132">
        <v>3.7596253690130199</v>
      </c>
      <c r="R132">
        <v>1.70167986559955E-4</v>
      </c>
      <c r="T132" t="str">
        <f t="shared" si="8"/>
        <v>***</v>
      </c>
      <c r="U132" t="str">
        <f t="shared" si="9"/>
        <v>**</v>
      </c>
      <c r="V132" t="str">
        <f t="shared" si="10"/>
        <v>*</v>
      </c>
      <c r="W132" t="str">
        <f t="shared" si="11"/>
        <v>***</v>
      </c>
    </row>
    <row r="133" spans="1:23" x14ac:dyDescent="0.25">
      <c r="A133">
        <v>132</v>
      </c>
      <c r="B133" t="s">
        <v>227</v>
      </c>
      <c r="C133">
        <v>0.785456709931173</v>
      </c>
      <c r="D133">
        <v>0.46137133507691402</v>
      </c>
      <c r="E133">
        <v>1.7024393372861599</v>
      </c>
      <c r="F133">
        <v>8.8673041179659601E-2</v>
      </c>
      <c r="G133">
        <v>1.02336549401618</v>
      </c>
      <c r="H133">
        <v>0.72949736792581499</v>
      </c>
      <c r="I133">
        <v>1.4028364446686401</v>
      </c>
      <c r="J133">
        <v>0.16066561649781799</v>
      </c>
      <c r="K133">
        <v>0.68514060305206503</v>
      </c>
      <c r="L133">
        <v>0.59600265355183102</v>
      </c>
      <c r="M133">
        <v>1.1495596520737299</v>
      </c>
      <c r="N133">
        <v>0.250325284416128</v>
      </c>
      <c r="O133">
        <v>0.76294478835815804</v>
      </c>
      <c r="P133">
        <v>0.46126826703055002</v>
      </c>
      <c r="Q133">
        <v>1.6540153374730799</v>
      </c>
      <c r="R133">
        <v>9.8124396435147698E-2</v>
      </c>
      <c r="T133" t="str">
        <f t="shared" si="8"/>
        <v>^</v>
      </c>
      <c r="U133" t="str">
        <f t="shared" si="9"/>
        <v/>
      </c>
      <c r="V133" t="str">
        <f t="shared" si="10"/>
        <v/>
      </c>
      <c r="W133" t="str">
        <f t="shared" si="11"/>
        <v>^</v>
      </c>
    </row>
    <row r="134" spans="1:23" x14ac:dyDescent="0.25">
      <c r="A134">
        <v>133</v>
      </c>
      <c r="B134" t="s">
        <v>229</v>
      </c>
      <c r="C134">
        <v>0.30037916902445899</v>
      </c>
      <c r="D134">
        <v>0.58853912319474799</v>
      </c>
      <c r="E134">
        <v>0.51038097075674604</v>
      </c>
      <c r="F134">
        <v>0.60978458580454498</v>
      </c>
      <c r="G134">
        <v>1.0818071123769899</v>
      </c>
      <c r="H134">
        <v>0.73011323218160795</v>
      </c>
      <c r="I134">
        <v>1.4816977212486699</v>
      </c>
      <c r="J134">
        <v>0.138420743706236</v>
      </c>
      <c r="K134">
        <v>-0.40637783026268198</v>
      </c>
      <c r="L134">
        <v>1.0108954666629499</v>
      </c>
      <c r="M134">
        <v>-0.40199787580823698</v>
      </c>
      <c r="N134">
        <v>0.687685589573926</v>
      </c>
      <c r="O134">
        <v>0.28010107167620701</v>
      </c>
      <c r="P134">
        <v>0.58846175239849996</v>
      </c>
      <c r="Q134">
        <v>0.47598857620660701</v>
      </c>
      <c r="R134">
        <v>0.63408251653163505</v>
      </c>
      <c r="T134" t="str">
        <f t="shared" si="8"/>
        <v/>
      </c>
      <c r="U134" t="str">
        <f t="shared" si="9"/>
        <v/>
      </c>
      <c r="V134" t="str">
        <f t="shared" si="10"/>
        <v/>
      </c>
      <c r="W134" t="str">
        <f t="shared" si="11"/>
        <v/>
      </c>
    </row>
    <row r="135" spans="1:23" x14ac:dyDescent="0.25">
      <c r="A135">
        <v>134</v>
      </c>
      <c r="B135" t="s">
        <v>233</v>
      </c>
      <c r="C135">
        <v>0.85855480816795504</v>
      </c>
      <c r="D135">
        <v>0.46203590434684899</v>
      </c>
      <c r="E135">
        <v>1.8581993305945299</v>
      </c>
      <c r="F135">
        <v>6.3140713051684394E-2</v>
      </c>
      <c r="G135">
        <v>1.13859849986169</v>
      </c>
      <c r="H135">
        <v>0.73090903676367203</v>
      </c>
      <c r="I135">
        <v>1.5577841326236599</v>
      </c>
      <c r="J135">
        <v>0.11928442864469201</v>
      </c>
      <c r="K135">
        <v>0.73650654753101297</v>
      </c>
      <c r="L135">
        <v>0.59668828398889495</v>
      </c>
      <c r="M135">
        <v>1.2343237956800901</v>
      </c>
      <c r="N135">
        <v>0.21708227236785399</v>
      </c>
      <c r="O135">
        <v>0.83860821512164396</v>
      </c>
      <c r="P135">
        <v>0.461928632555129</v>
      </c>
      <c r="Q135">
        <v>1.81544973837827</v>
      </c>
      <c r="R135">
        <v>6.9454823352953998E-2</v>
      </c>
      <c r="T135" t="str">
        <f t="shared" si="8"/>
        <v>^</v>
      </c>
      <c r="U135" t="str">
        <f t="shared" si="9"/>
        <v/>
      </c>
      <c r="V135" t="str">
        <f t="shared" si="10"/>
        <v/>
      </c>
      <c r="W135" t="str">
        <f t="shared" si="11"/>
        <v>^</v>
      </c>
    </row>
    <row r="136" spans="1:23" x14ac:dyDescent="0.25">
      <c r="A136">
        <v>135</v>
      </c>
      <c r="B136" t="s">
        <v>234</v>
      </c>
      <c r="C136">
        <v>0.38798851744678697</v>
      </c>
      <c r="D136">
        <v>0.58912513774444297</v>
      </c>
      <c r="E136">
        <v>0.65858421681386903</v>
      </c>
      <c r="F136">
        <v>0.51016280080892695</v>
      </c>
      <c r="G136">
        <v>0.47739719403117598</v>
      </c>
      <c r="H136">
        <v>1.01723257060618</v>
      </c>
      <c r="I136">
        <v>0.46930978010926999</v>
      </c>
      <c r="J136">
        <v>0.63884822557068</v>
      </c>
      <c r="K136">
        <v>0.37389681955759002</v>
      </c>
      <c r="L136">
        <v>0.723299029410017</v>
      </c>
      <c r="M136">
        <v>0.51693256088366601</v>
      </c>
      <c r="N136">
        <v>0.60520323687035904</v>
      </c>
      <c r="O136">
        <v>0.367524587868853</v>
      </c>
      <c r="P136">
        <v>0.58904315699832799</v>
      </c>
      <c r="Q136">
        <v>0.62393490782865602</v>
      </c>
      <c r="R136">
        <v>0.53267033404439301</v>
      </c>
      <c r="T136" t="str">
        <f t="shared" si="8"/>
        <v/>
      </c>
      <c r="U136" t="str">
        <f t="shared" si="9"/>
        <v/>
      </c>
      <c r="V136" t="str">
        <f t="shared" si="10"/>
        <v/>
      </c>
      <c r="W136" t="str">
        <f t="shared" si="11"/>
        <v/>
      </c>
    </row>
    <row r="137" spans="1:23" x14ac:dyDescent="0.25">
      <c r="A137">
        <v>136</v>
      </c>
      <c r="B137" t="s">
        <v>235</v>
      </c>
      <c r="C137">
        <v>1.30987595109781</v>
      </c>
      <c r="D137">
        <v>0.39648775905670303</v>
      </c>
      <c r="E137">
        <v>3.30369833917237</v>
      </c>
      <c r="F137">
        <v>9.5418446048871396E-4</v>
      </c>
      <c r="G137">
        <v>1.6560009006588301</v>
      </c>
      <c r="H137">
        <v>0.60834093502026398</v>
      </c>
      <c r="I137">
        <v>2.7221592454626902</v>
      </c>
      <c r="J137">
        <v>6.4856881136677504E-3</v>
      </c>
      <c r="K137">
        <v>1.13745489571959</v>
      </c>
      <c r="L137">
        <v>0.52350833351280601</v>
      </c>
      <c r="M137">
        <v>2.17275413380171</v>
      </c>
      <c r="N137">
        <v>2.97988270558334E-2</v>
      </c>
      <c r="O137">
        <v>1.28894639420541</v>
      </c>
      <c r="P137">
        <v>0.39635523162844299</v>
      </c>
      <c r="Q137">
        <v>3.2519979335449101</v>
      </c>
      <c r="R137">
        <v>1.1459685500560899E-3</v>
      </c>
      <c r="T137" t="str">
        <f t="shared" si="8"/>
        <v>***</v>
      </c>
      <c r="U137" t="str">
        <f t="shared" si="9"/>
        <v>**</v>
      </c>
      <c r="V137" t="str">
        <f t="shared" si="10"/>
        <v>*</v>
      </c>
      <c r="W137" t="str">
        <f t="shared" si="11"/>
        <v>**</v>
      </c>
    </row>
    <row r="138" spans="1:23" x14ac:dyDescent="0.25">
      <c r="A138">
        <v>137</v>
      </c>
      <c r="B138" t="s">
        <v>236</v>
      </c>
      <c r="C138">
        <v>1.0346427253061199</v>
      </c>
      <c r="D138">
        <v>0.46342920596499398</v>
      </c>
      <c r="E138">
        <v>2.23257988920161</v>
      </c>
      <c r="F138">
        <v>2.55766615287704E-2</v>
      </c>
      <c r="G138">
        <v>1.70915225283501</v>
      </c>
      <c r="H138">
        <v>0.60997860208994503</v>
      </c>
      <c r="I138">
        <v>2.8019872286978802</v>
      </c>
      <c r="J138">
        <v>5.0788884187386004E-3</v>
      </c>
      <c r="K138">
        <v>0.50551347975300798</v>
      </c>
      <c r="L138">
        <v>0.72417387423645996</v>
      </c>
      <c r="M138">
        <v>0.69805539489532198</v>
      </c>
      <c r="N138">
        <v>0.48514255179007898</v>
      </c>
      <c r="O138">
        <v>1.01739872422609</v>
      </c>
      <c r="P138">
        <v>0.46334590015899002</v>
      </c>
      <c r="Q138">
        <v>2.1957650297045501</v>
      </c>
      <c r="R138">
        <v>2.8108765892555902E-2</v>
      </c>
      <c r="T138" t="str">
        <f t="shared" si="8"/>
        <v>*</v>
      </c>
      <c r="U138" t="str">
        <f t="shared" si="9"/>
        <v>**</v>
      </c>
      <c r="V138" t="str">
        <f t="shared" si="10"/>
        <v/>
      </c>
      <c r="W138" t="str">
        <f t="shared" si="11"/>
        <v>*</v>
      </c>
    </row>
    <row r="139" spans="1:23" x14ac:dyDescent="0.25">
      <c r="A139">
        <v>138</v>
      </c>
      <c r="B139" t="s">
        <v>237</v>
      </c>
      <c r="C139">
        <v>0.13580249156652699</v>
      </c>
      <c r="D139">
        <v>0.71759434661715105</v>
      </c>
      <c r="E139">
        <v>0.18924688050668301</v>
      </c>
      <c r="F139">
        <v>0.84989932612894503</v>
      </c>
      <c r="G139">
        <v>-13.2571657443857</v>
      </c>
      <c r="H139">
        <v>620.68559018859696</v>
      </c>
      <c r="I139">
        <v>-2.1358906915105599E-2</v>
      </c>
      <c r="J139">
        <v>0.982959353612058</v>
      </c>
      <c r="K139">
        <v>0.53801854072468303</v>
      </c>
      <c r="L139">
        <v>0.72458722992185298</v>
      </c>
      <c r="M139">
        <v>0.74251728226387503</v>
      </c>
      <c r="N139">
        <v>0.45777398477395997</v>
      </c>
      <c r="O139">
        <v>0.117509072663651</v>
      </c>
      <c r="P139">
        <v>0.71754132892336797</v>
      </c>
      <c r="Q139">
        <v>0.163766277881118</v>
      </c>
      <c r="R139">
        <v>0.86991513956606403</v>
      </c>
      <c r="T139" t="str">
        <f t="shared" si="8"/>
        <v/>
      </c>
      <c r="U139" t="str">
        <f t="shared" si="9"/>
        <v/>
      </c>
      <c r="V139" t="str">
        <f t="shared" si="10"/>
        <v/>
      </c>
      <c r="W139" t="str">
        <f t="shared" si="11"/>
        <v/>
      </c>
    </row>
    <row r="140" spans="1:23" x14ac:dyDescent="0.25">
      <c r="A140">
        <v>139</v>
      </c>
      <c r="B140" t="s">
        <v>238</v>
      </c>
      <c r="C140">
        <v>0.58509977324155305</v>
      </c>
      <c r="D140">
        <v>0.59041479138219299</v>
      </c>
      <c r="E140">
        <v>0.990997823533185</v>
      </c>
      <c r="F140">
        <v>0.32168664303081201</v>
      </c>
      <c r="G140">
        <v>0.63314038481683899</v>
      </c>
      <c r="H140">
        <v>1.01950033107905</v>
      </c>
      <c r="I140">
        <v>0.62103009240489004</v>
      </c>
      <c r="J140">
        <v>0.53457982377837998</v>
      </c>
      <c r="K140">
        <v>0.59505379959307703</v>
      </c>
      <c r="L140">
        <v>0.72486549259961397</v>
      </c>
      <c r="M140">
        <v>0.82091616398928402</v>
      </c>
      <c r="N140">
        <v>0.41169402328359</v>
      </c>
      <c r="O140">
        <v>0.56748156096270297</v>
      </c>
      <c r="P140">
        <v>0.59034361366660604</v>
      </c>
      <c r="Q140">
        <v>0.96127331239867697</v>
      </c>
      <c r="R140">
        <v>0.33641476290522898</v>
      </c>
      <c r="T140" t="str">
        <f t="shared" si="8"/>
        <v/>
      </c>
      <c r="U140" t="str">
        <f t="shared" si="9"/>
        <v/>
      </c>
      <c r="V140" t="str">
        <f t="shared" si="10"/>
        <v/>
      </c>
      <c r="W140" t="str">
        <f t="shared" si="11"/>
        <v/>
      </c>
    </row>
    <row r="141" spans="1:23" x14ac:dyDescent="0.25">
      <c r="A141">
        <v>140</v>
      </c>
      <c r="B141" t="s">
        <v>239</v>
      </c>
      <c r="C141">
        <v>0.62401121575419305</v>
      </c>
      <c r="D141">
        <v>0.59073066833101895</v>
      </c>
      <c r="E141">
        <v>1.05633793741774</v>
      </c>
      <c r="F141">
        <v>0.29081384939971899</v>
      </c>
      <c r="G141">
        <v>0.67215791986203999</v>
      </c>
      <c r="H141">
        <v>1.01992346461602</v>
      </c>
      <c r="I141">
        <v>0.65902780275291994</v>
      </c>
      <c r="J141">
        <v>0.50987791525881399</v>
      </c>
      <c r="K141">
        <v>0.63236783343520997</v>
      </c>
      <c r="L141">
        <v>0.72531850512618501</v>
      </c>
      <c r="M141">
        <v>0.87184847617419603</v>
      </c>
      <c r="N141">
        <v>0.38329104497234501</v>
      </c>
      <c r="O141">
        <v>0.60717293252898397</v>
      </c>
      <c r="P141">
        <v>0.59065284613273905</v>
      </c>
      <c r="Q141">
        <v>1.02796919798899</v>
      </c>
      <c r="R141">
        <v>0.30396431701965598</v>
      </c>
      <c r="T141" t="str">
        <f t="shared" si="8"/>
        <v/>
      </c>
      <c r="U141" t="str">
        <f t="shared" si="9"/>
        <v/>
      </c>
      <c r="V141" t="str">
        <f t="shared" si="10"/>
        <v/>
      </c>
      <c r="W141" t="str">
        <f t="shared" si="11"/>
        <v/>
      </c>
    </row>
    <row r="142" spans="1:23" x14ac:dyDescent="0.25">
      <c r="A142">
        <v>141</v>
      </c>
      <c r="B142" t="s">
        <v>398</v>
      </c>
      <c r="C142">
        <v>1.18306547535623</v>
      </c>
      <c r="D142">
        <v>0.46501871841857201</v>
      </c>
      <c r="E142">
        <v>2.54412441585057</v>
      </c>
      <c r="F142">
        <v>1.09552055902292E-2</v>
      </c>
      <c r="G142">
        <v>1.4237786330934199</v>
      </c>
      <c r="H142">
        <v>0.73632412535952996</v>
      </c>
      <c r="I142">
        <v>1.9336302914130701</v>
      </c>
      <c r="J142">
        <v>5.3158600143766499E-2</v>
      </c>
      <c r="K142">
        <v>1.0835021512673899</v>
      </c>
      <c r="L142">
        <v>0.60030018415960096</v>
      </c>
      <c r="M142">
        <v>1.8049338978368901</v>
      </c>
      <c r="N142">
        <v>7.1085026556858097E-2</v>
      </c>
      <c r="O142">
        <v>1.16653493893687</v>
      </c>
      <c r="P142">
        <v>0.46491462684157497</v>
      </c>
      <c r="Q142">
        <v>2.5091379612248201</v>
      </c>
      <c r="R142">
        <v>1.21026206028649E-2</v>
      </c>
      <c r="T142" t="str">
        <f t="shared" si="8"/>
        <v>*</v>
      </c>
      <c r="U142" t="str">
        <f t="shared" si="9"/>
        <v>^</v>
      </c>
      <c r="V142" t="str">
        <f t="shared" si="10"/>
        <v>^</v>
      </c>
      <c r="W142" t="str">
        <f t="shared" si="11"/>
        <v>*</v>
      </c>
    </row>
    <row r="143" spans="1:23" x14ac:dyDescent="0.25">
      <c r="A143">
        <v>142</v>
      </c>
      <c r="B143" t="s">
        <v>399</v>
      </c>
      <c r="C143">
        <v>0.69351915445086998</v>
      </c>
      <c r="D143">
        <v>0.59160187087728699</v>
      </c>
      <c r="E143">
        <v>1.17227343014053</v>
      </c>
      <c r="F143">
        <v>0.24108729544882401</v>
      </c>
      <c r="G143">
        <v>0.75612542274441796</v>
      </c>
      <c r="H143">
        <v>1.0213808469319099</v>
      </c>
      <c r="I143">
        <v>0.74029724075570802</v>
      </c>
      <c r="J143">
        <v>0.45911965484657902</v>
      </c>
      <c r="K143">
        <v>0.69763414732803797</v>
      </c>
      <c r="L143">
        <v>0.72645026773189303</v>
      </c>
      <c r="M143">
        <v>0.96033297572616505</v>
      </c>
      <c r="N143">
        <v>0.33688765880399402</v>
      </c>
      <c r="O143">
        <v>0.67737419016454004</v>
      </c>
      <c r="P143">
        <v>0.59152097760505995</v>
      </c>
      <c r="Q143">
        <v>1.1451397597209201</v>
      </c>
      <c r="R143">
        <v>0.25215126759901701</v>
      </c>
      <c r="T143" t="str">
        <f t="shared" si="8"/>
        <v/>
      </c>
      <c r="U143" t="str">
        <f t="shared" si="9"/>
        <v/>
      </c>
      <c r="V143" t="str">
        <f t="shared" si="10"/>
        <v/>
      </c>
      <c r="W143" t="str">
        <f t="shared" si="11"/>
        <v/>
      </c>
    </row>
    <row r="144" spans="1:23" x14ac:dyDescent="0.25">
      <c r="A144">
        <v>143</v>
      </c>
      <c r="B144" t="s">
        <v>400</v>
      </c>
      <c r="C144">
        <v>0.31492589296103302</v>
      </c>
      <c r="D144">
        <v>0.71900118175104499</v>
      </c>
      <c r="E144">
        <v>0.43800469450421098</v>
      </c>
      <c r="F144">
        <v>0.66138288035835202</v>
      </c>
      <c r="G144">
        <v>0.79760759275985005</v>
      </c>
      <c r="H144">
        <v>1.0219244750558001</v>
      </c>
      <c r="I144">
        <v>0.78049563566456504</v>
      </c>
      <c r="J144">
        <v>0.43509919543007802</v>
      </c>
      <c r="K144">
        <v>2.4032490980363402E-2</v>
      </c>
      <c r="L144">
        <v>1.01395890877039</v>
      </c>
      <c r="M144">
        <v>2.37016419230511E-2</v>
      </c>
      <c r="N144">
        <v>0.98109059630960604</v>
      </c>
      <c r="O144">
        <v>0.29847982656968602</v>
      </c>
      <c r="P144">
        <v>0.71893287184903298</v>
      </c>
      <c r="Q144">
        <v>0.415170648411195</v>
      </c>
      <c r="R144">
        <v>0.67801698405234601</v>
      </c>
      <c r="T144" t="str">
        <f t="shared" si="8"/>
        <v/>
      </c>
      <c r="U144" t="str">
        <f t="shared" si="9"/>
        <v/>
      </c>
      <c r="V144" t="str">
        <f t="shared" si="10"/>
        <v/>
      </c>
      <c r="W144" t="str">
        <f t="shared" si="11"/>
        <v/>
      </c>
    </row>
    <row r="145" spans="1:23" x14ac:dyDescent="0.25">
      <c r="A145">
        <v>144</v>
      </c>
      <c r="B145" t="s">
        <v>401</v>
      </c>
      <c r="C145">
        <v>1.05570877663578</v>
      </c>
      <c r="D145">
        <v>0.51733177934681995</v>
      </c>
      <c r="E145">
        <v>2.0406803115182899</v>
      </c>
      <c r="F145">
        <v>4.1282613588295297E-2</v>
      </c>
      <c r="G145">
        <v>0.82830027726524103</v>
      </c>
      <c r="H145">
        <v>1.02252669263122</v>
      </c>
      <c r="I145">
        <v>0.81005247416457904</v>
      </c>
      <c r="J145">
        <v>0.417910017498554</v>
      </c>
      <c r="K145">
        <v>1.1823121305436299</v>
      </c>
      <c r="L145">
        <v>0.60229617597224305</v>
      </c>
      <c r="M145">
        <v>1.96300786508416</v>
      </c>
      <c r="N145">
        <v>4.9645260149574898E-2</v>
      </c>
      <c r="O145">
        <v>1.03908397763364</v>
      </c>
      <c r="P145">
        <v>0.51722676997650396</v>
      </c>
      <c r="Q145">
        <v>2.0089524323747598</v>
      </c>
      <c r="R145">
        <v>4.4542178587581999E-2</v>
      </c>
      <c r="T145" t="str">
        <f t="shared" si="8"/>
        <v>*</v>
      </c>
      <c r="U145" t="str">
        <f t="shared" si="9"/>
        <v/>
      </c>
      <c r="V145" t="str">
        <f t="shared" si="10"/>
        <v>*</v>
      </c>
      <c r="W145" t="str">
        <f t="shared" si="11"/>
        <v>*</v>
      </c>
    </row>
    <row r="146" spans="1:23" x14ac:dyDescent="0.25">
      <c r="A146">
        <v>145</v>
      </c>
      <c r="B146" t="s">
        <v>402</v>
      </c>
      <c r="C146">
        <v>0.40174749977530699</v>
      </c>
      <c r="D146">
        <v>0.71969641688713204</v>
      </c>
      <c r="E146">
        <v>0.55821800741063299</v>
      </c>
      <c r="F146">
        <v>0.576695525866459</v>
      </c>
      <c r="G146">
        <v>0.87694632286895102</v>
      </c>
      <c r="H146">
        <v>1.0230911192070999</v>
      </c>
      <c r="I146">
        <v>0.85715368495094701</v>
      </c>
      <c r="J146">
        <v>0.391359954992827</v>
      </c>
      <c r="K146">
        <v>0.115299578501714</v>
      </c>
      <c r="L146">
        <v>1.0148758239056299</v>
      </c>
      <c r="M146">
        <v>0.11360954294683701</v>
      </c>
      <c r="N146">
        <v>0.90954732215825096</v>
      </c>
      <c r="O146">
        <v>0.384921795326433</v>
      </c>
      <c r="P146">
        <v>0.71962088726559603</v>
      </c>
      <c r="Q146">
        <v>0.53489525128856796</v>
      </c>
      <c r="R146">
        <v>0.59272229219887596</v>
      </c>
      <c r="T146" t="str">
        <f t="shared" si="8"/>
        <v/>
      </c>
      <c r="U146" t="str">
        <f t="shared" si="9"/>
        <v/>
      </c>
      <c r="V146" t="str">
        <f t="shared" si="10"/>
        <v/>
      </c>
      <c r="W146" t="str">
        <f t="shared" si="11"/>
        <v/>
      </c>
    </row>
    <row r="147" spans="1:23" x14ac:dyDescent="0.25">
      <c r="A147">
        <v>146</v>
      </c>
      <c r="B147" t="s">
        <v>403</v>
      </c>
      <c r="C147">
        <v>0.43516410467113198</v>
      </c>
      <c r="D147">
        <v>0.71996330198613101</v>
      </c>
      <c r="E147">
        <v>0.60442539705935505</v>
      </c>
      <c r="F147">
        <v>0.54556085483899397</v>
      </c>
      <c r="G147">
        <v>-13.203929165227899</v>
      </c>
      <c r="H147">
        <v>696.19122843504897</v>
      </c>
      <c r="I147">
        <v>-1.8965951632152402E-2</v>
      </c>
      <c r="J147">
        <v>0.98486826718305598</v>
      </c>
      <c r="K147">
        <v>0.85729315646270898</v>
      </c>
      <c r="L147">
        <v>0.72870176343726301</v>
      </c>
      <c r="M147">
        <v>1.17646642217371</v>
      </c>
      <c r="N147">
        <v>0.23940854265761599</v>
      </c>
      <c r="O147">
        <v>0.41843696813343001</v>
      </c>
      <c r="P147">
        <v>0.71988277691100799</v>
      </c>
      <c r="Q147">
        <v>0.58125709011810001</v>
      </c>
      <c r="R147">
        <v>0.561067195839976</v>
      </c>
      <c r="T147" t="str">
        <f t="shared" si="8"/>
        <v/>
      </c>
      <c r="U147" t="str">
        <f t="shared" si="9"/>
        <v/>
      </c>
      <c r="V147" t="str">
        <f t="shared" si="10"/>
        <v/>
      </c>
      <c r="W147" t="str">
        <f t="shared" si="11"/>
        <v/>
      </c>
    </row>
    <row r="148" spans="1:23" x14ac:dyDescent="0.25">
      <c r="A148">
        <v>147</v>
      </c>
      <c r="B148" t="s">
        <v>404</v>
      </c>
      <c r="C148">
        <v>0.87393641850719195</v>
      </c>
      <c r="D148">
        <v>0.59349968427134303</v>
      </c>
      <c r="E148">
        <v>1.47251370416507</v>
      </c>
      <c r="F148">
        <v>0.140882209090577</v>
      </c>
      <c r="G148">
        <v>-13.203929165227899</v>
      </c>
      <c r="H148">
        <v>696.19122843503806</v>
      </c>
      <c r="I148">
        <v>-1.89659516321527E-2</v>
      </c>
      <c r="J148">
        <v>0.98486826718305598</v>
      </c>
      <c r="K148">
        <v>1.31567500531215</v>
      </c>
      <c r="L148">
        <v>0.60478628952231195</v>
      </c>
      <c r="M148">
        <v>2.1754378829442902</v>
      </c>
      <c r="N148">
        <v>2.9597318252657701E-2</v>
      </c>
      <c r="O148">
        <v>0.86168737026570796</v>
      </c>
      <c r="P148">
        <v>0.59343877942044998</v>
      </c>
      <c r="Q148">
        <v>1.4520240337296999</v>
      </c>
      <c r="R148">
        <v>0.14649492270536699</v>
      </c>
      <c r="T148" t="str">
        <f t="shared" si="8"/>
        <v/>
      </c>
      <c r="U148" t="str">
        <f t="shared" si="9"/>
        <v/>
      </c>
      <c r="V148" t="str">
        <f t="shared" si="10"/>
        <v>*</v>
      </c>
      <c r="W148" t="str">
        <f t="shared" si="11"/>
        <v/>
      </c>
    </row>
    <row r="149" spans="1:23" x14ac:dyDescent="0.25">
      <c r="A149">
        <v>148</v>
      </c>
      <c r="B149" t="s">
        <v>405</v>
      </c>
      <c r="C149">
        <v>1.2170856223020801</v>
      </c>
      <c r="D149">
        <v>0.519379715654264</v>
      </c>
      <c r="E149">
        <v>2.34334454276659</v>
      </c>
      <c r="F149">
        <v>1.9111724922880199E-2</v>
      </c>
      <c r="G149">
        <v>0.92383963083717302</v>
      </c>
      <c r="H149">
        <v>1.02374443905178</v>
      </c>
      <c r="I149">
        <v>0.90241235565866196</v>
      </c>
      <c r="J149">
        <v>0.36683786003723901</v>
      </c>
      <c r="K149">
        <v>1.38223534150217</v>
      </c>
      <c r="L149">
        <v>0.606319934267597</v>
      </c>
      <c r="M149">
        <v>2.27971284363566</v>
      </c>
      <c r="N149">
        <v>2.26247250588704E-2</v>
      </c>
      <c r="O149">
        <v>1.2038355316895299</v>
      </c>
      <c r="P149">
        <v>0.51929827350953695</v>
      </c>
      <c r="Q149">
        <v>2.3181966763604498</v>
      </c>
      <c r="R149">
        <v>2.0438634590595899E-2</v>
      </c>
      <c r="T149" t="str">
        <f t="shared" si="8"/>
        <v>*</v>
      </c>
      <c r="U149" t="str">
        <f t="shared" si="9"/>
        <v/>
      </c>
      <c r="V149" t="str">
        <f t="shared" si="10"/>
        <v>*</v>
      </c>
      <c r="W149" t="str">
        <f t="shared" si="11"/>
        <v>*</v>
      </c>
    </row>
    <row r="150" spans="1:23" x14ac:dyDescent="0.25">
      <c r="A150">
        <v>149</v>
      </c>
      <c r="B150" t="s">
        <v>406</v>
      </c>
      <c r="C150">
        <v>1.7217561925274301</v>
      </c>
      <c r="D150">
        <v>0.43334485460684702</v>
      </c>
      <c r="E150">
        <v>3.9731778841345502</v>
      </c>
      <c r="F150" s="1">
        <v>7.0920044589561093E-5</v>
      </c>
      <c r="G150">
        <v>0.96328987378946695</v>
      </c>
      <c r="H150">
        <v>1.0245173747772001</v>
      </c>
      <c r="I150">
        <v>0.94023771339061202</v>
      </c>
      <c r="J150">
        <v>0.34709564097843398</v>
      </c>
      <c r="K150">
        <v>2.0402123111727102</v>
      </c>
      <c r="L150">
        <v>0.48740095435681802</v>
      </c>
      <c r="M150">
        <v>4.1859013465925798</v>
      </c>
      <c r="N150" s="1">
        <v>2.8403670240550301E-5</v>
      </c>
      <c r="O150">
        <v>1.71180525191837</v>
      </c>
      <c r="P150">
        <v>0.43316835253606301</v>
      </c>
      <c r="Q150">
        <v>3.9518243701237599</v>
      </c>
      <c r="R150" s="1">
        <v>7.7557654462437304E-5</v>
      </c>
      <c r="T150" t="str">
        <f t="shared" si="8"/>
        <v>***</v>
      </c>
      <c r="U150" t="str">
        <f t="shared" si="9"/>
        <v/>
      </c>
      <c r="V150" t="str">
        <f t="shared" si="10"/>
        <v>***</v>
      </c>
      <c r="W150" t="str">
        <f t="shared" si="11"/>
        <v>***</v>
      </c>
    </row>
    <row r="151" spans="1:23" x14ac:dyDescent="0.25">
      <c r="A151">
        <v>150</v>
      </c>
      <c r="B151" t="s">
        <v>407</v>
      </c>
      <c r="C151">
        <v>1.0850690111150001</v>
      </c>
      <c r="D151">
        <v>0.59609284516142402</v>
      </c>
      <c r="E151">
        <v>1.82030202161067</v>
      </c>
      <c r="F151">
        <v>6.8713023702764706E-2</v>
      </c>
      <c r="G151">
        <v>-13.165938671183399</v>
      </c>
      <c r="H151">
        <v>720.90264970847397</v>
      </c>
      <c r="I151">
        <v>-1.8263129808868898E-2</v>
      </c>
      <c r="J151">
        <v>0.985428940707893</v>
      </c>
      <c r="K151">
        <v>1.6001570149567601</v>
      </c>
      <c r="L151">
        <v>0.61141344084524096</v>
      </c>
      <c r="M151">
        <v>2.6171439946505699</v>
      </c>
      <c r="N151">
        <v>8.8668927604403508E-3</v>
      </c>
      <c r="O151">
        <v>1.0782724977431299</v>
      </c>
      <c r="P151">
        <v>0.59595858924150302</v>
      </c>
      <c r="Q151">
        <v>1.8093077559558</v>
      </c>
      <c r="R151">
        <v>7.0403204728353999E-2</v>
      </c>
      <c r="T151" t="str">
        <f t="shared" si="8"/>
        <v>^</v>
      </c>
      <c r="U151" t="str">
        <f t="shared" si="9"/>
        <v/>
      </c>
      <c r="V151" t="str">
        <f t="shared" si="10"/>
        <v>**</v>
      </c>
      <c r="W151" t="str">
        <f t="shared" si="11"/>
        <v>^</v>
      </c>
    </row>
    <row r="152" spans="1:23" x14ac:dyDescent="0.25">
      <c r="A152">
        <v>151</v>
      </c>
      <c r="B152" t="s">
        <v>408</v>
      </c>
      <c r="C152">
        <v>0.72355834982429801</v>
      </c>
      <c r="D152">
        <v>0.72278170639338002</v>
      </c>
      <c r="E152">
        <v>1.0010745200439499</v>
      </c>
      <c r="F152">
        <v>0.31679078245355602</v>
      </c>
      <c r="G152">
        <v>1.03339682474978</v>
      </c>
      <c r="H152">
        <v>1.02489121912934</v>
      </c>
      <c r="I152">
        <v>1.0082990325818799</v>
      </c>
      <c r="J152">
        <v>0.313310927296235</v>
      </c>
      <c r="K152">
        <v>0.54563751919386905</v>
      </c>
      <c r="L152">
        <v>1.02040392451699</v>
      </c>
      <c r="M152">
        <v>0.53472699005165802</v>
      </c>
      <c r="N152">
        <v>0.59283865523576795</v>
      </c>
      <c r="O152">
        <v>0.71857814783271101</v>
      </c>
      <c r="P152">
        <v>0.72267311977192195</v>
      </c>
      <c r="Q152">
        <v>0.99433357651312204</v>
      </c>
      <c r="R152">
        <v>0.32006049429634897</v>
      </c>
      <c r="T152" t="str">
        <f t="shared" si="8"/>
        <v/>
      </c>
      <c r="U152" t="str">
        <f t="shared" si="9"/>
        <v/>
      </c>
      <c r="V152" t="str">
        <f t="shared" si="10"/>
        <v/>
      </c>
      <c r="W152" t="str">
        <f t="shared" si="11"/>
        <v/>
      </c>
    </row>
    <row r="153" spans="1:23" x14ac:dyDescent="0.25">
      <c r="A153">
        <v>152</v>
      </c>
      <c r="B153" t="s">
        <v>409</v>
      </c>
      <c r="C153">
        <v>-13.3466528061644</v>
      </c>
      <c r="D153">
        <v>490.74949125880897</v>
      </c>
      <c r="E153">
        <v>-2.7196467941167399E-2</v>
      </c>
      <c r="F153">
        <v>0.97830303284025699</v>
      </c>
      <c r="G153">
        <v>-13.1538481915955</v>
      </c>
      <c r="H153">
        <v>733.35268794626597</v>
      </c>
      <c r="I153">
        <v>-1.7936592321537E-2</v>
      </c>
      <c r="J153">
        <v>0.98568943725292502</v>
      </c>
      <c r="K153">
        <v>-13.4160591392602</v>
      </c>
      <c r="L153">
        <v>658.22938167662301</v>
      </c>
      <c r="M153">
        <v>-2.0382042358982999E-2</v>
      </c>
      <c r="N153">
        <v>0.98373860899717602</v>
      </c>
      <c r="O153">
        <v>-13.3533089780239</v>
      </c>
      <c r="P153">
        <v>491.11965213880097</v>
      </c>
      <c r="Q153">
        <v>-2.7189522797287601E-2</v>
      </c>
      <c r="R153">
        <v>0.97830857221488199</v>
      </c>
      <c r="T153" t="str">
        <f t="shared" si="8"/>
        <v/>
      </c>
      <c r="U153" t="str">
        <f t="shared" si="9"/>
        <v/>
      </c>
      <c r="V153" t="str">
        <f t="shared" si="10"/>
        <v/>
      </c>
      <c r="W153" t="str">
        <f t="shared" si="11"/>
        <v/>
      </c>
    </row>
    <row r="154" spans="1:23" x14ac:dyDescent="0.25">
      <c r="A154">
        <v>153</v>
      </c>
      <c r="B154" t="s">
        <v>410</v>
      </c>
      <c r="C154">
        <v>-13.3466528061644</v>
      </c>
      <c r="D154">
        <v>490.74949125881</v>
      </c>
      <c r="E154">
        <v>-2.7196467941167399E-2</v>
      </c>
      <c r="F154">
        <v>0.97830303284025699</v>
      </c>
      <c r="G154">
        <v>-13.1538481915956</v>
      </c>
      <c r="H154">
        <v>733.35268794627495</v>
      </c>
      <c r="I154">
        <v>-1.7936592321536798E-2</v>
      </c>
      <c r="J154">
        <v>0.98568943725292502</v>
      </c>
      <c r="K154">
        <v>-13.4160591392602</v>
      </c>
      <c r="L154">
        <v>658.22938167662903</v>
      </c>
      <c r="M154">
        <v>-2.0382042358982898E-2</v>
      </c>
      <c r="N154">
        <v>0.98373860899717602</v>
      </c>
      <c r="O154">
        <v>-13.3533089780239</v>
      </c>
      <c r="P154">
        <v>491.11965213880097</v>
      </c>
      <c r="Q154">
        <v>-2.7189522797287601E-2</v>
      </c>
      <c r="R154">
        <v>0.97830857221488199</v>
      </c>
      <c r="T154" t="str">
        <f t="shared" si="8"/>
        <v/>
      </c>
      <c r="U154" t="str">
        <f t="shared" si="9"/>
        <v/>
      </c>
      <c r="V154" t="str">
        <f t="shared" si="10"/>
        <v/>
      </c>
      <c r="W154" t="str">
        <f t="shared" si="11"/>
        <v/>
      </c>
    </row>
    <row r="155" spans="1:23" x14ac:dyDescent="0.25">
      <c r="A155">
        <v>154</v>
      </c>
      <c r="B155" t="s">
        <v>411</v>
      </c>
      <c r="C155">
        <v>1.1967879766345499</v>
      </c>
      <c r="D155">
        <v>0.59714457886193695</v>
      </c>
      <c r="E155">
        <v>2.0041846129046998</v>
      </c>
      <c r="F155">
        <v>4.5050288222454701E-2</v>
      </c>
      <c r="G155">
        <v>1.08118565060493</v>
      </c>
      <c r="H155">
        <v>1.02569297022211</v>
      </c>
      <c r="I155">
        <v>1.0541026232935999</v>
      </c>
      <c r="J155">
        <v>0.29183593527694601</v>
      </c>
      <c r="K155">
        <v>1.32093801942107</v>
      </c>
      <c r="L155">
        <v>0.73693649390166105</v>
      </c>
      <c r="M155">
        <v>1.79247198415627</v>
      </c>
      <c r="N155">
        <v>7.3057393004096097E-2</v>
      </c>
      <c r="O155">
        <v>1.1913163892160401</v>
      </c>
      <c r="P155">
        <v>0.59701260687656599</v>
      </c>
      <c r="Q155">
        <v>1.99546270127986</v>
      </c>
      <c r="R155">
        <v>4.59924382626224E-2</v>
      </c>
      <c r="T155" t="str">
        <f t="shared" si="8"/>
        <v>*</v>
      </c>
      <c r="U155" t="str">
        <f t="shared" si="9"/>
        <v/>
      </c>
      <c r="V155" t="str">
        <f t="shared" si="10"/>
        <v>^</v>
      </c>
      <c r="W155" t="str">
        <f t="shared" si="11"/>
        <v>*</v>
      </c>
    </row>
    <row r="156" spans="1:23" x14ac:dyDescent="0.25">
      <c r="A156">
        <v>155</v>
      </c>
      <c r="B156" t="s">
        <v>412</v>
      </c>
      <c r="C156">
        <v>0.11850120393131899</v>
      </c>
      <c r="D156">
        <v>1.01167441833575</v>
      </c>
      <c r="E156">
        <v>0.117133735699534</v>
      </c>
      <c r="F156">
        <v>0.90675407651451001</v>
      </c>
      <c r="G156">
        <v>-13.153993850011901</v>
      </c>
      <c r="H156">
        <v>746.44662152153205</v>
      </c>
      <c r="I156">
        <v>-1.7622149355032601E-2</v>
      </c>
      <c r="J156">
        <v>0.98594028678946</v>
      </c>
      <c r="K156">
        <v>0.67070221905667105</v>
      </c>
      <c r="L156">
        <v>1.02190098326262</v>
      </c>
      <c r="M156">
        <v>0.65632799071718595</v>
      </c>
      <c r="N156">
        <v>0.511613111512084</v>
      </c>
      <c r="O156">
        <v>0.112216564515072</v>
      </c>
      <c r="P156">
        <v>1.0116165641551</v>
      </c>
      <c r="Q156">
        <v>0.110927962719546</v>
      </c>
      <c r="R156">
        <v>0.911673471393732</v>
      </c>
      <c r="T156" t="str">
        <f t="shared" si="8"/>
        <v/>
      </c>
      <c r="U156" t="str">
        <f t="shared" si="9"/>
        <v/>
      </c>
      <c r="V156" t="str">
        <f t="shared" si="10"/>
        <v/>
      </c>
      <c r="W156" t="str">
        <f t="shared" si="11"/>
        <v/>
      </c>
    </row>
    <row r="157" spans="1:23" x14ac:dyDescent="0.25">
      <c r="A157">
        <v>156</v>
      </c>
      <c r="B157" t="s">
        <v>413</v>
      </c>
      <c r="C157">
        <v>-13.3366279175372</v>
      </c>
      <c r="D157">
        <v>506.79225710486401</v>
      </c>
      <c r="E157">
        <v>-2.63157688985323E-2</v>
      </c>
      <c r="F157">
        <v>0.97900547750487898</v>
      </c>
      <c r="G157">
        <v>-13.153993850011901</v>
      </c>
      <c r="H157">
        <v>746.44662152153796</v>
      </c>
      <c r="I157">
        <v>-1.76221493550325E-2</v>
      </c>
      <c r="J157">
        <v>0.98594028678946</v>
      </c>
      <c r="K157">
        <v>-13.3975645375385</v>
      </c>
      <c r="L157">
        <v>687.78824232880004</v>
      </c>
      <c r="M157">
        <v>-1.94791997202153E-2</v>
      </c>
      <c r="N157">
        <v>0.98445883011422697</v>
      </c>
      <c r="O157">
        <v>-13.3443436230732</v>
      </c>
      <c r="P157">
        <v>507.13492737108498</v>
      </c>
      <c r="Q157">
        <v>-2.6313201680366102E-2</v>
      </c>
      <c r="R157">
        <v>0.97900752513955103</v>
      </c>
      <c r="T157" t="str">
        <f t="shared" si="8"/>
        <v/>
      </c>
      <c r="U157" t="str">
        <f t="shared" si="9"/>
        <v/>
      </c>
      <c r="V157" t="str">
        <f t="shared" si="10"/>
        <v/>
      </c>
      <c r="W157" t="str">
        <f t="shared" si="11"/>
        <v/>
      </c>
    </row>
    <row r="158" spans="1:23" x14ac:dyDescent="0.25">
      <c r="A158">
        <v>157</v>
      </c>
      <c r="B158" t="s">
        <v>414</v>
      </c>
      <c r="C158">
        <v>0.13819445327737301</v>
      </c>
      <c r="D158">
        <v>1.0118584033071301</v>
      </c>
      <c r="E158">
        <v>0.136574893113209</v>
      </c>
      <c r="F158">
        <v>0.89136682290417601</v>
      </c>
      <c r="G158">
        <v>-13.153993850011901</v>
      </c>
      <c r="H158">
        <v>746.44662152153001</v>
      </c>
      <c r="I158">
        <v>-1.7622149355032701E-2</v>
      </c>
      <c r="J158">
        <v>0.98594028678946</v>
      </c>
      <c r="K158">
        <v>0.70451879052463895</v>
      </c>
      <c r="L158">
        <v>1.02254863383512</v>
      </c>
      <c r="M158">
        <v>0.68898316149746697</v>
      </c>
      <c r="N158">
        <v>0.49083386404724999</v>
      </c>
      <c r="O158">
        <v>0.13173546869968999</v>
      </c>
      <c r="P158">
        <v>1.01179829269499</v>
      </c>
      <c r="Q158">
        <v>0.13019933879192799</v>
      </c>
      <c r="R158">
        <v>0.89640871769558195</v>
      </c>
      <c r="T158" t="str">
        <f t="shared" si="8"/>
        <v/>
      </c>
      <c r="U158" t="str">
        <f t="shared" si="9"/>
        <v/>
      </c>
      <c r="V158" t="str">
        <f t="shared" si="10"/>
        <v/>
      </c>
      <c r="W158" t="str">
        <f t="shared" si="11"/>
        <v/>
      </c>
    </row>
    <row r="159" spans="1:23" x14ac:dyDescent="0.25">
      <c r="A159">
        <v>158</v>
      </c>
      <c r="B159" t="s">
        <v>415</v>
      </c>
      <c r="C159">
        <v>0.869334368335556</v>
      </c>
      <c r="D159">
        <v>0.72435198013272295</v>
      </c>
      <c r="E159">
        <v>1.2001546101610301</v>
      </c>
      <c r="F159">
        <v>0.23007929973911001</v>
      </c>
      <c r="G159">
        <v>1.1180548073237</v>
      </c>
      <c r="H159">
        <v>1.0265595912272101</v>
      </c>
      <c r="I159">
        <v>1.0891280125171501</v>
      </c>
      <c r="J159">
        <v>0.27609743843916201</v>
      </c>
      <c r="K159">
        <v>0.74126603702365301</v>
      </c>
      <c r="L159">
        <v>1.0232170705938199</v>
      </c>
      <c r="M159">
        <v>0.72444651123095405</v>
      </c>
      <c r="N159">
        <v>0.46879165411311002</v>
      </c>
      <c r="O159">
        <v>0.86263655731153599</v>
      </c>
      <c r="P159">
        <v>0.72425592267050498</v>
      </c>
      <c r="Q159">
        <v>1.19106593444316</v>
      </c>
      <c r="R159">
        <v>0.23362770179095799</v>
      </c>
      <c r="T159" t="str">
        <f t="shared" si="8"/>
        <v/>
      </c>
      <c r="U159" t="str">
        <f t="shared" si="9"/>
        <v/>
      </c>
      <c r="V159" t="str">
        <f t="shared" si="10"/>
        <v/>
      </c>
      <c r="W159" t="str">
        <f t="shared" si="11"/>
        <v/>
      </c>
    </row>
    <row r="160" spans="1:23" x14ac:dyDescent="0.25">
      <c r="A160">
        <v>159</v>
      </c>
      <c r="B160" t="s">
        <v>416</v>
      </c>
      <c r="C160">
        <v>1.3315044548546699</v>
      </c>
      <c r="D160">
        <v>0.59935792239151897</v>
      </c>
      <c r="E160">
        <v>2.22155143881603</v>
      </c>
      <c r="F160">
        <v>2.6313634774714802E-2</v>
      </c>
      <c r="G160">
        <v>1.15498050103558</v>
      </c>
      <c r="H160">
        <v>1.02751007542192</v>
      </c>
      <c r="I160">
        <v>1.1240575919037299</v>
      </c>
      <c r="J160">
        <v>0.260988594518548</v>
      </c>
      <c r="K160">
        <v>1.50911733734141</v>
      </c>
      <c r="L160">
        <v>0.74146828986094004</v>
      </c>
      <c r="M160">
        <v>2.0353093422571602</v>
      </c>
      <c r="N160">
        <v>4.1819756746186001E-2</v>
      </c>
      <c r="O160">
        <v>1.3271093732519199</v>
      </c>
      <c r="P160">
        <v>0.59924256619625205</v>
      </c>
      <c r="Q160">
        <v>2.2146447000183498</v>
      </c>
      <c r="R160">
        <v>2.6784461324772999E-2</v>
      </c>
      <c r="T160" t="str">
        <f t="shared" si="8"/>
        <v>*</v>
      </c>
      <c r="U160" t="str">
        <f t="shared" si="9"/>
        <v/>
      </c>
      <c r="V160" t="str">
        <f t="shared" si="10"/>
        <v>*</v>
      </c>
      <c r="W160" t="str">
        <f t="shared" si="11"/>
        <v>*</v>
      </c>
    </row>
    <row r="161" spans="1:23" x14ac:dyDescent="0.25">
      <c r="A161">
        <v>160</v>
      </c>
      <c r="B161" t="s">
        <v>417</v>
      </c>
      <c r="C161">
        <v>0.25390515055880097</v>
      </c>
      <c r="D161">
        <v>1.0130639256214899</v>
      </c>
      <c r="E161">
        <v>0.25063092677299498</v>
      </c>
      <c r="F161">
        <v>0.80209946861029602</v>
      </c>
      <c r="G161">
        <v>1.1917328185960201</v>
      </c>
      <c r="H161">
        <v>1.0285232253310801</v>
      </c>
      <c r="I161">
        <v>1.1586834300337701</v>
      </c>
      <c r="J161">
        <v>0.24658524742739099</v>
      </c>
      <c r="K161">
        <v>-13.3774192046347</v>
      </c>
      <c r="L161">
        <v>734.58081255915999</v>
      </c>
      <c r="M161">
        <v>-1.8210956474659201E-2</v>
      </c>
      <c r="N161">
        <v>0.98547056208374295</v>
      </c>
      <c r="O161">
        <v>0.250066731019644</v>
      </c>
      <c r="P161">
        <v>1.0129912906123</v>
      </c>
      <c r="Q161">
        <v>0.24685970485342601</v>
      </c>
      <c r="R161">
        <v>0.80501680218837701</v>
      </c>
      <c r="T161" t="str">
        <f t="shared" si="8"/>
        <v/>
      </c>
      <c r="U161" t="str">
        <f t="shared" si="9"/>
        <v/>
      </c>
      <c r="V161" t="str">
        <f t="shared" si="10"/>
        <v/>
      </c>
      <c r="W161" t="str">
        <f t="shared" si="11"/>
        <v/>
      </c>
    </row>
    <row r="162" spans="1:23" x14ac:dyDescent="0.25">
      <c r="A162">
        <v>161</v>
      </c>
      <c r="B162" t="s">
        <v>418</v>
      </c>
      <c r="C162">
        <v>-13.337181943745399</v>
      </c>
      <c r="D162">
        <v>539.44514506912606</v>
      </c>
      <c r="E162">
        <v>-2.47238891028231E-2</v>
      </c>
      <c r="F162">
        <v>0.980275200154335</v>
      </c>
      <c r="G162">
        <v>-13.1781527260242</v>
      </c>
      <c r="H162">
        <v>791.65887312426401</v>
      </c>
      <c r="I162">
        <v>-1.6646251527525899E-2</v>
      </c>
      <c r="J162">
        <v>0.98671882627753804</v>
      </c>
      <c r="K162">
        <v>-13.3774192046347</v>
      </c>
      <c r="L162">
        <v>734.58081255915999</v>
      </c>
      <c r="M162">
        <v>-1.8210956474659201E-2</v>
      </c>
      <c r="N162">
        <v>0.98547056208374295</v>
      </c>
      <c r="O162">
        <v>-13.340416566007701</v>
      </c>
      <c r="P162">
        <v>539.786540277575</v>
      </c>
      <c r="Q162">
        <v>-2.4714244558872601E-2</v>
      </c>
      <c r="R162">
        <v>0.98028289303639005</v>
      </c>
      <c r="T162" t="str">
        <f t="shared" si="8"/>
        <v/>
      </c>
      <c r="U162" t="str">
        <f t="shared" si="9"/>
        <v/>
      </c>
      <c r="V162" t="str">
        <f t="shared" si="10"/>
        <v/>
      </c>
      <c r="W162" t="str">
        <f t="shared" si="11"/>
        <v/>
      </c>
    </row>
    <row r="163" spans="1:23" x14ac:dyDescent="0.25">
      <c r="A163">
        <v>162</v>
      </c>
      <c r="B163" t="s">
        <v>419</v>
      </c>
      <c r="C163">
        <v>-13.337181943745399</v>
      </c>
      <c r="D163">
        <v>539.44514506912901</v>
      </c>
      <c r="E163">
        <v>-2.4723889102822999E-2</v>
      </c>
      <c r="F163">
        <v>0.980275200154335</v>
      </c>
      <c r="G163">
        <v>-13.1781527260242</v>
      </c>
      <c r="H163">
        <v>791.65887312426605</v>
      </c>
      <c r="I163">
        <v>-1.6646251527525899E-2</v>
      </c>
      <c r="J163">
        <v>0.98671882627753804</v>
      </c>
      <c r="K163">
        <v>-13.3774192046347</v>
      </c>
      <c r="L163">
        <v>734.58081255916102</v>
      </c>
      <c r="M163">
        <v>-1.8210956474659201E-2</v>
      </c>
      <c r="N163">
        <v>0.98547056208374295</v>
      </c>
      <c r="O163">
        <v>-13.3404165660078</v>
      </c>
      <c r="P163">
        <v>539.78654027757602</v>
      </c>
      <c r="Q163">
        <v>-2.4714244558872601E-2</v>
      </c>
      <c r="R163">
        <v>0.98028289303639005</v>
      </c>
      <c r="T163" t="str">
        <f t="shared" si="8"/>
        <v/>
      </c>
      <c r="U163" t="str">
        <f t="shared" si="9"/>
        <v/>
      </c>
      <c r="V163" t="str">
        <f t="shared" si="10"/>
        <v/>
      </c>
      <c r="W163" t="str">
        <f t="shared" si="11"/>
        <v/>
      </c>
    </row>
    <row r="164" spans="1:23" x14ac:dyDescent="0.25">
      <c r="A164">
        <v>163</v>
      </c>
      <c r="B164" t="s">
        <v>420</v>
      </c>
      <c r="C164">
        <v>2.1687578520931399</v>
      </c>
      <c r="D164">
        <v>0.44234048746152299</v>
      </c>
      <c r="E164">
        <v>4.9029150927130303</v>
      </c>
      <c r="F164" s="1">
        <v>9.4424805390219304E-7</v>
      </c>
      <c r="G164">
        <v>2.4141417281953901</v>
      </c>
      <c r="H164">
        <v>0.63025844949480903</v>
      </c>
      <c r="I164">
        <v>3.8303996243612</v>
      </c>
      <c r="J164">
        <v>1.27935313956139E-4</v>
      </c>
      <c r="K164">
        <v>2.04598320101866</v>
      </c>
      <c r="L164">
        <v>0.62300334888409103</v>
      </c>
      <c r="M164">
        <v>3.2840645314080201</v>
      </c>
      <c r="N164">
        <v>1.0232149051336E-3</v>
      </c>
      <c r="O164">
        <v>2.16624526074088</v>
      </c>
      <c r="P164">
        <v>0.44219528271962399</v>
      </c>
      <c r="Q164">
        <v>4.8988429894997196</v>
      </c>
      <c r="R164" s="1">
        <v>9.6402638693890807E-7</v>
      </c>
      <c r="T164" t="str">
        <f t="shared" si="8"/>
        <v>***</v>
      </c>
      <c r="U164" t="str">
        <f t="shared" si="9"/>
        <v>***</v>
      </c>
      <c r="V164" t="str">
        <f t="shared" si="10"/>
        <v>**</v>
      </c>
      <c r="W164" t="str">
        <f t="shared" si="11"/>
        <v>***</v>
      </c>
    </row>
    <row r="165" spans="1:23" x14ac:dyDescent="0.25">
      <c r="A165">
        <v>164</v>
      </c>
      <c r="B165" t="s">
        <v>421</v>
      </c>
      <c r="C165">
        <v>-13.3190076473298</v>
      </c>
      <c r="D165">
        <v>574.46928148581901</v>
      </c>
      <c r="E165">
        <v>-2.3184890953405202E-2</v>
      </c>
      <c r="F165">
        <v>0.98150279064164703</v>
      </c>
      <c r="G165">
        <v>-13.1881940963803</v>
      </c>
      <c r="H165">
        <v>846.93627516147899</v>
      </c>
      <c r="I165">
        <v>-1.5571648638931899E-2</v>
      </c>
      <c r="J165">
        <v>0.987576124049235</v>
      </c>
      <c r="K165">
        <v>-13.3341197787061</v>
      </c>
      <c r="L165">
        <v>778.90061324846499</v>
      </c>
      <c r="M165">
        <v>-1.71191542950456E-2</v>
      </c>
      <c r="N165">
        <v>0.98634155823345604</v>
      </c>
      <c r="O165">
        <v>-13.3182903161219</v>
      </c>
      <c r="P165">
        <v>574.85155161244904</v>
      </c>
      <c r="Q165">
        <v>-2.3168225394476799E-2</v>
      </c>
      <c r="R165">
        <v>0.98151608426298098</v>
      </c>
      <c r="T165" t="str">
        <f t="shared" si="8"/>
        <v/>
      </c>
      <c r="U165" t="str">
        <f t="shared" si="9"/>
        <v/>
      </c>
      <c r="V165" t="str">
        <f t="shared" si="10"/>
        <v/>
      </c>
      <c r="W165" t="str">
        <f t="shared" si="11"/>
        <v/>
      </c>
    </row>
    <row r="166" spans="1:23" x14ac:dyDescent="0.25">
      <c r="A166">
        <v>165</v>
      </c>
      <c r="B166" t="s">
        <v>422</v>
      </c>
      <c r="C166">
        <v>0.411816912960352</v>
      </c>
      <c r="D166">
        <v>1.01476561559747</v>
      </c>
      <c r="E166">
        <v>0.40582466200126999</v>
      </c>
      <c r="F166">
        <v>0.68487143660549499</v>
      </c>
      <c r="G166">
        <v>-13.1881940963803</v>
      </c>
      <c r="H166">
        <v>846.93627516147103</v>
      </c>
      <c r="I166">
        <v>-1.5571648638932E-2</v>
      </c>
      <c r="J166">
        <v>0.987576124049235</v>
      </c>
      <c r="K166">
        <v>1.0269154503681299</v>
      </c>
      <c r="L166">
        <v>1.02811206903067</v>
      </c>
      <c r="M166">
        <v>0.99883610094795405</v>
      </c>
      <c r="N166">
        <v>0.317874094644926</v>
      </c>
      <c r="O166">
        <v>0.413787572269253</v>
      </c>
      <c r="P166">
        <v>1.0147180741406601</v>
      </c>
      <c r="Q166">
        <v>0.40778575134741701</v>
      </c>
      <c r="R166">
        <v>0.68343097534333597</v>
      </c>
      <c r="T166" t="str">
        <f t="shared" si="8"/>
        <v/>
      </c>
      <c r="U166" t="str">
        <f t="shared" si="9"/>
        <v/>
      </c>
      <c r="V166" t="str">
        <f t="shared" si="10"/>
        <v/>
      </c>
      <c r="W166" t="str">
        <f t="shared" si="11"/>
        <v/>
      </c>
    </row>
    <row r="167" spans="1:23" x14ac:dyDescent="0.25">
      <c r="A167">
        <v>166</v>
      </c>
      <c r="B167" t="s">
        <v>423</v>
      </c>
      <c r="C167">
        <v>1.5916538093441099</v>
      </c>
      <c r="D167">
        <v>0.60408746592380902</v>
      </c>
      <c r="E167">
        <v>2.6348068766996402</v>
      </c>
      <c r="F167">
        <v>8.4185166345306702E-3</v>
      </c>
      <c r="G167">
        <v>1.34904448473725</v>
      </c>
      <c r="H167">
        <v>1.0333380600073401</v>
      </c>
      <c r="I167">
        <v>1.3055209489986901</v>
      </c>
      <c r="J167">
        <v>0.19171551850714599</v>
      </c>
      <c r="K167">
        <v>1.8254627487501001</v>
      </c>
      <c r="L167">
        <v>0.74928332069701697</v>
      </c>
      <c r="M167">
        <v>2.4362783720475298</v>
      </c>
      <c r="N167">
        <v>1.48392597991229E-2</v>
      </c>
      <c r="O167">
        <v>1.5919959734725799</v>
      </c>
      <c r="P167">
        <v>0.604000310858131</v>
      </c>
      <c r="Q167">
        <v>2.6357535664356799</v>
      </c>
      <c r="R167">
        <v>8.3950675991828604E-3</v>
      </c>
      <c r="T167" t="str">
        <f t="shared" si="8"/>
        <v>**</v>
      </c>
      <c r="U167" t="str">
        <f t="shared" si="9"/>
        <v/>
      </c>
      <c r="V167" t="str">
        <f t="shared" si="10"/>
        <v>*</v>
      </c>
      <c r="W167" t="str">
        <f t="shared" si="11"/>
        <v>**</v>
      </c>
    </row>
    <row r="168" spans="1:23" x14ac:dyDescent="0.25">
      <c r="A168">
        <v>167</v>
      </c>
      <c r="B168" t="s">
        <v>424</v>
      </c>
      <c r="C168">
        <v>0.51192097620456001</v>
      </c>
      <c r="D168">
        <v>1.0160854553517</v>
      </c>
      <c r="E168">
        <v>0.50381685271478005</v>
      </c>
      <c r="F168">
        <v>0.61439008384912897</v>
      </c>
      <c r="G168">
        <v>1.39897974324411</v>
      </c>
      <c r="H168">
        <v>1.0349544530143699</v>
      </c>
      <c r="I168">
        <v>1.3517307347869101</v>
      </c>
      <c r="J168">
        <v>0.176461469204692</v>
      </c>
      <c r="K168">
        <v>-13.324079409101699</v>
      </c>
      <c r="L168">
        <v>830.72126863272297</v>
      </c>
      <c r="M168">
        <v>-1.6039169709753099E-2</v>
      </c>
      <c r="N168">
        <v>0.98720314279868504</v>
      </c>
      <c r="O168">
        <v>0.51247636424414</v>
      </c>
      <c r="P168">
        <v>1.01602805763562</v>
      </c>
      <c r="Q168">
        <v>0.50439194114059605</v>
      </c>
      <c r="R168">
        <v>0.61398598002774096</v>
      </c>
      <c r="T168" t="str">
        <f t="shared" si="8"/>
        <v/>
      </c>
      <c r="U168" t="str">
        <f t="shared" si="9"/>
        <v/>
      </c>
      <c r="V168" t="str">
        <f t="shared" si="10"/>
        <v/>
      </c>
      <c r="W168" t="str">
        <f t="shared" si="11"/>
        <v/>
      </c>
    </row>
    <row r="169" spans="1:23" x14ac:dyDescent="0.25">
      <c r="A169">
        <v>168</v>
      </c>
      <c r="B169" t="s">
        <v>425</v>
      </c>
      <c r="C169">
        <v>1.24895292988634</v>
      </c>
      <c r="D169">
        <v>0.730642170950909</v>
      </c>
      <c r="E169">
        <v>1.7093906970369099</v>
      </c>
      <c r="F169">
        <v>8.7378603005904498E-2</v>
      </c>
      <c r="G169">
        <v>2.18772110377581</v>
      </c>
      <c r="H169">
        <v>0.75990554989604897</v>
      </c>
      <c r="I169">
        <v>2.8789381839296699</v>
      </c>
      <c r="J169">
        <v>3.9901653733890397E-3</v>
      </c>
      <c r="K169">
        <v>-13.3240794091016</v>
      </c>
      <c r="L169">
        <v>830.72126863271797</v>
      </c>
      <c r="M169">
        <v>-1.60391697097532E-2</v>
      </c>
      <c r="N169">
        <v>0.98720314279868504</v>
      </c>
      <c r="O169">
        <v>1.2501696509570599</v>
      </c>
      <c r="P169">
        <v>0.73056418153173497</v>
      </c>
      <c r="Q169">
        <v>1.7112386324989199</v>
      </c>
      <c r="R169">
        <v>8.7037069727005006E-2</v>
      </c>
      <c r="T169" t="str">
        <f t="shared" si="8"/>
        <v>^</v>
      </c>
      <c r="U169" t="str">
        <f t="shared" si="9"/>
        <v>**</v>
      </c>
      <c r="V169" t="str">
        <f t="shared" si="10"/>
        <v/>
      </c>
      <c r="W169" t="str">
        <f t="shared" si="11"/>
        <v>^</v>
      </c>
    </row>
    <row r="170" spans="1:23" x14ac:dyDescent="0.25">
      <c r="A170">
        <v>169</v>
      </c>
      <c r="B170" t="s">
        <v>426</v>
      </c>
      <c r="C170">
        <v>1.75608782398469</v>
      </c>
      <c r="D170">
        <v>0.60764869478883499</v>
      </c>
      <c r="E170">
        <v>2.8899721813686199</v>
      </c>
      <c r="F170">
        <v>3.85275918855827E-3</v>
      </c>
      <c r="G170">
        <v>2.35645983445364</v>
      </c>
      <c r="H170">
        <v>0.764587162042489</v>
      </c>
      <c r="I170">
        <v>3.08200287872828</v>
      </c>
      <c r="J170">
        <v>2.0561284898866399E-3</v>
      </c>
      <c r="K170">
        <v>1.1724163468419899</v>
      </c>
      <c r="L170">
        <v>1.03178139820828</v>
      </c>
      <c r="M170">
        <v>1.1363030472132201</v>
      </c>
      <c r="N170">
        <v>0.25582975592402002</v>
      </c>
      <c r="O170">
        <v>1.75492604166369</v>
      </c>
      <c r="P170">
        <v>0.60765601917455203</v>
      </c>
      <c r="Q170">
        <v>2.8880254392075302</v>
      </c>
      <c r="R170">
        <v>3.87668517847377E-3</v>
      </c>
      <c r="T170" t="str">
        <f t="shared" si="8"/>
        <v>**</v>
      </c>
      <c r="U170" t="str">
        <f t="shared" si="9"/>
        <v>**</v>
      </c>
      <c r="V170" t="str">
        <f t="shared" si="10"/>
        <v/>
      </c>
      <c r="W170" t="str">
        <f t="shared" si="11"/>
        <v>**</v>
      </c>
    </row>
    <row r="171" spans="1:23" x14ac:dyDescent="0.25">
      <c r="A171">
        <v>170</v>
      </c>
      <c r="B171" t="s">
        <v>240</v>
      </c>
      <c r="C171">
        <v>1.93217065595815</v>
      </c>
      <c r="D171">
        <v>0.61174216226854705</v>
      </c>
      <c r="E171">
        <v>3.1584722700704599</v>
      </c>
      <c r="F171">
        <v>1.5859839696601599E-3</v>
      </c>
      <c r="G171">
        <v>1.8180208592831</v>
      </c>
      <c r="H171">
        <v>1.04755828500704</v>
      </c>
      <c r="I171">
        <v>1.73548420675312</v>
      </c>
      <c r="J171">
        <v>8.2655076474199105E-2</v>
      </c>
      <c r="K171">
        <v>2.0481498304665799</v>
      </c>
      <c r="L171">
        <v>0.75647383259060197</v>
      </c>
      <c r="M171">
        <v>2.7074959400149199</v>
      </c>
      <c r="N171">
        <v>6.7792899970009601E-3</v>
      </c>
      <c r="O171">
        <v>1.92651174194417</v>
      </c>
      <c r="P171">
        <v>0.61173488384418595</v>
      </c>
      <c r="Q171">
        <v>3.14925925073593</v>
      </c>
      <c r="R171">
        <v>1.63684914845901E-3</v>
      </c>
      <c r="T171" t="str">
        <f t="shared" si="8"/>
        <v>**</v>
      </c>
      <c r="U171" t="str">
        <f t="shared" si="9"/>
        <v>^</v>
      </c>
      <c r="V171" t="str">
        <f t="shared" si="10"/>
        <v>**</v>
      </c>
      <c r="W171" t="str">
        <f t="shared" si="11"/>
        <v>**</v>
      </c>
    </row>
    <row r="172" spans="1:23" x14ac:dyDescent="0.25">
      <c r="A172">
        <v>171</v>
      </c>
      <c r="B172" t="s">
        <v>241</v>
      </c>
      <c r="C172">
        <v>0.87796098826734503</v>
      </c>
      <c r="D172">
        <v>1.0208746452581501</v>
      </c>
      <c r="E172">
        <v>0.860008613540728</v>
      </c>
      <c r="F172">
        <v>0.389784294423208</v>
      </c>
      <c r="G172">
        <v>-13.1136382031164</v>
      </c>
      <c r="H172">
        <v>1080.6851471359601</v>
      </c>
      <c r="I172">
        <v>-1.21345594855914E-2</v>
      </c>
      <c r="J172">
        <v>0.990318259936944</v>
      </c>
      <c r="K172">
        <v>1.4139824238701599</v>
      </c>
      <c r="L172">
        <v>1.03770800867041</v>
      </c>
      <c r="M172">
        <v>1.3626014370669199</v>
      </c>
      <c r="N172">
        <v>0.17300815569910599</v>
      </c>
      <c r="O172">
        <v>0.86998332025605096</v>
      </c>
      <c r="P172">
        <v>1.0208631311779599</v>
      </c>
      <c r="Q172">
        <v>0.85220368302672</v>
      </c>
      <c r="R172">
        <v>0.394101052831135</v>
      </c>
      <c r="T172" t="str">
        <f t="shared" si="8"/>
        <v/>
      </c>
      <c r="U172" t="str">
        <f t="shared" si="9"/>
        <v/>
      </c>
      <c r="V172" t="str">
        <f t="shared" si="10"/>
        <v/>
      </c>
      <c r="W172" t="str">
        <f t="shared" si="11"/>
        <v/>
      </c>
    </row>
    <row r="173" spans="1:23" x14ac:dyDescent="0.25">
      <c r="A173">
        <v>172</v>
      </c>
      <c r="B173" t="s">
        <v>242</v>
      </c>
      <c r="C173">
        <v>0.92727006143879898</v>
      </c>
      <c r="D173">
        <v>1.0214942176109501</v>
      </c>
      <c r="E173">
        <v>0.90775850264475799</v>
      </c>
      <c r="F173">
        <v>0.36400582732436998</v>
      </c>
      <c r="G173">
        <v>1.9415310573357101</v>
      </c>
      <c r="H173">
        <v>1.0505087040824801</v>
      </c>
      <c r="I173">
        <v>1.8481817902036799</v>
      </c>
      <c r="J173">
        <v>6.4576048802933494E-2</v>
      </c>
      <c r="K173">
        <v>-13.2617153398686</v>
      </c>
      <c r="L173">
        <v>948.58227799781298</v>
      </c>
      <c r="M173">
        <v>-1.39805640980984E-2</v>
      </c>
      <c r="N173">
        <v>0.98884548712572795</v>
      </c>
      <c r="O173">
        <v>0.91966407800375705</v>
      </c>
      <c r="P173">
        <v>1.0214769700495001</v>
      </c>
      <c r="Q173">
        <v>0.90032776554834604</v>
      </c>
      <c r="R173">
        <v>0.36794584926547802</v>
      </c>
      <c r="T173" t="str">
        <f t="shared" si="8"/>
        <v/>
      </c>
      <c r="U173" t="str">
        <f t="shared" si="9"/>
        <v>^</v>
      </c>
      <c r="V173" t="str">
        <f t="shared" si="10"/>
        <v/>
      </c>
      <c r="W173" t="str">
        <f t="shared" si="11"/>
        <v/>
      </c>
    </row>
    <row r="174" spans="1:23" x14ac:dyDescent="0.25">
      <c r="A174">
        <v>173</v>
      </c>
      <c r="B174" t="s">
        <v>243</v>
      </c>
      <c r="C174">
        <v>0.957612815057308</v>
      </c>
      <c r="D174">
        <v>1.0222010097397001</v>
      </c>
      <c r="E174">
        <v>0.93681458532423201</v>
      </c>
      <c r="F174">
        <v>0.34885394143880799</v>
      </c>
      <c r="G174">
        <v>-13.1245791615956</v>
      </c>
      <c r="H174">
        <v>1124.0648308842101</v>
      </c>
      <c r="I174">
        <v>-1.1675998395280799E-2</v>
      </c>
      <c r="J174">
        <v>0.99068411281976199</v>
      </c>
      <c r="K174">
        <v>1.5135661049768001</v>
      </c>
      <c r="L174">
        <v>1.0394638651128101</v>
      </c>
      <c r="M174">
        <v>1.4561026657839</v>
      </c>
      <c r="N174">
        <v>0.145364240741507</v>
      </c>
      <c r="O174">
        <v>0.95048366120584404</v>
      </c>
      <c r="P174">
        <v>1.0221866603692999</v>
      </c>
      <c r="Q174">
        <v>0.92985332137131005</v>
      </c>
      <c r="R174">
        <v>0.35244703415749301</v>
      </c>
      <c r="T174" t="str">
        <f t="shared" si="8"/>
        <v/>
      </c>
      <c r="U174" t="str">
        <f t="shared" si="9"/>
        <v/>
      </c>
      <c r="V174" t="str">
        <f t="shared" si="10"/>
        <v/>
      </c>
      <c r="W174" t="str">
        <f t="shared" si="11"/>
        <v/>
      </c>
    </row>
    <row r="175" spans="1:23" x14ac:dyDescent="0.25">
      <c r="A175">
        <v>174</v>
      </c>
      <c r="B175" t="s">
        <v>244</v>
      </c>
      <c r="C175">
        <v>1.0026773192988601</v>
      </c>
      <c r="D175">
        <v>1.02298263364846</v>
      </c>
      <c r="E175">
        <v>0.980150870912462</v>
      </c>
      <c r="F175">
        <v>0.32701165141483202</v>
      </c>
      <c r="G175">
        <v>2.0167615010236499</v>
      </c>
      <c r="H175">
        <v>1.05464567331592</v>
      </c>
      <c r="I175">
        <v>1.9122645188338301</v>
      </c>
      <c r="J175">
        <v>5.5842274344463302E-2</v>
      </c>
      <c r="K175">
        <v>-13.2411671762137</v>
      </c>
      <c r="L175">
        <v>977.27488279344402</v>
      </c>
      <c r="M175">
        <v>-1.3549071412093499E-2</v>
      </c>
      <c r="N175">
        <v>0.98918973586133596</v>
      </c>
      <c r="O175">
        <v>0.99603908697229404</v>
      </c>
      <c r="P175">
        <v>1.02296420960368</v>
      </c>
      <c r="Q175">
        <v>0.97367931118350604</v>
      </c>
      <c r="R175">
        <v>0.33021579284682701</v>
      </c>
      <c r="T175" t="str">
        <f t="shared" si="8"/>
        <v/>
      </c>
      <c r="U175" t="str">
        <f t="shared" si="9"/>
        <v>^</v>
      </c>
      <c r="V175" t="str">
        <f t="shared" si="10"/>
        <v/>
      </c>
      <c r="W175" t="str">
        <f t="shared" si="11"/>
        <v/>
      </c>
    </row>
    <row r="176" spans="1:23" x14ac:dyDescent="0.25">
      <c r="A176">
        <v>175</v>
      </c>
      <c r="B176" t="s">
        <v>245</v>
      </c>
      <c r="C176">
        <v>1.0500217823106399</v>
      </c>
      <c r="D176">
        <v>1.0238182434216401</v>
      </c>
      <c r="E176">
        <v>1.0255939362844499</v>
      </c>
      <c r="F176">
        <v>0.30508302685613398</v>
      </c>
      <c r="G176">
        <v>-13.1028179793335</v>
      </c>
      <c r="H176">
        <v>1174.52215817662</v>
      </c>
      <c r="I176">
        <v>-1.115587125208E-2</v>
      </c>
      <c r="J176">
        <v>0.99109908719094797</v>
      </c>
      <c r="K176">
        <v>1.5980223717439499</v>
      </c>
      <c r="L176">
        <v>1.04192113954129</v>
      </c>
      <c r="M176">
        <v>1.53372679668203</v>
      </c>
      <c r="N176">
        <v>0.125096878538802</v>
      </c>
      <c r="O176">
        <v>1.0438451709714101</v>
      </c>
      <c r="P176">
        <v>1.02379409803302</v>
      </c>
      <c r="Q176">
        <v>1.01958506400546</v>
      </c>
      <c r="R176">
        <v>0.30792529155439702</v>
      </c>
      <c r="T176" t="str">
        <f t="shared" si="8"/>
        <v/>
      </c>
      <c r="U176" t="str">
        <f t="shared" si="9"/>
        <v/>
      </c>
      <c r="V176" t="str">
        <f t="shared" si="10"/>
        <v/>
      </c>
      <c r="W176" t="str">
        <f t="shared" si="11"/>
        <v/>
      </c>
    </row>
    <row r="177" spans="1:23" x14ac:dyDescent="0.25">
      <c r="A177">
        <v>176</v>
      </c>
      <c r="B177" t="s">
        <v>246</v>
      </c>
      <c r="C177">
        <v>1.0903330591013201</v>
      </c>
      <c r="D177">
        <v>1.0247308952265901</v>
      </c>
      <c r="E177">
        <v>1.0640189187037501</v>
      </c>
      <c r="F177">
        <v>0.28732012925317202</v>
      </c>
      <c r="G177">
        <v>2.1352439671356498</v>
      </c>
      <c r="H177">
        <v>1.05967122223199</v>
      </c>
      <c r="I177">
        <v>2.0150060908874901</v>
      </c>
      <c r="J177">
        <v>4.3904010883373298E-2</v>
      </c>
      <c r="K177">
        <v>-13.237483707865501</v>
      </c>
      <c r="L177">
        <v>1008.51633803093</v>
      </c>
      <c r="M177">
        <v>-1.3125700802934801E-2</v>
      </c>
      <c r="N177">
        <v>0.98952750668769496</v>
      </c>
      <c r="O177">
        <v>1.0847946675884801</v>
      </c>
      <c r="P177">
        <v>1.02470501683527</v>
      </c>
      <c r="Q177">
        <v>1.05864092569664</v>
      </c>
      <c r="R177">
        <v>0.289763340980351</v>
      </c>
      <c r="T177" t="str">
        <f t="shared" si="8"/>
        <v/>
      </c>
      <c r="U177" t="str">
        <f t="shared" si="9"/>
        <v>*</v>
      </c>
      <c r="V177" t="str">
        <f t="shared" si="10"/>
        <v/>
      </c>
      <c r="W177" t="str">
        <f t="shared" si="11"/>
        <v/>
      </c>
    </row>
    <row r="178" spans="1:23" x14ac:dyDescent="0.25">
      <c r="A178">
        <v>177</v>
      </c>
      <c r="B178" t="s">
        <v>247</v>
      </c>
      <c r="C178">
        <v>-13.208135686746401</v>
      </c>
      <c r="D178">
        <v>782.86766346525496</v>
      </c>
      <c r="E178">
        <v>-1.6871479437894299E-2</v>
      </c>
      <c r="F178">
        <v>0.98653914563985801</v>
      </c>
      <c r="G178">
        <v>-13.0467260748061</v>
      </c>
      <c r="H178">
        <v>1238.2953742182401</v>
      </c>
      <c r="I178">
        <v>-1.05360371575665E-2</v>
      </c>
      <c r="J178">
        <v>0.99159361414967795</v>
      </c>
      <c r="K178">
        <v>-13.2374837078656</v>
      </c>
      <c r="L178">
        <v>1008.51633803095</v>
      </c>
      <c r="M178">
        <v>-1.31257008029347E-2</v>
      </c>
      <c r="N178">
        <v>0.98952750668769496</v>
      </c>
      <c r="O178">
        <v>-13.212934829244301</v>
      </c>
      <c r="P178">
        <v>782.55616975396799</v>
      </c>
      <c r="Q178">
        <v>-1.6884327719757699E-2</v>
      </c>
      <c r="R178">
        <v>0.98652889565415502</v>
      </c>
      <c r="T178" t="str">
        <f t="shared" si="8"/>
        <v/>
      </c>
      <c r="U178" t="str">
        <f t="shared" si="9"/>
        <v/>
      </c>
      <c r="V178" t="str">
        <f t="shared" si="10"/>
        <v/>
      </c>
      <c r="W178" t="str">
        <f t="shared" si="11"/>
        <v/>
      </c>
    </row>
    <row r="179" spans="1:23" x14ac:dyDescent="0.25">
      <c r="A179">
        <v>178</v>
      </c>
      <c r="B179" t="s">
        <v>248</v>
      </c>
      <c r="C179">
        <v>1.1606822788364599</v>
      </c>
      <c r="D179">
        <v>1.0253885085232299</v>
      </c>
      <c r="E179">
        <v>1.13194391119917</v>
      </c>
      <c r="F179">
        <v>0.25765801596403098</v>
      </c>
      <c r="G179">
        <v>2.3042096323095902</v>
      </c>
      <c r="H179">
        <v>1.0642646460013001</v>
      </c>
      <c r="I179">
        <v>2.1650720438446101</v>
      </c>
      <c r="J179">
        <v>3.0382168499268499E-2</v>
      </c>
      <c r="K179">
        <v>-13.237483707865501</v>
      </c>
      <c r="L179">
        <v>1008.51633803094</v>
      </c>
      <c r="M179">
        <v>-1.3125700802934801E-2</v>
      </c>
      <c r="N179">
        <v>0.98952750668769496</v>
      </c>
      <c r="O179">
        <v>1.1551942039208101</v>
      </c>
      <c r="P179">
        <v>1.02535799849121</v>
      </c>
      <c r="Q179">
        <v>1.1266252427158701</v>
      </c>
      <c r="R179">
        <v>0.25990096185307698</v>
      </c>
      <c r="T179" t="str">
        <f t="shared" si="8"/>
        <v/>
      </c>
      <c r="U179" t="str">
        <f t="shared" si="9"/>
        <v>*</v>
      </c>
      <c r="V179" t="str">
        <f t="shared" si="10"/>
        <v/>
      </c>
      <c r="W179" t="str">
        <f t="shared" si="11"/>
        <v/>
      </c>
    </row>
    <row r="180" spans="1:23" x14ac:dyDescent="0.25">
      <c r="A180">
        <v>179</v>
      </c>
      <c r="B180" t="s">
        <v>249</v>
      </c>
      <c r="C180">
        <v>1.94102321983541</v>
      </c>
      <c r="D180">
        <v>0.74538554416833203</v>
      </c>
      <c r="E180">
        <v>2.6040526745137198</v>
      </c>
      <c r="F180">
        <v>9.2128596394811507E-3</v>
      </c>
      <c r="G180">
        <v>2.43435288910492</v>
      </c>
      <c r="H180">
        <v>1.07167071255532</v>
      </c>
      <c r="I180">
        <v>2.2715493300179701</v>
      </c>
      <c r="J180">
        <v>2.31137442694343E-2</v>
      </c>
      <c r="K180">
        <v>1.6698211822621201</v>
      </c>
      <c r="L180">
        <v>1.04479453817429</v>
      </c>
      <c r="M180">
        <v>1.5982292414928001</v>
      </c>
      <c r="N180">
        <v>0.10999196822542499</v>
      </c>
      <c r="O180">
        <v>1.9362121528909799</v>
      </c>
      <c r="P180">
        <v>0.74533846540950699</v>
      </c>
      <c r="Q180">
        <v>2.5977622821695801</v>
      </c>
      <c r="R180">
        <v>9.3833428840932893E-3</v>
      </c>
      <c r="T180" t="str">
        <f t="shared" si="8"/>
        <v>**</v>
      </c>
      <c r="U180" t="str">
        <f t="shared" si="9"/>
        <v>*</v>
      </c>
      <c r="V180" t="str">
        <f t="shared" si="10"/>
        <v/>
      </c>
      <c r="W180" t="str">
        <f t="shared" si="11"/>
        <v>**</v>
      </c>
    </row>
    <row r="181" spans="1:23" x14ac:dyDescent="0.25">
      <c r="A181">
        <v>180</v>
      </c>
      <c r="B181" t="s">
        <v>250</v>
      </c>
      <c r="C181">
        <v>2.06311305321129</v>
      </c>
      <c r="D181">
        <v>0.74871424618988103</v>
      </c>
      <c r="E181">
        <v>2.7555413346416602</v>
      </c>
      <c r="F181">
        <v>5.8595100323114496E-3</v>
      </c>
      <c r="G181">
        <v>2.57817866978248</v>
      </c>
      <c r="H181">
        <v>1.0813777446334101</v>
      </c>
      <c r="I181">
        <v>2.3841610228963002</v>
      </c>
      <c r="J181">
        <v>1.7118110374342001E-2</v>
      </c>
      <c r="K181">
        <v>1.7845334055142501</v>
      </c>
      <c r="L181">
        <v>1.0474881803337599</v>
      </c>
      <c r="M181">
        <v>1.7036310662194201</v>
      </c>
      <c r="N181">
        <v>8.8450033830367494E-2</v>
      </c>
      <c r="O181">
        <v>2.0573449258060301</v>
      </c>
      <c r="P181">
        <v>0.74864600991243802</v>
      </c>
      <c r="Q181">
        <v>2.74808774583152</v>
      </c>
      <c r="R181">
        <v>5.9943964595164604E-3</v>
      </c>
      <c r="T181" t="str">
        <f t="shared" si="8"/>
        <v>**</v>
      </c>
      <c r="U181" t="str">
        <f t="shared" si="9"/>
        <v>*</v>
      </c>
      <c r="V181" t="str">
        <f t="shared" si="10"/>
        <v>^</v>
      </c>
      <c r="W181" t="str">
        <f t="shared" si="11"/>
        <v>**</v>
      </c>
    </row>
    <row r="182" spans="1:23" x14ac:dyDescent="0.25">
      <c r="A182">
        <v>181</v>
      </c>
      <c r="B182" t="s">
        <v>251</v>
      </c>
      <c r="C182">
        <v>1.40776923814606</v>
      </c>
      <c r="D182">
        <v>1.0314123460573299</v>
      </c>
      <c r="E182">
        <v>1.3648946936958699</v>
      </c>
      <c r="F182">
        <v>0.17228615028482899</v>
      </c>
      <c r="G182">
        <v>-13.0678798291998</v>
      </c>
      <c r="H182">
        <v>1479.81812883361</v>
      </c>
      <c r="I182">
        <v>-8.8307337061074194E-3</v>
      </c>
      <c r="J182">
        <v>0.99295418548973902</v>
      </c>
      <c r="K182">
        <v>1.8740384204527401</v>
      </c>
      <c r="L182">
        <v>1.0511255430637401</v>
      </c>
      <c r="M182">
        <v>1.7828873371209599</v>
      </c>
      <c r="N182">
        <v>7.4604644794528302E-2</v>
      </c>
      <c r="O182">
        <v>1.39789368737421</v>
      </c>
      <c r="P182">
        <v>1.03134038951101</v>
      </c>
      <c r="Q182">
        <v>1.3554144699375199</v>
      </c>
      <c r="R182">
        <v>0.17528554199981899</v>
      </c>
      <c r="T182" t="str">
        <f t="shared" si="8"/>
        <v/>
      </c>
      <c r="U182" t="str">
        <f t="shared" si="9"/>
        <v/>
      </c>
      <c r="V182" t="str">
        <f t="shared" si="10"/>
        <v>^</v>
      </c>
      <c r="W182" t="str">
        <f t="shared" si="11"/>
        <v/>
      </c>
    </row>
    <row r="183" spans="1:23" x14ac:dyDescent="0.25">
      <c r="A183">
        <v>182</v>
      </c>
      <c r="B183" t="s">
        <v>252</v>
      </c>
      <c r="C183">
        <v>-13.2118978123902</v>
      </c>
      <c r="D183">
        <v>897.81435872317797</v>
      </c>
      <c r="E183">
        <v>-1.47156232065384E-2</v>
      </c>
      <c r="F183">
        <v>0.98825905519185797</v>
      </c>
      <c r="G183">
        <v>-13.0678798291998</v>
      </c>
      <c r="H183">
        <v>1479.8181288336</v>
      </c>
      <c r="I183">
        <v>-8.8307337061074506E-3</v>
      </c>
      <c r="J183">
        <v>0.99295418548973902</v>
      </c>
      <c r="K183">
        <v>-13.2181461973501</v>
      </c>
      <c r="L183">
        <v>1129.5162605052701</v>
      </c>
      <c r="M183">
        <v>-1.1702484204554201E-2</v>
      </c>
      <c r="N183">
        <v>0.99066298164517697</v>
      </c>
      <c r="O183">
        <v>-13.222482220956</v>
      </c>
      <c r="P183">
        <v>897.70529197910696</v>
      </c>
      <c r="Q183">
        <v>-1.4729201597781899E-2</v>
      </c>
      <c r="R183">
        <v>0.98824822237719101</v>
      </c>
      <c r="T183" t="str">
        <f t="shared" si="8"/>
        <v/>
      </c>
      <c r="U183" t="str">
        <f t="shared" si="9"/>
        <v/>
      </c>
      <c r="V183" t="str">
        <f t="shared" si="10"/>
        <v/>
      </c>
      <c r="W183" t="str">
        <f t="shared" si="11"/>
        <v/>
      </c>
    </row>
    <row r="184" spans="1:23" x14ac:dyDescent="0.25">
      <c r="A184">
        <v>183</v>
      </c>
      <c r="B184" t="s">
        <v>253</v>
      </c>
      <c r="C184">
        <v>1.44444273568749</v>
      </c>
      <c r="D184">
        <v>1.0328603336267199</v>
      </c>
      <c r="E184">
        <v>1.3984879549160001</v>
      </c>
      <c r="F184">
        <v>0.161966587236333</v>
      </c>
      <c r="G184">
        <v>2.68826387361085</v>
      </c>
      <c r="H184">
        <v>1.09254165657961</v>
      </c>
      <c r="I184">
        <v>2.4605596110878998</v>
      </c>
      <c r="J184">
        <v>1.38720525091611E-2</v>
      </c>
      <c r="K184">
        <v>-13.2181461973501</v>
      </c>
      <c r="L184">
        <v>1129.5162605052701</v>
      </c>
      <c r="M184">
        <v>-1.1702484204554201E-2</v>
      </c>
      <c r="N184">
        <v>0.99066298164517697</v>
      </c>
      <c r="O184">
        <v>1.43366615416801</v>
      </c>
      <c r="P184">
        <v>1.0327673425456101</v>
      </c>
      <c r="Q184">
        <v>1.38817921046405</v>
      </c>
      <c r="R184">
        <v>0.16508248117670901</v>
      </c>
      <c r="T184" t="str">
        <f t="shared" si="8"/>
        <v/>
      </c>
      <c r="U184" t="str">
        <f t="shared" si="9"/>
        <v>*</v>
      </c>
      <c r="V184" t="str">
        <f t="shared" si="10"/>
        <v/>
      </c>
      <c r="W184" t="str">
        <f t="shared" si="11"/>
        <v/>
      </c>
    </row>
    <row r="185" spans="1:23" x14ac:dyDescent="0.25">
      <c r="A185">
        <v>184</v>
      </c>
      <c r="B185" t="s">
        <v>254</v>
      </c>
      <c r="C185">
        <v>-13.1956447620218</v>
      </c>
      <c r="D185">
        <v>922.16697716861904</v>
      </c>
      <c r="E185">
        <v>-1.43093876583362E-2</v>
      </c>
      <c r="F185">
        <v>0.98858315013051901</v>
      </c>
      <c r="G185">
        <v>-13.049974918606001</v>
      </c>
      <c r="H185">
        <v>1595.58076328013</v>
      </c>
      <c r="I185">
        <v>-8.1788244248936492E-3</v>
      </c>
      <c r="J185">
        <v>0.99347431501989902</v>
      </c>
      <c r="K185">
        <v>-13.2181461973501</v>
      </c>
      <c r="L185">
        <v>1129.5162605052701</v>
      </c>
      <c r="M185">
        <v>-1.1702484204554201E-2</v>
      </c>
      <c r="N185">
        <v>0.99066298164517697</v>
      </c>
      <c r="O185">
        <v>-13.2072001923427</v>
      </c>
      <c r="P185">
        <v>922.04898927494798</v>
      </c>
      <c r="Q185">
        <v>-1.43237510652532E-2</v>
      </c>
      <c r="R185">
        <v>0.98857169096431896</v>
      </c>
      <c r="T185" t="str">
        <f t="shared" si="8"/>
        <v/>
      </c>
      <c r="U185" t="str">
        <f t="shared" si="9"/>
        <v/>
      </c>
      <c r="V185" t="str">
        <f t="shared" si="10"/>
        <v/>
      </c>
      <c r="W185" t="str">
        <f t="shared" si="11"/>
        <v/>
      </c>
    </row>
    <row r="186" spans="1:23" x14ac:dyDescent="0.25">
      <c r="A186">
        <v>185</v>
      </c>
      <c r="B186" t="s">
        <v>255</v>
      </c>
      <c r="C186">
        <v>-13.1956447620218</v>
      </c>
      <c r="D186">
        <v>922.16697716861302</v>
      </c>
      <c r="E186">
        <v>-1.43093876583363E-2</v>
      </c>
      <c r="F186">
        <v>0.98858315013051901</v>
      </c>
      <c r="G186">
        <v>-13.049974918606001</v>
      </c>
      <c r="H186">
        <v>1595.58076328013</v>
      </c>
      <c r="I186">
        <v>-8.1788244248936406E-3</v>
      </c>
      <c r="J186">
        <v>0.99347431501989902</v>
      </c>
      <c r="K186">
        <v>-13.2181461973501</v>
      </c>
      <c r="L186">
        <v>1129.5162605052701</v>
      </c>
      <c r="M186">
        <v>-1.1702484204554201E-2</v>
      </c>
      <c r="N186">
        <v>0.99066298164517697</v>
      </c>
      <c r="O186">
        <v>-13.2072001923427</v>
      </c>
      <c r="P186">
        <v>922.04898927495401</v>
      </c>
      <c r="Q186">
        <v>-1.4323751065253101E-2</v>
      </c>
      <c r="R186">
        <v>0.98857169096431896</v>
      </c>
      <c r="T186" t="str">
        <f t="shared" si="8"/>
        <v/>
      </c>
      <c r="U186" t="str">
        <f t="shared" si="9"/>
        <v/>
      </c>
      <c r="V186" t="str">
        <f t="shared" si="10"/>
        <v/>
      </c>
      <c r="W186" t="str">
        <f t="shared" si="11"/>
        <v/>
      </c>
    </row>
    <row r="187" spans="1:23" x14ac:dyDescent="0.25">
      <c r="A187">
        <v>186</v>
      </c>
      <c r="B187" t="s">
        <v>256</v>
      </c>
      <c r="C187">
        <v>1.5173975973457301</v>
      </c>
      <c r="D187">
        <v>1.0346090582246401</v>
      </c>
      <c r="E187">
        <v>1.4666386160870699</v>
      </c>
      <c r="F187">
        <v>0.14247438937002399</v>
      </c>
      <c r="G187">
        <v>-13.0499749186059</v>
      </c>
      <c r="H187">
        <v>1595.58076328011</v>
      </c>
      <c r="I187">
        <v>-8.1788244248937499E-3</v>
      </c>
      <c r="J187">
        <v>0.99347431501989902</v>
      </c>
      <c r="K187">
        <v>1.9341952738802699</v>
      </c>
      <c r="L187">
        <v>1.05495493384165</v>
      </c>
      <c r="M187">
        <v>1.8334387676986601</v>
      </c>
      <c r="N187">
        <v>6.6737346783299706E-2</v>
      </c>
      <c r="O187">
        <v>1.5056708358114499</v>
      </c>
      <c r="P187">
        <v>1.03452314201392</v>
      </c>
      <c r="Q187">
        <v>1.4554249921179601</v>
      </c>
      <c r="R187">
        <v>0.145551641676546</v>
      </c>
      <c r="T187" t="str">
        <f t="shared" si="8"/>
        <v/>
      </c>
      <c r="U187" t="str">
        <f t="shared" si="9"/>
        <v/>
      </c>
      <c r="V187" t="str">
        <f t="shared" si="10"/>
        <v>^</v>
      </c>
      <c r="W187" t="str">
        <f t="shared" si="11"/>
        <v/>
      </c>
    </row>
    <row r="188" spans="1:23" x14ac:dyDescent="0.25">
      <c r="A188">
        <v>187</v>
      </c>
      <c r="B188" t="s">
        <v>257</v>
      </c>
      <c r="C188">
        <v>1.5813738189781399</v>
      </c>
      <c r="D188">
        <v>1.0366323054862501</v>
      </c>
      <c r="E188">
        <v>1.5254915466254599</v>
      </c>
      <c r="F188">
        <v>0.12713654042557501</v>
      </c>
      <c r="G188">
        <v>-13.0499749186059</v>
      </c>
      <c r="H188">
        <v>1595.5807632801</v>
      </c>
      <c r="I188">
        <v>-8.1788244248937603E-3</v>
      </c>
      <c r="J188">
        <v>0.99347431501989902</v>
      </c>
      <c r="K188">
        <v>2.04673949600372</v>
      </c>
      <c r="L188">
        <v>1.0600386758989799</v>
      </c>
      <c r="M188">
        <v>1.9308158678908101</v>
      </c>
      <c r="N188">
        <v>5.35058273249421E-2</v>
      </c>
      <c r="O188">
        <v>1.5666600080389601</v>
      </c>
      <c r="P188">
        <v>1.0365382678727599</v>
      </c>
      <c r="Q188">
        <v>1.51143479849919</v>
      </c>
      <c r="R188">
        <v>0.13067770896379599</v>
      </c>
      <c r="T188" t="str">
        <f t="shared" si="8"/>
        <v/>
      </c>
      <c r="U188" t="str">
        <f t="shared" si="9"/>
        <v/>
      </c>
      <c r="V188" t="str">
        <f t="shared" si="10"/>
        <v>^</v>
      </c>
      <c r="W188" t="str">
        <f t="shared" si="11"/>
        <v/>
      </c>
    </row>
    <row r="189" spans="1:23" x14ac:dyDescent="0.25">
      <c r="A189">
        <v>188</v>
      </c>
      <c r="B189" t="s">
        <v>258</v>
      </c>
      <c r="C189">
        <v>-13.211642237042501</v>
      </c>
      <c r="D189">
        <v>978.12208606354</v>
      </c>
      <c r="E189">
        <v>-1.35071505135037E-2</v>
      </c>
      <c r="F189">
        <v>0.98922318083857397</v>
      </c>
      <c r="G189">
        <v>-13.049974918606001</v>
      </c>
      <c r="H189">
        <v>1595.58076328013</v>
      </c>
      <c r="I189">
        <v>-8.1788244248936406E-3</v>
      </c>
      <c r="J189">
        <v>0.99347431501989902</v>
      </c>
      <c r="K189">
        <v>-13.2212593309628</v>
      </c>
      <c r="L189">
        <v>1237.7028788294399</v>
      </c>
      <c r="M189">
        <v>-1.06820946748276E-2</v>
      </c>
      <c r="N189">
        <v>0.991477083669839</v>
      </c>
      <c r="O189">
        <v>-13.226560811047101</v>
      </c>
      <c r="P189">
        <v>978.19028445980598</v>
      </c>
      <c r="Q189">
        <v>-1.35214600074987E-2</v>
      </c>
      <c r="R189">
        <v>0.98921176455680504</v>
      </c>
      <c r="T189" t="str">
        <f t="shared" si="8"/>
        <v/>
      </c>
      <c r="U189" t="str">
        <f t="shared" si="9"/>
        <v/>
      </c>
      <c r="V189" t="str">
        <f t="shared" si="10"/>
        <v/>
      </c>
      <c r="W189" t="str">
        <f t="shared" si="11"/>
        <v/>
      </c>
    </row>
    <row r="190" spans="1:23" x14ac:dyDescent="0.25">
      <c r="A190">
        <v>189</v>
      </c>
      <c r="B190" t="s">
        <v>259</v>
      </c>
      <c r="C190">
        <v>1.6267596750158899</v>
      </c>
      <c r="D190">
        <v>1.0387498916151801</v>
      </c>
      <c r="E190">
        <v>1.56607445945087</v>
      </c>
      <c r="F190">
        <v>0.11733118655951701</v>
      </c>
      <c r="G190">
        <v>2.8857735628301699</v>
      </c>
      <c r="H190">
        <v>1.1092799490848</v>
      </c>
      <c r="I190">
        <v>2.6014835706811801</v>
      </c>
      <c r="J190">
        <v>9.2821511017600698E-3</v>
      </c>
      <c r="K190">
        <v>-13.2212593309628</v>
      </c>
      <c r="L190">
        <v>1237.7028788294399</v>
      </c>
      <c r="M190">
        <v>-1.06820946748276E-2</v>
      </c>
      <c r="N190">
        <v>0.991477083669839</v>
      </c>
      <c r="O190">
        <v>1.6120786476272499</v>
      </c>
      <c r="P190">
        <v>1.0386463920059299</v>
      </c>
      <c r="Q190">
        <v>1.55209574695952</v>
      </c>
      <c r="R190">
        <v>0.120639315493022</v>
      </c>
      <c r="T190" t="str">
        <f t="shared" si="8"/>
        <v/>
      </c>
      <c r="U190" t="str">
        <f t="shared" si="9"/>
        <v>**</v>
      </c>
      <c r="V190" t="str">
        <f t="shared" si="10"/>
        <v/>
      </c>
      <c r="W190" t="str">
        <f t="shared" si="11"/>
        <v/>
      </c>
    </row>
    <row r="191" spans="1:23" x14ac:dyDescent="0.25">
      <c r="A191">
        <v>190</v>
      </c>
      <c r="B191" t="s">
        <v>260</v>
      </c>
      <c r="C191">
        <v>-13.2017566124015</v>
      </c>
      <c r="D191">
        <v>1009.55368998465</v>
      </c>
      <c r="E191">
        <v>-1.30768246833926E-2</v>
      </c>
      <c r="F191">
        <v>0.98956650084218301</v>
      </c>
      <c r="G191">
        <v>-13.0256513265342</v>
      </c>
      <c r="H191">
        <v>1743.59787720597</v>
      </c>
      <c r="I191">
        <v>-7.4705592939853299E-3</v>
      </c>
      <c r="J191">
        <v>0.994039411521487</v>
      </c>
      <c r="K191">
        <v>-13.2212593309628</v>
      </c>
      <c r="L191">
        <v>1237.7028788294399</v>
      </c>
      <c r="M191">
        <v>-1.06820946748276E-2</v>
      </c>
      <c r="N191">
        <v>0.991477083669839</v>
      </c>
      <c r="O191">
        <v>-13.2091534319548</v>
      </c>
      <c r="P191">
        <v>1009.64314393676</v>
      </c>
      <c r="Q191">
        <v>-1.3082992254520901E-2</v>
      </c>
      <c r="R191">
        <v>0.98956158025333696</v>
      </c>
      <c r="T191" t="str">
        <f t="shared" si="8"/>
        <v/>
      </c>
      <c r="U191" t="str">
        <f t="shared" si="9"/>
        <v/>
      </c>
      <c r="V191" t="str">
        <f t="shared" si="10"/>
        <v/>
      </c>
      <c r="W191" t="str">
        <f t="shared" si="11"/>
        <v/>
      </c>
    </row>
    <row r="192" spans="1:23" x14ac:dyDescent="0.25">
      <c r="A192">
        <v>191</v>
      </c>
      <c r="B192" t="s">
        <v>261</v>
      </c>
      <c r="C192">
        <v>-13.2017566124015</v>
      </c>
      <c r="D192">
        <v>1009.55368998465</v>
      </c>
      <c r="E192">
        <v>-1.3076824683392701E-2</v>
      </c>
      <c r="F192">
        <v>0.98956650084218301</v>
      </c>
      <c r="G192">
        <v>-13.0256513265342</v>
      </c>
      <c r="H192">
        <v>1743.59787720596</v>
      </c>
      <c r="I192">
        <v>-7.4705592939854001E-3</v>
      </c>
      <c r="J192">
        <v>0.994039411521486</v>
      </c>
      <c r="K192">
        <v>-13.2212593309628</v>
      </c>
      <c r="L192">
        <v>1237.7028788294499</v>
      </c>
      <c r="M192">
        <v>-1.06820946748276E-2</v>
      </c>
      <c r="N192">
        <v>0.991477083669839</v>
      </c>
      <c r="O192">
        <v>-13.2091534319548</v>
      </c>
      <c r="P192">
        <v>1009.64314393676</v>
      </c>
      <c r="Q192">
        <v>-1.3082992254520901E-2</v>
      </c>
      <c r="R192">
        <v>0.98956158025333696</v>
      </c>
      <c r="T192" t="str">
        <f t="shared" si="8"/>
        <v/>
      </c>
      <c r="U192" t="str">
        <f t="shared" si="9"/>
        <v/>
      </c>
      <c r="V192" t="str">
        <f t="shared" si="10"/>
        <v/>
      </c>
      <c r="W192" t="str">
        <f t="shared" si="11"/>
        <v/>
      </c>
    </row>
    <row r="193" spans="1:23" x14ac:dyDescent="0.25">
      <c r="A193">
        <v>192</v>
      </c>
      <c r="B193" t="s">
        <v>262</v>
      </c>
      <c r="C193">
        <v>1.70468505794549</v>
      </c>
      <c r="D193">
        <v>1.0414003114236401</v>
      </c>
      <c r="E193">
        <v>1.6369162167957301</v>
      </c>
      <c r="F193">
        <v>0.1016479769951</v>
      </c>
      <c r="G193">
        <v>3.1295464710801402</v>
      </c>
      <c r="H193">
        <v>1.13387589978952</v>
      </c>
      <c r="I193">
        <v>2.7600432037236899</v>
      </c>
      <c r="J193">
        <v>5.7793717984822501E-3</v>
      </c>
      <c r="K193">
        <v>-13.2212593309628</v>
      </c>
      <c r="L193">
        <v>1237.7028788294499</v>
      </c>
      <c r="M193">
        <v>-1.0682094674827501E-2</v>
      </c>
      <c r="N193">
        <v>0.991477083669839</v>
      </c>
      <c r="O193">
        <v>1.6974201759516401</v>
      </c>
      <c r="P193">
        <v>1.0412210855259001</v>
      </c>
      <c r="Q193">
        <v>1.63022070869254</v>
      </c>
      <c r="R193">
        <v>0.103054858662747</v>
      </c>
      <c r="T193" t="str">
        <f t="shared" si="8"/>
        <v/>
      </c>
      <c r="U193" t="str">
        <f t="shared" si="9"/>
        <v>**</v>
      </c>
      <c r="V193" t="str">
        <f t="shared" si="10"/>
        <v/>
      </c>
      <c r="W193" t="str">
        <f t="shared" si="11"/>
        <v/>
      </c>
    </row>
    <row r="194" spans="1:23" x14ac:dyDescent="0.25">
      <c r="A194">
        <v>193</v>
      </c>
      <c r="B194" t="s">
        <v>263</v>
      </c>
      <c r="C194">
        <v>-13.206046154740299</v>
      </c>
      <c r="D194">
        <v>1045.36851597343</v>
      </c>
      <c r="E194">
        <v>-1.2632909785352701E-2</v>
      </c>
      <c r="F194">
        <v>0.98992066441918003</v>
      </c>
      <c r="G194">
        <v>-13.053306341257199</v>
      </c>
      <c r="H194">
        <v>1956.40745930101</v>
      </c>
      <c r="I194">
        <v>-6.6720796218600201E-3</v>
      </c>
      <c r="J194">
        <v>0.99467649017876703</v>
      </c>
      <c r="K194">
        <v>-13.2212593309628</v>
      </c>
      <c r="L194">
        <v>1237.7028788294399</v>
      </c>
      <c r="M194">
        <v>-1.06820946748276E-2</v>
      </c>
      <c r="N194">
        <v>0.991477083669839</v>
      </c>
      <c r="O194">
        <v>-13.212249236052999</v>
      </c>
      <c r="P194">
        <v>1045.3646096136199</v>
      </c>
      <c r="Q194">
        <v>-1.2638890885101201E-2</v>
      </c>
      <c r="R194">
        <v>0.98991589257299994</v>
      </c>
      <c r="T194" t="str">
        <f t="shared" si="8"/>
        <v/>
      </c>
      <c r="U194" t="str">
        <f t="shared" si="9"/>
        <v/>
      </c>
      <c r="V194" t="str">
        <f t="shared" si="10"/>
        <v/>
      </c>
      <c r="W194" t="str">
        <f t="shared" si="11"/>
        <v/>
      </c>
    </row>
    <row r="195" spans="1:23" x14ac:dyDescent="0.25">
      <c r="A195">
        <v>194</v>
      </c>
      <c r="B195" t="s">
        <v>264</v>
      </c>
      <c r="C195">
        <v>-13.206046154740299</v>
      </c>
      <c r="D195">
        <v>1045.36851597342</v>
      </c>
      <c r="E195">
        <v>-1.26329097853528E-2</v>
      </c>
      <c r="F195">
        <v>0.98992066441918003</v>
      </c>
      <c r="G195">
        <v>-13.053306341257199</v>
      </c>
      <c r="H195">
        <v>1956.407459301</v>
      </c>
      <c r="I195">
        <v>-6.6720796218600704E-3</v>
      </c>
      <c r="J195">
        <v>0.99467649017876703</v>
      </c>
      <c r="K195">
        <v>-13.2212593309628</v>
      </c>
      <c r="L195">
        <v>1237.7028788294499</v>
      </c>
      <c r="M195">
        <v>-1.06820946748276E-2</v>
      </c>
      <c r="N195">
        <v>0.991477083669839</v>
      </c>
      <c r="O195">
        <v>-13.212249236052999</v>
      </c>
      <c r="P195">
        <v>1045.3646096136199</v>
      </c>
      <c r="Q195">
        <v>-1.2638890885101201E-2</v>
      </c>
      <c r="R195">
        <v>0.98991589257299994</v>
      </c>
      <c r="T195" t="str">
        <f t="shared" ref="T195:T258" si="12">IF(F195&lt;0.001,"***",IF(F195&lt;0.01,"**",IF(F195&lt;0.05,"*",IF(F195&lt;0.1,"^",""))))</f>
        <v/>
      </c>
      <c r="U195" t="str">
        <f t="shared" ref="U195:U258" si="13">IF(J195&lt;0.001,"***",IF(J195&lt;0.01,"**",IF(J195&lt;0.05,"*",IF(J195&lt;0.1,"^",""))))</f>
        <v/>
      </c>
      <c r="V195" t="str">
        <f t="shared" ref="V195:V258" si="14">IF(N195&lt;0.001,"***",IF(N195&lt;0.01,"**",IF(N195&lt;0.05,"*",IF(N195&lt;0.1,"^",""))))</f>
        <v/>
      </c>
      <c r="W195" t="str">
        <f t="shared" ref="W195:W258" si="15">IF(R195&lt;0.001,"***",IF(R195&lt;0.01,"**",IF(R195&lt;0.05,"*",IF(R195&lt;0.1,"^",""))))</f>
        <v/>
      </c>
    </row>
    <row r="196" spans="1:23" x14ac:dyDescent="0.25">
      <c r="A196">
        <v>195</v>
      </c>
      <c r="B196" t="s">
        <v>265</v>
      </c>
      <c r="C196">
        <v>-13.206046154740299</v>
      </c>
      <c r="D196">
        <v>1045.36851597342</v>
      </c>
      <c r="E196">
        <v>-1.26329097853528E-2</v>
      </c>
      <c r="F196">
        <v>0.98992066441918003</v>
      </c>
      <c r="G196">
        <v>-13.053306341257199</v>
      </c>
      <c r="H196">
        <v>1956.40745930102</v>
      </c>
      <c r="I196">
        <v>-6.6720796218600097E-3</v>
      </c>
      <c r="J196">
        <v>0.99467649017876703</v>
      </c>
      <c r="K196">
        <v>-13.2212593309628</v>
      </c>
      <c r="L196">
        <v>1237.7028788294499</v>
      </c>
      <c r="M196">
        <v>-1.06820946748276E-2</v>
      </c>
      <c r="N196">
        <v>0.991477083669839</v>
      </c>
      <c r="O196">
        <v>-13.2122492360529</v>
      </c>
      <c r="P196">
        <v>1045.3646096136199</v>
      </c>
      <c r="Q196">
        <v>-1.2638890885101201E-2</v>
      </c>
      <c r="R196">
        <v>0.98991589257299994</v>
      </c>
      <c r="T196" t="str">
        <f t="shared" si="12"/>
        <v/>
      </c>
      <c r="U196" t="str">
        <f t="shared" si="13"/>
        <v/>
      </c>
      <c r="V196" t="str">
        <f t="shared" si="14"/>
        <v/>
      </c>
      <c r="W196" t="str">
        <f t="shared" si="15"/>
        <v/>
      </c>
    </row>
    <row r="197" spans="1:23" x14ac:dyDescent="0.25">
      <c r="A197">
        <v>196</v>
      </c>
      <c r="B197" t="s">
        <v>266</v>
      </c>
      <c r="C197">
        <v>1.7756333982263299</v>
      </c>
      <c r="D197">
        <v>1.04438433193234</v>
      </c>
      <c r="E197">
        <v>1.7001723828439701</v>
      </c>
      <c r="F197">
        <v>8.9098505372990897E-2</v>
      </c>
      <c r="G197">
        <v>3.3986324898948199</v>
      </c>
      <c r="H197">
        <v>1.1725608573531101</v>
      </c>
      <c r="I197">
        <v>2.8984700184916199</v>
      </c>
      <c r="J197">
        <v>3.7498815909727998E-3</v>
      </c>
      <c r="K197">
        <v>-13.2212593309628</v>
      </c>
      <c r="L197">
        <v>1237.7028788294499</v>
      </c>
      <c r="M197">
        <v>-1.06820946748276E-2</v>
      </c>
      <c r="N197">
        <v>0.991477083669839</v>
      </c>
      <c r="O197">
        <v>1.7693829215447201</v>
      </c>
      <c r="P197">
        <v>1.04418441051827</v>
      </c>
      <c r="Q197">
        <v>1.69451191161387</v>
      </c>
      <c r="R197">
        <v>9.0168050155549503E-2</v>
      </c>
      <c r="T197" t="str">
        <f t="shared" si="12"/>
        <v>^</v>
      </c>
      <c r="U197" t="str">
        <f t="shared" si="13"/>
        <v>**</v>
      </c>
      <c r="V197" t="str">
        <f t="shared" si="14"/>
        <v/>
      </c>
      <c r="W197" t="str">
        <f t="shared" si="15"/>
        <v>^</v>
      </c>
    </row>
    <row r="198" spans="1:23" x14ac:dyDescent="0.25">
      <c r="A198">
        <v>197</v>
      </c>
      <c r="B198" t="s">
        <v>427</v>
      </c>
      <c r="C198">
        <v>-13.2814155790594</v>
      </c>
      <c r="D198">
        <v>650.36951176931302</v>
      </c>
      <c r="E198">
        <v>-2.0421337929768E-2</v>
      </c>
      <c r="F198">
        <v>0.98370726219234295</v>
      </c>
      <c r="G198">
        <v>-13.1760710724277</v>
      </c>
      <c r="H198">
        <v>1003.12966309645</v>
      </c>
      <c r="I198">
        <v>-1.31349630632553E-2</v>
      </c>
      <c r="J198">
        <v>0.98952011711021604</v>
      </c>
      <c r="K198">
        <v>-13.2830109275019</v>
      </c>
      <c r="L198">
        <v>851.42808133450296</v>
      </c>
      <c r="M198">
        <v>-1.56008607405601E-2</v>
      </c>
      <c r="N198">
        <v>0.98755281899529401</v>
      </c>
      <c r="O198">
        <v>-13.2811770313137</v>
      </c>
      <c r="P198">
        <v>650.20700044598595</v>
      </c>
      <c r="Q198">
        <v>-2.0426075114854E-2</v>
      </c>
      <c r="R198">
        <v>0.98370348325373402</v>
      </c>
      <c r="T198" t="str">
        <f t="shared" si="12"/>
        <v/>
      </c>
      <c r="U198" t="str">
        <f t="shared" si="13"/>
        <v/>
      </c>
      <c r="V198" t="str">
        <f t="shared" si="14"/>
        <v/>
      </c>
      <c r="W198" t="str">
        <f t="shared" si="15"/>
        <v/>
      </c>
    </row>
    <row r="199" spans="1:23" x14ac:dyDescent="0.25">
      <c r="A199">
        <v>198</v>
      </c>
      <c r="B199" t="s">
        <v>428</v>
      </c>
      <c r="C199">
        <v>-13.2814155790594</v>
      </c>
      <c r="D199">
        <v>650.36951176931404</v>
      </c>
      <c r="E199">
        <v>-2.0421337929768E-2</v>
      </c>
      <c r="F199">
        <v>0.98370726219234295</v>
      </c>
      <c r="G199">
        <v>-13.1760710724276</v>
      </c>
      <c r="H199">
        <v>1003.12966309644</v>
      </c>
      <c r="I199">
        <v>-1.3134963063255499E-2</v>
      </c>
      <c r="J199">
        <v>0.98952011711021604</v>
      </c>
      <c r="K199">
        <v>-13.2830109275019</v>
      </c>
      <c r="L199">
        <v>851.42808133451695</v>
      </c>
      <c r="M199">
        <v>-1.5600860740559899E-2</v>
      </c>
      <c r="N199">
        <v>0.98755281899529501</v>
      </c>
      <c r="O199">
        <v>-13.2811770313136</v>
      </c>
      <c r="P199">
        <v>650.207000445983</v>
      </c>
      <c r="Q199">
        <v>-2.04260751148541E-2</v>
      </c>
      <c r="R199">
        <v>0.98370348325373402</v>
      </c>
      <c r="T199" t="str">
        <f t="shared" si="12"/>
        <v/>
      </c>
      <c r="U199" t="str">
        <f t="shared" si="13"/>
        <v/>
      </c>
      <c r="V199" t="str">
        <f t="shared" si="14"/>
        <v/>
      </c>
      <c r="W199" t="str">
        <f t="shared" si="15"/>
        <v/>
      </c>
    </row>
    <row r="200" spans="1:23" x14ac:dyDescent="0.25">
      <c r="A200">
        <v>199</v>
      </c>
      <c r="B200" t="s">
        <v>429</v>
      </c>
      <c r="C200">
        <v>1.4278062854074001</v>
      </c>
      <c r="D200">
        <v>0.73328342404432501</v>
      </c>
      <c r="E200">
        <v>1.9471410897747099</v>
      </c>
      <c r="F200">
        <v>5.1517821998186997E-2</v>
      </c>
      <c r="G200">
        <v>1.71956420030229</v>
      </c>
      <c r="H200">
        <v>1.0443934465470699</v>
      </c>
      <c r="I200">
        <v>1.6464716491542899</v>
      </c>
      <c r="J200">
        <v>9.9666692364295206E-2</v>
      </c>
      <c r="K200">
        <v>1.2639933807110899</v>
      </c>
      <c r="L200">
        <v>1.03269497695775</v>
      </c>
      <c r="M200">
        <v>1.2239755289937799</v>
      </c>
      <c r="N200">
        <v>0.22096145905940701</v>
      </c>
      <c r="O200">
        <v>1.4276950660751899</v>
      </c>
      <c r="P200">
        <v>0.73328913542276597</v>
      </c>
      <c r="Q200">
        <v>1.9469742521850799</v>
      </c>
      <c r="R200">
        <v>5.1537821606430903E-2</v>
      </c>
      <c r="T200" t="str">
        <f t="shared" si="12"/>
        <v>^</v>
      </c>
      <c r="U200" t="str">
        <f t="shared" si="13"/>
        <v>^</v>
      </c>
      <c r="V200" t="str">
        <f t="shared" si="14"/>
        <v/>
      </c>
      <c r="W200" t="str">
        <f t="shared" si="15"/>
        <v>^</v>
      </c>
    </row>
    <row r="201" spans="1:23" x14ac:dyDescent="0.25">
      <c r="A201">
        <v>200</v>
      </c>
      <c r="B201" t="s">
        <v>267</v>
      </c>
      <c r="C201">
        <v>-13.1876832784135</v>
      </c>
      <c r="D201">
        <v>1084.7318245905899</v>
      </c>
      <c r="E201">
        <v>-1.21575517371687E-2</v>
      </c>
      <c r="F201">
        <v>0.99029991612754298</v>
      </c>
      <c r="G201">
        <v>-12.9672598243179</v>
      </c>
      <c r="H201">
        <v>2254.0026930449999</v>
      </c>
      <c r="I201">
        <v>-5.7529921611584401E-3</v>
      </c>
      <c r="J201">
        <v>0.995409801696442</v>
      </c>
      <c r="K201">
        <v>-13.2212593309628</v>
      </c>
      <c r="L201">
        <v>1237.7028788294499</v>
      </c>
      <c r="M201">
        <v>-1.06820946748276E-2</v>
      </c>
      <c r="N201">
        <v>0.991477083669839</v>
      </c>
      <c r="O201">
        <v>-13.208033652117599</v>
      </c>
      <c r="P201">
        <v>1084.3197548084499</v>
      </c>
      <c r="Q201">
        <v>-1.2180939795245999E-2</v>
      </c>
      <c r="R201">
        <v>0.99028125653880195</v>
      </c>
      <c r="T201" t="str">
        <f t="shared" si="12"/>
        <v/>
      </c>
      <c r="U201" t="str">
        <f t="shared" si="13"/>
        <v/>
      </c>
      <c r="V201" t="str">
        <f t="shared" si="14"/>
        <v/>
      </c>
      <c r="W201" t="str">
        <f t="shared" si="15"/>
        <v/>
      </c>
    </row>
    <row r="202" spans="1:23" x14ac:dyDescent="0.25">
      <c r="A202">
        <v>201</v>
      </c>
      <c r="B202" t="s">
        <v>268</v>
      </c>
      <c r="C202">
        <v>-13.1876832784135</v>
      </c>
      <c r="D202">
        <v>1084.7318245905899</v>
      </c>
      <c r="E202">
        <v>-1.21575517371687E-2</v>
      </c>
      <c r="F202">
        <v>0.99029991612754298</v>
      </c>
      <c r="G202">
        <v>-12.9672598243179</v>
      </c>
      <c r="H202">
        <v>2254.0026930450199</v>
      </c>
      <c r="I202">
        <v>-5.7529921611584002E-3</v>
      </c>
      <c r="J202">
        <v>0.995409801696443</v>
      </c>
      <c r="K202">
        <v>-13.2212593309628</v>
      </c>
      <c r="L202">
        <v>1237.7028788294399</v>
      </c>
      <c r="M202">
        <v>-1.06820946748276E-2</v>
      </c>
      <c r="N202">
        <v>0.991477083669839</v>
      </c>
      <c r="O202">
        <v>-13.208033652117599</v>
      </c>
      <c r="P202">
        <v>1084.3197548084499</v>
      </c>
      <c r="Q202">
        <v>-1.21809397952459E-2</v>
      </c>
      <c r="R202">
        <v>0.99028125653880195</v>
      </c>
      <c r="T202" t="str">
        <f t="shared" si="12"/>
        <v/>
      </c>
      <c r="U202" t="str">
        <f t="shared" si="13"/>
        <v/>
      </c>
      <c r="V202" t="str">
        <f t="shared" si="14"/>
        <v/>
      </c>
      <c r="W202" t="str">
        <f t="shared" si="15"/>
        <v/>
      </c>
    </row>
    <row r="203" spans="1:23" x14ac:dyDescent="0.25">
      <c r="A203">
        <v>202</v>
      </c>
      <c r="B203" t="s">
        <v>269</v>
      </c>
      <c r="C203">
        <v>-13.1876832784135</v>
      </c>
      <c r="D203">
        <v>1084.7318245905899</v>
      </c>
      <c r="E203">
        <v>-1.2157551737168801E-2</v>
      </c>
      <c r="F203">
        <v>0.99029991612754298</v>
      </c>
      <c r="G203">
        <v>-12.9672598243179</v>
      </c>
      <c r="H203">
        <v>2254.0026930449999</v>
      </c>
      <c r="I203">
        <v>-5.7529921611584401E-3</v>
      </c>
      <c r="J203">
        <v>0.995409801696443</v>
      </c>
      <c r="K203">
        <v>-13.2212593309628</v>
      </c>
      <c r="L203">
        <v>1237.7028788294399</v>
      </c>
      <c r="M203">
        <v>-1.06820946748276E-2</v>
      </c>
      <c r="N203">
        <v>0.991477083669839</v>
      </c>
      <c r="O203">
        <v>-13.208033652117599</v>
      </c>
      <c r="P203">
        <v>1084.3197548084499</v>
      </c>
      <c r="Q203">
        <v>-1.2180939795245999E-2</v>
      </c>
      <c r="R203">
        <v>0.99028125653880195</v>
      </c>
      <c r="T203" t="str">
        <f t="shared" si="12"/>
        <v/>
      </c>
      <c r="U203" t="str">
        <f t="shared" si="13"/>
        <v/>
      </c>
      <c r="V203" t="str">
        <f t="shared" si="14"/>
        <v/>
      </c>
      <c r="W203" t="str">
        <f t="shared" si="15"/>
        <v/>
      </c>
    </row>
    <row r="204" spans="1:23" x14ac:dyDescent="0.25">
      <c r="A204">
        <v>203</v>
      </c>
      <c r="B204" t="s">
        <v>270</v>
      </c>
      <c r="C204">
        <v>1.8741617921737399</v>
      </c>
      <c r="D204">
        <v>1.0478011299382599</v>
      </c>
      <c r="E204">
        <v>1.7886617399278699</v>
      </c>
      <c r="F204">
        <v>7.3669308201245995E-2</v>
      </c>
      <c r="G204">
        <v>-12.9672598243179</v>
      </c>
      <c r="H204">
        <v>2254.0026930449999</v>
      </c>
      <c r="I204">
        <v>-5.7529921611584297E-3</v>
      </c>
      <c r="J204">
        <v>0.995409801696443</v>
      </c>
      <c r="K204">
        <v>2.1343699675274999</v>
      </c>
      <c r="L204">
        <v>1.0662415758488299</v>
      </c>
      <c r="M204">
        <v>2.0017695950641601</v>
      </c>
      <c r="N204">
        <v>4.5309517443383802E-2</v>
      </c>
      <c r="O204">
        <v>1.85324600100169</v>
      </c>
      <c r="P204">
        <v>1.0476964770327</v>
      </c>
      <c r="Q204">
        <v>1.7688768089117499</v>
      </c>
      <c r="R204">
        <v>7.6914435128426897E-2</v>
      </c>
      <c r="T204" t="str">
        <f t="shared" si="12"/>
        <v>^</v>
      </c>
      <c r="U204" t="str">
        <f t="shared" si="13"/>
        <v/>
      </c>
      <c r="V204" t="str">
        <f t="shared" si="14"/>
        <v>*</v>
      </c>
      <c r="W204" t="str">
        <f t="shared" si="15"/>
        <v>^</v>
      </c>
    </row>
    <row r="205" spans="1:23" x14ac:dyDescent="0.25">
      <c r="A205">
        <v>204</v>
      </c>
      <c r="B205" t="s">
        <v>271</v>
      </c>
      <c r="C205">
        <v>-13.161097788658999</v>
      </c>
      <c r="D205">
        <v>1128.18811848667</v>
      </c>
      <c r="E205">
        <v>-1.16656943757865E-2</v>
      </c>
      <c r="F205">
        <v>0.99069233367793597</v>
      </c>
      <c r="G205">
        <v>-12.9672598243179</v>
      </c>
      <c r="H205">
        <v>2254.0026930449999</v>
      </c>
      <c r="I205">
        <v>-5.7529921611584401E-3</v>
      </c>
      <c r="J205">
        <v>0.995409801696443</v>
      </c>
      <c r="K205">
        <v>-13.189204011517701</v>
      </c>
      <c r="L205">
        <v>1303.4563849548799</v>
      </c>
      <c r="M205">
        <v>-1.01186385396196E-2</v>
      </c>
      <c r="N205">
        <v>0.99192663230090306</v>
      </c>
      <c r="O205">
        <v>-13.1857560279593</v>
      </c>
      <c r="P205">
        <v>1127.6493977677901</v>
      </c>
      <c r="Q205">
        <v>-1.1693134456561401E-2</v>
      </c>
      <c r="R205">
        <v>0.99067044115435599</v>
      </c>
      <c r="T205" t="str">
        <f t="shared" si="12"/>
        <v/>
      </c>
      <c r="U205" t="str">
        <f t="shared" si="13"/>
        <v/>
      </c>
      <c r="V205" t="str">
        <f t="shared" si="14"/>
        <v/>
      </c>
      <c r="W205" t="str">
        <f t="shared" si="15"/>
        <v/>
      </c>
    </row>
    <row r="206" spans="1:23" x14ac:dyDescent="0.25">
      <c r="A206">
        <v>205</v>
      </c>
      <c r="B206" t="s">
        <v>272</v>
      </c>
      <c r="C206">
        <v>-13.161097788658999</v>
      </c>
      <c r="D206">
        <v>1128.18811848666</v>
      </c>
      <c r="E206">
        <v>-1.16656943757865E-2</v>
      </c>
      <c r="F206">
        <v>0.99069233367793597</v>
      </c>
      <c r="G206">
        <v>-12.9672598243179</v>
      </c>
      <c r="H206">
        <v>2254.0026930449999</v>
      </c>
      <c r="I206">
        <v>-5.7529921611584401E-3</v>
      </c>
      <c r="J206">
        <v>0.995409801696443</v>
      </c>
      <c r="K206">
        <v>-13.189204011517701</v>
      </c>
      <c r="L206">
        <v>1303.4563849548699</v>
      </c>
      <c r="M206">
        <v>-1.0118638539619701E-2</v>
      </c>
      <c r="N206">
        <v>0.99192663230090306</v>
      </c>
      <c r="O206">
        <v>-13.1857560279593</v>
      </c>
      <c r="P206">
        <v>1127.6493977678001</v>
      </c>
      <c r="Q206">
        <v>-1.1693134456561401E-2</v>
      </c>
      <c r="R206">
        <v>0.99067044115435599</v>
      </c>
      <c r="T206" t="str">
        <f t="shared" si="12"/>
        <v/>
      </c>
      <c r="U206" t="str">
        <f t="shared" si="13"/>
        <v/>
      </c>
      <c r="V206" t="str">
        <f t="shared" si="14"/>
        <v/>
      </c>
      <c r="W206" t="str">
        <f t="shared" si="15"/>
        <v/>
      </c>
    </row>
    <row r="207" spans="1:23" x14ac:dyDescent="0.25">
      <c r="A207">
        <v>206</v>
      </c>
      <c r="B207" t="s">
        <v>273</v>
      </c>
      <c r="C207">
        <v>-13.161097788658999</v>
      </c>
      <c r="D207">
        <v>1128.18811848666</v>
      </c>
      <c r="E207">
        <v>-1.16656943757865E-2</v>
      </c>
      <c r="F207">
        <v>0.99069233367793597</v>
      </c>
      <c r="G207">
        <v>-12.9672598243179</v>
      </c>
      <c r="H207">
        <v>2254.0026930449999</v>
      </c>
      <c r="I207">
        <v>-5.7529921611584401E-3</v>
      </c>
      <c r="J207">
        <v>0.995409801696443</v>
      </c>
      <c r="K207">
        <v>-13.1892040115178</v>
      </c>
      <c r="L207">
        <v>1303.4563849548899</v>
      </c>
      <c r="M207">
        <v>-1.01186385396196E-2</v>
      </c>
      <c r="N207">
        <v>0.99192663230090306</v>
      </c>
      <c r="O207">
        <v>-13.1857560279593</v>
      </c>
      <c r="P207">
        <v>1127.6493977677901</v>
      </c>
      <c r="Q207">
        <v>-1.16931344565615E-2</v>
      </c>
      <c r="R207">
        <v>0.99067044115435599</v>
      </c>
      <c r="T207" t="str">
        <f t="shared" si="12"/>
        <v/>
      </c>
      <c r="U207" t="str">
        <f t="shared" si="13"/>
        <v/>
      </c>
      <c r="V207" t="str">
        <f t="shared" si="14"/>
        <v/>
      </c>
      <c r="W207" t="str">
        <f t="shared" si="15"/>
        <v/>
      </c>
    </row>
    <row r="208" spans="1:23" x14ac:dyDescent="0.25">
      <c r="A208">
        <v>207</v>
      </c>
      <c r="B208" t="s">
        <v>274</v>
      </c>
      <c r="C208">
        <v>-13.161097788658999</v>
      </c>
      <c r="D208">
        <v>1128.18811848666</v>
      </c>
      <c r="E208">
        <v>-1.16656943757865E-2</v>
      </c>
      <c r="F208">
        <v>0.99069233367793597</v>
      </c>
      <c r="G208">
        <v>-12.9672598243179</v>
      </c>
      <c r="H208">
        <v>2254.0026930449999</v>
      </c>
      <c r="I208">
        <v>-5.7529921611584401E-3</v>
      </c>
      <c r="J208">
        <v>0.995409801696443</v>
      </c>
      <c r="K208">
        <v>-13.189204011517701</v>
      </c>
      <c r="L208">
        <v>1303.4563849548799</v>
      </c>
      <c r="M208">
        <v>-1.01186385396196E-2</v>
      </c>
      <c r="N208">
        <v>0.99192663230090306</v>
      </c>
      <c r="O208">
        <v>-13.1857560279593</v>
      </c>
      <c r="P208">
        <v>1127.6493977677901</v>
      </c>
      <c r="Q208">
        <v>-1.1693134456561401E-2</v>
      </c>
      <c r="R208">
        <v>0.99067044115435599</v>
      </c>
      <c r="T208" t="str">
        <f t="shared" si="12"/>
        <v/>
      </c>
      <c r="U208" t="str">
        <f t="shared" si="13"/>
        <v/>
      </c>
      <c r="V208" t="str">
        <f t="shared" si="14"/>
        <v/>
      </c>
      <c r="W208" t="str">
        <f t="shared" si="15"/>
        <v/>
      </c>
    </row>
    <row r="209" spans="1:23" x14ac:dyDescent="0.25">
      <c r="A209">
        <v>208</v>
      </c>
      <c r="B209" t="s">
        <v>275</v>
      </c>
      <c r="C209">
        <v>-13.161097788658999</v>
      </c>
      <c r="D209">
        <v>1128.18811848667</v>
      </c>
      <c r="E209">
        <v>-1.1665694375786399E-2</v>
      </c>
      <c r="F209">
        <v>0.99069233367793597</v>
      </c>
      <c r="G209">
        <v>-12.9672598243179</v>
      </c>
      <c r="H209">
        <v>2254.0026930449999</v>
      </c>
      <c r="I209">
        <v>-5.7529921611584401E-3</v>
      </c>
      <c r="J209">
        <v>0.995409801696442</v>
      </c>
      <c r="K209">
        <v>-13.189204011517701</v>
      </c>
      <c r="L209">
        <v>1303.4563849548799</v>
      </c>
      <c r="M209">
        <v>-1.0118638539619701E-2</v>
      </c>
      <c r="N209">
        <v>0.99192663230090306</v>
      </c>
      <c r="O209">
        <v>-13.1857560279593</v>
      </c>
      <c r="P209">
        <v>1127.6493977677901</v>
      </c>
      <c r="Q209">
        <v>-1.1693134456561401E-2</v>
      </c>
      <c r="R209">
        <v>0.99067044115435599</v>
      </c>
      <c r="T209" t="str">
        <f t="shared" si="12"/>
        <v/>
      </c>
      <c r="U209" t="str">
        <f t="shared" si="13"/>
        <v/>
      </c>
      <c r="V209" t="str">
        <f t="shared" si="14"/>
        <v/>
      </c>
      <c r="W209" t="str">
        <f t="shared" si="15"/>
        <v/>
      </c>
    </row>
    <row r="210" spans="1:23" x14ac:dyDescent="0.25">
      <c r="A210">
        <v>209</v>
      </c>
      <c r="B210" t="s">
        <v>276</v>
      </c>
      <c r="C210">
        <v>-13.161097788658999</v>
      </c>
      <c r="D210">
        <v>1128.18811848667</v>
      </c>
      <c r="E210">
        <v>-1.16656943757865E-2</v>
      </c>
      <c r="F210">
        <v>0.99069233367793597</v>
      </c>
      <c r="G210">
        <v>-12.9672598243179</v>
      </c>
      <c r="H210">
        <v>2254.0026930449999</v>
      </c>
      <c r="I210">
        <v>-5.7529921611584496E-3</v>
      </c>
      <c r="J210">
        <v>0.995409801696442</v>
      </c>
      <c r="K210">
        <v>-13.1892040115178</v>
      </c>
      <c r="L210">
        <v>1303.4563849548899</v>
      </c>
      <c r="M210">
        <v>-1.0118638539619499E-2</v>
      </c>
      <c r="N210">
        <v>0.99192663230090306</v>
      </c>
      <c r="O210">
        <v>-13.1857560279593</v>
      </c>
      <c r="P210">
        <v>1127.6493977677901</v>
      </c>
      <c r="Q210">
        <v>-1.1693134456561401E-2</v>
      </c>
      <c r="R210">
        <v>0.99067044115435599</v>
      </c>
      <c r="T210" t="str">
        <f t="shared" si="12"/>
        <v/>
      </c>
      <c r="U210" t="str">
        <f t="shared" si="13"/>
        <v/>
      </c>
      <c r="V210" t="str">
        <f t="shared" si="14"/>
        <v/>
      </c>
      <c r="W210" t="str">
        <f t="shared" si="15"/>
        <v/>
      </c>
    </row>
    <row r="211" spans="1:23" x14ac:dyDescent="0.25">
      <c r="A211">
        <v>210</v>
      </c>
      <c r="B211" t="s">
        <v>277</v>
      </c>
      <c r="C211">
        <v>-13.161097788658999</v>
      </c>
      <c r="D211">
        <v>1128.18811848667</v>
      </c>
      <c r="E211">
        <v>-1.16656943757865E-2</v>
      </c>
      <c r="F211">
        <v>0.99069233367793597</v>
      </c>
      <c r="G211">
        <v>-12.9672598243179</v>
      </c>
      <c r="H211">
        <v>2254.0026930450099</v>
      </c>
      <c r="I211">
        <v>-5.7529921611584297E-3</v>
      </c>
      <c r="J211">
        <v>0.995409801696443</v>
      </c>
      <c r="K211">
        <v>-13.189204011517701</v>
      </c>
      <c r="L211">
        <v>1303.4563849548799</v>
      </c>
      <c r="M211">
        <v>-1.01186385396196E-2</v>
      </c>
      <c r="N211">
        <v>0.99192663230090306</v>
      </c>
      <c r="O211">
        <v>-13.1857560279593</v>
      </c>
      <c r="P211">
        <v>1127.6493977677901</v>
      </c>
      <c r="Q211">
        <v>-1.1693134456561401E-2</v>
      </c>
      <c r="R211">
        <v>0.99067044115435599</v>
      </c>
      <c r="T211" t="str">
        <f t="shared" si="12"/>
        <v/>
      </c>
      <c r="U211" t="str">
        <f t="shared" si="13"/>
        <v/>
      </c>
      <c r="V211" t="str">
        <f t="shared" si="14"/>
        <v/>
      </c>
      <c r="W211" t="str">
        <f t="shared" si="15"/>
        <v/>
      </c>
    </row>
    <row r="212" spans="1:23" x14ac:dyDescent="0.25">
      <c r="A212">
        <v>211</v>
      </c>
      <c r="B212" t="s">
        <v>278</v>
      </c>
      <c r="C212">
        <v>1.98641706344665</v>
      </c>
      <c r="D212">
        <v>1.05167999514865</v>
      </c>
      <c r="E212">
        <v>1.88880369752196</v>
      </c>
      <c r="F212">
        <v>5.8918137158401399E-2</v>
      </c>
      <c r="G212">
        <v>-12.9672598243179</v>
      </c>
      <c r="H212">
        <v>2254.0026930450299</v>
      </c>
      <c r="I212">
        <v>-5.7529921611583898E-3</v>
      </c>
      <c r="J212">
        <v>0.995409801696443</v>
      </c>
      <c r="K212">
        <v>2.28382276292322</v>
      </c>
      <c r="L212">
        <v>1.0738603102792199</v>
      </c>
      <c r="M212">
        <v>2.1267410119007</v>
      </c>
      <c r="N212">
        <v>3.3441607905813499E-2</v>
      </c>
      <c r="O212">
        <v>1.96122764345808</v>
      </c>
      <c r="P212">
        <v>1.0516589141409101</v>
      </c>
      <c r="Q212">
        <v>1.8648894780302301</v>
      </c>
      <c r="R212">
        <v>6.2196897599467497E-2</v>
      </c>
      <c r="T212" t="str">
        <f t="shared" si="12"/>
        <v>^</v>
      </c>
      <c r="U212" t="str">
        <f t="shared" si="13"/>
        <v/>
      </c>
      <c r="V212" t="str">
        <f t="shared" si="14"/>
        <v>*</v>
      </c>
      <c r="W212" t="str">
        <f t="shared" si="15"/>
        <v>^</v>
      </c>
    </row>
    <row r="213" spans="1:23" x14ac:dyDescent="0.25">
      <c r="A213">
        <v>212</v>
      </c>
      <c r="B213" t="s">
        <v>279</v>
      </c>
      <c r="C213">
        <v>-13.1977200820716</v>
      </c>
      <c r="D213">
        <v>1179.76216524592</v>
      </c>
      <c r="E213">
        <v>-1.11867632908202E-2</v>
      </c>
      <c r="F213">
        <v>0.99107444044817095</v>
      </c>
      <c r="G213">
        <v>-12.9672598243179</v>
      </c>
      <c r="H213">
        <v>2254.0026930449999</v>
      </c>
      <c r="I213">
        <v>-5.7529921611584297E-3</v>
      </c>
      <c r="J213">
        <v>0.995409801696443</v>
      </c>
      <c r="K213">
        <v>-13.235428071952899</v>
      </c>
      <c r="L213">
        <v>1384.5153319533099</v>
      </c>
      <c r="M213">
        <v>-9.5596110541296998E-3</v>
      </c>
      <c r="N213">
        <v>0.99237265010518005</v>
      </c>
      <c r="O213">
        <v>-13.219236252467001</v>
      </c>
      <c r="P213">
        <v>1179.0321735786899</v>
      </c>
      <c r="Q213">
        <v>-1.1211938527803601E-2</v>
      </c>
      <c r="R213">
        <v>0.99105435477493498</v>
      </c>
      <c r="T213" t="str">
        <f t="shared" si="12"/>
        <v/>
      </c>
      <c r="U213" t="str">
        <f t="shared" si="13"/>
        <v/>
      </c>
      <c r="V213" t="str">
        <f t="shared" si="14"/>
        <v/>
      </c>
      <c r="W213" t="str">
        <f t="shared" si="15"/>
        <v/>
      </c>
    </row>
    <row r="214" spans="1:23" x14ac:dyDescent="0.25">
      <c r="A214">
        <v>213</v>
      </c>
      <c r="B214" t="s">
        <v>280</v>
      </c>
      <c r="C214">
        <v>2.0466565532505498</v>
      </c>
      <c r="D214">
        <v>1.0558675948946401</v>
      </c>
      <c r="E214">
        <v>1.93836477522996</v>
      </c>
      <c r="F214">
        <v>5.2578734762830197E-2</v>
      </c>
      <c r="G214">
        <v>-12.9672598243179</v>
      </c>
      <c r="H214">
        <v>2254.0026930449999</v>
      </c>
      <c r="I214">
        <v>-5.7529921611584297E-3</v>
      </c>
      <c r="J214">
        <v>0.995409801696443</v>
      </c>
      <c r="K214">
        <v>2.3735643023621802</v>
      </c>
      <c r="L214">
        <v>1.08251517639702</v>
      </c>
      <c r="M214">
        <v>2.1926383612119098</v>
      </c>
      <c r="N214">
        <v>2.8333444955784801E-2</v>
      </c>
      <c r="O214">
        <v>2.0246076123317902</v>
      </c>
      <c r="P214">
        <v>1.0559616835275201</v>
      </c>
      <c r="Q214">
        <v>1.9173116258995599</v>
      </c>
      <c r="R214">
        <v>5.5198353828377698E-2</v>
      </c>
      <c r="T214" t="str">
        <f t="shared" si="12"/>
        <v>^</v>
      </c>
      <c r="U214" t="str">
        <f t="shared" si="13"/>
        <v/>
      </c>
      <c r="V214" t="str">
        <f t="shared" si="14"/>
        <v>*</v>
      </c>
      <c r="W214" t="str">
        <f t="shared" si="15"/>
        <v>^</v>
      </c>
    </row>
    <row r="215" spans="1:23" x14ac:dyDescent="0.25">
      <c r="A215">
        <v>214</v>
      </c>
      <c r="B215" t="s">
        <v>281</v>
      </c>
      <c r="C215">
        <v>2.18246144303117</v>
      </c>
      <c r="D215">
        <v>1.06136610736943</v>
      </c>
      <c r="E215">
        <v>2.0562758014200702</v>
      </c>
      <c r="F215">
        <v>3.9755939413048502E-2</v>
      </c>
      <c r="G215">
        <v>3.88321084585706</v>
      </c>
      <c r="H215">
        <v>1.24381269466686</v>
      </c>
      <c r="I215">
        <v>3.1220222003740901</v>
      </c>
      <c r="J215">
        <v>1.7961339371289299E-3</v>
      </c>
      <c r="K215">
        <v>-13.1866594564273</v>
      </c>
      <c r="L215">
        <v>1478.9579788221299</v>
      </c>
      <c r="M215">
        <v>-8.9161826402460904E-3</v>
      </c>
      <c r="N215">
        <v>0.99288600978854402</v>
      </c>
      <c r="O215">
        <v>2.1559085030077201</v>
      </c>
      <c r="P215">
        <v>1.06161236800529</v>
      </c>
      <c r="Q215">
        <v>2.0307869124194</v>
      </c>
      <c r="R215">
        <v>4.2276615228648097E-2</v>
      </c>
      <c r="T215" t="str">
        <f t="shared" si="12"/>
        <v>*</v>
      </c>
      <c r="U215" t="str">
        <f t="shared" si="13"/>
        <v>**</v>
      </c>
      <c r="V215" t="str">
        <f t="shared" si="14"/>
        <v/>
      </c>
      <c r="W215" t="str">
        <f t="shared" si="15"/>
        <v>*</v>
      </c>
    </row>
    <row r="216" spans="1:23" x14ac:dyDescent="0.25">
      <c r="A216">
        <v>215</v>
      </c>
      <c r="B216" t="s">
        <v>282</v>
      </c>
      <c r="C216">
        <v>-13.138270636535401</v>
      </c>
      <c r="D216">
        <v>1302.52634413329</v>
      </c>
      <c r="E216">
        <v>-1.00867600073592E-2</v>
      </c>
      <c r="F216">
        <v>0.99195206639162203</v>
      </c>
      <c r="G216">
        <v>-12.9193224423828</v>
      </c>
      <c r="H216">
        <v>2779.3043223658601</v>
      </c>
      <c r="I216">
        <v>-4.6484015220705803E-3</v>
      </c>
      <c r="J216">
        <v>0.99629112554980104</v>
      </c>
      <c r="K216">
        <v>-13.1866594564273</v>
      </c>
      <c r="L216">
        <v>1478.9579788221199</v>
      </c>
      <c r="M216">
        <v>-8.9161826402461303E-3</v>
      </c>
      <c r="N216">
        <v>0.99288600978854402</v>
      </c>
      <c r="O216">
        <v>-13.148078989382901</v>
      </c>
      <c r="P216">
        <v>1301.65637815676</v>
      </c>
      <c r="Q216">
        <v>-1.01010368097313E-2</v>
      </c>
      <c r="R216">
        <v>0.99194067573172495</v>
      </c>
      <c r="T216" t="str">
        <f t="shared" si="12"/>
        <v/>
      </c>
      <c r="U216" t="str">
        <f t="shared" si="13"/>
        <v/>
      </c>
      <c r="V216" t="str">
        <f t="shared" si="14"/>
        <v/>
      </c>
      <c r="W216" t="str">
        <f t="shared" si="15"/>
        <v/>
      </c>
    </row>
    <row r="217" spans="1:23" x14ac:dyDescent="0.25">
      <c r="A217">
        <v>216</v>
      </c>
      <c r="B217" t="s">
        <v>283</v>
      </c>
      <c r="C217">
        <v>-13.138270636535401</v>
      </c>
      <c r="D217">
        <v>1302.52634413327</v>
      </c>
      <c r="E217">
        <v>-1.0086760007359301E-2</v>
      </c>
      <c r="F217">
        <v>0.99195206639162203</v>
      </c>
      <c r="G217">
        <v>-12.9193224423828</v>
      </c>
      <c r="H217">
        <v>2779.3043223658801</v>
      </c>
      <c r="I217">
        <v>-4.6484015220705499E-3</v>
      </c>
      <c r="J217">
        <v>0.99629112554980104</v>
      </c>
      <c r="K217">
        <v>-13.1866594564273</v>
      </c>
      <c r="L217">
        <v>1478.9579788221199</v>
      </c>
      <c r="M217">
        <v>-8.9161826402461199E-3</v>
      </c>
      <c r="N217">
        <v>0.99288600978854402</v>
      </c>
      <c r="O217">
        <v>-13.148078989382901</v>
      </c>
      <c r="P217">
        <v>1301.65637815677</v>
      </c>
      <c r="Q217">
        <v>-1.0101036809731199E-2</v>
      </c>
      <c r="R217">
        <v>0.99194067573172495</v>
      </c>
      <c r="T217" t="str">
        <f t="shared" si="12"/>
        <v/>
      </c>
      <c r="U217" t="str">
        <f t="shared" si="13"/>
        <v/>
      </c>
      <c r="V217" t="str">
        <f t="shared" si="14"/>
        <v/>
      </c>
      <c r="W217" t="str">
        <f t="shared" si="15"/>
        <v/>
      </c>
    </row>
    <row r="218" spans="1:23" x14ac:dyDescent="0.25">
      <c r="A218">
        <v>217</v>
      </c>
      <c r="B218" t="s">
        <v>284</v>
      </c>
      <c r="C218">
        <v>2.3263700573878001</v>
      </c>
      <c r="D218">
        <v>1.06832598515605</v>
      </c>
      <c r="E218">
        <v>2.1775844542880698</v>
      </c>
      <c r="F218">
        <v>2.9436987953725902E-2</v>
      </c>
      <c r="G218">
        <v>-12.9193224423828</v>
      </c>
      <c r="H218">
        <v>2779.3043223658401</v>
      </c>
      <c r="I218">
        <v>-4.6484015220706002E-3</v>
      </c>
      <c r="J218">
        <v>0.99629112554980104</v>
      </c>
      <c r="K218">
        <v>2.57613379784704</v>
      </c>
      <c r="L218">
        <v>1.0948211675197601</v>
      </c>
      <c r="M218">
        <v>2.3530178939480102</v>
      </c>
      <c r="N218">
        <v>1.8621737946267099E-2</v>
      </c>
      <c r="O218">
        <v>2.3155983640481801</v>
      </c>
      <c r="P218">
        <v>1.06815331596062</v>
      </c>
      <c r="Q218">
        <v>2.16785205779725</v>
      </c>
      <c r="R218">
        <v>3.0169944534729501E-2</v>
      </c>
      <c r="T218" t="str">
        <f t="shared" si="12"/>
        <v>*</v>
      </c>
      <c r="U218" t="str">
        <f t="shared" si="13"/>
        <v/>
      </c>
      <c r="V218" t="str">
        <f t="shared" si="14"/>
        <v>*</v>
      </c>
      <c r="W218" t="str">
        <f t="shared" si="15"/>
        <v>*</v>
      </c>
    </row>
    <row r="219" spans="1:23" x14ac:dyDescent="0.25">
      <c r="A219">
        <v>218</v>
      </c>
      <c r="B219" t="s">
        <v>285</v>
      </c>
      <c r="C219">
        <v>-13.1149498889319</v>
      </c>
      <c r="D219">
        <v>1381.4372469538901</v>
      </c>
      <c r="E219">
        <v>-9.4936993467135307E-3</v>
      </c>
      <c r="F219">
        <v>0.99242523765249202</v>
      </c>
      <c r="G219">
        <v>-12.9193224423828</v>
      </c>
      <c r="H219">
        <v>2779.3043223658401</v>
      </c>
      <c r="I219">
        <v>-4.6484015220706002E-3</v>
      </c>
      <c r="J219">
        <v>0.99629112554980104</v>
      </c>
      <c r="K219">
        <v>-13.1247723678557</v>
      </c>
      <c r="L219">
        <v>1596.7349358339</v>
      </c>
      <c r="M219">
        <v>-8.2197565001615198E-3</v>
      </c>
      <c r="N219">
        <v>0.99344165704679299</v>
      </c>
      <c r="O219">
        <v>-13.1151469748603</v>
      </c>
      <c r="P219">
        <v>1380.65128190571</v>
      </c>
      <c r="Q219">
        <v>-9.4992465851025994E-3</v>
      </c>
      <c r="R219">
        <v>0.99242081179619901</v>
      </c>
      <c r="T219" t="str">
        <f t="shared" si="12"/>
        <v/>
      </c>
      <c r="U219" t="str">
        <f t="shared" si="13"/>
        <v/>
      </c>
      <c r="V219" t="str">
        <f t="shared" si="14"/>
        <v/>
      </c>
      <c r="W219" t="str">
        <f t="shared" si="15"/>
        <v/>
      </c>
    </row>
    <row r="220" spans="1:23" x14ac:dyDescent="0.25">
      <c r="A220">
        <v>219</v>
      </c>
      <c r="B220" t="s">
        <v>286</v>
      </c>
      <c r="C220">
        <v>-13.1149498889319</v>
      </c>
      <c r="D220">
        <v>1381.4372469538901</v>
      </c>
      <c r="E220">
        <v>-9.4936993467135099E-3</v>
      </c>
      <c r="F220">
        <v>0.99242523765249202</v>
      </c>
      <c r="G220">
        <v>-12.9193224423828</v>
      </c>
      <c r="H220">
        <v>2779.3043223658601</v>
      </c>
      <c r="I220">
        <v>-4.6484015220705803E-3</v>
      </c>
      <c r="J220">
        <v>0.99629112554980104</v>
      </c>
      <c r="K220">
        <v>-13.1247723678557</v>
      </c>
      <c r="L220">
        <v>1596.73493583392</v>
      </c>
      <c r="M220">
        <v>-8.2197565001614695E-3</v>
      </c>
      <c r="N220">
        <v>0.99344165704679299</v>
      </c>
      <c r="O220">
        <v>-13.1151469748603</v>
      </c>
      <c r="P220">
        <v>1380.65128190571</v>
      </c>
      <c r="Q220">
        <v>-9.4992465851025994E-3</v>
      </c>
      <c r="R220">
        <v>0.99242081179619901</v>
      </c>
      <c r="T220" t="str">
        <f t="shared" si="12"/>
        <v/>
      </c>
      <c r="U220" t="str">
        <f t="shared" si="13"/>
        <v/>
      </c>
      <c r="V220" t="str">
        <f t="shared" si="14"/>
        <v/>
      </c>
      <c r="W220" t="str">
        <f t="shared" si="15"/>
        <v/>
      </c>
    </row>
    <row r="221" spans="1:23" x14ac:dyDescent="0.25">
      <c r="A221">
        <v>220</v>
      </c>
      <c r="B221" t="s">
        <v>287</v>
      </c>
      <c r="C221">
        <v>2.4833395806571801</v>
      </c>
      <c r="D221">
        <v>1.0774019623058499</v>
      </c>
      <c r="E221">
        <v>2.30493322598221</v>
      </c>
      <c r="F221">
        <v>2.11703134206901E-2</v>
      </c>
      <c r="G221">
        <v>-12.9193224423828</v>
      </c>
      <c r="H221">
        <v>2779.3043223658401</v>
      </c>
      <c r="I221">
        <v>-4.6484015220706002E-3</v>
      </c>
      <c r="J221">
        <v>0.99629112554980104</v>
      </c>
      <c r="K221">
        <v>2.82018607579769</v>
      </c>
      <c r="L221">
        <v>1.11155171426299</v>
      </c>
      <c r="M221">
        <v>2.5371613750491102</v>
      </c>
      <c r="N221">
        <v>1.11755425611684E-2</v>
      </c>
      <c r="O221">
        <v>2.48193952243117</v>
      </c>
      <c r="P221">
        <v>1.0770697689508899</v>
      </c>
      <c r="Q221">
        <v>2.3043442439654398</v>
      </c>
      <c r="R221">
        <v>2.1203327182915899E-2</v>
      </c>
      <c r="T221" t="str">
        <f t="shared" si="12"/>
        <v>*</v>
      </c>
      <c r="U221" t="str">
        <f t="shared" si="13"/>
        <v/>
      </c>
      <c r="V221" t="str">
        <f t="shared" si="14"/>
        <v>*</v>
      </c>
      <c r="W221" t="str">
        <f t="shared" si="15"/>
        <v>*</v>
      </c>
    </row>
    <row r="222" spans="1:23" x14ac:dyDescent="0.25">
      <c r="A222">
        <v>221</v>
      </c>
      <c r="B222" t="s">
        <v>288</v>
      </c>
      <c r="C222">
        <v>-13.1585537682967</v>
      </c>
      <c r="D222">
        <v>1477.46951387844</v>
      </c>
      <c r="E222">
        <v>-8.9061423228657798E-3</v>
      </c>
      <c r="F222">
        <v>0.99289402048470099</v>
      </c>
      <c r="G222">
        <v>-12.9193224423828</v>
      </c>
      <c r="H222">
        <v>2779.3043223658201</v>
      </c>
      <c r="I222">
        <v>-4.6484015220706202E-3</v>
      </c>
      <c r="J222">
        <v>0.99629112554980104</v>
      </c>
      <c r="K222">
        <v>-13.167534124269601</v>
      </c>
      <c r="L222">
        <v>1751.26166375614</v>
      </c>
      <c r="M222">
        <v>-7.5188844687136E-3</v>
      </c>
      <c r="N222">
        <v>0.99400085469357702</v>
      </c>
      <c r="O222">
        <v>-13.1581061249918</v>
      </c>
      <c r="P222">
        <v>1476.4686408677401</v>
      </c>
      <c r="Q222">
        <v>-8.9118764603483905E-3</v>
      </c>
      <c r="R222">
        <v>0.99288944548649705</v>
      </c>
      <c r="T222" t="str">
        <f t="shared" si="12"/>
        <v/>
      </c>
      <c r="U222" t="str">
        <f t="shared" si="13"/>
        <v/>
      </c>
      <c r="V222" t="str">
        <f t="shared" si="14"/>
        <v/>
      </c>
      <c r="W222" t="str">
        <f t="shared" si="15"/>
        <v/>
      </c>
    </row>
    <row r="223" spans="1:23" x14ac:dyDescent="0.25">
      <c r="A223">
        <v>222</v>
      </c>
      <c r="B223" t="s">
        <v>289</v>
      </c>
      <c r="C223">
        <v>-13.1585537682967</v>
      </c>
      <c r="D223">
        <v>1477.46951387843</v>
      </c>
      <c r="E223">
        <v>-8.9061423228658197E-3</v>
      </c>
      <c r="F223">
        <v>0.99289402048470099</v>
      </c>
      <c r="G223">
        <v>-12.9193224423828</v>
      </c>
      <c r="H223">
        <v>2779.3043223658501</v>
      </c>
      <c r="I223">
        <v>-4.6484015220705898E-3</v>
      </c>
      <c r="J223">
        <v>0.99629112554980104</v>
      </c>
      <c r="K223">
        <v>-13.167534124269601</v>
      </c>
      <c r="L223">
        <v>1751.26166375614</v>
      </c>
      <c r="M223">
        <v>-7.5188844687135697E-3</v>
      </c>
      <c r="N223">
        <v>0.99400085469357702</v>
      </c>
      <c r="O223">
        <v>-13.1581061249918</v>
      </c>
      <c r="P223">
        <v>1476.4686408677401</v>
      </c>
      <c r="Q223">
        <v>-8.91187646034842E-3</v>
      </c>
      <c r="R223">
        <v>0.99288944548649705</v>
      </c>
      <c r="T223" t="str">
        <f t="shared" si="12"/>
        <v/>
      </c>
      <c r="U223" t="str">
        <f t="shared" si="13"/>
        <v/>
      </c>
      <c r="V223" t="str">
        <f t="shared" si="14"/>
        <v/>
      </c>
      <c r="W223" t="str">
        <f t="shared" si="15"/>
        <v/>
      </c>
    </row>
    <row r="224" spans="1:23" x14ac:dyDescent="0.25">
      <c r="A224">
        <v>223</v>
      </c>
      <c r="B224" t="s">
        <v>290</v>
      </c>
      <c r="C224">
        <v>-13.1585537682967</v>
      </c>
      <c r="D224">
        <v>1477.46951387843</v>
      </c>
      <c r="E224">
        <v>-8.9061423228658405E-3</v>
      </c>
      <c r="F224">
        <v>0.99289402048470099</v>
      </c>
      <c r="G224">
        <v>-12.9193224423828</v>
      </c>
      <c r="H224">
        <v>2779.3043223658401</v>
      </c>
      <c r="I224">
        <v>-4.6484015220706002E-3</v>
      </c>
      <c r="J224">
        <v>0.99629112554980104</v>
      </c>
      <c r="K224">
        <v>-13.167534124269601</v>
      </c>
      <c r="L224">
        <v>1751.26166375614</v>
      </c>
      <c r="M224">
        <v>-7.5188844687135896E-3</v>
      </c>
      <c r="N224">
        <v>0.99400085469357702</v>
      </c>
      <c r="O224">
        <v>-13.1581061249918</v>
      </c>
      <c r="P224">
        <v>1476.4686408677501</v>
      </c>
      <c r="Q224">
        <v>-8.9118764603483697E-3</v>
      </c>
      <c r="R224">
        <v>0.99288944548649705</v>
      </c>
      <c r="T224" t="str">
        <f t="shared" si="12"/>
        <v/>
      </c>
      <c r="U224" t="str">
        <f t="shared" si="13"/>
        <v/>
      </c>
      <c r="V224" t="str">
        <f t="shared" si="14"/>
        <v/>
      </c>
      <c r="W224" t="str">
        <f t="shared" si="15"/>
        <v/>
      </c>
    </row>
    <row r="225" spans="1:23" x14ac:dyDescent="0.25">
      <c r="A225">
        <v>224</v>
      </c>
      <c r="B225" t="s">
        <v>291</v>
      </c>
      <c r="C225">
        <v>-13.1585537682967</v>
      </c>
      <c r="D225">
        <v>1477.46951387843</v>
      </c>
      <c r="E225">
        <v>-8.9061423228658492E-3</v>
      </c>
      <c r="F225">
        <v>0.99289402048470099</v>
      </c>
      <c r="G225">
        <v>-12.9193224423828</v>
      </c>
      <c r="H225">
        <v>2779.3043223658201</v>
      </c>
      <c r="I225">
        <v>-4.6484015220706202E-3</v>
      </c>
      <c r="J225">
        <v>0.99629112554980104</v>
      </c>
      <c r="K225">
        <v>-13.167534124269499</v>
      </c>
      <c r="L225">
        <v>1751.26166375614</v>
      </c>
      <c r="M225">
        <v>-7.5188844687135697E-3</v>
      </c>
      <c r="N225">
        <v>0.99400085469357702</v>
      </c>
      <c r="O225">
        <v>-13.1581061249918</v>
      </c>
      <c r="P225">
        <v>1476.4686408677501</v>
      </c>
      <c r="Q225">
        <v>-8.9118764603483593E-3</v>
      </c>
      <c r="R225">
        <v>0.99288944548649705</v>
      </c>
      <c r="T225" t="str">
        <f t="shared" si="12"/>
        <v/>
      </c>
      <c r="U225" t="str">
        <f t="shared" si="13"/>
        <v/>
      </c>
      <c r="V225" t="str">
        <f t="shared" si="14"/>
        <v/>
      </c>
      <c r="W225" t="str">
        <f t="shared" si="15"/>
        <v/>
      </c>
    </row>
    <row r="226" spans="1:23" x14ac:dyDescent="0.25">
      <c r="A226">
        <v>225</v>
      </c>
      <c r="B226" t="s">
        <v>292</v>
      </c>
      <c r="C226">
        <v>-13.1585537682967</v>
      </c>
      <c r="D226">
        <v>1477.46951387843</v>
      </c>
      <c r="E226">
        <v>-8.9061423228658301E-3</v>
      </c>
      <c r="F226">
        <v>0.99289402048470099</v>
      </c>
      <c r="G226">
        <v>-12.9193224423828</v>
      </c>
      <c r="H226">
        <v>2779.3043223658201</v>
      </c>
      <c r="I226">
        <v>-4.6484015220706202E-3</v>
      </c>
      <c r="J226">
        <v>0.99629112554980104</v>
      </c>
      <c r="K226">
        <v>-13.167534124269499</v>
      </c>
      <c r="L226">
        <v>1751.26166375613</v>
      </c>
      <c r="M226">
        <v>-7.51888446871362E-3</v>
      </c>
      <c r="N226">
        <v>0.99400085469357702</v>
      </c>
      <c r="O226">
        <v>-13.1581061249918</v>
      </c>
      <c r="P226">
        <v>1476.4686408677401</v>
      </c>
      <c r="Q226">
        <v>-8.91187646034842E-3</v>
      </c>
      <c r="R226">
        <v>0.99288944548649705</v>
      </c>
      <c r="T226" t="str">
        <f t="shared" si="12"/>
        <v/>
      </c>
      <c r="U226" t="str">
        <f t="shared" si="13"/>
        <v/>
      </c>
      <c r="V226" t="str">
        <f t="shared" si="14"/>
        <v/>
      </c>
      <c r="W226" t="str">
        <f t="shared" si="15"/>
        <v/>
      </c>
    </row>
    <row r="227" spans="1:23" x14ac:dyDescent="0.25">
      <c r="A227">
        <v>226</v>
      </c>
      <c r="B227" t="s">
        <v>293</v>
      </c>
      <c r="C227">
        <v>-13.1585537682967</v>
      </c>
      <c r="D227">
        <v>1477.46951387845</v>
      </c>
      <c r="E227">
        <v>-8.9061423228657399E-3</v>
      </c>
      <c r="F227">
        <v>0.99289402048470099</v>
      </c>
      <c r="G227">
        <v>-12.9193224423828</v>
      </c>
      <c r="H227">
        <v>2779.3043223658501</v>
      </c>
      <c r="I227">
        <v>-4.6484015220705803E-3</v>
      </c>
      <c r="J227">
        <v>0.99629112554980104</v>
      </c>
      <c r="K227">
        <v>-13.167534124269601</v>
      </c>
      <c r="L227">
        <v>1751.26166375614</v>
      </c>
      <c r="M227">
        <v>-7.5188844687135896E-3</v>
      </c>
      <c r="N227">
        <v>0.99400085469357702</v>
      </c>
      <c r="O227">
        <v>-13.1581061249918</v>
      </c>
      <c r="P227">
        <v>1476.4686408677401</v>
      </c>
      <c r="Q227">
        <v>-8.91187646034842E-3</v>
      </c>
      <c r="R227">
        <v>0.99288944548649705</v>
      </c>
      <c r="T227" t="str">
        <f t="shared" si="12"/>
        <v/>
      </c>
      <c r="U227" t="str">
        <f t="shared" si="13"/>
        <v/>
      </c>
      <c r="V227" t="str">
        <f t="shared" si="14"/>
        <v/>
      </c>
      <c r="W227" t="str">
        <f t="shared" si="15"/>
        <v/>
      </c>
    </row>
    <row r="228" spans="1:23" x14ac:dyDescent="0.25">
      <c r="A228">
        <v>227</v>
      </c>
      <c r="B228" t="s">
        <v>294</v>
      </c>
      <c r="C228">
        <v>-13.1585537682967</v>
      </c>
      <c r="D228">
        <v>1477.46951387843</v>
      </c>
      <c r="E228">
        <v>-8.9061423228658301E-3</v>
      </c>
      <c r="F228">
        <v>0.99289402048470099</v>
      </c>
      <c r="G228">
        <v>-12.9193224423828</v>
      </c>
      <c r="H228">
        <v>2779.3043223658501</v>
      </c>
      <c r="I228">
        <v>-4.6484015220705803E-3</v>
      </c>
      <c r="J228">
        <v>0.99629112554980104</v>
      </c>
      <c r="K228">
        <v>-13.167534124269601</v>
      </c>
      <c r="L228">
        <v>1751.26166375614</v>
      </c>
      <c r="M228">
        <v>-7.5188844687135697E-3</v>
      </c>
      <c r="N228">
        <v>0.99400085469357702</v>
      </c>
      <c r="O228">
        <v>-13.1581061249918</v>
      </c>
      <c r="P228">
        <v>1476.4686408677401</v>
      </c>
      <c r="Q228">
        <v>-8.91187646034842E-3</v>
      </c>
      <c r="R228">
        <v>0.99288944548649705</v>
      </c>
      <c r="T228" t="str">
        <f t="shared" si="12"/>
        <v/>
      </c>
      <c r="U228" t="str">
        <f t="shared" si="13"/>
        <v/>
      </c>
      <c r="V228" t="str">
        <f t="shared" si="14"/>
        <v/>
      </c>
      <c r="W228" t="str">
        <f t="shared" si="15"/>
        <v/>
      </c>
    </row>
    <row r="229" spans="1:23" x14ac:dyDescent="0.25">
      <c r="A229">
        <v>228</v>
      </c>
      <c r="B229" t="s">
        <v>295</v>
      </c>
      <c r="C229">
        <v>-13.1585537682967</v>
      </c>
      <c r="D229">
        <v>1477.46951387843</v>
      </c>
      <c r="E229">
        <v>-8.9061423228658301E-3</v>
      </c>
      <c r="F229">
        <v>0.99289402048470099</v>
      </c>
      <c r="G229">
        <v>-12.9193224423828</v>
      </c>
      <c r="H229">
        <v>2779.3043223658201</v>
      </c>
      <c r="I229">
        <v>-4.6484015220706297E-3</v>
      </c>
      <c r="J229">
        <v>0.99629112554980104</v>
      </c>
      <c r="K229">
        <v>-13.167534124269601</v>
      </c>
      <c r="L229">
        <v>1751.26166375616</v>
      </c>
      <c r="M229">
        <v>-7.5188844687134899E-3</v>
      </c>
      <c r="N229">
        <v>0.99400085469357702</v>
      </c>
      <c r="O229">
        <v>-13.1581061249918</v>
      </c>
      <c r="P229">
        <v>1476.4686408677401</v>
      </c>
      <c r="Q229">
        <v>-8.91187646034842E-3</v>
      </c>
      <c r="R229">
        <v>0.99288944548649705</v>
      </c>
      <c r="T229" t="str">
        <f t="shared" si="12"/>
        <v/>
      </c>
      <c r="U229" t="str">
        <f t="shared" si="13"/>
        <v/>
      </c>
      <c r="V229" t="str">
        <f t="shared" si="14"/>
        <v/>
      </c>
      <c r="W229" t="str">
        <f t="shared" si="15"/>
        <v/>
      </c>
    </row>
    <row r="230" spans="1:23" x14ac:dyDescent="0.25">
      <c r="A230">
        <v>229</v>
      </c>
      <c r="B230" t="s">
        <v>296</v>
      </c>
      <c r="C230">
        <v>-13.1585537682967</v>
      </c>
      <c r="D230">
        <v>1477.46951387845</v>
      </c>
      <c r="E230">
        <v>-8.9061423228657399E-3</v>
      </c>
      <c r="F230">
        <v>0.99289402048470099</v>
      </c>
      <c r="G230">
        <v>-12.9193224423828</v>
      </c>
      <c r="H230">
        <v>2779.3043223659001</v>
      </c>
      <c r="I230">
        <v>-4.64840152207051E-3</v>
      </c>
      <c r="J230">
        <v>0.99629112554980104</v>
      </c>
      <c r="K230">
        <v>-13.167534124269601</v>
      </c>
      <c r="L230">
        <v>1751.26166375613</v>
      </c>
      <c r="M230">
        <v>-7.5188844687136096E-3</v>
      </c>
      <c r="N230">
        <v>0.99400085469357702</v>
      </c>
      <c r="O230">
        <v>-13.1581061249918</v>
      </c>
      <c r="P230">
        <v>1476.4686408677401</v>
      </c>
      <c r="Q230">
        <v>-8.9118764603483905E-3</v>
      </c>
      <c r="R230">
        <v>0.99288944548649705</v>
      </c>
      <c r="T230" t="str">
        <f t="shared" si="12"/>
        <v/>
      </c>
      <c r="U230" t="str">
        <f t="shared" si="13"/>
        <v/>
      </c>
      <c r="V230" t="str">
        <f t="shared" si="14"/>
        <v/>
      </c>
      <c r="W230" t="str">
        <f t="shared" si="15"/>
        <v/>
      </c>
    </row>
    <row r="231" spans="1:23" x14ac:dyDescent="0.25">
      <c r="A231">
        <v>230</v>
      </c>
      <c r="B231" t="s">
        <v>297</v>
      </c>
      <c r="C231">
        <v>-13.1585537682967</v>
      </c>
      <c r="D231">
        <v>1477.46951387845</v>
      </c>
      <c r="E231">
        <v>-8.9061423228657208E-3</v>
      </c>
      <c r="F231">
        <v>0.99289402048470099</v>
      </c>
      <c r="G231">
        <v>-12.9193224423828</v>
      </c>
      <c r="H231">
        <v>2779.3043223658601</v>
      </c>
      <c r="I231">
        <v>-4.6484015220705803E-3</v>
      </c>
      <c r="J231">
        <v>0.99629112554980104</v>
      </c>
      <c r="K231">
        <v>-13.167534124269499</v>
      </c>
      <c r="L231">
        <v>1751.26166375613</v>
      </c>
      <c r="M231">
        <v>-7.5188844687136096E-3</v>
      </c>
      <c r="N231">
        <v>0.99400085469357702</v>
      </c>
      <c r="O231">
        <v>-13.1581061249918</v>
      </c>
      <c r="P231">
        <v>1476.4686408677501</v>
      </c>
      <c r="Q231">
        <v>-8.9118764603483697E-3</v>
      </c>
      <c r="R231">
        <v>0.99288944548649705</v>
      </c>
      <c r="T231" t="str">
        <f t="shared" si="12"/>
        <v/>
      </c>
      <c r="U231" t="str">
        <f t="shared" si="13"/>
        <v/>
      </c>
      <c r="V231" t="str">
        <f t="shared" si="14"/>
        <v/>
      </c>
      <c r="W231" t="str">
        <f t="shared" si="15"/>
        <v/>
      </c>
    </row>
    <row r="232" spans="1:23" x14ac:dyDescent="0.25">
      <c r="A232">
        <v>231</v>
      </c>
      <c r="B232" t="s">
        <v>298</v>
      </c>
      <c r="C232">
        <v>-13.1585537682967</v>
      </c>
      <c r="D232">
        <v>1477.46951387843</v>
      </c>
      <c r="E232">
        <v>-8.9061423228658492E-3</v>
      </c>
      <c r="F232">
        <v>0.99289402048470099</v>
      </c>
      <c r="G232">
        <v>-12.9193224423828</v>
      </c>
      <c r="H232">
        <v>2779.3043223658601</v>
      </c>
      <c r="I232">
        <v>-4.6484015220705803E-3</v>
      </c>
      <c r="J232">
        <v>0.99629112554980104</v>
      </c>
      <c r="K232">
        <v>-13.167534124269601</v>
      </c>
      <c r="L232">
        <v>1751.26166375614</v>
      </c>
      <c r="M232">
        <v>-7.5188844687135697E-3</v>
      </c>
      <c r="N232">
        <v>0.99400085469357702</v>
      </c>
      <c r="O232">
        <v>-13.1581061249918</v>
      </c>
      <c r="P232">
        <v>1476.4686408677401</v>
      </c>
      <c r="Q232">
        <v>-8.9118764603483905E-3</v>
      </c>
      <c r="R232">
        <v>0.99288944548649705</v>
      </c>
      <c r="T232" t="str">
        <f t="shared" si="12"/>
        <v/>
      </c>
      <c r="U232" t="str">
        <f t="shared" si="13"/>
        <v/>
      </c>
      <c r="V232" t="str">
        <f t="shared" si="14"/>
        <v/>
      </c>
      <c r="W232" t="str">
        <f t="shared" si="15"/>
        <v/>
      </c>
    </row>
    <row r="233" spans="1:23" x14ac:dyDescent="0.25">
      <c r="A233">
        <v>232</v>
      </c>
      <c r="B233" t="s">
        <v>299</v>
      </c>
      <c r="C233">
        <v>-13.1585537682967</v>
      </c>
      <c r="D233">
        <v>1477.46951387844</v>
      </c>
      <c r="E233">
        <v>-8.9061423228657607E-3</v>
      </c>
      <c r="F233">
        <v>0.99289402048470099</v>
      </c>
      <c r="G233">
        <v>-12.9193224423828</v>
      </c>
      <c r="H233">
        <v>2779.3043223658901</v>
      </c>
      <c r="I233">
        <v>-4.6484015220705204E-3</v>
      </c>
      <c r="J233">
        <v>0.99629112554980104</v>
      </c>
      <c r="K233">
        <v>-13.167534124269601</v>
      </c>
      <c r="L233">
        <v>1751.26166375614</v>
      </c>
      <c r="M233">
        <v>-7.5188844687135896E-3</v>
      </c>
      <c r="N233">
        <v>0.99400085469357702</v>
      </c>
      <c r="O233">
        <v>-13.1581061249918</v>
      </c>
      <c r="P233">
        <v>1476.4686408677401</v>
      </c>
      <c r="Q233">
        <v>-8.9118764603483992E-3</v>
      </c>
      <c r="R233">
        <v>0.99288944548649705</v>
      </c>
      <c r="T233" t="str">
        <f t="shared" si="12"/>
        <v/>
      </c>
      <c r="U233" t="str">
        <f t="shared" si="13"/>
        <v/>
      </c>
      <c r="V233" t="str">
        <f t="shared" si="14"/>
        <v/>
      </c>
      <c r="W233" t="str">
        <f t="shared" si="15"/>
        <v/>
      </c>
    </row>
    <row r="234" spans="1:23" x14ac:dyDescent="0.25">
      <c r="A234">
        <v>233</v>
      </c>
      <c r="B234" t="s">
        <v>300</v>
      </c>
      <c r="C234">
        <v>2.59331126429921</v>
      </c>
      <c r="D234">
        <v>1.0883503593657999</v>
      </c>
      <c r="E234">
        <v>2.3827908375115299</v>
      </c>
      <c r="F234">
        <v>1.7181953670643998E-2</v>
      </c>
      <c r="G234">
        <v>-12.9193224423828</v>
      </c>
      <c r="H234">
        <v>2779.3043223658501</v>
      </c>
      <c r="I234">
        <v>-4.6484015220705898E-3</v>
      </c>
      <c r="J234">
        <v>0.99629112554980104</v>
      </c>
      <c r="K234">
        <v>3.0049304208535799</v>
      </c>
      <c r="L234">
        <v>1.13631119015732</v>
      </c>
      <c r="M234">
        <v>2.6444608192563499</v>
      </c>
      <c r="N234">
        <v>8.1821178694828304E-3</v>
      </c>
      <c r="O234">
        <v>2.5923687648032598</v>
      </c>
      <c r="P234">
        <v>1.0879805307563599</v>
      </c>
      <c r="Q234">
        <v>2.3827345173181098</v>
      </c>
      <c r="R234">
        <v>1.7184582353237499E-2</v>
      </c>
      <c r="T234" t="str">
        <f t="shared" si="12"/>
        <v>*</v>
      </c>
      <c r="U234" t="str">
        <f t="shared" si="13"/>
        <v/>
      </c>
      <c r="V234" t="str">
        <f t="shared" si="14"/>
        <v>**</v>
      </c>
      <c r="W234" t="str">
        <f t="shared" si="15"/>
        <v>*</v>
      </c>
    </row>
    <row r="235" spans="1:23" x14ac:dyDescent="0.25">
      <c r="A235">
        <v>234</v>
      </c>
      <c r="B235" t="s">
        <v>301</v>
      </c>
      <c r="C235">
        <v>2.7839709718473502</v>
      </c>
      <c r="D235">
        <v>1.10490296269632</v>
      </c>
      <c r="E235">
        <v>2.51965201093638</v>
      </c>
      <c r="F235">
        <v>1.1747090544576001E-2</v>
      </c>
      <c r="G235">
        <v>-12.9193224423828</v>
      </c>
      <c r="H235">
        <v>2779.3043223658701</v>
      </c>
      <c r="I235">
        <v>-4.6484015220705603E-3</v>
      </c>
      <c r="J235">
        <v>0.99629112554980104</v>
      </c>
      <c r="K235">
        <v>3.2880164660807099</v>
      </c>
      <c r="L235">
        <v>1.1779969508794099</v>
      </c>
      <c r="M235">
        <v>2.7911926797655102</v>
      </c>
      <c r="N235">
        <v>5.2514200577613197E-3</v>
      </c>
      <c r="O235">
        <v>2.7831301396963601</v>
      </c>
      <c r="P235">
        <v>1.1044877687413499</v>
      </c>
      <c r="Q235">
        <v>2.5198378999415798</v>
      </c>
      <c r="R235">
        <v>1.1740888983268499E-2</v>
      </c>
      <c r="T235" t="str">
        <f t="shared" si="12"/>
        <v>*</v>
      </c>
      <c r="U235" t="str">
        <f t="shared" si="13"/>
        <v/>
      </c>
      <c r="V235" t="str">
        <f t="shared" si="14"/>
        <v>**</v>
      </c>
      <c r="W235" t="str">
        <f t="shared" si="15"/>
        <v>*</v>
      </c>
    </row>
    <row r="236" spans="1:23" x14ac:dyDescent="0.25">
      <c r="A236">
        <v>235</v>
      </c>
      <c r="B236" t="s">
        <v>302</v>
      </c>
      <c r="C236">
        <v>-13.1625320141119</v>
      </c>
      <c r="D236">
        <v>1749.5007578954301</v>
      </c>
      <c r="E236">
        <v>-7.5235932049242697E-3</v>
      </c>
      <c r="F236">
        <v>0.99399709777191803</v>
      </c>
      <c r="G236">
        <v>-12.9193224423828</v>
      </c>
      <c r="H236">
        <v>2779.3043223658701</v>
      </c>
      <c r="I236">
        <v>-4.6484015220705603E-3</v>
      </c>
      <c r="J236">
        <v>0.99629112554980104</v>
      </c>
      <c r="K236">
        <v>-13.2194683386851</v>
      </c>
      <c r="L236">
        <v>2252.2455984333401</v>
      </c>
      <c r="M236">
        <v>-5.8694612824997903E-3</v>
      </c>
      <c r="N236">
        <v>0.99531687435187399</v>
      </c>
      <c r="O236">
        <v>-13.1590523239113</v>
      </c>
      <c r="P236">
        <v>1748.64917157794</v>
      </c>
      <c r="Q236">
        <v>-7.5252672393038202E-3</v>
      </c>
      <c r="R236">
        <v>0.99399576212354301</v>
      </c>
      <c r="T236" t="str">
        <f t="shared" si="12"/>
        <v/>
      </c>
      <c r="U236" t="str">
        <f t="shared" si="13"/>
        <v/>
      </c>
      <c r="V236" t="str">
        <f t="shared" si="14"/>
        <v/>
      </c>
      <c r="W236" t="str">
        <f t="shared" si="15"/>
        <v/>
      </c>
    </row>
    <row r="237" spans="1:23" x14ac:dyDescent="0.25">
      <c r="A237">
        <v>236</v>
      </c>
      <c r="B237" t="s">
        <v>303</v>
      </c>
      <c r="C237">
        <v>-13.1625320141119</v>
      </c>
      <c r="D237">
        <v>1749.5007578954501</v>
      </c>
      <c r="E237">
        <v>-7.5235932049241899E-3</v>
      </c>
      <c r="F237">
        <v>0.99399709777191803</v>
      </c>
      <c r="G237">
        <v>-12.9193224423828</v>
      </c>
      <c r="H237">
        <v>2779.3043223658601</v>
      </c>
      <c r="I237">
        <v>-4.6484015220705699E-3</v>
      </c>
      <c r="J237">
        <v>0.99629112554980104</v>
      </c>
      <c r="K237">
        <v>-13.219468338684999</v>
      </c>
      <c r="L237">
        <v>2252.2455984333201</v>
      </c>
      <c r="M237">
        <v>-5.8694612824998302E-3</v>
      </c>
      <c r="N237">
        <v>0.99531687435187399</v>
      </c>
      <c r="O237">
        <v>-13.1590523239113</v>
      </c>
      <c r="P237">
        <v>1748.64917157794</v>
      </c>
      <c r="Q237">
        <v>-7.5252672393038098E-3</v>
      </c>
      <c r="R237">
        <v>0.99399576212354301</v>
      </c>
      <c r="T237" t="str">
        <f t="shared" si="12"/>
        <v/>
      </c>
      <c r="U237" t="str">
        <f t="shared" si="13"/>
        <v/>
      </c>
      <c r="V237" t="str">
        <f t="shared" si="14"/>
        <v/>
      </c>
      <c r="W237" t="str">
        <f t="shared" si="15"/>
        <v/>
      </c>
    </row>
    <row r="238" spans="1:23" x14ac:dyDescent="0.25">
      <c r="A238">
        <v>237</v>
      </c>
      <c r="B238" t="s">
        <v>304</v>
      </c>
      <c r="C238">
        <v>-13.1625320141119</v>
      </c>
      <c r="D238">
        <v>1749.5007578954601</v>
      </c>
      <c r="E238">
        <v>-7.52359320492415E-3</v>
      </c>
      <c r="F238">
        <v>0.99399709777191803</v>
      </c>
      <c r="G238">
        <v>-12.9193224423828</v>
      </c>
      <c r="H238">
        <v>2779.3043223658601</v>
      </c>
      <c r="I238">
        <v>-4.6484015220705803E-3</v>
      </c>
      <c r="J238">
        <v>0.99629112554980104</v>
      </c>
      <c r="K238">
        <v>-13.2194683386851</v>
      </c>
      <c r="L238">
        <v>2252.2455984333201</v>
      </c>
      <c r="M238">
        <v>-5.8694612824998302E-3</v>
      </c>
      <c r="N238">
        <v>0.99531687435187399</v>
      </c>
      <c r="O238">
        <v>-13.1590523239113</v>
      </c>
      <c r="P238">
        <v>1748.64917157795</v>
      </c>
      <c r="Q238">
        <v>-7.5252672393038003E-3</v>
      </c>
      <c r="R238">
        <v>0.99399576212354301</v>
      </c>
      <c r="T238" t="str">
        <f t="shared" si="12"/>
        <v/>
      </c>
      <c r="U238" t="str">
        <f t="shared" si="13"/>
        <v/>
      </c>
      <c r="V238" t="str">
        <f t="shared" si="14"/>
        <v/>
      </c>
      <c r="W238" t="str">
        <f t="shared" si="15"/>
        <v/>
      </c>
    </row>
    <row r="239" spans="1:23" x14ac:dyDescent="0.25">
      <c r="A239">
        <v>238</v>
      </c>
      <c r="B239" t="s">
        <v>305</v>
      </c>
      <c r="C239">
        <v>-13.1625320141119</v>
      </c>
      <c r="D239">
        <v>1749.5007578954601</v>
      </c>
      <c r="E239">
        <v>-7.52359320492415E-3</v>
      </c>
      <c r="F239">
        <v>0.99399709777191803</v>
      </c>
      <c r="G239">
        <v>-12.9193224423828</v>
      </c>
      <c r="H239">
        <v>2779.3043223658601</v>
      </c>
      <c r="I239">
        <v>-4.6484015220705699E-3</v>
      </c>
      <c r="J239">
        <v>0.99629112554980104</v>
      </c>
      <c r="K239">
        <v>-13.2194683386851</v>
      </c>
      <c r="L239">
        <v>2252.2455984333301</v>
      </c>
      <c r="M239">
        <v>-5.8694612824998198E-3</v>
      </c>
      <c r="N239">
        <v>0.99531687435187399</v>
      </c>
      <c r="O239">
        <v>-13.159052323911199</v>
      </c>
      <c r="P239">
        <v>1748.64917157794</v>
      </c>
      <c r="Q239">
        <v>-7.5252672393038402E-3</v>
      </c>
      <c r="R239">
        <v>0.99399576212354301</v>
      </c>
      <c r="T239" t="str">
        <f t="shared" si="12"/>
        <v/>
      </c>
      <c r="U239" t="str">
        <f t="shared" si="13"/>
        <v/>
      </c>
      <c r="V239" t="str">
        <f t="shared" si="14"/>
        <v/>
      </c>
      <c r="W239" t="str">
        <f t="shared" si="15"/>
        <v/>
      </c>
    </row>
    <row r="240" spans="1:23" x14ac:dyDescent="0.25">
      <c r="A240">
        <v>239</v>
      </c>
      <c r="B240" t="s">
        <v>306</v>
      </c>
      <c r="C240">
        <v>-13.1625320141119</v>
      </c>
      <c r="D240">
        <v>1749.5007578954301</v>
      </c>
      <c r="E240">
        <v>-7.5235932049242298E-3</v>
      </c>
      <c r="F240">
        <v>0.99399709777191803</v>
      </c>
      <c r="G240">
        <v>-12.9193224423828</v>
      </c>
      <c r="H240">
        <v>2779.3043223659001</v>
      </c>
      <c r="I240">
        <v>-4.6484015220705204E-3</v>
      </c>
      <c r="J240">
        <v>0.99629112554980104</v>
      </c>
      <c r="K240">
        <v>-13.2194683386851</v>
      </c>
      <c r="L240">
        <v>2252.2455984333401</v>
      </c>
      <c r="M240">
        <v>-5.8694612824997903E-3</v>
      </c>
      <c r="N240">
        <v>0.99531687435187399</v>
      </c>
      <c r="O240">
        <v>-13.159052323911199</v>
      </c>
      <c r="P240">
        <v>1748.64917157794</v>
      </c>
      <c r="Q240">
        <v>-7.5252672393038298E-3</v>
      </c>
      <c r="R240">
        <v>0.99399576212354301</v>
      </c>
      <c r="T240" t="str">
        <f t="shared" si="12"/>
        <v/>
      </c>
      <c r="U240" t="str">
        <f t="shared" si="13"/>
        <v/>
      </c>
      <c r="V240" t="str">
        <f t="shared" si="14"/>
        <v/>
      </c>
      <c r="W240" t="str">
        <f t="shared" si="15"/>
        <v/>
      </c>
    </row>
    <row r="241" spans="1:23" x14ac:dyDescent="0.25">
      <c r="A241">
        <v>240</v>
      </c>
      <c r="B241" t="s">
        <v>307</v>
      </c>
      <c r="C241">
        <v>-13.1625320141119</v>
      </c>
      <c r="D241">
        <v>1749.5007578954401</v>
      </c>
      <c r="E241">
        <v>-7.5235932049242098E-3</v>
      </c>
      <c r="F241">
        <v>0.99399709777191803</v>
      </c>
      <c r="G241">
        <v>-12.9193224423828</v>
      </c>
      <c r="H241">
        <v>2779.3043223658601</v>
      </c>
      <c r="I241">
        <v>-4.6484015220705699E-3</v>
      </c>
      <c r="J241">
        <v>0.99629112554980104</v>
      </c>
      <c r="K241">
        <v>-13.2194683386851</v>
      </c>
      <c r="L241">
        <v>2252.2455984333401</v>
      </c>
      <c r="M241">
        <v>-5.8694612824997999E-3</v>
      </c>
      <c r="N241">
        <v>0.99531687435187399</v>
      </c>
      <c r="O241">
        <v>-13.1590523239113</v>
      </c>
      <c r="P241">
        <v>1748.64917157795</v>
      </c>
      <c r="Q241">
        <v>-7.5252672393037899E-3</v>
      </c>
      <c r="R241">
        <v>0.99399576212354301</v>
      </c>
      <c r="T241" t="str">
        <f t="shared" si="12"/>
        <v/>
      </c>
      <c r="U241" t="str">
        <f t="shared" si="13"/>
        <v/>
      </c>
      <c r="V241" t="str">
        <f t="shared" si="14"/>
        <v/>
      </c>
      <c r="W241" t="str">
        <f t="shared" si="15"/>
        <v/>
      </c>
    </row>
    <row r="242" spans="1:23" x14ac:dyDescent="0.25">
      <c r="A242">
        <v>241</v>
      </c>
      <c r="B242" t="s">
        <v>308</v>
      </c>
      <c r="C242">
        <v>2.9975626413133099</v>
      </c>
      <c r="D242">
        <v>1.1293857291786</v>
      </c>
      <c r="E242">
        <v>2.6541531063027</v>
      </c>
      <c r="F242">
        <v>7.9507742321247195E-3</v>
      </c>
      <c r="G242">
        <v>-12.9193224423828</v>
      </c>
      <c r="H242">
        <v>2779.3043223658501</v>
      </c>
      <c r="I242">
        <v>-4.6484015220705898E-3</v>
      </c>
      <c r="J242">
        <v>0.99629112554980104</v>
      </c>
      <c r="K242">
        <v>3.65569997339971</v>
      </c>
      <c r="L242">
        <v>1.2569063814341599</v>
      </c>
      <c r="M242">
        <v>2.90849026419014</v>
      </c>
      <c r="N242">
        <v>3.6317848460002702E-3</v>
      </c>
      <c r="O242">
        <v>3.0000724292711598</v>
      </c>
      <c r="P242">
        <v>1.12886674527677</v>
      </c>
      <c r="Q242">
        <v>2.6575966045802999</v>
      </c>
      <c r="R242">
        <v>7.8700031352810108E-3</v>
      </c>
      <c r="T242" t="str">
        <f t="shared" si="12"/>
        <v>**</v>
      </c>
      <c r="U242" t="str">
        <f t="shared" si="13"/>
        <v/>
      </c>
      <c r="V242" t="str">
        <f t="shared" si="14"/>
        <v>**</v>
      </c>
      <c r="W242" t="str">
        <f t="shared" si="15"/>
        <v>**</v>
      </c>
    </row>
    <row r="243" spans="1:23" x14ac:dyDescent="0.25">
      <c r="A243">
        <v>242</v>
      </c>
      <c r="B243" t="s">
        <v>309</v>
      </c>
      <c r="C243">
        <v>-13.13992790661</v>
      </c>
      <c r="D243">
        <v>1952.12703449183</v>
      </c>
      <c r="E243">
        <v>-6.7310823908703701E-3</v>
      </c>
      <c r="F243">
        <v>0.99462941383747505</v>
      </c>
      <c r="G243">
        <v>-12.9193224423828</v>
      </c>
      <c r="H243">
        <v>2779.3043223658501</v>
      </c>
      <c r="I243">
        <v>-4.6484015220705803E-3</v>
      </c>
      <c r="J243">
        <v>0.99629112554980104</v>
      </c>
      <c r="K243">
        <v>-13.3684092937158</v>
      </c>
      <c r="L243">
        <v>2757.8927722285298</v>
      </c>
      <c r="M243">
        <v>-4.8473274335874197E-3</v>
      </c>
      <c r="N243">
        <v>0.99613240742545905</v>
      </c>
      <c r="O243">
        <v>-13.1517716287558</v>
      </c>
      <c r="P243">
        <v>1951.5063772768899</v>
      </c>
      <c r="Q243">
        <v>-6.7392921600941099E-3</v>
      </c>
      <c r="R243">
        <v>0.99462286353793505</v>
      </c>
      <c r="T243" t="str">
        <f t="shared" si="12"/>
        <v/>
      </c>
      <c r="U243" t="str">
        <f t="shared" si="13"/>
        <v/>
      </c>
      <c r="V243" t="str">
        <f t="shared" si="14"/>
        <v/>
      </c>
      <c r="W243" t="str">
        <f t="shared" si="15"/>
        <v/>
      </c>
    </row>
    <row r="244" spans="1:23" x14ac:dyDescent="0.25">
      <c r="A244">
        <v>243</v>
      </c>
      <c r="B244" t="s">
        <v>310</v>
      </c>
      <c r="C244">
        <v>-13.13992790661</v>
      </c>
      <c r="D244">
        <v>1952.12703449183</v>
      </c>
      <c r="E244">
        <v>-6.7310823908703797E-3</v>
      </c>
      <c r="F244">
        <v>0.99462941383747505</v>
      </c>
      <c r="G244">
        <v>-12.9193224423828</v>
      </c>
      <c r="H244">
        <v>2779.3043223659001</v>
      </c>
      <c r="I244">
        <v>-4.6484015220705204E-3</v>
      </c>
      <c r="J244">
        <v>0.99629112554980104</v>
      </c>
      <c r="K244">
        <v>-13.3684092937158</v>
      </c>
      <c r="L244">
        <v>2757.8927722285298</v>
      </c>
      <c r="M244">
        <v>-4.8473274335874197E-3</v>
      </c>
      <c r="N244">
        <v>0.99613240742545905</v>
      </c>
      <c r="O244">
        <v>-13.1517716287558</v>
      </c>
      <c r="P244">
        <v>1951.5063772768599</v>
      </c>
      <c r="Q244">
        <v>-6.7392921600942001E-3</v>
      </c>
      <c r="R244">
        <v>0.99462286353793505</v>
      </c>
      <c r="T244" t="str">
        <f t="shared" si="12"/>
        <v/>
      </c>
      <c r="U244" t="str">
        <f t="shared" si="13"/>
        <v/>
      </c>
      <c r="V244" t="str">
        <f t="shared" si="14"/>
        <v/>
      </c>
      <c r="W244" t="str">
        <f t="shared" si="15"/>
        <v/>
      </c>
    </row>
    <row r="245" spans="1:23" x14ac:dyDescent="0.25">
      <c r="A245">
        <v>244</v>
      </c>
      <c r="B245" t="s">
        <v>311</v>
      </c>
      <c r="C245">
        <v>-13.1399279066099</v>
      </c>
      <c r="D245">
        <v>1952.12703449181</v>
      </c>
      <c r="E245">
        <v>-6.7310823908704499E-3</v>
      </c>
      <c r="F245">
        <v>0.99462941383747505</v>
      </c>
      <c r="G245">
        <v>-12.9193224423828</v>
      </c>
      <c r="H245">
        <v>2779.3043223658501</v>
      </c>
      <c r="I245">
        <v>-4.6484015220705803E-3</v>
      </c>
      <c r="J245">
        <v>0.99629112554980104</v>
      </c>
      <c r="K245">
        <v>-13.3684092937158</v>
      </c>
      <c r="L245">
        <v>2757.8927722285298</v>
      </c>
      <c r="M245">
        <v>-4.8473274335874197E-3</v>
      </c>
      <c r="N245">
        <v>0.99613240742545905</v>
      </c>
      <c r="O245">
        <v>-13.1517716287558</v>
      </c>
      <c r="P245">
        <v>1951.5063772768699</v>
      </c>
      <c r="Q245">
        <v>-6.7392921600941602E-3</v>
      </c>
      <c r="R245">
        <v>0.99462286353793505</v>
      </c>
      <c r="T245" t="str">
        <f t="shared" si="12"/>
        <v/>
      </c>
      <c r="U245" t="str">
        <f t="shared" si="13"/>
        <v/>
      </c>
      <c r="V245" t="str">
        <f t="shared" si="14"/>
        <v/>
      </c>
      <c r="W245" t="str">
        <f t="shared" si="15"/>
        <v/>
      </c>
    </row>
    <row r="246" spans="1:23" x14ac:dyDescent="0.25">
      <c r="A246">
        <v>245</v>
      </c>
      <c r="B246" t="s">
        <v>312</v>
      </c>
      <c r="C246">
        <v>-13.1399279066099</v>
      </c>
      <c r="D246">
        <v>1952.12703449181</v>
      </c>
      <c r="E246">
        <v>-6.73108239087043E-3</v>
      </c>
      <c r="F246">
        <v>0.99462941383747505</v>
      </c>
      <c r="G246">
        <v>-12.9193224423828</v>
      </c>
      <c r="H246">
        <v>2779.3043223658501</v>
      </c>
      <c r="I246">
        <v>-4.6484015220705803E-3</v>
      </c>
      <c r="J246">
        <v>0.99629112554980104</v>
      </c>
      <c r="K246">
        <v>-13.3684092937158</v>
      </c>
      <c r="L246">
        <v>2757.8927722285298</v>
      </c>
      <c r="M246">
        <v>-4.8473274335874197E-3</v>
      </c>
      <c r="N246">
        <v>0.99613240742545905</v>
      </c>
      <c r="O246">
        <v>-13.1517716287558</v>
      </c>
      <c r="P246">
        <v>1951.5063772768799</v>
      </c>
      <c r="Q246">
        <v>-6.7392921600941498E-3</v>
      </c>
      <c r="R246">
        <v>0.99462286353793505</v>
      </c>
      <c r="T246" t="str">
        <f t="shared" si="12"/>
        <v/>
      </c>
      <c r="U246" t="str">
        <f t="shared" si="13"/>
        <v/>
      </c>
      <c r="V246" t="str">
        <f t="shared" si="14"/>
        <v/>
      </c>
      <c r="W246" t="str">
        <f t="shared" si="15"/>
        <v/>
      </c>
    </row>
    <row r="247" spans="1:23" x14ac:dyDescent="0.25">
      <c r="A247">
        <v>246</v>
      </c>
      <c r="B247" t="s">
        <v>313</v>
      </c>
      <c r="C247">
        <v>-13.13992790661</v>
      </c>
      <c r="D247">
        <v>1952.12703449183</v>
      </c>
      <c r="E247">
        <v>-6.7310823908703797E-3</v>
      </c>
      <c r="F247">
        <v>0.99462941383747505</v>
      </c>
      <c r="G247">
        <v>-12.9193224423828</v>
      </c>
      <c r="H247">
        <v>2779.3043223658601</v>
      </c>
      <c r="I247">
        <v>-4.6484015220705699E-3</v>
      </c>
      <c r="J247">
        <v>0.99629112554980104</v>
      </c>
      <c r="K247">
        <v>-13.3684092937158</v>
      </c>
      <c r="L247">
        <v>2757.8927722285398</v>
      </c>
      <c r="M247">
        <v>-4.8473274335873997E-3</v>
      </c>
      <c r="N247">
        <v>0.99613240742545905</v>
      </c>
      <c r="O247">
        <v>-13.1517716287558</v>
      </c>
      <c r="P247">
        <v>1951.5063772768599</v>
      </c>
      <c r="Q247">
        <v>-6.7392921600942001E-3</v>
      </c>
      <c r="R247">
        <v>0.99462286353793505</v>
      </c>
      <c r="T247" t="str">
        <f t="shared" si="12"/>
        <v/>
      </c>
      <c r="U247" t="str">
        <f t="shared" si="13"/>
        <v/>
      </c>
      <c r="V247" t="str">
        <f t="shared" si="14"/>
        <v/>
      </c>
      <c r="W247" t="str">
        <f t="shared" si="15"/>
        <v/>
      </c>
    </row>
    <row r="248" spans="1:23" x14ac:dyDescent="0.25">
      <c r="A248">
        <v>247</v>
      </c>
      <c r="B248" t="s">
        <v>314</v>
      </c>
      <c r="C248">
        <v>-13.1399279066099</v>
      </c>
      <c r="D248">
        <v>1952.12703449181</v>
      </c>
      <c r="E248">
        <v>-6.7310823908704404E-3</v>
      </c>
      <c r="F248">
        <v>0.99462941383747505</v>
      </c>
      <c r="G248">
        <v>-12.9193224423828</v>
      </c>
      <c r="H248">
        <v>2779.3043223658501</v>
      </c>
      <c r="I248">
        <v>-4.6484015220705898E-3</v>
      </c>
      <c r="J248">
        <v>0.99629112554980104</v>
      </c>
      <c r="K248">
        <v>-13.3684092937158</v>
      </c>
      <c r="L248">
        <v>2757.8927722285398</v>
      </c>
      <c r="M248">
        <v>-4.8473274335873997E-3</v>
      </c>
      <c r="N248">
        <v>0.99613240742545905</v>
      </c>
      <c r="O248">
        <v>-13.1517716287558</v>
      </c>
      <c r="P248">
        <v>1951.5063772768599</v>
      </c>
      <c r="Q248">
        <v>-6.7392921600941801E-3</v>
      </c>
      <c r="R248">
        <v>0.99462286353793505</v>
      </c>
      <c r="T248" t="str">
        <f t="shared" si="12"/>
        <v/>
      </c>
      <c r="U248" t="str">
        <f t="shared" si="13"/>
        <v/>
      </c>
      <c r="V248" t="str">
        <f t="shared" si="14"/>
        <v/>
      </c>
      <c r="W248" t="str">
        <f t="shared" si="15"/>
        <v/>
      </c>
    </row>
    <row r="249" spans="1:23" x14ac:dyDescent="0.25">
      <c r="A249">
        <v>248</v>
      </c>
      <c r="B249" t="s">
        <v>315</v>
      </c>
      <c r="C249">
        <v>-13.1399279066099</v>
      </c>
      <c r="D249">
        <v>1952.1270344918</v>
      </c>
      <c r="E249">
        <v>-6.7310823908704499E-3</v>
      </c>
      <c r="F249">
        <v>0.99462941383747505</v>
      </c>
      <c r="G249">
        <v>-12.9193224423828</v>
      </c>
      <c r="H249">
        <v>2779.3043223659001</v>
      </c>
      <c r="I249">
        <v>-4.64840152207051E-3</v>
      </c>
      <c r="J249">
        <v>0.99629112554980104</v>
      </c>
      <c r="K249">
        <v>-13.3684092937158</v>
      </c>
      <c r="L249">
        <v>2757.8927722285298</v>
      </c>
      <c r="M249">
        <v>-4.8473274335874197E-3</v>
      </c>
      <c r="N249">
        <v>0.99613240742545905</v>
      </c>
      <c r="O249">
        <v>-13.1517716287558</v>
      </c>
      <c r="P249">
        <v>1951.5063772768699</v>
      </c>
      <c r="Q249">
        <v>-6.7392921600941697E-3</v>
      </c>
      <c r="R249">
        <v>0.99462286353793505</v>
      </c>
      <c r="T249" t="str">
        <f t="shared" si="12"/>
        <v/>
      </c>
      <c r="U249" t="str">
        <f t="shared" si="13"/>
        <v/>
      </c>
      <c r="V249" t="str">
        <f t="shared" si="14"/>
        <v/>
      </c>
      <c r="W249" t="str">
        <f t="shared" si="15"/>
        <v/>
      </c>
    </row>
    <row r="250" spans="1:23" x14ac:dyDescent="0.25">
      <c r="A250">
        <v>249</v>
      </c>
      <c r="B250" t="s">
        <v>316</v>
      </c>
      <c r="C250">
        <v>-13.13992790661</v>
      </c>
      <c r="D250">
        <v>1952.12703449182</v>
      </c>
      <c r="E250">
        <v>-6.7310823908703996E-3</v>
      </c>
      <c r="F250">
        <v>0.99462941383747505</v>
      </c>
      <c r="G250">
        <v>-12.9193224423828</v>
      </c>
      <c r="H250">
        <v>2779.3043223658501</v>
      </c>
      <c r="I250">
        <v>-4.6484015220705803E-3</v>
      </c>
      <c r="J250">
        <v>0.99629112554980104</v>
      </c>
      <c r="K250">
        <v>-13.3684092937158</v>
      </c>
      <c r="L250">
        <v>2757.8927722285298</v>
      </c>
      <c r="M250">
        <v>-4.8473274335874197E-3</v>
      </c>
      <c r="N250">
        <v>0.99613240742545905</v>
      </c>
      <c r="O250">
        <v>-13.1517716287558</v>
      </c>
      <c r="P250">
        <v>1951.5063772768599</v>
      </c>
      <c r="Q250">
        <v>-6.7392921600942001E-3</v>
      </c>
      <c r="R250">
        <v>0.99462286353793505</v>
      </c>
      <c r="T250" t="str">
        <f t="shared" si="12"/>
        <v/>
      </c>
      <c r="U250" t="str">
        <f t="shared" si="13"/>
        <v/>
      </c>
      <c r="V250" t="str">
        <f t="shared" si="14"/>
        <v/>
      </c>
      <c r="W250" t="str">
        <f t="shared" si="15"/>
        <v/>
      </c>
    </row>
    <row r="251" spans="1:23" x14ac:dyDescent="0.25">
      <c r="A251">
        <v>250</v>
      </c>
      <c r="B251" t="s">
        <v>317</v>
      </c>
      <c r="C251">
        <v>-13.1399279066099</v>
      </c>
      <c r="D251">
        <v>1952.12703449181</v>
      </c>
      <c r="E251">
        <v>-6.7310823908704499E-3</v>
      </c>
      <c r="F251">
        <v>0.99462941383747505</v>
      </c>
      <c r="G251">
        <v>-12.9193224423828</v>
      </c>
      <c r="H251">
        <v>2779.3043223658601</v>
      </c>
      <c r="I251">
        <v>-4.6484015220705699E-3</v>
      </c>
      <c r="J251">
        <v>0.99629112554980104</v>
      </c>
      <c r="K251">
        <v>-13.3684092937158</v>
      </c>
      <c r="L251">
        <v>2757.8927722285398</v>
      </c>
      <c r="M251">
        <v>-4.8473274335873997E-3</v>
      </c>
      <c r="N251">
        <v>0.99613240742545905</v>
      </c>
      <c r="O251">
        <v>-13.1517716287557</v>
      </c>
      <c r="P251">
        <v>1951.5063772768401</v>
      </c>
      <c r="Q251">
        <v>-6.73929216009424E-3</v>
      </c>
      <c r="R251">
        <v>0.99462286353793505</v>
      </c>
      <c r="T251" t="str">
        <f t="shared" si="12"/>
        <v/>
      </c>
      <c r="U251" t="str">
        <f t="shared" si="13"/>
        <v/>
      </c>
      <c r="V251" t="str">
        <f t="shared" si="14"/>
        <v/>
      </c>
      <c r="W251" t="str">
        <f t="shared" si="15"/>
        <v/>
      </c>
    </row>
    <row r="252" spans="1:23" x14ac:dyDescent="0.25">
      <c r="A252">
        <v>251</v>
      </c>
      <c r="B252" t="s">
        <v>318</v>
      </c>
      <c r="C252">
        <v>3.3051123200407599</v>
      </c>
      <c r="D252">
        <v>1.16728180029755</v>
      </c>
      <c r="E252">
        <v>2.83146050867773</v>
      </c>
      <c r="F252">
        <v>4.6335955100569402E-3</v>
      </c>
      <c r="G252">
        <v>4.6379223478995497</v>
      </c>
      <c r="H252">
        <v>1.4359875254501899</v>
      </c>
      <c r="I252">
        <v>3.22977899577891</v>
      </c>
      <c r="J252">
        <v>1.2388594193558501E-3</v>
      </c>
      <c r="K252">
        <v>-13.3684092937158</v>
      </c>
      <c r="L252">
        <v>2757.8927722285398</v>
      </c>
      <c r="M252">
        <v>-4.8473274335874101E-3</v>
      </c>
      <c r="N252">
        <v>0.99613240742545905</v>
      </c>
      <c r="O252">
        <v>3.2929618347758098</v>
      </c>
      <c r="P252">
        <v>1.1672894222044701</v>
      </c>
      <c r="Q252">
        <v>2.82103287508331</v>
      </c>
      <c r="R252">
        <v>4.7869296960600001E-3</v>
      </c>
      <c r="T252" t="str">
        <f t="shared" si="12"/>
        <v>**</v>
      </c>
      <c r="U252" t="str">
        <f t="shared" si="13"/>
        <v>**</v>
      </c>
      <c r="V252" t="str">
        <f t="shared" si="14"/>
        <v/>
      </c>
      <c r="W252" t="str">
        <f t="shared" si="15"/>
        <v>**</v>
      </c>
    </row>
    <row r="253" spans="1:23" x14ac:dyDescent="0.25">
      <c r="A253">
        <v>252</v>
      </c>
      <c r="B253" t="s">
        <v>319</v>
      </c>
      <c r="C253">
        <v>-13.152043801611899</v>
      </c>
      <c r="D253">
        <v>2264.5037613704098</v>
      </c>
      <c r="E253">
        <v>-5.80791431039741E-3</v>
      </c>
      <c r="F253">
        <v>0.99536598089363604</v>
      </c>
      <c r="G253">
        <v>-12.8365856320953</v>
      </c>
      <c r="H253">
        <v>3956.1803389583001</v>
      </c>
      <c r="I253">
        <v>-3.24469173098296E-3</v>
      </c>
      <c r="J253">
        <v>0.99741111510592495</v>
      </c>
      <c r="K253">
        <v>-13.3684092937158</v>
      </c>
      <c r="L253">
        <v>2757.8927722285398</v>
      </c>
      <c r="M253">
        <v>-4.8473274335874101E-3</v>
      </c>
      <c r="N253">
        <v>0.99613240742545905</v>
      </c>
      <c r="O253">
        <v>-13.168319467948301</v>
      </c>
      <c r="P253">
        <v>2264.2407680606798</v>
      </c>
      <c r="Q253">
        <v>-5.8157770382462398E-3</v>
      </c>
      <c r="R253">
        <v>0.99535970745043201</v>
      </c>
      <c r="T253" t="str">
        <f t="shared" si="12"/>
        <v/>
      </c>
      <c r="U253" t="str">
        <f t="shared" si="13"/>
        <v/>
      </c>
      <c r="V253" t="str">
        <f t="shared" si="14"/>
        <v/>
      </c>
      <c r="W253" t="str">
        <f t="shared" si="15"/>
        <v/>
      </c>
    </row>
    <row r="254" spans="1:23" x14ac:dyDescent="0.25">
      <c r="A254">
        <v>253</v>
      </c>
      <c r="B254" t="s">
        <v>320</v>
      </c>
      <c r="C254">
        <v>-13.152043801612001</v>
      </c>
      <c r="D254">
        <v>2264.5037613704299</v>
      </c>
      <c r="E254">
        <v>-5.8079143103973597E-3</v>
      </c>
      <c r="F254">
        <v>0.99536598089363604</v>
      </c>
      <c r="G254">
        <v>-12.8365856320953</v>
      </c>
      <c r="H254">
        <v>3956.1803389582901</v>
      </c>
      <c r="I254">
        <v>-3.24469173098296E-3</v>
      </c>
      <c r="J254">
        <v>0.99741111510592495</v>
      </c>
      <c r="K254">
        <v>-13.3684092937158</v>
      </c>
      <c r="L254">
        <v>2757.8927722285398</v>
      </c>
      <c r="M254">
        <v>-4.8473274335873997E-3</v>
      </c>
      <c r="N254">
        <v>0.99613240742545905</v>
      </c>
      <c r="O254">
        <v>-13.168319467948301</v>
      </c>
      <c r="P254">
        <v>2264.2407680606898</v>
      </c>
      <c r="Q254">
        <v>-5.8157770382462198E-3</v>
      </c>
      <c r="R254">
        <v>0.99535970745043201</v>
      </c>
      <c r="T254" t="str">
        <f t="shared" si="12"/>
        <v/>
      </c>
      <c r="U254" t="str">
        <f t="shared" si="13"/>
        <v/>
      </c>
      <c r="V254" t="str">
        <f t="shared" si="14"/>
        <v/>
      </c>
      <c r="W254" t="str">
        <f t="shared" si="15"/>
        <v/>
      </c>
    </row>
    <row r="255" spans="1:23" x14ac:dyDescent="0.25">
      <c r="A255">
        <v>254</v>
      </c>
      <c r="B255" t="s">
        <v>321</v>
      </c>
      <c r="C255">
        <v>-13.152043801612001</v>
      </c>
      <c r="D255">
        <v>2264.5037613704098</v>
      </c>
      <c r="E255">
        <v>-5.80791431039739E-3</v>
      </c>
      <c r="F255">
        <v>0.99536598089363604</v>
      </c>
      <c r="G255">
        <v>-12.8365856320953</v>
      </c>
      <c r="H255">
        <v>3956.1803389582901</v>
      </c>
      <c r="I255">
        <v>-3.24469173098296E-3</v>
      </c>
      <c r="J255">
        <v>0.99741111510592495</v>
      </c>
      <c r="K255">
        <v>-13.3684092937158</v>
      </c>
      <c r="L255">
        <v>2757.8927722285398</v>
      </c>
      <c r="M255">
        <v>-4.8473274335874101E-3</v>
      </c>
      <c r="N255">
        <v>0.99613240742545905</v>
      </c>
      <c r="O255">
        <v>-13.168319467948301</v>
      </c>
      <c r="P255">
        <v>2264.2407680606698</v>
      </c>
      <c r="Q255">
        <v>-5.8157770382462797E-3</v>
      </c>
      <c r="R255">
        <v>0.99535970745043201</v>
      </c>
      <c r="T255" t="str">
        <f t="shared" si="12"/>
        <v/>
      </c>
      <c r="U255" t="str">
        <f t="shared" si="13"/>
        <v/>
      </c>
      <c r="V255" t="str">
        <f t="shared" si="14"/>
        <v/>
      </c>
      <c r="W255" t="str">
        <f t="shared" si="15"/>
        <v/>
      </c>
    </row>
    <row r="256" spans="1:23" x14ac:dyDescent="0.25">
      <c r="A256">
        <v>255</v>
      </c>
      <c r="B256" t="s">
        <v>322</v>
      </c>
      <c r="C256">
        <v>-13.152043801611899</v>
      </c>
      <c r="D256">
        <v>2264.5037613704098</v>
      </c>
      <c r="E256">
        <v>-5.8079143103973996E-3</v>
      </c>
      <c r="F256">
        <v>0.99536598089363604</v>
      </c>
      <c r="G256">
        <v>-12.836585632095399</v>
      </c>
      <c r="H256">
        <v>3956.1803389583401</v>
      </c>
      <c r="I256">
        <v>-3.2446917309829301E-3</v>
      </c>
      <c r="J256">
        <v>0.99741111510592495</v>
      </c>
      <c r="K256">
        <v>-13.3684092937158</v>
      </c>
      <c r="L256">
        <v>2757.8927722285398</v>
      </c>
      <c r="M256">
        <v>-4.8473274335874197E-3</v>
      </c>
      <c r="N256">
        <v>0.99613240742545905</v>
      </c>
      <c r="O256">
        <v>-13.1683194679484</v>
      </c>
      <c r="P256">
        <v>2264.2407680606898</v>
      </c>
      <c r="Q256">
        <v>-5.8157770382462103E-3</v>
      </c>
      <c r="R256">
        <v>0.99535970745043201</v>
      </c>
      <c r="T256" t="str">
        <f t="shared" si="12"/>
        <v/>
      </c>
      <c r="U256" t="str">
        <f t="shared" si="13"/>
        <v/>
      </c>
      <c r="V256" t="str">
        <f t="shared" si="14"/>
        <v/>
      </c>
      <c r="W256" t="str">
        <f t="shared" si="15"/>
        <v/>
      </c>
    </row>
    <row r="257" spans="1:23" x14ac:dyDescent="0.25">
      <c r="A257">
        <v>256</v>
      </c>
      <c r="B257" t="s">
        <v>323</v>
      </c>
      <c r="C257">
        <v>-13.152043801612001</v>
      </c>
      <c r="D257">
        <v>2264.5037613704399</v>
      </c>
      <c r="E257">
        <v>-5.8079143103973397E-3</v>
      </c>
      <c r="F257">
        <v>0.99536598089363704</v>
      </c>
      <c r="G257">
        <v>-12.8365856320953</v>
      </c>
      <c r="H257">
        <v>3956.1803389582901</v>
      </c>
      <c r="I257">
        <v>-3.24469173098296E-3</v>
      </c>
      <c r="J257">
        <v>0.99741111510592495</v>
      </c>
      <c r="K257">
        <v>-13.3684092937158</v>
      </c>
      <c r="L257">
        <v>2757.8927722285398</v>
      </c>
      <c r="M257">
        <v>-4.8473274335873997E-3</v>
      </c>
      <c r="N257">
        <v>0.99613240742545905</v>
      </c>
      <c r="O257">
        <v>-13.168319467948301</v>
      </c>
      <c r="P257">
        <v>2264.2407680606698</v>
      </c>
      <c r="Q257">
        <v>-5.8157770382462701E-3</v>
      </c>
      <c r="R257">
        <v>0.99535970745043201</v>
      </c>
      <c r="T257" t="str">
        <f t="shared" si="12"/>
        <v/>
      </c>
      <c r="U257" t="str">
        <f t="shared" si="13"/>
        <v/>
      </c>
      <c r="V257" t="str">
        <f t="shared" si="14"/>
        <v/>
      </c>
      <c r="W257" t="str">
        <f t="shared" si="15"/>
        <v/>
      </c>
    </row>
    <row r="258" spans="1:23" x14ac:dyDescent="0.25">
      <c r="A258">
        <v>257</v>
      </c>
      <c r="B258" t="s">
        <v>324</v>
      </c>
      <c r="C258">
        <v>-13.152043801611899</v>
      </c>
      <c r="D258">
        <v>2264.5037613704098</v>
      </c>
      <c r="E258">
        <v>-5.80791431039741E-3</v>
      </c>
      <c r="F258">
        <v>0.99536598089363604</v>
      </c>
      <c r="G258">
        <v>-12.836585632095399</v>
      </c>
      <c r="H258">
        <v>3956.1803389583501</v>
      </c>
      <c r="I258">
        <v>-3.2446917309829201E-3</v>
      </c>
      <c r="J258">
        <v>0.99741111510592495</v>
      </c>
      <c r="K258">
        <v>-13.3684092937158</v>
      </c>
      <c r="L258">
        <v>2757.8927722285498</v>
      </c>
      <c r="M258">
        <v>-4.8473274335873902E-3</v>
      </c>
      <c r="N258">
        <v>0.99613240742545905</v>
      </c>
      <c r="O258">
        <v>-13.168319467948301</v>
      </c>
      <c r="P258">
        <v>2264.2407680606798</v>
      </c>
      <c r="Q258">
        <v>-5.8157770382462398E-3</v>
      </c>
      <c r="R258">
        <v>0.99535970745043201</v>
      </c>
      <c r="T258" t="str">
        <f t="shared" si="12"/>
        <v/>
      </c>
      <c r="U258" t="str">
        <f t="shared" si="13"/>
        <v/>
      </c>
      <c r="V258" t="str">
        <f t="shared" si="14"/>
        <v/>
      </c>
      <c r="W258" t="str">
        <f t="shared" si="15"/>
        <v/>
      </c>
    </row>
    <row r="259" spans="1:23" x14ac:dyDescent="0.25">
      <c r="A259">
        <v>258</v>
      </c>
      <c r="B259" t="s">
        <v>325</v>
      </c>
      <c r="C259">
        <v>-13.152043801611899</v>
      </c>
      <c r="D259">
        <v>2264.5037613703898</v>
      </c>
      <c r="E259">
        <v>-5.8079143103974403E-3</v>
      </c>
      <c r="F259">
        <v>0.99536598089363604</v>
      </c>
      <c r="G259">
        <v>-12.8365856320953</v>
      </c>
      <c r="H259">
        <v>3956.1803389582901</v>
      </c>
      <c r="I259">
        <v>-3.24469173098296E-3</v>
      </c>
      <c r="J259">
        <v>0.99741111510592495</v>
      </c>
      <c r="K259">
        <v>-13.3684092937158</v>
      </c>
      <c r="L259">
        <v>2757.8927722285298</v>
      </c>
      <c r="M259">
        <v>-4.8473274335874197E-3</v>
      </c>
      <c r="N259">
        <v>0.99613240742545905</v>
      </c>
      <c r="O259">
        <v>-13.1683194679484</v>
      </c>
      <c r="P259">
        <v>2264.2407680606898</v>
      </c>
      <c r="Q259">
        <v>-5.8157770382462198E-3</v>
      </c>
      <c r="R259">
        <v>0.99535970745043201</v>
      </c>
      <c r="T259" t="str">
        <f t="shared" ref="T259:T289" si="16">IF(F259&lt;0.001,"***",IF(F259&lt;0.01,"**",IF(F259&lt;0.05,"*",IF(F259&lt;0.1,"^",""))))</f>
        <v/>
      </c>
      <c r="U259" t="str">
        <f t="shared" ref="U259:U322" si="17">IF(J259&lt;0.001,"***",IF(J259&lt;0.01,"**",IF(J259&lt;0.05,"*",IF(J259&lt;0.1,"^",""))))</f>
        <v/>
      </c>
      <c r="V259" t="str">
        <f t="shared" ref="V259:V322" si="18">IF(N259&lt;0.001,"***",IF(N259&lt;0.01,"**",IF(N259&lt;0.05,"*",IF(N259&lt;0.1,"^",""))))</f>
        <v/>
      </c>
      <c r="W259" t="str">
        <f t="shared" ref="W259:W322" si="19">IF(R259&lt;0.001,"***",IF(R259&lt;0.01,"**",IF(R259&lt;0.05,"*",IF(R259&lt;0.1,"^",""))))</f>
        <v/>
      </c>
    </row>
    <row r="260" spans="1:23" x14ac:dyDescent="0.25">
      <c r="A260">
        <v>259</v>
      </c>
      <c r="B260" t="s">
        <v>326</v>
      </c>
      <c r="C260">
        <v>-13.152043801611899</v>
      </c>
      <c r="D260">
        <v>2264.5037613703898</v>
      </c>
      <c r="E260">
        <v>-5.8079143103974403E-3</v>
      </c>
      <c r="F260">
        <v>0.99536598089363604</v>
      </c>
      <c r="G260">
        <v>-12.8365856320953</v>
      </c>
      <c r="H260">
        <v>3956.1803389582901</v>
      </c>
      <c r="I260">
        <v>-3.24469173098296E-3</v>
      </c>
      <c r="J260">
        <v>0.99741111510592495</v>
      </c>
      <c r="K260">
        <v>-13.3684092937158</v>
      </c>
      <c r="L260">
        <v>2757.8927722285598</v>
      </c>
      <c r="M260">
        <v>-4.8473274335873798E-3</v>
      </c>
      <c r="N260">
        <v>0.99613240742545905</v>
      </c>
      <c r="O260">
        <v>-13.1683194679484</v>
      </c>
      <c r="P260">
        <v>2264.2407680606998</v>
      </c>
      <c r="Q260">
        <v>-5.8157770382462103E-3</v>
      </c>
      <c r="R260">
        <v>0.99535970745043201</v>
      </c>
      <c r="T260" t="str">
        <f t="shared" si="16"/>
        <v/>
      </c>
      <c r="U260" t="str">
        <f t="shared" si="17"/>
        <v/>
      </c>
      <c r="V260" t="str">
        <f t="shared" si="18"/>
        <v/>
      </c>
      <c r="W260" t="str">
        <f t="shared" si="19"/>
        <v/>
      </c>
    </row>
    <row r="261" spans="1:23" x14ac:dyDescent="0.25">
      <c r="A261">
        <v>260</v>
      </c>
      <c r="B261" t="s">
        <v>327</v>
      </c>
      <c r="C261">
        <v>-13.152043801611899</v>
      </c>
      <c r="D261">
        <v>2264.5037613703998</v>
      </c>
      <c r="E261">
        <v>-5.8079143103974299E-3</v>
      </c>
      <c r="F261">
        <v>0.99536598089363604</v>
      </c>
      <c r="G261">
        <v>-12.8365856320953</v>
      </c>
      <c r="H261">
        <v>3956.1803389582901</v>
      </c>
      <c r="I261">
        <v>-3.24469173098296E-3</v>
      </c>
      <c r="J261">
        <v>0.99741111510592495</v>
      </c>
      <c r="K261">
        <v>-13.3684092937158</v>
      </c>
      <c r="L261">
        <v>2757.8927722285398</v>
      </c>
      <c r="M261">
        <v>-4.8473274335874101E-3</v>
      </c>
      <c r="N261">
        <v>0.99613240742545905</v>
      </c>
      <c r="O261">
        <v>-13.168319467948301</v>
      </c>
      <c r="P261">
        <v>2264.2407680606698</v>
      </c>
      <c r="Q261">
        <v>-5.8157770382462597E-3</v>
      </c>
      <c r="R261">
        <v>0.99535970745043201</v>
      </c>
      <c r="T261" t="str">
        <f t="shared" si="16"/>
        <v/>
      </c>
      <c r="U261" t="str">
        <f t="shared" si="17"/>
        <v/>
      </c>
      <c r="V261" t="str">
        <f t="shared" si="18"/>
        <v/>
      </c>
      <c r="W261" t="str">
        <f t="shared" si="19"/>
        <v/>
      </c>
    </row>
    <row r="262" spans="1:23" x14ac:dyDescent="0.25">
      <c r="A262">
        <v>261</v>
      </c>
      <c r="B262" t="s">
        <v>328</v>
      </c>
      <c r="C262">
        <v>-13.152043801611899</v>
      </c>
      <c r="D262">
        <v>2264.5037613703998</v>
      </c>
      <c r="E262">
        <v>-5.8079143103974299E-3</v>
      </c>
      <c r="F262">
        <v>0.99536598089363604</v>
      </c>
      <c r="G262">
        <v>-12.836585632095399</v>
      </c>
      <c r="H262">
        <v>3956.1803389583301</v>
      </c>
      <c r="I262">
        <v>-3.24469173098294E-3</v>
      </c>
      <c r="J262">
        <v>0.99741111510592495</v>
      </c>
      <c r="K262">
        <v>-13.3684092937158</v>
      </c>
      <c r="L262">
        <v>2757.8927722285498</v>
      </c>
      <c r="M262">
        <v>-4.8473274335873902E-3</v>
      </c>
      <c r="N262">
        <v>0.99613240742545905</v>
      </c>
      <c r="O262">
        <v>-13.168319467948301</v>
      </c>
      <c r="P262">
        <v>2264.2407680606798</v>
      </c>
      <c r="Q262">
        <v>-5.8157770382462398E-3</v>
      </c>
      <c r="R262">
        <v>0.99535970745043201</v>
      </c>
      <c r="T262" t="str">
        <f t="shared" si="16"/>
        <v/>
      </c>
      <c r="U262" t="str">
        <f t="shared" si="17"/>
        <v/>
      </c>
      <c r="V262" t="str">
        <f t="shared" si="18"/>
        <v/>
      </c>
      <c r="W262" t="str">
        <f t="shared" si="19"/>
        <v/>
      </c>
    </row>
    <row r="263" spans="1:23" x14ac:dyDescent="0.25">
      <c r="A263">
        <v>262</v>
      </c>
      <c r="B263" t="s">
        <v>329</v>
      </c>
      <c r="C263">
        <v>-13.152043801612001</v>
      </c>
      <c r="D263">
        <v>2264.5037613704098</v>
      </c>
      <c r="E263">
        <v>-5.8079143103973996E-3</v>
      </c>
      <c r="F263">
        <v>0.99536598089363604</v>
      </c>
      <c r="G263">
        <v>-12.836585632095399</v>
      </c>
      <c r="H263">
        <v>3956.1803389583501</v>
      </c>
      <c r="I263">
        <v>-3.2446917309829301E-3</v>
      </c>
      <c r="J263">
        <v>0.99741111510592495</v>
      </c>
      <c r="K263">
        <v>-13.3684092937158</v>
      </c>
      <c r="L263">
        <v>2757.8927722285598</v>
      </c>
      <c r="M263">
        <v>-4.8473274335873798E-3</v>
      </c>
      <c r="N263">
        <v>0.99613240742545905</v>
      </c>
      <c r="O263">
        <v>-13.168319467948301</v>
      </c>
      <c r="P263">
        <v>2264.2407680606898</v>
      </c>
      <c r="Q263">
        <v>-5.8157770382462198E-3</v>
      </c>
      <c r="R263">
        <v>0.99535970745043201</v>
      </c>
      <c r="T263" t="str">
        <f t="shared" si="16"/>
        <v/>
      </c>
      <c r="U263" t="str">
        <f t="shared" si="17"/>
        <v/>
      </c>
      <c r="V263" t="str">
        <f t="shared" si="18"/>
        <v/>
      </c>
      <c r="W263" t="str">
        <f t="shared" si="19"/>
        <v/>
      </c>
    </row>
    <row r="264" spans="1:23" x14ac:dyDescent="0.25">
      <c r="A264">
        <v>263</v>
      </c>
      <c r="B264" t="s">
        <v>330</v>
      </c>
      <c r="C264">
        <v>-13.152043801612001</v>
      </c>
      <c r="D264">
        <v>2264.5037613704199</v>
      </c>
      <c r="E264">
        <v>-5.80791431039739E-3</v>
      </c>
      <c r="F264">
        <v>0.99536598089363604</v>
      </c>
      <c r="G264">
        <v>-12.8365856320953</v>
      </c>
      <c r="H264">
        <v>3956.1803389583001</v>
      </c>
      <c r="I264">
        <v>-3.24469173098296E-3</v>
      </c>
      <c r="J264">
        <v>0.99741111510592495</v>
      </c>
      <c r="K264">
        <v>-13.3684092937158</v>
      </c>
      <c r="L264">
        <v>2757.8927722285498</v>
      </c>
      <c r="M264">
        <v>-4.8473274335873902E-3</v>
      </c>
      <c r="N264">
        <v>0.99613240742545905</v>
      </c>
      <c r="O264">
        <v>-13.168319467948301</v>
      </c>
      <c r="P264">
        <v>2264.2407680606798</v>
      </c>
      <c r="Q264">
        <v>-5.8157770382462502E-3</v>
      </c>
      <c r="R264">
        <v>0.99535970745043201</v>
      </c>
      <c r="T264" t="str">
        <f t="shared" si="16"/>
        <v/>
      </c>
      <c r="U264" t="str">
        <f t="shared" si="17"/>
        <v/>
      </c>
      <c r="V264" t="str">
        <f t="shared" si="18"/>
        <v/>
      </c>
      <c r="W264" t="str">
        <f t="shared" si="19"/>
        <v/>
      </c>
    </row>
    <row r="265" spans="1:23" x14ac:dyDescent="0.25">
      <c r="A265">
        <v>264</v>
      </c>
      <c r="B265" t="s">
        <v>331</v>
      </c>
      <c r="C265">
        <v>-13.152043801612001</v>
      </c>
      <c r="D265">
        <v>2264.5037613704199</v>
      </c>
      <c r="E265">
        <v>-5.8079143103973796E-3</v>
      </c>
      <c r="F265">
        <v>0.99536598089363604</v>
      </c>
      <c r="G265">
        <v>-12.836585632095399</v>
      </c>
      <c r="H265">
        <v>3956.1803389583201</v>
      </c>
      <c r="I265">
        <v>-3.24469173098294E-3</v>
      </c>
      <c r="J265">
        <v>0.99741111510592495</v>
      </c>
      <c r="K265">
        <v>-13.3684092937158</v>
      </c>
      <c r="L265">
        <v>2757.8927722285398</v>
      </c>
      <c r="M265">
        <v>-4.8473274335873997E-3</v>
      </c>
      <c r="N265">
        <v>0.99613240742545905</v>
      </c>
      <c r="O265">
        <v>-13.168319467948301</v>
      </c>
      <c r="P265">
        <v>2264.2407680606698</v>
      </c>
      <c r="Q265">
        <v>-5.8157770382462597E-3</v>
      </c>
      <c r="R265">
        <v>0.99535970745043201</v>
      </c>
      <c r="T265" t="str">
        <f t="shared" si="16"/>
        <v/>
      </c>
      <c r="U265" t="str">
        <f t="shared" si="17"/>
        <v/>
      </c>
      <c r="V265" t="str">
        <f t="shared" si="18"/>
        <v/>
      </c>
      <c r="W265" t="str">
        <f t="shared" si="19"/>
        <v/>
      </c>
    </row>
    <row r="266" spans="1:23" x14ac:dyDescent="0.25">
      <c r="A266">
        <v>265</v>
      </c>
      <c r="B266" t="s">
        <v>332</v>
      </c>
      <c r="C266">
        <v>-13.152043801611899</v>
      </c>
      <c r="D266">
        <v>2264.5037613703998</v>
      </c>
      <c r="E266">
        <v>-5.8079143103974299E-3</v>
      </c>
      <c r="F266">
        <v>0.99536598089363604</v>
      </c>
      <c r="G266">
        <v>-12.8365856320953</v>
      </c>
      <c r="H266">
        <v>3956.1803389582901</v>
      </c>
      <c r="I266">
        <v>-3.24469173098296E-3</v>
      </c>
      <c r="J266">
        <v>0.99741111510592495</v>
      </c>
      <c r="K266">
        <v>-13.3684092937158</v>
      </c>
      <c r="L266">
        <v>2757.8927722285498</v>
      </c>
      <c r="M266">
        <v>-4.8473274335873902E-3</v>
      </c>
      <c r="N266">
        <v>0.99613240742545905</v>
      </c>
      <c r="O266">
        <v>-13.168319467948301</v>
      </c>
      <c r="P266">
        <v>2264.2407680606698</v>
      </c>
      <c r="Q266">
        <v>-5.8157770382462597E-3</v>
      </c>
      <c r="R266">
        <v>0.99535970745043201</v>
      </c>
      <c r="T266" t="str">
        <f t="shared" si="16"/>
        <v/>
      </c>
      <c r="U266" t="str">
        <f t="shared" si="17"/>
        <v/>
      </c>
      <c r="V266" t="str">
        <f t="shared" si="18"/>
        <v/>
      </c>
      <c r="W266" t="str">
        <f t="shared" si="19"/>
        <v/>
      </c>
    </row>
    <row r="267" spans="1:23" x14ac:dyDescent="0.25">
      <c r="A267">
        <v>266</v>
      </c>
      <c r="B267" t="s">
        <v>333</v>
      </c>
      <c r="C267">
        <v>-13.152043801611899</v>
      </c>
      <c r="D267">
        <v>2264.5037613704098</v>
      </c>
      <c r="E267">
        <v>-5.80791431039741E-3</v>
      </c>
      <c r="F267">
        <v>0.99536598089363604</v>
      </c>
      <c r="G267">
        <v>-12.836585632095399</v>
      </c>
      <c r="H267">
        <v>3956.1803389583301</v>
      </c>
      <c r="I267">
        <v>-3.24469173098294E-3</v>
      </c>
      <c r="J267">
        <v>0.99741111510592495</v>
      </c>
      <c r="K267">
        <v>-13.3684092937158</v>
      </c>
      <c r="L267">
        <v>2757.8927722285598</v>
      </c>
      <c r="M267">
        <v>-4.8473274335873798E-3</v>
      </c>
      <c r="N267">
        <v>0.99613240742545905</v>
      </c>
      <c r="O267">
        <v>-13.168319467948301</v>
      </c>
      <c r="P267">
        <v>2264.2407680606698</v>
      </c>
      <c r="Q267">
        <v>-5.8157770382462597E-3</v>
      </c>
      <c r="R267">
        <v>0.99535970745043201</v>
      </c>
      <c r="T267" t="str">
        <f t="shared" si="16"/>
        <v/>
      </c>
      <c r="U267" t="str">
        <f t="shared" si="17"/>
        <v/>
      </c>
      <c r="V267" t="str">
        <f t="shared" si="18"/>
        <v/>
      </c>
      <c r="W267" t="str">
        <f t="shared" si="19"/>
        <v/>
      </c>
    </row>
    <row r="268" spans="1:23" x14ac:dyDescent="0.25">
      <c r="A268">
        <v>267</v>
      </c>
      <c r="B268" t="s">
        <v>334</v>
      </c>
      <c r="C268">
        <v>-13.152043801612001</v>
      </c>
      <c r="D268">
        <v>2264.5037613704199</v>
      </c>
      <c r="E268">
        <v>-5.8079143103973796E-3</v>
      </c>
      <c r="F268">
        <v>0.99536598089363604</v>
      </c>
      <c r="G268">
        <v>-12.8365856320953</v>
      </c>
      <c r="H268">
        <v>3956.1803389583001</v>
      </c>
      <c r="I268">
        <v>-3.24469173098296E-3</v>
      </c>
      <c r="J268">
        <v>0.99741111510592495</v>
      </c>
      <c r="K268">
        <v>-13.3684092937158</v>
      </c>
      <c r="L268">
        <v>2757.8927722285698</v>
      </c>
      <c r="M268">
        <v>-4.8473274335873702E-3</v>
      </c>
      <c r="N268">
        <v>0.99613240742545905</v>
      </c>
      <c r="O268">
        <v>-13.168319467948301</v>
      </c>
      <c r="P268">
        <v>2264.2407680606798</v>
      </c>
      <c r="Q268">
        <v>-5.8157770382462398E-3</v>
      </c>
      <c r="R268">
        <v>0.99535970745043201</v>
      </c>
      <c r="T268" t="str">
        <f t="shared" si="16"/>
        <v/>
      </c>
      <c r="U268" t="str">
        <f t="shared" si="17"/>
        <v/>
      </c>
      <c r="V268" t="str">
        <f t="shared" si="18"/>
        <v/>
      </c>
      <c r="W268" t="str">
        <f t="shared" si="19"/>
        <v/>
      </c>
    </row>
    <row r="269" spans="1:23" x14ac:dyDescent="0.25">
      <c r="A269">
        <v>268</v>
      </c>
      <c r="B269" t="s">
        <v>335</v>
      </c>
      <c r="C269">
        <v>-13.152043801611899</v>
      </c>
      <c r="D269">
        <v>2264.5037613703998</v>
      </c>
      <c r="E269">
        <v>-5.8079143103974299E-3</v>
      </c>
      <c r="F269">
        <v>0.99536598089363604</v>
      </c>
      <c r="G269">
        <v>-12.8365856320953</v>
      </c>
      <c r="H269">
        <v>3956.1803389582901</v>
      </c>
      <c r="I269">
        <v>-3.24469173098296E-3</v>
      </c>
      <c r="J269">
        <v>0.99741111510592495</v>
      </c>
      <c r="K269">
        <v>-13.368409293715899</v>
      </c>
      <c r="L269">
        <v>2757.8927722285698</v>
      </c>
      <c r="M269">
        <v>-4.8473274335873702E-3</v>
      </c>
      <c r="N269">
        <v>0.99613240742545905</v>
      </c>
      <c r="O269">
        <v>-13.1683194679484</v>
      </c>
      <c r="P269">
        <v>2264.2407680607098</v>
      </c>
      <c r="Q269">
        <v>-5.8157770382461799E-3</v>
      </c>
      <c r="R269">
        <v>0.99535970745043201</v>
      </c>
      <c r="T269" t="str">
        <f t="shared" si="16"/>
        <v/>
      </c>
      <c r="U269" t="str">
        <f t="shared" si="17"/>
        <v/>
      </c>
      <c r="V269" t="str">
        <f t="shared" si="18"/>
        <v/>
      </c>
      <c r="W269" t="str">
        <f t="shared" si="19"/>
        <v/>
      </c>
    </row>
    <row r="270" spans="1:23" x14ac:dyDescent="0.25">
      <c r="A270">
        <v>269</v>
      </c>
      <c r="B270" t="s">
        <v>336</v>
      </c>
      <c r="C270">
        <v>-13.152043801612001</v>
      </c>
      <c r="D270">
        <v>2264.5037613704199</v>
      </c>
      <c r="E270">
        <v>-5.8079143103973701E-3</v>
      </c>
      <c r="F270">
        <v>0.99536598089363604</v>
      </c>
      <c r="G270">
        <v>-12.836585632095399</v>
      </c>
      <c r="H270">
        <v>3956.1803389583201</v>
      </c>
      <c r="I270">
        <v>-3.24469173098295E-3</v>
      </c>
      <c r="J270">
        <v>0.99741111510592495</v>
      </c>
      <c r="K270">
        <v>-13.3684092937158</v>
      </c>
      <c r="L270">
        <v>2757.8927722285598</v>
      </c>
      <c r="M270">
        <v>-4.8473274335873798E-3</v>
      </c>
      <c r="N270">
        <v>0.99613240742545905</v>
      </c>
      <c r="O270">
        <v>-13.168319467948301</v>
      </c>
      <c r="P270">
        <v>2264.2407680606898</v>
      </c>
      <c r="Q270">
        <v>-5.8157770382462302E-3</v>
      </c>
      <c r="R270">
        <v>0.99535970745043201</v>
      </c>
      <c r="T270" t="str">
        <f t="shared" si="16"/>
        <v/>
      </c>
      <c r="U270" t="str">
        <f t="shared" si="17"/>
        <v/>
      </c>
      <c r="V270" t="str">
        <f t="shared" si="18"/>
        <v/>
      </c>
      <c r="W270" t="str">
        <f t="shared" si="19"/>
        <v/>
      </c>
    </row>
    <row r="271" spans="1:23" x14ac:dyDescent="0.25">
      <c r="A271">
        <v>270</v>
      </c>
      <c r="B271" t="s">
        <v>337</v>
      </c>
      <c r="C271">
        <v>-13.152043801612001</v>
      </c>
      <c r="D271">
        <v>2264.5037613704399</v>
      </c>
      <c r="E271">
        <v>-5.8079143103973397E-3</v>
      </c>
      <c r="F271">
        <v>0.99536598089363704</v>
      </c>
      <c r="G271">
        <v>-12.8365856320953</v>
      </c>
      <c r="H271">
        <v>3956.1803389583001</v>
      </c>
      <c r="I271">
        <v>-3.24469173098296E-3</v>
      </c>
      <c r="J271">
        <v>0.99741111510592495</v>
      </c>
      <c r="K271">
        <v>-13.368409293715899</v>
      </c>
      <c r="L271">
        <v>2757.8927722285598</v>
      </c>
      <c r="M271">
        <v>-4.8473274335873798E-3</v>
      </c>
      <c r="N271">
        <v>0.99613240742545905</v>
      </c>
      <c r="O271">
        <v>-13.168319467948301</v>
      </c>
      <c r="P271">
        <v>2264.2407680606798</v>
      </c>
      <c r="Q271">
        <v>-5.8157770382462502E-3</v>
      </c>
      <c r="R271">
        <v>0.99535970745043201</v>
      </c>
      <c r="T271" t="str">
        <f t="shared" si="16"/>
        <v/>
      </c>
      <c r="U271" t="str">
        <f t="shared" si="17"/>
        <v/>
      </c>
      <c r="V271" t="str">
        <f t="shared" si="18"/>
        <v/>
      </c>
      <c r="W271" t="str">
        <f t="shared" si="19"/>
        <v/>
      </c>
    </row>
    <row r="272" spans="1:23" x14ac:dyDescent="0.25">
      <c r="A272">
        <v>271</v>
      </c>
      <c r="B272" t="s">
        <v>338</v>
      </c>
      <c r="C272">
        <v>-13.152043801612001</v>
      </c>
      <c r="D272">
        <v>2264.5037613704199</v>
      </c>
      <c r="E272">
        <v>-5.80791431039739E-3</v>
      </c>
      <c r="F272">
        <v>0.99536598089363604</v>
      </c>
      <c r="G272">
        <v>-12.836585632095399</v>
      </c>
      <c r="H272">
        <v>3956.1803389583401</v>
      </c>
      <c r="I272">
        <v>-3.2446917309829301E-3</v>
      </c>
      <c r="J272">
        <v>0.99741111510592495</v>
      </c>
      <c r="K272">
        <v>-13.368409293715899</v>
      </c>
      <c r="L272">
        <v>2757.8927722285698</v>
      </c>
      <c r="M272">
        <v>-4.8473274335873598E-3</v>
      </c>
      <c r="N272">
        <v>0.99613240742545905</v>
      </c>
      <c r="O272">
        <v>-13.168319467948301</v>
      </c>
      <c r="P272">
        <v>2264.2407680606698</v>
      </c>
      <c r="Q272">
        <v>-5.8157770382462597E-3</v>
      </c>
      <c r="R272">
        <v>0.99535970745043201</v>
      </c>
      <c r="T272" t="str">
        <f t="shared" si="16"/>
        <v/>
      </c>
      <c r="U272" t="str">
        <f t="shared" si="17"/>
        <v/>
      </c>
      <c r="V272" t="str">
        <f t="shared" si="18"/>
        <v/>
      </c>
      <c r="W272" t="str">
        <f t="shared" si="19"/>
        <v/>
      </c>
    </row>
    <row r="273" spans="1:23" x14ac:dyDescent="0.25">
      <c r="A273">
        <v>272</v>
      </c>
      <c r="B273" t="s">
        <v>339</v>
      </c>
      <c r="C273">
        <v>-13.152043801611899</v>
      </c>
      <c r="D273">
        <v>2264.5037613703898</v>
      </c>
      <c r="E273">
        <v>-5.8079143103974403E-3</v>
      </c>
      <c r="F273">
        <v>0.99536598089363604</v>
      </c>
      <c r="G273">
        <v>-12.836585632095399</v>
      </c>
      <c r="H273">
        <v>3956.1803389583201</v>
      </c>
      <c r="I273">
        <v>-3.24469173098294E-3</v>
      </c>
      <c r="J273">
        <v>0.99741111510592495</v>
      </c>
      <c r="K273">
        <v>-13.3684092937158</v>
      </c>
      <c r="L273">
        <v>2757.8927722285498</v>
      </c>
      <c r="M273">
        <v>-4.8473274335873902E-3</v>
      </c>
      <c r="N273">
        <v>0.99613240742545905</v>
      </c>
      <c r="O273">
        <v>-13.1683194679484</v>
      </c>
      <c r="P273">
        <v>2264.2407680606898</v>
      </c>
      <c r="Q273">
        <v>-5.8157770382462198E-3</v>
      </c>
      <c r="R273">
        <v>0.99535970745043201</v>
      </c>
      <c r="T273" t="str">
        <f t="shared" si="16"/>
        <v/>
      </c>
      <c r="U273" t="str">
        <f t="shared" si="17"/>
        <v/>
      </c>
      <c r="V273" t="str">
        <f t="shared" si="18"/>
        <v/>
      </c>
      <c r="W273" t="str">
        <f t="shared" si="19"/>
        <v/>
      </c>
    </row>
    <row r="274" spans="1:23" x14ac:dyDescent="0.25">
      <c r="A274">
        <v>273</v>
      </c>
      <c r="B274" t="s">
        <v>340</v>
      </c>
      <c r="C274">
        <v>-13.152043801611899</v>
      </c>
      <c r="D274">
        <v>2264.5037613703898</v>
      </c>
      <c r="E274">
        <v>-5.8079143103974403E-3</v>
      </c>
      <c r="F274">
        <v>0.99536598089363604</v>
      </c>
      <c r="G274">
        <v>-12.836585632095399</v>
      </c>
      <c r="H274">
        <v>3956.1803389583501</v>
      </c>
      <c r="I274">
        <v>-3.2446917309829301E-3</v>
      </c>
      <c r="J274">
        <v>0.99741111510592495</v>
      </c>
      <c r="K274">
        <v>-13.3684092937158</v>
      </c>
      <c r="L274">
        <v>2757.8927722285498</v>
      </c>
      <c r="M274">
        <v>-4.8473274335873902E-3</v>
      </c>
      <c r="N274">
        <v>0.99613240742545905</v>
      </c>
      <c r="O274">
        <v>-13.168319467948301</v>
      </c>
      <c r="P274">
        <v>2264.2407680606798</v>
      </c>
      <c r="Q274">
        <v>-5.8157770382462398E-3</v>
      </c>
      <c r="R274">
        <v>0.99535970745043201</v>
      </c>
      <c r="T274" t="str">
        <f t="shared" si="16"/>
        <v/>
      </c>
      <c r="U274" t="str">
        <f t="shared" si="17"/>
        <v/>
      </c>
      <c r="V274" t="str">
        <f t="shared" si="18"/>
        <v/>
      </c>
      <c r="W274" t="str">
        <f t="shared" si="19"/>
        <v/>
      </c>
    </row>
    <row r="275" spans="1:23" x14ac:dyDescent="0.25">
      <c r="A275">
        <v>274</v>
      </c>
      <c r="B275" t="s">
        <v>341</v>
      </c>
      <c r="C275">
        <v>-13.152043801612001</v>
      </c>
      <c r="D275">
        <v>2264.5037613704499</v>
      </c>
      <c r="E275">
        <v>-5.8079143103973102E-3</v>
      </c>
      <c r="F275">
        <v>0.99536598089363704</v>
      </c>
      <c r="G275">
        <v>-12.8365856320953</v>
      </c>
      <c r="H275">
        <v>3956.1803389582901</v>
      </c>
      <c r="I275">
        <v>-3.24469173098296E-3</v>
      </c>
      <c r="J275">
        <v>0.99741111510592495</v>
      </c>
      <c r="K275">
        <v>-13.368409293715899</v>
      </c>
      <c r="L275">
        <v>2757.8927722285698</v>
      </c>
      <c r="M275">
        <v>-4.8473274335873598E-3</v>
      </c>
      <c r="N275">
        <v>0.99613240742545905</v>
      </c>
      <c r="O275">
        <v>-13.1683194679484</v>
      </c>
      <c r="P275">
        <v>2264.2407680606898</v>
      </c>
      <c r="Q275">
        <v>-5.8157770382462198E-3</v>
      </c>
      <c r="R275">
        <v>0.99535970745043201</v>
      </c>
      <c r="T275" t="str">
        <f t="shared" si="16"/>
        <v/>
      </c>
      <c r="U275" t="str">
        <f t="shared" si="17"/>
        <v/>
      </c>
      <c r="V275" t="str">
        <f t="shared" si="18"/>
        <v/>
      </c>
      <c r="W275" t="str">
        <f t="shared" si="19"/>
        <v/>
      </c>
    </row>
    <row r="276" spans="1:23" x14ac:dyDescent="0.25">
      <c r="A276">
        <v>275</v>
      </c>
      <c r="B276" t="s">
        <v>342</v>
      </c>
      <c r="C276">
        <v>-13.152043801611899</v>
      </c>
      <c r="D276">
        <v>2264.5037613703998</v>
      </c>
      <c r="E276">
        <v>-5.8079143103974204E-3</v>
      </c>
      <c r="F276">
        <v>0.99536598089363604</v>
      </c>
      <c r="G276">
        <v>-12.8365856320953</v>
      </c>
      <c r="H276">
        <v>3956.1803389583001</v>
      </c>
      <c r="I276">
        <v>-3.24469173098296E-3</v>
      </c>
      <c r="J276">
        <v>0.99741111510592495</v>
      </c>
      <c r="K276">
        <v>-13.368409293715899</v>
      </c>
      <c r="L276">
        <v>2757.8927722285798</v>
      </c>
      <c r="M276">
        <v>-4.8473274335873503E-3</v>
      </c>
      <c r="N276">
        <v>0.99613240742545905</v>
      </c>
      <c r="O276">
        <v>-13.168319467948301</v>
      </c>
      <c r="P276">
        <v>2264.2407680606798</v>
      </c>
      <c r="Q276">
        <v>-5.8157770382462398E-3</v>
      </c>
      <c r="R276">
        <v>0.99535970745043201</v>
      </c>
      <c r="T276" t="str">
        <f t="shared" si="16"/>
        <v/>
      </c>
      <c r="U276" t="str">
        <f t="shared" si="17"/>
        <v/>
      </c>
      <c r="V276" t="str">
        <f t="shared" si="18"/>
        <v/>
      </c>
      <c r="W276" t="str">
        <f t="shared" si="19"/>
        <v/>
      </c>
    </row>
    <row r="277" spans="1:23" x14ac:dyDescent="0.25">
      <c r="A277">
        <v>276</v>
      </c>
      <c r="B277" t="s">
        <v>343</v>
      </c>
      <c r="C277">
        <v>-13.152043801611899</v>
      </c>
      <c r="D277">
        <v>2264.5037613703998</v>
      </c>
      <c r="E277">
        <v>-5.8079143103974204E-3</v>
      </c>
      <c r="F277">
        <v>0.99536598089363604</v>
      </c>
      <c r="G277">
        <v>-12.8365856320953</v>
      </c>
      <c r="H277">
        <v>3956.1803389582901</v>
      </c>
      <c r="I277">
        <v>-3.24469173098296E-3</v>
      </c>
      <c r="J277">
        <v>0.99741111510592495</v>
      </c>
      <c r="K277">
        <v>-13.368409293715899</v>
      </c>
      <c r="L277">
        <v>2757.8927722285598</v>
      </c>
      <c r="M277">
        <v>-4.8473274335873798E-3</v>
      </c>
      <c r="N277">
        <v>0.99613240742545905</v>
      </c>
      <c r="O277">
        <v>-13.168319467948301</v>
      </c>
      <c r="P277">
        <v>2264.2407680606698</v>
      </c>
      <c r="Q277">
        <v>-5.8157770382462701E-3</v>
      </c>
      <c r="R277">
        <v>0.99535970745043201</v>
      </c>
      <c r="T277" t="str">
        <f t="shared" si="16"/>
        <v/>
      </c>
      <c r="U277" t="str">
        <f t="shared" si="17"/>
        <v/>
      </c>
      <c r="V277" t="str">
        <f t="shared" si="18"/>
        <v/>
      </c>
      <c r="W277" t="str">
        <f t="shared" si="19"/>
        <v/>
      </c>
    </row>
    <row r="278" spans="1:23" x14ac:dyDescent="0.25">
      <c r="A278">
        <v>277</v>
      </c>
      <c r="B278" t="s">
        <v>344</v>
      </c>
      <c r="C278">
        <v>-13.152043801612001</v>
      </c>
      <c r="D278">
        <v>2264.5037613704499</v>
      </c>
      <c r="E278">
        <v>-5.8079143103973102E-3</v>
      </c>
      <c r="F278">
        <v>0.99536598089363704</v>
      </c>
      <c r="G278">
        <v>-12.836585632095399</v>
      </c>
      <c r="H278">
        <v>3956.1803389583301</v>
      </c>
      <c r="I278">
        <v>-3.24469173098294E-3</v>
      </c>
      <c r="J278">
        <v>0.99741111510592495</v>
      </c>
      <c r="K278">
        <v>-13.368409293715899</v>
      </c>
      <c r="L278">
        <v>2757.8927722285698</v>
      </c>
      <c r="M278">
        <v>-4.8473274335873598E-3</v>
      </c>
      <c r="N278">
        <v>0.99613240742545905</v>
      </c>
      <c r="O278">
        <v>-13.1683194679484</v>
      </c>
      <c r="P278">
        <v>2264.2407680606898</v>
      </c>
      <c r="Q278">
        <v>-5.8157770382462198E-3</v>
      </c>
      <c r="R278">
        <v>0.99535970745043201</v>
      </c>
      <c r="T278" t="str">
        <f t="shared" si="16"/>
        <v/>
      </c>
      <c r="U278" t="str">
        <f t="shared" si="17"/>
        <v/>
      </c>
      <c r="V278" t="str">
        <f t="shared" si="18"/>
        <v/>
      </c>
      <c r="W278" t="str">
        <f t="shared" si="19"/>
        <v/>
      </c>
    </row>
    <row r="279" spans="1:23" x14ac:dyDescent="0.25">
      <c r="A279">
        <v>278</v>
      </c>
      <c r="B279" t="s">
        <v>345</v>
      </c>
      <c r="C279">
        <v>-13.152043801612001</v>
      </c>
      <c r="D279">
        <v>2264.5037613704299</v>
      </c>
      <c r="E279">
        <v>-5.8079143103973597E-3</v>
      </c>
      <c r="F279">
        <v>0.99536598089363604</v>
      </c>
      <c r="G279">
        <v>-12.836585632095399</v>
      </c>
      <c r="H279">
        <v>3956.1803389583401</v>
      </c>
      <c r="I279">
        <v>-3.2446917309829301E-3</v>
      </c>
      <c r="J279">
        <v>0.99741111510592495</v>
      </c>
      <c r="K279">
        <v>-13.368409293715899</v>
      </c>
      <c r="L279">
        <v>2757.8927722285698</v>
      </c>
      <c r="M279">
        <v>-4.8473274335873598E-3</v>
      </c>
      <c r="N279">
        <v>0.99613240742545905</v>
      </c>
      <c r="O279">
        <v>-13.1683194679484</v>
      </c>
      <c r="P279">
        <v>2264.2407680606998</v>
      </c>
      <c r="Q279">
        <v>-5.8157770382461903E-3</v>
      </c>
      <c r="R279">
        <v>0.99535970745043201</v>
      </c>
      <c r="T279" t="str">
        <f t="shared" si="16"/>
        <v/>
      </c>
      <c r="U279" t="str">
        <f t="shared" si="17"/>
        <v/>
      </c>
      <c r="V279" t="str">
        <f t="shared" si="18"/>
        <v/>
      </c>
      <c r="W279" t="str">
        <f t="shared" si="19"/>
        <v/>
      </c>
    </row>
    <row r="280" spans="1:23" x14ac:dyDescent="0.25">
      <c r="A280">
        <v>279</v>
      </c>
      <c r="B280" t="s">
        <v>346</v>
      </c>
      <c r="C280">
        <v>-13.152043801612001</v>
      </c>
      <c r="D280">
        <v>2264.5037613704199</v>
      </c>
      <c r="E280">
        <v>-5.8079143103973796E-3</v>
      </c>
      <c r="F280">
        <v>0.99536598089363604</v>
      </c>
      <c r="G280">
        <v>-12.836585632095399</v>
      </c>
      <c r="H280">
        <v>3956.1803389583301</v>
      </c>
      <c r="I280">
        <v>-3.24469173098294E-3</v>
      </c>
      <c r="J280">
        <v>0.99741111510592495</v>
      </c>
      <c r="K280">
        <v>-13.368409293715899</v>
      </c>
      <c r="L280">
        <v>2757.8927722285598</v>
      </c>
      <c r="M280">
        <v>-4.8473274335873702E-3</v>
      </c>
      <c r="N280">
        <v>0.99613240742545905</v>
      </c>
      <c r="O280">
        <v>-13.1683194679484</v>
      </c>
      <c r="P280">
        <v>2264.2407680606898</v>
      </c>
      <c r="Q280">
        <v>-5.8157770382462198E-3</v>
      </c>
      <c r="R280">
        <v>0.99535970745043201</v>
      </c>
      <c r="T280" t="str">
        <f t="shared" si="16"/>
        <v/>
      </c>
      <c r="U280" t="str">
        <f t="shared" si="17"/>
        <v/>
      </c>
      <c r="V280" t="str">
        <f t="shared" si="18"/>
        <v/>
      </c>
      <c r="W280" t="str">
        <f t="shared" si="19"/>
        <v/>
      </c>
    </row>
    <row r="281" spans="1:23" x14ac:dyDescent="0.25">
      <c r="A281">
        <v>280</v>
      </c>
      <c r="B281" t="s">
        <v>347</v>
      </c>
      <c r="C281">
        <v>-13.152043801612001</v>
      </c>
      <c r="D281">
        <v>2264.5037613704299</v>
      </c>
      <c r="E281">
        <v>-5.8079143103973597E-3</v>
      </c>
      <c r="F281">
        <v>0.99536598089363604</v>
      </c>
      <c r="G281">
        <v>-12.836585632095399</v>
      </c>
      <c r="H281">
        <v>3956.1803389583501</v>
      </c>
      <c r="I281">
        <v>-3.2446917309829301E-3</v>
      </c>
      <c r="J281">
        <v>0.99741111510592495</v>
      </c>
      <c r="K281">
        <v>-13.368409293715899</v>
      </c>
      <c r="L281">
        <v>2757.8927722285798</v>
      </c>
      <c r="M281">
        <v>-4.8473274335873503E-3</v>
      </c>
      <c r="N281">
        <v>0.99613240742545905</v>
      </c>
      <c r="O281">
        <v>-13.168319467948301</v>
      </c>
      <c r="P281">
        <v>2264.2407680606698</v>
      </c>
      <c r="Q281">
        <v>-5.8157770382462597E-3</v>
      </c>
      <c r="R281">
        <v>0.99535970745043201</v>
      </c>
      <c r="T281" t="str">
        <f t="shared" si="16"/>
        <v/>
      </c>
      <c r="U281" t="str">
        <f t="shared" si="17"/>
        <v/>
      </c>
      <c r="V281" t="str">
        <f t="shared" si="18"/>
        <v/>
      </c>
      <c r="W281" t="str">
        <f t="shared" si="19"/>
        <v/>
      </c>
    </row>
    <row r="282" spans="1:23" x14ac:dyDescent="0.25">
      <c r="A282">
        <v>281</v>
      </c>
      <c r="B282" t="s">
        <v>348</v>
      </c>
      <c r="C282">
        <v>-13.152043801612001</v>
      </c>
      <c r="D282">
        <v>2264.5037613704399</v>
      </c>
      <c r="E282">
        <v>-5.8079143103973302E-3</v>
      </c>
      <c r="F282">
        <v>0.99536598089363704</v>
      </c>
      <c r="G282">
        <v>-12.836585632095399</v>
      </c>
      <c r="H282">
        <v>3956.1803389583201</v>
      </c>
      <c r="I282">
        <v>-3.24469173098295E-3</v>
      </c>
      <c r="J282">
        <v>0.99741111510592495</v>
      </c>
      <c r="K282">
        <v>-13.368409293715899</v>
      </c>
      <c r="L282">
        <v>2757.8927722285698</v>
      </c>
      <c r="M282">
        <v>-4.8473274335873702E-3</v>
      </c>
      <c r="N282">
        <v>0.99613240742545905</v>
      </c>
      <c r="O282">
        <v>-13.1683194679484</v>
      </c>
      <c r="P282">
        <v>2264.2407680606898</v>
      </c>
      <c r="Q282">
        <v>-5.8157770382462198E-3</v>
      </c>
      <c r="R282">
        <v>0.99535970745043201</v>
      </c>
      <c r="T282" t="str">
        <f t="shared" si="16"/>
        <v/>
      </c>
      <c r="U282" t="str">
        <f t="shared" si="17"/>
        <v/>
      </c>
      <c r="V282" t="str">
        <f t="shared" si="18"/>
        <v/>
      </c>
      <c r="W282" t="str">
        <f t="shared" si="19"/>
        <v/>
      </c>
    </row>
    <row r="283" spans="1:23" x14ac:dyDescent="0.25">
      <c r="A283">
        <v>282</v>
      </c>
      <c r="B283" t="s">
        <v>349</v>
      </c>
      <c r="C283">
        <v>-13.152043801611899</v>
      </c>
      <c r="D283">
        <v>2264.5037613703998</v>
      </c>
      <c r="E283">
        <v>-5.80791431039741E-3</v>
      </c>
      <c r="F283">
        <v>0.99536598089363604</v>
      </c>
      <c r="G283">
        <v>-12.8365856320953</v>
      </c>
      <c r="H283">
        <v>3956.1803389583001</v>
      </c>
      <c r="I283">
        <v>-3.24469173098296E-3</v>
      </c>
      <c r="J283">
        <v>0.99741111510592495</v>
      </c>
      <c r="K283">
        <v>-13.368409293715899</v>
      </c>
      <c r="L283">
        <v>2757.8927722285798</v>
      </c>
      <c r="M283">
        <v>-4.8473274335873503E-3</v>
      </c>
      <c r="N283">
        <v>0.99613240742545905</v>
      </c>
      <c r="O283">
        <v>-13.168319467948301</v>
      </c>
      <c r="P283">
        <v>2264.2407680606698</v>
      </c>
      <c r="Q283">
        <v>-5.8157770382462597E-3</v>
      </c>
      <c r="R283">
        <v>0.99535970745043201</v>
      </c>
      <c r="T283" t="str">
        <f t="shared" si="16"/>
        <v/>
      </c>
      <c r="U283" t="str">
        <f t="shared" si="17"/>
        <v/>
      </c>
      <c r="V283" t="str">
        <f t="shared" si="18"/>
        <v/>
      </c>
      <c r="W283" t="str">
        <f t="shared" si="19"/>
        <v/>
      </c>
    </row>
    <row r="284" spans="1:23" x14ac:dyDescent="0.25">
      <c r="A284">
        <v>283</v>
      </c>
      <c r="B284" t="s">
        <v>350</v>
      </c>
      <c r="C284">
        <v>-13.152043801611899</v>
      </c>
      <c r="D284">
        <v>2264.5037613703898</v>
      </c>
      <c r="E284">
        <v>-5.8079143103974403E-3</v>
      </c>
      <c r="F284">
        <v>0.99536598089363604</v>
      </c>
      <c r="G284">
        <v>-12.836585632095399</v>
      </c>
      <c r="H284">
        <v>3956.1803389583301</v>
      </c>
      <c r="I284">
        <v>-3.24469173098294E-3</v>
      </c>
      <c r="J284">
        <v>0.99741111510592495</v>
      </c>
      <c r="K284">
        <v>-13.368409293715899</v>
      </c>
      <c r="L284">
        <v>2757.8927722285798</v>
      </c>
      <c r="M284">
        <v>-4.8473274335873399E-3</v>
      </c>
      <c r="N284">
        <v>0.99613240742545905</v>
      </c>
      <c r="O284">
        <v>-13.1683194679484</v>
      </c>
      <c r="P284">
        <v>2264.2407680606998</v>
      </c>
      <c r="Q284">
        <v>-5.8157770382461999E-3</v>
      </c>
      <c r="R284">
        <v>0.99535970745043201</v>
      </c>
      <c r="T284" t="str">
        <f t="shared" si="16"/>
        <v/>
      </c>
      <c r="U284" t="str">
        <f t="shared" si="17"/>
        <v/>
      </c>
      <c r="V284" t="str">
        <f t="shared" si="18"/>
        <v/>
      </c>
      <c r="W284" t="str">
        <f t="shared" si="19"/>
        <v/>
      </c>
    </row>
    <row r="285" spans="1:23" x14ac:dyDescent="0.25">
      <c r="A285">
        <v>284</v>
      </c>
      <c r="B285" t="s">
        <v>351</v>
      </c>
      <c r="C285">
        <v>-13.152043801611899</v>
      </c>
      <c r="D285">
        <v>2264.5037613703998</v>
      </c>
      <c r="E285">
        <v>-5.80791431039741E-3</v>
      </c>
      <c r="F285">
        <v>0.99536598089363604</v>
      </c>
      <c r="G285">
        <v>-12.836585632095399</v>
      </c>
      <c r="H285">
        <v>3956.1803389583201</v>
      </c>
      <c r="I285">
        <v>-3.24469173098294E-3</v>
      </c>
      <c r="J285">
        <v>0.99741111510592495</v>
      </c>
      <c r="K285">
        <v>-13.368409293715899</v>
      </c>
      <c r="L285">
        <v>2757.8927722285798</v>
      </c>
      <c r="M285">
        <v>-4.8473274335873598E-3</v>
      </c>
      <c r="N285">
        <v>0.99613240742545905</v>
      </c>
      <c r="O285">
        <v>-13.168319467948301</v>
      </c>
      <c r="P285">
        <v>2264.2407680606898</v>
      </c>
      <c r="Q285">
        <v>-5.8157770382462198E-3</v>
      </c>
      <c r="R285">
        <v>0.99535970745043201</v>
      </c>
      <c r="T285" t="str">
        <f t="shared" si="16"/>
        <v/>
      </c>
      <c r="U285" t="str">
        <f t="shared" si="17"/>
        <v/>
      </c>
      <c r="V285" t="str">
        <f t="shared" si="18"/>
        <v/>
      </c>
      <c r="W285" t="str">
        <f t="shared" si="19"/>
        <v/>
      </c>
    </row>
    <row r="286" spans="1:23" x14ac:dyDescent="0.25">
      <c r="A286">
        <v>285</v>
      </c>
      <c r="B286" t="s">
        <v>352</v>
      </c>
      <c r="C286">
        <v>-13.152043801611899</v>
      </c>
      <c r="D286">
        <v>2264.5037613703898</v>
      </c>
      <c r="E286">
        <v>-5.8079143103974499E-3</v>
      </c>
      <c r="F286">
        <v>0.99536598089363604</v>
      </c>
      <c r="G286">
        <v>-12.836585632095399</v>
      </c>
      <c r="H286">
        <v>3956.1803389583301</v>
      </c>
      <c r="I286">
        <v>-3.24469173098294E-3</v>
      </c>
      <c r="J286">
        <v>0.99741111510592495</v>
      </c>
      <c r="K286">
        <v>-13.368409293715899</v>
      </c>
      <c r="L286">
        <v>2757.8927722285798</v>
      </c>
      <c r="M286">
        <v>-4.8473274335873503E-3</v>
      </c>
      <c r="N286">
        <v>0.99613240742545905</v>
      </c>
      <c r="O286">
        <v>-13.1683194679484</v>
      </c>
      <c r="P286">
        <v>2264.2407680606998</v>
      </c>
      <c r="Q286">
        <v>-5.8157770382461999E-3</v>
      </c>
      <c r="R286">
        <v>0.99535970745043201</v>
      </c>
      <c r="T286" t="str">
        <f t="shared" si="16"/>
        <v/>
      </c>
      <c r="U286" t="str">
        <f t="shared" si="17"/>
        <v/>
      </c>
      <c r="V286" t="str">
        <f t="shared" si="18"/>
        <v/>
      </c>
      <c r="W286" t="str">
        <f t="shared" si="19"/>
        <v/>
      </c>
    </row>
    <row r="287" spans="1:23" x14ac:dyDescent="0.25">
      <c r="A287">
        <v>286</v>
      </c>
      <c r="B287" t="s">
        <v>353</v>
      </c>
      <c r="C287">
        <v>-13.152043801612001</v>
      </c>
      <c r="D287">
        <v>2264.5037613704299</v>
      </c>
      <c r="E287">
        <v>-5.8079143103973701E-3</v>
      </c>
      <c r="F287">
        <v>0.99536598089363604</v>
      </c>
      <c r="G287">
        <v>-12.836585632095399</v>
      </c>
      <c r="H287">
        <v>3956.1803389583401</v>
      </c>
      <c r="I287">
        <v>-3.2446917309829301E-3</v>
      </c>
      <c r="J287">
        <v>0.99741111510592495</v>
      </c>
      <c r="K287">
        <v>-13.368409293715899</v>
      </c>
      <c r="L287">
        <v>2757.8927722285798</v>
      </c>
      <c r="M287">
        <v>-4.8473274335873503E-3</v>
      </c>
      <c r="N287">
        <v>0.99613240742545905</v>
      </c>
      <c r="O287">
        <v>-13.1683194679484</v>
      </c>
      <c r="P287">
        <v>2264.2407680606998</v>
      </c>
      <c r="Q287">
        <v>-5.8157770382461999E-3</v>
      </c>
      <c r="R287">
        <v>0.99535970745043201</v>
      </c>
      <c r="T287" t="str">
        <f t="shared" si="16"/>
        <v/>
      </c>
      <c r="U287" t="str">
        <f t="shared" si="17"/>
        <v/>
      </c>
      <c r="V287" t="str">
        <f t="shared" si="18"/>
        <v/>
      </c>
      <c r="W287" t="str">
        <f t="shared" si="19"/>
        <v/>
      </c>
    </row>
    <row r="288" spans="1:23" x14ac:dyDescent="0.25">
      <c r="A288">
        <v>287</v>
      </c>
      <c r="B288" t="s">
        <v>354</v>
      </c>
      <c r="C288">
        <v>-13.152043801612001</v>
      </c>
      <c r="D288">
        <v>2264.5037613704399</v>
      </c>
      <c r="E288">
        <v>-5.8079143103973302E-3</v>
      </c>
      <c r="F288">
        <v>0.99536598089363704</v>
      </c>
      <c r="G288">
        <v>-12.836585632095399</v>
      </c>
      <c r="H288">
        <v>3956.1803389583201</v>
      </c>
      <c r="I288">
        <v>-3.24469173098294E-3</v>
      </c>
      <c r="J288">
        <v>0.99741111510592495</v>
      </c>
      <c r="K288">
        <v>-13.368409293715899</v>
      </c>
      <c r="L288">
        <v>2757.8927722285798</v>
      </c>
      <c r="M288">
        <v>-4.8473274335873399E-3</v>
      </c>
      <c r="N288">
        <v>0.99613240742545905</v>
      </c>
      <c r="O288">
        <v>-13.168319467948301</v>
      </c>
      <c r="P288">
        <v>2264.2407680606898</v>
      </c>
      <c r="Q288">
        <v>-5.8157770382462302E-3</v>
      </c>
      <c r="R288">
        <v>0.99535970745043201</v>
      </c>
      <c r="T288" t="str">
        <f t="shared" si="16"/>
        <v/>
      </c>
      <c r="U288" t="str">
        <f t="shared" si="17"/>
        <v/>
      </c>
      <c r="V288" t="str">
        <f t="shared" si="18"/>
        <v/>
      </c>
      <c r="W288" t="str">
        <f t="shared" si="19"/>
        <v/>
      </c>
    </row>
    <row r="289" spans="1:23" x14ac:dyDescent="0.25">
      <c r="A289">
        <v>288</v>
      </c>
      <c r="B289" t="s">
        <v>355</v>
      </c>
      <c r="C289">
        <v>3.7106984605447999</v>
      </c>
      <c r="D289">
        <v>1.23957386457897</v>
      </c>
      <c r="E289">
        <v>2.9935275069752798</v>
      </c>
      <c r="F289">
        <v>2.7577264878612699E-3</v>
      </c>
      <c r="G289">
        <v>22.295551340391199</v>
      </c>
      <c r="H289">
        <v>3956.1803384999098</v>
      </c>
      <c r="I289">
        <v>5.63562563703684E-3</v>
      </c>
      <c r="J289">
        <v>0.99550344511572697</v>
      </c>
      <c r="K289">
        <v>-13.368409293715899</v>
      </c>
      <c r="L289">
        <v>2757.8927722285798</v>
      </c>
      <c r="M289">
        <v>-4.8473274335873503E-3</v>
      </c>
      <c r="N289">
        <v>0.99613240742545905</v>
      </c>
      <c r="O289">
        <v>3.6946809741179698</v>
      </c>
      <c r="P289">
        <v>1.23977205197417</v>
      </c>
      <c r="Q289">
        <v>2.9801292650811702</v>
      </c>
      <c r="R289">
        <v>2.8812676954996798E-3</v>
      </c>
      <c r="T289" t="str">
        <f t="shared" si="16"/>
        <v>**</v>
      </c>
      <c r="U289" t="str">
        <f t="shared" si="17"/>
        <v/>
      </c>
      <c r="V289" t="str">
        <f t="shared" si="18"/>
        <v/>
      </c>
      <c r="W289" t="str">
        <f t="shared" si="19"/>
        <v>**</v>
      </c>
    </row>
    <row r="290" spans="1:23" x14ac:dyDescent="0.25">
      <c r="B290" t="s">
        <v>356</v>
      </c>
      <c r="C290">
        <v>4.3434747661670103</v>
      </c>
      <c r="D290">
        <v>1.43250668850601</v>
      </c>
      <c r="E290">
        <v>3.0320799204762601</v>
      </c>
      <c r="F290">
        <v>2.4287488987008799E-3</v>
      </c>
      <c r="G290" t="s">
        <v>170</v>
      </c>
      <c r="H290" t="s">
        <v>170</v>
      </c>
      <c r="I290" t="s">
        <v>170</v>
      </c>
      <c r="J290" t="s">
        <v>170</v>
      </c>
      <c r="K290">
        <v>4.19142607360891</v>
      </c>
      <c r="L290">
        <v>1.43839032854874</v>
      </c>
      <c r="M290">
        <v>2.9139698664672098</v>
      </c>
      <c r="N290">
        <v>3.5686435156343701E-3</v>
      </c>
      <c r="O290">
        <v>4.3236955322909401</v>
      </c>
      <c r="P290">
        <v>1.4325846953519099</v>
      </c>
      <c r="Q290">
        <v>3.01810814140299</v>
      </c>
      <c r="R290">
        <v>2.5435811973524101E-3</v>
      </c>
      <c r="T290" t="str">
        <f t="shared" ref="T290:T321" si="20">IF(B290&lt;0.001,"***",IF(B290&lt;0.01,"**",IF(B290&lt;0.05,"*",IF(B290&lt;0.1,"^",""))))</f>
        <v/>
      </c>
      <c r="U290" t="str">
        <f t="shared" si="17"/>
        <v/>
      </c>
      <c r="V290" t="str">
        <f t="shared" si="18"/>
        <v>**</v>
      </c>
      <c r="W290" t="str">
        <f t="shared" si="19"/>
        <v>**</v>
      </c>
    </row>
    <row r="291" spans="1:23" x14ac:dyDescent="0.25">
      <c r="B291" t="s">
        <v>357</v>
      </c>
      <c r="C291">
        <v>21.775535335235901</v>
      </c>
      <c r="D291">
        <v>3956.18033819112</v>
      </c>
      <c r="E291">
        <v>5.5041816787331499E-3</v>
      </c>
      <c r="F291">
        <v>0.99560832059376103</v>
      </c>
      <c r="G291" t="s">
        <v>170</v>
      </c>
      <c r="H291" t="s">
        <v>170</v>
      </c>
      <c r="I291" t="s">
        <v>170</v>
      </c>
      <c r="J291" t="s">
        <v>170</v>
      </c>
      <c r="K291">
        <v>21.545790377056701</v>
      </c>
      <c r="L291">
        <v>3956.1803383197798</v>
      </c>
      <c r="M291">
        <v>5.4461092605822296E-3</v>
      </c>
      <c r="N291">
        <v>0.99565465498511196</v>
      </c>
      <c r="O291">
        <v>21.7537547067502</v>
      </c>
      <c r="P291">
        <v>3956.1803382078701</v>
      </c>
      <c r="Q291">
        <v>5.4986762096402601E-3</v>
      </c>
      <c r="R291">
        <v>0.99561271325607603</v>
      </c>
      <c r="T291" t="str">
        <f t="shared" si="20"/>
        <v/>
      </c>
      <c r="U291" t="str">
        <f t="shared" si="17"/>
        <v/>
      </c>
      <c r="V291" t="str">
        <f t="shared" si="18"/>
        <v/>
      </c>
      <c r="W291" t="str">
        <f t="shared" si="19"/>
        <v/>
      </c>
    </row>
    <row r="292" spans="1:23" x14ac:dyDescent="0.25">
      <c r="T292" t="str">
        <f t="shared" si="20"/>
        <v>***</v>
      </c>
      <c r="U292" t="str">
        <f t="shared" si="17"/>
        <v>***</v>
      </c>
      <c r="V292" t="str">
        <f t="shared" si="18"/>
        <v>***</v>
      </c>
      <c r="W292" t="str">
        <f t="shared" si="19"/>
        <v>***</v>
      </c>
    </row>
    <row r="293" spans="1:23" x14ac:dyDescent="0.25">
      <c r="T293" t="str">
        <f t="shared" si="20"/>
        <v>***</v>
      </c>
      <c r="U293" t="str">
        <f t="shared" si="17"/>
        <v>***</v>
      </c>
      <c r="V293" t="str">
        <f t="shared" si="18"/>
        <v>***</v>
      </c>
      <c r="W293" t="str">
        <f t="shared" si="19"/>
        <v>***</v>
      </c>
    </row>
    <row r="294" spans="1:23" x14ac:dyDescent="0.25">
      <c r="T294" t="str">
        <f t="shared" si="20"/>
        <v>***</v>
      </c>
      <c r="U294" t="str">
        <f t="shared" si="17"/>
        <v>***</v>
      </c>
      <c r="V294" t="str">
        <f t="shared" si="18"/>
        <v>***</v>
      </c>
      <c r="W294" t="str">
        <f t="shared" si="19"/>
        <v>***</v>
      </c>
    </row>
    <row r="295" spans="1:23" x14ac:dyDescent="0.25">
      <c r="T295" t="str">
        <f t="shared" si="20"/>
        <v>***</v>
      </c>
      <c r="U295" t="str">
        <f t="shared" si="17"/>
        <v>***</v>
      </c>
      <c r="V295" t="str">
        <f t="shared" si="18"/>
        <v>***</v>
      </c>
      <c r="W295" t="str">
        <f t="shared" si="19"/>
        <v>***</v>
      </c>
    </row>
    <row r="296" spans="1:23" x14ac:dyDescent="0.25">
      <c r="T296" t="str">
        <f t="shared" si="20"/>
        <v>***</v>
      </c>
      <c r="U296" t="str">
        <f t="shared" si="17"/>
        <v>***</v>
      </c>
      <c r="V296" t="str">
        <f t="shared" si="18"/>
        <v>***</v>
      </c>
      <c r="W296" t="str">
        <f t="shared" si="19"/>
        <v>***</v>
      </c>
    </row>
    <row r="297" spans="1:23" x14ac:dyDescent="0.25">
      <c r="T297" t="str">
        <f t="shared" si="20"/>
        <v>***</v>
      </c>
      <c r="U297" t="str">
        <f t="shared" si="17"/>
        <v>***</v>
      </c>
      <c r="V297" t="str">
        <f t="shared" si="18"/>
        <v>***</v>
      </c>
      <c r="W297" t="str">
        <f t="shared" si="19"/>
        <v>***</v>
      </c>
    </row>
    <row r="298" spans="1:23" x14ac:dyDescent="0.25">
      <c r="T298" t="str">
        <f t="shared" si="20"/>
        <v>***</v>
      </c>
      <c r="U298" t="str">
        <f t="shared" si="17"/>
        <v>***</v>
      </c>
      <c r="V298" t="str">
        <f t="shared" si="18"/>
        <v>***</v>
      </c>
      <c r="W298" t="str">
        <f t="shared" si="19"/>
        <v>***</v>
      </c>
    </row>
    <row r="299" spans="1:23" x14ac:dyDescent="0.25">
      <c r="T299" t="str">
        <f t="shared" si="20"/>
        <v>***</v>
      </c>
      <c r="U299" t="str">
        <f t="shared" si="17"/>
        <v>***</v>
      </c>
      <c r="V299" t="str">
        <f t="shared" si="18"/>
        <v>***</v>
      </c>
      <c r="W299" t="str">
        <f t="shared" si="19"/>
        <v>***</v>
      </c>
    </row>
    <row r="300" spans="1:23" x14ac:dyDescent="0.25">
      <c r="T300" t="str">
        <f t="shared" si="20"/>
        <v>***</v>
      </c>
      <c r="U300" t="str">
        <f t="shared" si="17"/>
        <v>***</v>
      </c>
      <c r="V300" t="str">
        <f t="shared" si="18"/>
        <v>***</v>
      </c>
      <c r="W300" t="str">
        <f t="shared" si="19"/>
        <v>***</v>
      </c>
    </row>
    <row r="301" spans="1:23" x14ac:dyDescent="0.25">
      <c r="T301" t="str">
        <f t="shared" si="20"/>
        <v>***</v>
      </c>
      <c r="U301" t="str">
        <f t="shared" si="17"/>
        <v>***</v>
      </c>
      <c r="V301" t="str">
        <f t="shared" si="18"/>
        <v>***</v>
      </c>
      <c r="W301" t="str">
        <f t="shared" si="19"/>
        <v>***</v>
      </c>
    </row>
    <row r="302" spans="1:23" x14ac:dyDescent="0.25">
      <c r="T302" t="str">
        <f t="shared" si="20"/>
        <v>***</v>
      </c>
      <c r="U302" t="str">
        <f t="shared" si="17"/>
        <v>***</v>
      </c>
      <c r="V302" t="str">
        <f t="shared" si="18"/>
        <v>***</v>
      </c>
      <c r="W302" t="str">
        <f t="shared" si="19"/>
        <v>***</v>
      </c>
    </row>
    <row r="303" spans="1:23" x14ac:dyDescent="0.25">
      <c r="T303" t="str">
        <f t="shared" si="20"/>
        <v>***</v>
      </c>
      <c r="U303" t="str">
        <f t="shared" si="17"/>
        <v>***</v>
      </c>
      <c r="V303" t="str">
        <f t="shared" si="18"/>
        <v>***</v>
      </c>
      <c r="W303" t="str">
        <f t="shared" si="19"/>
        <v>***</v>
      </c>
    </row>
    <row r="304" spans="1:23" x14ac:dyDescent="0.25">
      <c r="T304" t="str">
        <f t="shared" si="20"/>
        <v>***</v>
      </c>
      <c r="U304" t="str">
        <f t="shared" si="17"/>
        <v>***</v>
      </c>
      <c r="V304" t="str">
        <f t="shared" si="18"/>
        <v>***</v>
      </c>
      <c r="W304" t="str">
        <f t="shared" si="19"/>
        <v>***</v>
      </c>
    </row>
    <row r="305" spans="20:23" x14ac:dyDescent="0.25">
      <c r="T305" t="str">
        <f t="shared" si="20"/>
        <v>***</v>
      </c>
      <c r="U305" t="str">
        <f t="shared" si="17"/>
        <v>***</v>
      </c>
      <c r="V305" t="str">
        <f t="shared" si="18"/>
        <v>***</v>
      </c>
      <c r="W305" t="str">
        <f t="shared" si="19"/>
        <v>***</v>
      </c>
    </row>
    <row r="306" spans="20:23" x14ac:dyDescent="0.25">
      <c r="T306" t="str">
        <f t="shared" si="20"/>
        <v>***</v>
      </c>
      <c r="U306" t="str">
        <f t="shared" si="17"/>
        <v>***</v>
      </c>
      <c r="V306" t="str">
        <f t="shared" si="18"/>
        <v>***</v>
      </c>
      <c r="W306" t="str">
        <f t="shared" si="19"/>
        <v>***</v>
      </c>
    </row>
    <row r="307" spans="20:23" x14ac:dyDescent="0.25">
      <c r="T307" t="str">
        <f t="shared" si="20"/>
        <v>***</v>
      </c>
      <c r="U307" t="str">
        <f t="shared" si="17"/>
        <v>***</v>
      </c>
      <c r="V307" t="str">
        <f t="shared" si="18"/>
        <v>***</v>
      </c>
      <c r="W307" t="str">
        <f t="shared" si="19"/>
        <v>***</v>
      </c>
    </row>
    <row r="308" spans="20:23" x14ac:dyDescent="0.25">
      <c r="T308" t="str">
        <f t="shared" si="20"/>
        <v>***</v>
      </c>
      <c r="U308" t="str">
        <f t="shared" si="17"/>
        <v>***</v>
      </c>
      <c r="V308" t="str">
        <f t="shared" si="18"/>
        <v>***</v>
      </c>
      <c r="W308" t="str">
        <f t="shared" si="19"/>
        <v>***</v>
      </c>
    </row>
    <row r="309" spans="20:23" x14ac:dyDescent="0.25">
      <c r="T309" t="str">
        <f t="shared" si="20"/>
        <v>***</v>
      </c>
      <c r="U309" t="str">
        <f t="shared" si="17"/>
        <v>***</v>
      </c>
      <c r="V309" t="str">
        <f t="shared" si="18"/>
        <v>***</v>
      </c>
      <c r="W309" t="str">
        <f t="shared" si="19"/>
        <v>***</v>
      </c>
    </row>
    <row r="310" spans="20:23" x14ac:dyDescent="0.25">
      <c r="T310" t="str">
        <f t="shared" si="20"/>
        <v>***</v>
      </c>
      <c r="U310" t="str">
        <f t="shared" si="17"/>
        <v>***</v>
      </c>
      <c r="V310" t="str">
        <f t="shared" si="18"/>
        <v>***</v>
      </c>
      <c r="W310" t="str">
        <f t="shared" si="19"/>
        <v>***</v>
      </c>
    </row>
    <row r="311" spans="20:23" x14ac:dyDescent="0.25">
      <c r="T311" t="str">
        <f t="shared" si="20"/>
        <v>***</v>
      </c>
      <c r="U311" t="str">
        <f t="shared" si="17"/>
        <v>***</v>
      </c>
      <c r="V311" t="str">
        <f t="shared" si="18"/>
        <v>***</v>
      </c>
      <c r="W311" t="str">
        <f t="shared" si="19"/>
        <v>***</v>
      </c>
    </row>
    <row r="312" spans="20:23" x14ac:dyDescent="0.25">
      <c r="T312" t="str">
        <f t="shared" si="20"/>
        <v>***</v>
      </c>
      <c r="U312" t="str">
        <f t="shared" si="17"/>
        <v>***</v>
      </c>
      <c r="V312" t="str">
        <f t="shared" si="18"/>
        <v>***</v>
      </c>
      <c r="W312" t="str">
        <f t="shared" si="19"/>
        <v>***</v>
      </c>
    </row>
    <row r="313" spans="20:23" x14ac:dyDescent="0.25">
      <c r="T313" t="str">
        <f t="shared" si="20"/>
        <v>***</v>
      </c>
      <c r="U313" t="str">
        <f t="shared" si="17"/>
        <v>***</v>
      </c>
      <c r="V313" t="str">
        <f t="shared" si="18"/>
        <v>***</v>
      </c>
      <c r="W313" t="str">
        <f t="shared" si="19"/>
        <v>***</v>
      </c>
    </row>
    <row r="314" spans="20:23" x14ac:dyDescent="0.25">
      <c r="T314" t="str">
        <f t="shared" si="20"/>
        <v>***</v>
      </c>
      <c r="U314" t="str">
        <f t="shared" si="17"/>
        <v>***</v>
      </c>
      <c r="V314" t="str">
        <f t="shared" si="18"/>
        <v>***</v>
      </c>
      <c r="W314" t="str">
        <f t="shared" si="19"/>
        <v>***</v>
      </c>
    </row>
    <row r="315" spans="20:23" x14ac:dyDescent="0.25">
      <c r="T315" t="str">
        <f t="shared" si="20"/>
        <v>***</v>
      </c>
      <c r="U315" t="str">
        <f t="shared" si="17"/>
        <v>***</v>
      </c>
      <c r="V315" t="str">
        <f t="shared" si="18"/>
        <v>***</v>
      </c>
      <c r="W315" t="str">
        <f t="shared" si="19"/>
        <v>***</v>
      </c>
    </row>
    <row r="316" spans="20:23" x14ac:dyDescent="0.25">
      <c r="T316" t="str">
        <f t="shared" si="20"/>
        <v>***</v>
      </c>
      <c r="U316" t="str">
        <f t="shared" si="17"/>
        <v>***</v>
      </c>
      <c r="V316" t="str">
        <f t="shared" si="18"/>
        <v>***</v>
      </c>
      <c r="W316" t="str">
        <f t="shared" si="19"/>
        <v>***</v>
      </c>
    </row>
    <row r="317" spans="20:23" x14ac:dyDescent="0.25">
      <c r="T317" t="str">
        <f t="shared" si="20"/>
        <v>***</v>
      </c>
      <c r="U317" t="str">
        <f t="shared" si="17"/>
        <v>***</v>
      </c>
      <c r="V317" t="str">
        <f t="shared" si="18"/>
        <v>***</v>
      </c>
      <c r="W317" t="str">
        <f t="shared" si="19"/>
        <v>***</v>
      </c>
    </row>
    <row r="318" spans="20:23" x14ac:dyDescent="0.25">
      <c r="T318" t="str">
        <f t="shared" si="20"/>
        <v>***</v>
      </c>
      <c r="U318" t="str">
        <f t="shared" si="17"/>
        <v>***</v>
      </c>
      <c r="V318" t="str">
        <f t="shared" si="18"/>
        <v>***</v>
      </c>
      <c r="W318" t="str">
        <f t="shared" si="19"/>
        <v>***</v>
      </c>
    </row>
    <row r="319" spans="20:23" x14ac:dyDescent="0.25">
      <c r="T319" t="str">
        <f t="shared" si="20"/>
        <v>***</v>
      </c>
      <c r="U319" t="str">
        <f t="shared" si="17"/>
        <v>***</v>
      </c>
      <c r="V319" t="str">
        <f t="shared" si="18"/>
        <v>***</v>
      </c>
      <c r="W319" t="str">
        <f t="shared" si="19"/>
        <v>***</v>
      </c>
    </row>
    <row r="320" spans="20:23" x14ac:dyDescent="0.25">
      <c r="T320" t="str">
        <f t="shared" si="20"/>
        <v>***</v>
      </c>
      <c r="U320" t="str">
        <f t="shared" si="17"/>
        <v>***</v>
      </c>
      <c r="V320" t="str">
        <f t="shared" si="18"/>
        <v>***</v>
      </c>
      <c r="W320" t="str">
        <f t="shared" si="19"/>
        <v>***</v>
      </c>
    </row>
    <row r="321" spans="20:23" x14ac:dyDescent="0.25">
      <c r="T321" t="str">
        <f t="shared" si="20"/>
        <v>***</v>
      </c>
      <c r="U321" t="str">
        <f t="shared" si="17"/>
        <v>***</v>
      </c>
      <c r="V321" t="str">
        <f t="shared" si="18"/>
        <v>***</v>
      </c>
      <c r="W321" t="str">
        <f t="shared" si="19"/>
        <v>***</v>
      </c>
    </row>
    <row r="322" spans="20:23" x14ac:dyDescent="0.25">
      <c r="T322" t="str">
        <f t="shared" ref="T322:T353" si="21">IF(B322&lt;0.001,"***",IF(B322&lt;0.01,"**",IF(B322&lt;0.05,"*",IF(B322&lt;0.1,"^",""))))</f>
        <v>***</v>
      </c>
      <c r="U322" t="str">
        <f t="shared" si="17"/>
        <v>***</v>
      </c>
      <c r="V322" t="str">
        <f t="shared" si="18"/>
        <v>***</v>
      </c>
      <c r="W322" t="str">
        <f t="shared" si="19"/>
        <v>***</v>
      </c>
    </row>
    <row r="323" spans="20:23" x14ac:dyDescent="0.25">
      <c r="T323" t="str">
        <f t="shared" si="21"/>
        <v>***</v>
      </c>
      <c r="U323" t="str">
        <f t="shared" ref="U323:U386" si="22">IF(J323&lt;0.001,"***",IF(J323&lt;0.01,"**",IF(J323&lt;0.05,"*",IF(J323&lt;0.1,"^",""))))</f>
        <v>***</v>
      </c>
      <c r="V323" t="str">
        <f t="shared" ref="V323:V386" si="23">IF(N323&lt;0.001,"***",IF(N323&lt;0.01,"**",IF(N323&lt;0.05,"*",IF(N323&lt;0.1,"^",""))))</f>
        <v>***</v>
      </c>
      <c r="W323" t="str">
        <f t="shared" ref="W323:W386" si="24">IF(R323&lt;0.001,"***",IF(R323&lt;0.01,"**",IF(R323&lt;0.05,"*",IF(R323&lt;0.1,"^",""))))</f>
        <v>***</v>
      </c>
    </row>
    <row r="324" spans="20:23" x14ac:dyDescent="0.25">
      <c r="T324" t="str">
        <f t="shared" si="21"/>
        <v>***</v>
      </c>
      <c r="U324" t="str">
        <f t="shared" si="22"/>
        <v>***</v>
      </c>
      <c r="V324" t="str">
        <f t="shared" si="23"/>
        <v>***</v>
      </c>
      <c r="W324" t="str">
        <f t="shared" si="24"/>
        <v>***</v>
      </c>
    </row>
    <row r="325" spans="20:23" x14ac:dyDescent="0.25">
      <c r="T325" t="str">
        <f t="shared" si="21"/>
        <v>***</v>
      </c>
      <c r="U325" t="str">
        <f t="shared" si="22"/>
        <v>***</v>
      </c>
      <c r="V325" t="str">
        <f t="shared" si="23"/>
        <v>***</v>
      </c>
      <c r="W325" t="str">
        <f t="shared" si="24"/>
        <v>***</v>
      </c>
    </row>
    <row r="326" spans="20:23" x14ac:dyDescent="0.25">
      <c r="T326" t="str">
        <f t="shared" si="21"/>
        <v>***</v>
      </c>
      <c r="U326" t="str">
        <f t="shared" si="22"/>
        <v>***</v>
      </c>
      <c r="V326" t="str">
        <f t="shared" si="23"/>
        <v>***</v>
      </c>
      <c r="W326" t="str">
        <f t="shared" si="24"/>
        <v>***</v>
      </c>
    </row>
    <row r="327" spans="20:23" x14ac:dyDescent="0.25">
      <c r="T327" t="str">
        <f t="shared" si="21"/>
        <v>***</v>
      </c>
      <c r="U327" t="str">
        <f t="shared" si="22"/>
        <v>***</v>
      </c>
      <c r="V327" t="str">
        <f t="shared" si="23"/>
        <v>***</v>
      </c>
      <c r="W327" t="str">
        <f t="shared" si="24"/>
        <v>***</v>
      </c>
    </row>
    <row r="328" spans="20:23" x14ac:dyDescent="0.25">
      <c r="T328" t="str">
        <f t="shared" si="21"/>
        <v>***</v>
      </c>
      <c r="U328" t="str">
        <f t="shared" si="22"/>
        <v>***</v>
      </c>
      <c r="V328" t="str">
        <f t="shared" si="23"/>
        <v>***</v>
      </c>
      <c r="W328" t="str">
        <f t="shared" si="24"/>
        <v>***</v>
      </c>
    </row>
    <row r="329" spans="20:23" x14ac:dyDescent="0.25">
      <c r="T329" t="str">
        <f t="shared" si="21"/>
        <v>***</v>
      </c>
      <c r="U329" t="str">
        <f t="shared" si="22"/>
        <v>***</v>
      </c>
      <c r="V329" t="str">
        <f t="shared" si="23"/>
        <v>***</v>
      </c>
      <c r="W329" t="str">
        <f t="shared" si="24"/>
        <v>***</v>
      </c>
    </row>
    <row r="330" spans="20:23" x14ac:dyDescent="0.25">
      <c r="T330" t="str">
        <f t="shared" si="21"/>
        <v>***</v>
      </c>
      <c r="U330" t="str">
        <f t="shared" si="22"/>
        <v>***</v>
      </c>
      <c r="V330" t="str">
        <f t="shared" si="23"/>
        <v>***</v>
      </c>
      <c r="W330" t="str">
        <f t="shared" si="24"/>
        <v>***</v>
      </c>
    </row>
    <row r="331" spans="20:23" x14ac:dyDescent="0.25">
      <c r="T331" t="str">
        <f t="shared" si="21"/>
        <v>***</v>
      </c>
      <c r="U331" t="str">
        <f t="shared" si="22"/>
        <v>***</v>
      </c>
      <c r="V331" t="str">
        <f t="shared" si="23"/>
        <v>***</v>
      </c>
      <c r="W331" t="str">
        <f t="shared" si="24"/>
        <v>***</v>
      </c>
    </row>
    <row r="332" spans="20:23" x14ac:dyDescent="0.25">
      <c r="T332" t="str">
        <f t="shared" si="21"/>
        <v>***</v>
      </c>
      <c r="U332" t="str">
        <f t="shared" si="22"/>
        <v>***</v>
      </c>
      <c r="V332" t="str">
        <f t="shared" si="23"/>
        <v>***</v>
      </c>
      <c r="W332" t="str">
        <f t="shared" si="24"/>
        <v>***</v>
      </c>
    </row>
    <row r="333" spans="20:23" x14ac:dyDescent="0.25">
      <c r="T333" t="str">
        <f t="shared" si="21"/>
        <v>***</v>
      </c>
      <c r="U333" t="str">
        <f t="shared" si="22"/>
        <v>***</v>
      </c>
      <c r="V333" t="str">
        <f t="shared" si="23"/>
        <v>***</v>
      </c>
      <c r="W333" t="str">
        <f t="shared" si="24"/>
        <v>***</v>
      </c>
    </row>
    <row r="334" spans="20:23" x14ac:dyDescent="0.25">
      <c r="T334" t="str">
        <f t="shared" si="21"/>
        <v>***</v>
      </c>
      <c r="U334" t="str">
        <f t="shared" si="22"/>
        <v>***</v>
      </c>
      <c r="V334" t="str">
        <f t="shared" si="23"/>
        <v>***</v>
      </c>
      <c r="W334" t="str">
        <f t="shared" si="24"/>
        <v>***</v>
      </c>
    </row>
    <row r="335" spans="20:23" x14ac:dyDescent="0.25">
      <c r="T335" t="str">
        <f t="shared" si="21"/>
        <v>***</v>
      </c>
      <c r="U335" t="str">
        <f t="shared" si="22"/>
        <v>***</v>
      </c>
      <c r="V335" t="str">
        <f t="shared" si="23"/>
        <v>***</v>
      </c>
      <c r="W335" t="str">
        <f t="shared" si="24"/>
        <v>***</v>
      </c>
    </row>
    <row r="336" spans="20:23" x14ac:dyDescent="0.25">
      <c r="T336" t="str">
        <f t="shared" si="21"/>
        <v>***</v>
      </c>
      <c r="U336" t="str">
        <f t="shared" si="22"/>
        <v>***</v>
      </c>
      <c r="V336" t="str">
        <f t="shared" si="23"/>
        <v>***</v>
      </c>
      <c r="W336" t="str">
        <f t="shared" si="24"/>
        <v>***</v>
      </c>
    </row>
    <row r="337" spans="20:23" x14ac:dyDescent="0.25">
      <c r="T337" t="str">
        <f t="shared" si="21"/>
        <v>***</v>
      </c>
      <c r="U337" t="str">
        <f t="shared" si="22"/>
        <v>***</v>
      </c>
      <c r="V337" t="str">
        <f t="shared" si="23"/>
        <v>***</v>
      </c>
      <c r="W337" t="str">
        <f t="shared" si="24"/>
        <v>***</v>
      </c>
    </row>
    <row r="338" spans="20:23" x14ac:dyDescent="0.25">
      <c r="T338" t="str">
        <f t="shared" si="21"/>
        <v>***</v>
      </c>
      <c r="U338" t="str">
        <f t="shared" si="22"/>
        <v>***</v>
      </c>
      <c r="V338" t="str">
        <f t="shared" si="23"/>
        <v>***</v>
      </c>
      <c r="W338" t="str">
        <f t="shared" si="24"/>
        <v>***</v>
      </c>
    </row>
    <row r="339" spans="20:23" x14ac:dyDescent="0.25">
      <c r="T339" t="str">
        <f t="shared" si="21"/>
        <v>***</v>
      </c>
      <c r="U339" t="str">
        <f t="shared" si="22"/>
        <v>***</v>
      </c>
      <c r="V339" t="str">
        <f t="shared" si="23"/>
        <v>***</v>
      </c>
      <c r="W339" t="str">
        <f t="shared" si="24"/>
        <v>***</v>
      </c>
    </row>
    <row r="340" spans="20:23" x14ac:dyDescent="0.25">
      <c r="T340" t="str">
        <f t="shared" si="21"/>
        <v>***</v>
      </c>
      <c r="U340" t="str">
        <f t="shared" si="22"/>
        <v>***</v>
      </c>
      <c r="V340" t="str">
        <f t="shared" si="23"/>
        <v>***</v>
      </c>
      <c r="W340" t="str">
        <f t="shared" si="24"/>
        <v>***</v>
      </c>
    </row>
    <row r="341" spans="20:23" x14ac:dyDescent="0.25">
      <c r="T341" t="str">
        <f t="shared" si="21"/>
        <v>***</v>
      </c>
      <c r="U341" t="str">
        <f t="shared" si="22"/>
        <v>***</v>
      </c>
      <c r="V341" t="str">
        <f t="shared" si="23"/>
        <v>***</v>
      </c>
      <c r="W341" t="str">
        <f t="shared" si="24"/>
        <v>***</v>
      </c>
    </row>
    <row r="342" spans="20:23" x14ac:dyDescent="0.25">
      <c r="T342" t="str">
        <f t="shared" si="21"/>
        <v>***</v>
      </c>
      <c r="U342" t="str">
        <f t="shared" si="22"/>
        <v>***</v>
      </c>
      <c r="V342" t="str">
        <f t="shared" si="23"/>
        <v>***</v>
      </c>
      <c r="W342" t="str">
        <f t="shared" si="24"/>
        <v>***</v>
      </c>
    </row>
    <row r="343" spans="20:23" x14ac:dyDescent="0.25">
      <c r="T343" t="str">
        <f t="shared" si="21"/>
        <v>***</v>
      </c>
      <c r="U343" t="str">
        <f t="shared" si="22"/>
        <v>***</v>
      </c>
      <c r="V343" t="str">
        <f t="shared" si="23"/>
        <v>***</v>
      </c>
      <c r="W343" t="str">
        <f t="shared" si="24"/>
        <v>***</v>
      </c>
    </row>
    <row r="344" spans="20:23" x14ac:dyDescent="0.25">
      <c r="T344" t="str">
        <f t="shared" si="21"/>
        <v>***</v>
      </c>
      <c r="U344" t="str">
        <f t="shared" si="22"/>
        <v>***</v>
      </c>
      <c r="V344" t="str">
        <f t="shared" si="23"/>
        <v>***</v>
      </c>
      <c r="W344" t="str">
        <f t="shared" si="24"/>
        <v>***</v>
      </c>
    </row>
    <row r="345" spans="20:23" x14ac:dyDescent="0.25">
      <c r="T345" t="str">
        <f t="shared" si="21"/>
        <v>***</v>
      </c>
      <c r="U345" t="str">
        <f t="shared" si="22"/>
        <v>***</v>
      </c>
      <c r="V345" t="str">
        <f t="shared" si="23"/>
        <v>***</v>
      </c>
      <c r="W345" t="str">
        <f t="shared" si="24"/>
        <v>***</v>
      </c>
    </row>
    <row r="346" spans="20:23" x14ac:dyDescent="0.25">
      <c r="T346" t="str">
        <f t="shared" si="21"/>
        <v>***</v>
      </c>
      <c r="U346" t="str">
        <f t="shared" si="22"/>
        <v>***</v>
      </c>
      <c r="V346" t="str">
        <f t="shared" si="23"/>
        <v>***</v>
      </c>
      <c r="W346" t="str">
        <f t="shared" si="24"/>
        <v>***</v>
      </c>
    </row>
    <row r="347" spans="20:23" x14ac:dyDescent="0.25">
      <c r="T347" t="str">
        <f t="shared" si="21"/>
        <v>***</v>
      </c>
      <c r="U347" t="str">
        <f t="shared" si="22"/>
        <v>***</v>
      </c>
      <c r="V347" t="str">
        <f t="shared" si="23"/>
        <v>***</v>
      </c>
      <c r="W347" t="str">
        <f t="shared" si="24"/>
        <v>***</v>
      </c>
    </row>
    <row r="348" spans="20:23" x14ac:dyDescent="0.25">
      <c r="T348" t="str">
        <f t="shared" si="21"/>
        <v>***</v>
      </c>
      <c r="U348" t="str">
        <f t="shared" si="22"/>
        <v>***</v>
      </c>
      <c r="V348" t="str">
        <f t="shared" si="23"/>
        <v>***</v>
      </c>
      <c r="W348" t="str">
        <f t="shared" si="24"/>
        <v>***</v>
      </c>
    </row>
    <row r="349" spans="20:23" x14ac:dyDescent="0.25">
      <c r="T349" t="str">
        <f t="shared" si="21"/>
        <v>***</v>
      </c>
      <c r="U349" t="str">
        <f t="shared" si="22"/>
        <v>***</v>
      </c>
      <c r="V349" t="str">
        <f t="shared" si="23"/>
        <v>***</v>
      </c>
      <c r="W349" t="str">
        <f t="shared" si="24"/>
        <v>***</v>
      </c>
    </row>
    <row r="350" spans="20:23" x14ac:dyDescent="0.25">
      <c r="T350" t="str">
        <f t="shared" si="21"/>
        <v>***</v>
      </c>
      <c r="U350" t="str">
        <f t="shared" si="22"/>
        <v>***</v>
      </c>
      <c r="V350" t="str">
        <f t="shared" si="23"/>
        <v>***</v>
      </c>
      <c r="W350" t="str">
        <f t="shared" si="24"/>
        <v>***</v>
      </c>
    </row>
    <row r="351" spans="20:23" x14ac:dyDescent="0.25">
      <c r="T351" t="str">
        <f t="shared" si="21"/>
        <v>***</v>
      </c>
      <c r="U351" t="str">
        <f t="shared" si="22"/>
        <v>***</v>
      </c>
      <c r="V351" t="str">
        <f t="shared" si="23"/>
        <v>***</v>
      </c>
      <c r="W351" t="str">
        <f t="shared" si="24"/>
        <v>***</v>
      </c>
    </row>
    <row r="352" spans="20:23" x14ac:dyDescent="0.25">
      <c r="T352" t="str">
        <f t="shared" si="21"/>
        <v>***</v>
      </c>
      <c r="U352" t="str">
        <f t="shared" si="22"/>
        <v>***</v>
      </c>
      <c r="V352" t="str">
        <f t="shared" si="23"/>
        <v>***</v>
      </c>
      <c r="W352" t="str">
        <f t="shared" si="24"/>
        <v>***</v>
      </c>
    </row>
    <row r="353" spans="20:23" x14ac:dyDescent="0.25">
      <c r="T353" t="str">
        <f t="shared" si="21"/>
        <v>***</v>
      </c>
      <c r="U353" t="str">
        <f t="shared" si="22"/>
        <v>***</v>
      </c>
      <c r="V353" t="str">
        <f t="shared" si="23"/>
        <v>***</v>
      </c>
      <c r="W353" t="str">
        <f t="shared" si="24"/>
        <v>***</v>
      </c>
    </row>
    <row r="354" spans="20:23" x14ac:dyDescent="0.25">
      <c r="T354" t="str">
        <f t="shared" ref="T354:T385" si="25">IF(B354&lt;0.001,"***",IF(B354&lt;0.01,"**",IF(B354&lt;0.05,"*",IF(B354&lt;0.1,"^",""))))</f>
        <v>***</v>
      </c>
      <c r="U354" t="str">
        <f t="shared" si="22"/>
        <v>***</v>
      </c>
      <c r="V354" t="str">
        <f t="shared" si="23"/>
        <v>***</v>
      </c>
      <c r="W354" t="str">
        <f t="shared" si="24"/>
        <v>***</v>
      </c>
    </row>
    <row r="355" spans="20:23" x14ac:dyDescent="0.25">
      <c r="T355" t="str">
        <f t="shared" si="25"/>
        <v>***</v>
      </c>
      <c r="U355" t="str">
        <f t="shared" si="22"/>
        <v>***</v>
      </c>
      <c r="V355" t="str">
        <f t="shared" si="23"/>
        <v>***</v>
      </c>
      <c r="W355" t="str">
        <f t="shared" si="24"/>
        <v>***</v>
      </c>
    </row>
    <row r="356" spans="20:23" x14ac:dyDescent="0.25">
      <c r="T356" t="str">
        <f t="shared" si="25"/>
        <v>***</v>
      </c>
      <c r="U356" t="str">
        <f t="shared" si="22"/>
        <v>***</v>
      </c>
      <c r="V356" t="str">
        <f t="shared" si="23"/>
        <v>***</v>
      </c>
      <c r="W356" t="str">
        <f t="shared" si="24"/>
        <v>***</v>
      </c>
    </row>
    <row r="357" spans="20:23" x14ac:dyDescent="0.25">
      <c r="T357" t="str">
        <f t="shared" si="25"/>
        <v>***</v>
      </c>
      <c r="U357" t="str">
        <f t="shared" si="22"/>
        <v>***</v>
      </c>
      <c r="V357" t="str">
        <f t="shared" si="23"/>
        <v>***</v>
      </c>
      <c r="W357" t="str">
        <f t="shared" si="24"/>
        <v>***</v>
      </c>
    </row>
    <row r="358" spans="20:23" x14ac:dyDescent="0.25">
      <c r="T358" t="str">
        <f t="shared" si="25"/>
        <v>***</v>
      </c>
      <c r="U358" t="str">
        <f t="shared" si="22"/>
        <v>***</v>
      </c>
      <c r="V358" t="str">
        <f t="shared" si="23"/>
        <v>***</v>
      </c>
      <c r="W358" t="str">
        <f t="shared" si="24"/>
        <v>***</v>
      </c>
    </row>
    <row r="359" spans="20:23" x14ac:dyDescent="0.25">
      <c r="T359" t="str">
        <f t="shared" si="25"/>
        <v>***</v>
      </c>
      <c r="U359" t="str">
        <f t="shared" si="22"/>
        <v>***</v>
      </c>
      <c r="V359" t="str">
        <f t="shared" si="23"/>
        <v>***</v>
      </c>
      <c r="W359" t="str">
        <f t="shared" si="24"/>
        <v>***</v>
      </c>
    </row>
    <row r="360" spans="20:23" x14ac:dyDescent="0.25">
      <c r="T360" t="str">
        <f t="shared" si="25"/>
        <v>***</v>
      </c>
      <c r="U360" t="str">
        <f t="shared" si="22"/>
        <v>***</v>
      </c>
      <c r="V360" t="str">
        <f t="shared" si="23"/>
        <v>***</v>
      </c>
      <c r="W360" t="str">
        <f t="shared" si="24"/>
        <v>***</v>
      </c>
    </row>
    <row r="361" spans="20:23" x14ac:dyDescent="0.25">
      <c r="T361" t="str">
        <f t="shared" si="25"/>
        <v>***</v>
      </c>
      <c r="U361" t="str">
        <f t="shared" si="22"/>
        <v>***</v>
      </c>
      <c r="V361" t="str">
        <f t="shared" si="23"/>
        <v>***</v>
      </c>
      <c r="W361" t="str">
        <f t="shared" si="24"/>
        <v>***</v>
      </c>
    </row>
    <row r="362" spans="20:23" x14ac:dyDescent="0.25">
      <c r="T362" t="str">
        <f t="shared" si="25"/>
        <v>***</v>
      </c>
      <c r="U362" t="str">
        <f t="shared" si="22"/>
        <v>***</v>
      </c>
      <c r="V362" t="str">
        <f t="shared" si="23"/>
        <v>***</v>
      </c>
      <c r="W362" t="str">
        <f t="shared" si="24"/>
        <v>***</v>
      </c>
    </row>
    <row r="363" spans="20:23" x14ac:dyDescent="0.25">
      <c r="T363" t="str">
        <f t="shared" si="25"/>
        <v>***</v>
      </c>
      <c r="U363" t="str">
        <f t="shared" si="22"/>
        <v>***</v>
      </c>
      <c r="V363" t="str">
        <f t="shared" si="23"/>
        <v>***</v>
      </c>
      <c r="W363" t="str">
        <f t="shared" si="24"/>
        <v>***</v>
      </c>
    </row>
    <row r="364" spans="20:23" x14ac:dyDescent="0.25">
      <c r="T364" t="str">
        <f t="shared" si="25"/>
        <v>***</v>
      </c>
      <c r="U364" t="str">
        <f t="shared" si="22"/>
        <v>***</v>
      </c>
      <c r="V364" t="str">
        <f t="shared" si="23"/>
        <v>***</v>
      </c>
      <c r="W364" t="str">
        <f t="shared" si="24"/>
        <v>***</v>
      </c>
    </row>
    <row r="365" spans="20:23" x14ac:dyDescent="0.25">
      <c r="T365" t="str">
        <f t="shared" si="25"/>
        <v>***</v>
      </c>
      <c r="U365" t="str">
        <f t="shared" si="22"/>
        <v>***</v>
      </c>
      <c r="V365" t="str">
        <f t="shared" si="23"/>
        <v>***</v>
      </c>
      <c r="W365" t="str">
        <f t="shared" si="24"/>
        <v>***</v>
      </c>
    </row>
    <row r="366" spans="20:23" x14ac:dyDescent="0.25">
      <c r="T366" t="str">
        <f t="shared" si="25"/>
        <v>***</v>
      </c>
      <c r="U366" t="str">
        <f t="shared" si="22"/>
        <v>***</v>
      </c>
      <c r="V366" t="str">
        <f t="shared" si="23"/>
        <v>***</v>
      </c>
      <c r="W366" t="str">
        <f t="shared" si="24"/>
        <v>***</v>
      </c>
    </row>
    <row r="367" spans="20:23" x14ac:dyDescent="0.25">
      <c r="T367" t="str">
        <f t="shared" si="25"/>
        <v>***</v>
      </c>
      <c r="U367" t="str">
        <f t="shared" si="22"/>
        <v>***</v>
      </c>
      <c r="V367" t="str">
        <f t="shared" si="23"/>
        <v>***</v>
      </c>
      <c r="W367" t="str">
        <f t="shared" si="24"/>
        <v>***</v>
      </c>
    </row>
    <row r="368" spans="20:23" x14ac:dyDescent="0.25">
      <c r="T368" t="str">
        <f t="shared" si="25"/>
        <v>***</v>
      </c>
      <c r="U368" t="str">
        <f t="shared" si="22"/>
        <v>***</v>
      </c>
      <c r="V368" t="str">
        <f t="shared" si="23"/>
        <v>***</v>
      </c>
      <c r="W368" t="str">
        <f t="shared" si="24"/>
        <v>***</v>
      </c>
    </row>
    <row r="369" spans="20:23" x14ac:dyDescent="0.25">
      <c r="T369" t="str">
        <f t="shared" si="25"/>
        <v>***</v>
      </c>
      <c r="U369" t="str">
        <f t="shared" si="22"/>
        <v>***</v>
      </c>
      <c r="V369" t="str">
        <f t="shared" si="23"/>
        <v>***</v>
      </c>
      <c r="W369" t="str">
        <f t="shared" si="24"/>
        <v>***</v>
      </c>
    </row>
    <row r="370" spans="20:23" x14ac:dyDescent="0.25">
      <c r="T370" t="str">
        <f t="shared" si="25"/>
        <v>***</v>
      </c>
      <c r="U370" t="str">
        <f t="shared" si="22"/>
        <v>***</v>
      </c>
      <c r="V370" t="str">
        <f t="shared" si="23"/>
        <v>***</v>
      </c>
      <c r="W370" t="str">
        <f t="shared" si="24"/>
        <v>***</v>
      </c>
    </row>
    <row r="371" spans="20:23" x14ac:dyDescent="0.25">
      <c r="T371" t="str">
        <f t="shared" si="25"/>
        <v>***</v>
      </c>
      <c r="U371" t="str">
        <f t="shared" si="22"/>
        <v>***</v>
      </c>
      <c r="V371" t="str">
        <f t="shared" si="23"/>
        <v>***</v>
      </c>
      <c r="W371" t="str">
        <f t="shared" si="24"/>
        <v>***</v>
      </c>
    </row>
    <row r="372" spans="20:23" x14ac:dyDescent="0.25">
      <c r="T372" t="str">
        <f t="shared" si="25"/>
        <v>***</v>
      </c>
      <c r="U372" t="str">
        <f t="shared" si="22"/>
        <v>***</v>
      </c>
      <c r="V372" t="str">
        <f t="shared" si="23"/>
        <v>***</v>
      </c>
      <c r="W372" t="str">
        <f t="shared" si="24"/>
        <v>***</v>
      </c>
    </row>
    <row r="373" spans="20:23" x14ac:dyDescent="0.25">
      <c r="T373" t="str">
        <f t="shared" si="25"/>
        <v>***</v>
      </c>
      <c r="U373" t="str">
        <f t="shared" si="22"/>
        <v>***</v>
      </c>
      <c r="V373" t="str">
        <f t="shared" si="23"/>
        <v>***</v>
      </c>
      <c r="W373" t="str">
        <f t="shared" si="24"/>
        <v>***</v>
      </c>
    </row>
    <row r="374" spans="20:23" x14ac:dyDescent="0.25">
      <c r="T374" t="str">
        <f t="shared" si="25"/>
        <v>***</v>
      </c>
      <c r="U374" t="str">
        <f t="shared" si="22"/>
        <v>***</v>
      </c>
      <c r="V374" t="str">
        <f t="shared" si="23"/>
        <v>***</v>
      </c>
      <c r="W374" t="str">
        <f t="shared" si="24"/>
        <v>***</v>
      </c>
    </row>
    <row r="375" spans="20:23" x14ac:dyDescent="0.25">
      <c r="T375" t="str">
        <f t="shared" si="25"/>
        <v>***</v>
      </c>
      <c r="U375" t="str">
        <f t="shared" si="22"/>
        <v>***</v>
      </c>
      <c r="V375" t="str">
        <f t="shared" si="23"/>
        <v>***</v>
      </c>
      <c r="W375" t="str">
        <f t="shared" si="24"/>
        <v>***</v>
      </c>
    </row>
    <row r="376" spans="20:23" x14ac:dyDescent="0.25">
      <c r="T376" t="str">
        <f t="shared" si="25"/>
        <v>***</v>
      </c>
      <c r="U376" t="str">
        <f t="shared" si="22"/>
        <v>***</v>
      </c>
      <c r="V376" t="str">
        <f t="shared" si="23"/>
        <v>***</v>
      </c>
      <c r="W376" t="str">
        <f t="shared" si="24"/>
        <v>***</v>
      </c>
    </row>
    <row r="377" spans="20:23" x14ac:dyDescent="0.25">
      <c r="T377" t="str">
        <f t="shared" si="25"/>
        <v>***</v>
      </c>
      <c r="U377" t="str">
        <f t="shared" si="22"/>
        <v>***</v>
      </c>
      <c r="V377" t="str">
        <f t="shared" si="23"/>
        <v>***</v>
      </c>
      <c r="W377" t="str">
        <f t="shared" si="24"/>
        <v>***</v>
      </c>
    </row>
    <row r="378" spans="20:23" x14ac:dyDescent="0.25">
      <c r="T378" t="str">
        <f t="shared" si="25"/>
        <v>***</v>
      </c>
      <c r="U378" t="str">
        <f t="shared" si="22"/>
        <v>***</v>
      </c>
      <c r="V378" t="str">
        <f t="shared" si="23"/>
        <v>***</v>
      </c>
      <c r="W378" t="str">
        <f t="shared" si="24"/>
        <v>***</v>
      </c>
    </row>
    <row r="379" spans="20:23" x14ac:dyDescent="0.25">
      <c r="T379" t="str">
        <f t="shared" si="25"/>
        <v>***</v>
      </c>
      <c r="U379" t="str">
        <f t="shared" si="22"/>
        <v>***</v>
      </c>
      <c r="V379" t="str">
        <f t="shared" si="23"/>
        <v>***</v>
      </c>
      <c r="W379" t="str">
        <f t="shared" si="24"/>
        <v>***</v>
      </c>
    </row>
    <row r="380" spans="20:23" x14ac:dyDescent="0.25">
      <c r="T380" t="str">
        <f t="shared" si="25"/>
        <v>***</v>
      </c>
      <c r="U380" t="str">
        <f t="shared" si="22"/>
        <v>***</v>
      </c>
      <c r="V380" t="str">
        <f t="shared" si="23"/>
        <v>***</v>
      </c>
      <c r="W380" t="str">
        <f t="shared" si="24"/>
        <v>***</v>
      </c>
    </row>
    <row r="381" spans="20:23" x14ac:dyDescent="0.25">
      <c r="T381" t="str">
        <f t="shared" si="25"/>
        <v>***</v>
      </c>
      <c r="U381" t="str">
        <f t="shared" si="22"/>
        <v>***</v>
      </c>
      <c r="V381" t="str">
        <f t="shared" si="23"/>
        <v>***</v>
      </c>
      <c r="W381" t="str">
        <f t="shared" si="24"/>
        <v>***</v>
      </c>
    </row>
    <row r="382" spans="20:23" x14ac:dyDescent="0.25">
      <c r="T382" t="str">
        <f t="shared" si="25"/>
        <v>***</v>
      </c>
      <c r="U382" t="str">
        <f t="shared" si="22"/>
        <v>***</v>
      </c>
      <c r="V382" t="str">
        <f t="shared" si="23"/>
        <v>***</v>
      </c>
      <c r="W382" t="str">
        <f t="shared" si="24"/>
        <v>***</v>
      </c>
    </row>
    <row r="383" spans="20:23" x14ac:dyDescent="0.25">
      <c r="T383" t="str">
        <f t="shared" si="25"/>
        <v>***</v>
      </c>
      <c r="U383" t="str">
        <f t="shared" si="22"/>
        <v>***</v>
      </c>
      <c r="V383" t="str">
        <f t="shared" si="23"/>
        <v>***</v>
      </c>
      <c r="W383" t="str">
        <f t="shared" si="24"/>
        <v>***</v>
      </c>
    </row>
    <row r="384" spans="20:23" x14ac:dyDescent="0.25">
      <c r="T384" t="str">
        <f t="shared" si="25"/>
        <v>***</v>
      </c>
      <c r="U384" t="str">
        <f t="shared" si="22"/>
        <v>***</v>
      </c>
      <c r="V384" t="str">
        <f t="shared" si="23"/>
        <v>***</v>
      </c>
      <c r="W384" t="str">
        <f t="shared" si="24"/>
        <v>***</v>
      </c>
    </row>
    <row r="385" spans="20:23" x14ac:dyDescent="0.25">
      <c r="T385" t="str">
        <f t="shared" si="25"/>
        <v>***</v>
      </c>
      <c r="U385" t="str">
        <f t="shared" si="22"/>
        <v>***</v>
      </c>
      <c r="V385" t="str">
        <f t="shared" si="23"/>
        <v>***</v>
      </c>
      <c r="W385" t="str">
        <f t="shared" si="24"/>
        <v>***</v>
      </c>
    </row>
    <row r="386" spans="20:23" x14ac:dyDescent="0.25">
      <c r="T386" t="str">
        <f t="shared" ref="T386:T402" si="26">IF(B386&lt;0.001,"***",IF(B386&lt;0.01,"**",IF(B386&lt;0.05,"*",IF(B386&lt;0.1,"^",""))))</f>
        <v>***</v>
      </c>
      <c r="U386" t="str">
        <f t="shared" si="22"/>
        <v>***</v>
      </c>
      <c r="V386" t="str">
        <f t="shared" si="23"/>
        <v>***</v>
      </c>
      <c r="W386" t="str">
        <f t="shared" si="24"/>
        <v>***</v>
      </c>
    </row>
    <row r="387" spans="20:23" x14ac:dyDescent="0.25">
      <c r="T387" t="str">
        <f t="shared" si="26"/>
        <v>***</v>
      </c>
      <c r="U387" t="str">
        <f t="shared" ref="U387:U402" si="27">IF(J387&lt;0.001,"***",IF(J387&lt;0.01,"**",IF(J387&lt;0.05,"*",IF(J387&lt;0.1,"^",""))))</f>
        <v>***</v>
      </c>
      <c r="V387" t="str">
        <f t="shared" ref="V387:V402" si="28">IF(N387&lt;0.001,"***",IF(N387&lt;0.01,"**",IF(N387&lt;0.05,"*",IF(N387&lt;0.1,"^",""))))</f>
        <v>***</v>
      </c>
      <c r="W387" t="str">
        <f t="shared" ref="W387:W402" si="29">IF(R387&lt;0.001,"***",IF(R387&lt;0.01,"**",IF(R387&lt;0.05,"*",IF(R387&lt;0.1,"^",""))))</f>
        <v>***</v>
      </c>
    </row>
    <row r="388" spans="20:23" x14ac:dyDescent="0.25">
      <c r="T388" t="str">
        <f t="shared" si="26"/>
        <v>***</v>
      </c>
      <c r="U388" t="str">
        <f t="shared" si="27"/>
        <v>***</v>
      </c>
      <c r="V388" t="str">
        <f t="shared" si="28"/>
        <v>***</v>
      </c>
      <c r="W388" t="str">
        <f t="shared" si="29"/>
        <v>***</v>
      </c>
    </row>
    <row r="389" spans="20:23" x14ac:dyDescent="0.25">
      <c r="T389" t="str">
        <f t="shared" si="26"/>
        <v>***</v>
      </c>
      <c r="U389" t="str">
        <f t="shared" si="27"/>
        <v>***</v>
      </c>
      <c r="V389" t="str">
        <f t="shared" si="28"/>
        <v>***</v>
      </c>
      <c r="W389" t="str">
        <f t="shared" si="29"/>
        <v>***</v>
      </c>
    </row>
    <row r="390" spans="20:23" x14ac:dyDescent="0.25">
      <c r="T390" t="str">
        <f t="shared" si="26"/>
        <v>***</v>
      </c>
      <c r="U390" t="str">
        <f t="shared" si="27"/>
        <v>***</v>
      </c>
      <c r="V390" t="str">
        <f t="shared" si="28"/>
        <v>***</v>
      </c>
      <c r="W390" t="str">
        <f t="shared" si="29"/>
        <v>***</v>
      </c>
    </row>
    <row r="391" spans="20:23" x14ac:dyDescent="0.25">
      <c r="T391" t="str">
        <f t="shared" si="26"/>
        <v>***</v>
      </c>
      <c r="U391" t="str">
        <f t="shared" si="27"/>
        <v>***</v>
      </c>
      <c r="V391" t="str">
        <f t="shared" si="28"/>
        <v>***</v>
      </c>
      <c r="W391" t="str">
        <f t="shared" si="29"/>
        <v>***</v>
      </c>
    </row>
    <row r="392" spans="20:23" x14ac:dyDescent="0.25">
      <c r="T392" t="str">
        <f t="shared" si="26"/>
        <v>***</v>
      </c>
      <c r="U392" t="str">
        <f t="shared" si="27"/>
        <v>***</v>
      </c>
      <c r="V392" t="str">
        <f t="shared" si="28"/>
        <v>***</v>
      </c>
      <c r="W392" t="str">
        <f t="shared" si="29"/>
        <v>***</v>
      </c>
    </row>
    <row r="393" spans="20:23" x14ac:dyDescent="0.25">
      <c r="T393" t="str">
        <f t="shared" si="26"/>
        <v>***</v>
      </c>
      <c r="U393" t="str">
        <f t="shared" si="27"/>
        <v>***</v>
      </c>
      <c r="V393" t="str">
        <f t="shared" si="28"/>
        <v>***</v>
      </c>
      <c r="W393" t="str">
        <f t="shared" si="29"/>
        <v>***</v>
      </c>
    </row>
    <row r="394" spans="20:23" x14ac:dyDescent="0.25">
      <c r="T394" t="str">
        <f t="shared" si="26"/>
        <v>***</v>
      </c>
      <c r="U394" t="str">
        <f t="shared" si="27"/>
        <v>***</v>
      </c>
      <c r="V394" t="str">
        <f t="shared" si="28"/>
        <v>***</v>
      </c>
      <c r="W394" t="str">
        <f t="shared" si="29"/>
        <v>***</v>
      </c>
    </row>
    <row r="395" spans="20:23" x14ac:dyDescent="0.25">
      <c r="T395" t="str">
        <f t="shared" si="26"/>
        <v>***</v>
      </c>
      <c r="U395" t="str">
        <f t="shared" si="27"/>
        <v>***</v>
      </c>
      <c r="V395" t="str">
        <f t="shared" si="28"/>
        <v>***</v>
      </c>
      <c r="W395" t="str">
        <f t="shared" si="29"/>
        <v>***</v>
      </c>
    </row>
    <row r="396" spans="20:23" x14ac:dyDescent="0.25">
      <c r="T396" t="str">
        <f t="shared" si="26"/>
        <v>***</v>
      </c>
      <c r="U396" t="str">
        <f t="shared" si="27"/>
        <v>***</v>
      </c>
      <c r="V396" t="str">
        <f t="shared" si="28"/>
        <v>***</v>
      </c>
      <c r="W396" t="str">
        <f t="shared" si="29"/>
        <v>***</v>
      </c>
    </row>
    <row r="397" spans="20:23" x14ac:dyDescent="0.25">
      <c r="T397" t="str">
        <f t="shared" si="26"/>
        <v>***</v>
      </c>
      <c r="U397" t="str">
        <f t="shared" si="27"/>
        <v>***</v>
      </c>
      <c r="V397" t="str">
        <f t="shared" si="28"/>
        <v>***</v>
      </c>
      <c r="W397" t="str">
        <f t="shared" si="29"/>
        <v>***</v>
      </c>
    </row>
    <row r="398" spans="20:23" x14ac:dyDescent="0.25">
      <c r="T398" t="str">
        <f t="shared" si="26"/>
        <v>***</v>
      </c>
      <c r="U398" t="str">
        <f t="shared" si="27"/>
        <v>***</v>
      </c>
      <c r="V398" t="str">
        <f t="shared" si="28"/>
        <v>***</v>
      </c>
      <c r="W398" t="str">
        <f t="shared" si="29"/>
        <v>***</v>
      </c>
    </row>
    <row r="399" spans="20:23" x14ac:dyDescent="0.25">
      <c r="T399" t="str">
        <f t="shared" si="26"/>
        <v>***</v>
      </c>
      <c r="U399" t="str">
        <f t="shared" si="27"/>
        <v>***</v>
      </c>
      <c r="V399" t="str">
        <f t="shared" si="28"/>
        <v>***</v>
      </c>
      <c r="W399" t="str">
        <f t="shared" si="29"/>
        <v>***</v>
      </c>
    </row>
    <row r="400" spans="20:23" x14ac:dyDescent="0.25">
      <c r="T400" t="str">
        <f t="shared" si="26"/>
        <v>***</v>
      </c>
      <c r="U400" t="str">
        <f t="shared" si="27"/>
        <v>***</v>
      </c>
      <c r="V400" t="str">
        <f t="shared" si="28"/>
        <v>***</v>
      </c>
      <c r="W400" t="str">
        <f t="shared" si="29"/>
        <v>***</v>
      </c>
    </row>
    <row r="401" spans="20:23" x14ac:dyDescent="0.25">
      <c r="T401" t="str">
        <f t="shared" si="26"/>
        <v>***</v>
      </c>
      <c r="U401" t="str">
        <f t="shared" si="27"/>
        <v>***</v>
      </c>
      <c r="V401" t="str">
        <f t="shared" si="28"/>
        <v>***</v>
      </c>
      <c r="W401" t="str">
        <f t="shared" si="29"/>
        <v>***</v>
      </c>
    </row>
    <row r="402" spans="20:23" x14ac:dyDescent="0.25">
      <c r="T402" t="str">
        <f t="shared" si="26"/>
        <v>***</v>
      </c>
      <c r="U402" t="str">
        <f t="shared" si="27"/>
        <v>***</v>
      </c>
      <c r="V402" t="str">
        <f t="shared" si="28"/>
        <v>***</v>
      </c>
      <c r="W402" t="str">
        <f t="shared" si="29"/>
        <v>***</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6A6B0-339A-47B3-80CD-CF3EA04B6DF3}">
  <dimension ref="A1:W402"/>
  <sheetViews>
    <sheetView workbookViewId="0">
      <selection activeCell="AB10" sqref="AB10"/>
    </sheetView>
  </sheetViews>
  <sheetFormatPr defaultRowHeight="15" x14ac:dyDescent="0.25"/>
  <cols>
    <col min="20" max="23" width="4" bestFit="1" customWidth="1"/>
  </cols>
  <sheetData>
    <row r="1" spans="1:23" x14ac:dyDescent="0.25">
      <c r="B1" t="s">
        <v>614</v>
      </c>
      <c r="C1" t="s">
        <v>610</v>
      </c>
      <c r="D1" t="s">
        <v>611</v>
      </c>
      <c r="E1" t="s">
        <v>612</v>
      </c>
      <c r="F1" t="s">
        <v>613</v>
      </c>
      <c r="G1" t="s">
        <v>615</v>
      </c>
      <c r="H1" t="s">
        <v>616</v>
      </c>
      <c r="I1" t="s">
        <v>617</v>
      </c>
      <c r="J1" t="s">
        <v>618</v>
      </c>
      <c r="K1" t="s">
        <v>619</v>
      </c>
      <c r="L1" t="s">
        <v>620</v>
      </c>
      <c r="M1" t="s">
        <v>621</v>
      </c>
      <c r="N1" t="s">
        <v>622</v>
      </c>
      <c r="O1" t="s">
        <v>623</v>
      </c>
      <c r="P1" t="s">
        <v>624</v>
      </c>
      <c r="Q1" t="s">
        <v>625</v>
      </c>
      <c r="R1" t="s">
        <v>626</v>
      </c>
    </row>
    <row r="2" spans="1:23" x14ac:dyDescent="0.25">
      <c r="A2">
        <v>1</v>
      </c>
      <c r="B2" t="s">
        <v>172</v>
      </c>
      <c r="C2">
        <v>-2.0531980474084901</v>
      </c>
      <c r="D2">
        <v>0.32284817121008502</v>
      </c>
      <c r="E2">
        <v>-6.3596397021943396</v>
      </c>
      <c r="F2" s="1">
        <v>2.0222753324933599E-10</v>
      </c>
      <c r="G2">
        <v>-3.0375466899583001</v>
      </c>
      <c r="H2">
        <v>0.47677790646456503</v>
      </c>
      <c r="I2">
        <v>-6.3709887743803399</v>
      </c>
      <c r="J2" s="1">
        <v>1.87813390343098E-10</v>
      </c>
      <c r="K2">
        <v>-1.11608876848262</v>
      </c>
      <c r="L2">
        <v>0.46098587714494299</v>
      </c>
      <c r="M2">
        <v>-2.42109102212626</v>
      </c>
      <c r="N2">
        <v>1.54740021459646E-2</v>
      </c>
      <c r="O2">
        <v>-2.0211313637502499</v>
      </c>
      <c r="P2">
        <v>0.31796169787553202</v>
      </c>
      <c r="Q2">
        <v>-6.35652462939556</v>
      </c>
      <c r="R2" s="1">
        <v>2.0636936662221101E-10</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-0.18927275880261701</v>
      </c>
      <c r="D3">
        <v>0.17004446519102701</v>
      </c>
      <c r="E3">
        <v>-1.11307803279565</v>
      </c>
      <c r="F3">
        <v>0.26567491727675002</v>
      </c>
      <c r="G3">
        <v>5.40808480308584E-2</v>
      </c>
      <c r="H3">
        <v>0.217288470898439</v>
      </c>
      <c r="I3">
        <v>0.2488896341681</v>
      </c>
      <c r="J3">
        <v>0.80344615378103001</v>
      </c>
      <c r="K3">
        <v>-0.50652248497213703</v>
      </c>
      <c r="L3">
        <v>0.29585424314727998</v>
      </c>
      <c r="M3">
        <v>-1.71206767083609</v>
      </c>
      <c r="N3">
        <v>8.68841983574455E-2</v>
      </c>
      <c r="O3">
        <v>-0.16506237688197301</v>
      </c>
      <c r="P3">
        <v>0.168228703877742</v>
      </c>
      <c r="Q3">
        <v>-0.98117843790753401</v>
      </c>
      <c r="R3">
        <v>0.32650475523468903</v>
      </c>
      <c r="T3" t="str">
        <f t="shared" ref="T3:T66" si="0">IF(F3&lt;0.001,"***",IF(F3&lt;0.01,"**",IF(F3&lt;0.05,"*",IF(F3&lt;0.1,"^",""))))</f>
        <v/>
      </c>
      <c r="U3" t="str">
        <f t="shared" ref="U3:U66" si="1">IF(J3&lt;0.001,"***",IF(J3&lt;0.01,"**",IF(J3&lt;0.05,"*",IF(J3&lt;0.1,"^",""))))</f>
        <v/>
      </c>
      <c r="V3" t="str">
        <f t="shared" ref="V3:V66" si="2">IF(N3&lt;0.001,"***",IF(N3&lt;0.01,"**",IF(N3&lt;0.05,"*",IF(N3&lt;0.1,"^",""))))</f>
        <v>^</v>
      </c>
      <c r="W3" t="str">
        <f t="shared" ref="W3:W66" si="3">IF(R3&lt;0.001,"***",IF(R3&lt;0.01,"**",IF(R3&lt;0.05,"*",IF(R3&lt;0.1,"^",""))))</f>
        <v/>
      </c>
    </row>
    <row r="4" spans="1:23" x14ac:dyDescent="0.25">
      <c r="A4">
        <v>3</v>
      </c>
      <c r="B4" t="s">
        <v>10</v>
      </c>
      <c r="C4">
        <v>-9.8162803646430694E-3</v>
      </c>
      <c r="D4">
        <v>5.9445633032365899E-2</v>
      </c>
      <c r="E4">
        <v>-0.165130386605497</v>
      </c>
      <c r="F4">
        <v>0.86884135626124404</v>
      </c>
      <c r="G4">
        <v>-2.3860347361187601E-2</v>
      </c>
      <c r="H4">
        <v>8.9874866652108198E-2</v>
      </c>
      <c r="I4">
        <v>-0.26548409193804301</v>
      </c>
      <c r="J4">
        <v>0.790636563111489</v>
      </c>
      <c r="K4">
        <v>-1.3804344967778E-2</v>
      </c>
      <c r="L4">
        <v>8.4375117726527296E-2</v>
      </c>
      <c r="M4">
        <v>-0.16360682319306499</v>
      </c>
      <c r="N4">
        <v>0.87004067295836995</v>
      </c>
      <c r="O4">
        <v>-1.7902382255046499E-2</v>
      </c>
      <c r="P4">
        <v>5.8693460089164803E-2</v>
      </c>
      <c r="Q4">
        <v>-0.30501494081026997</v>
      </c>
      <c r="R4">
        <v>0.76035477308377397</v>
      </c>
      <c r="T4" t="str">
        <f t="shared" si="0"/>
        <v/>
      </c>
      <c r="U4" t="str">
        <f t="shared" si="1"/>
        <v/>
      </c>
      <c r="V4" t="str">
        <f t="shared" si="2"/>
        <v/>
      </c>
      <c r="W4" t="str">
        <f t="shared" si="3"/>
        <v/>
      </c>
    </row>
    <row r="5" spans="1:23" x14ac:dyDescent="0.25">
      <c r="A5">
        <v>4</v>
      </c>
      <c r="B5" t="s">
        <v>12</v>
      </c>
      <c r="C5">
        <v>-0.16931011779323701</v>
      </c>
      <c r="D5">
        <v>6.9054504991729201E-2</v>
      </c>
      <c r="E5">
        <v>-2.4518330529415202</v>
      </c>
      <c r="F5">
        <v>1.42130587304407E-2</v>
      </c>
      <c r="G5">
        <v>-0.174040217217759</v>
      </c>
      <c r="H5">
        <v>9.5914917485672102E-2</v>
      </c>
      <c r="I5">
        <v>-1.8145271015194999</v>
      </c>
      <c r="J5">
        <v>6.9596614186398897E-2</v>
      </c>
      <c r="K5">
        <v>-0.14447490882372599</v>
      </c>
      <c r="L5">
        <v>0.105962760154826</v>
      </c>
      <c r="M5">
        <v>-1.36344984419647</v>
      </c>
      <c r="N5">
        <v>0.172740781318521</v>
      </c>
      <c r="O5">
        <v>-0.17026968397315201</v>
      </c>
      <c r="P5">
        <v>6.8183704497235695E-2</v>
      </c>
      <c r="Q5">
        <v>-2.4972196102964102</v>
      </c>
      <c r="R5">
        <v>1.25171410832565E-2</v>
      </c>
      <c r="T5" t="str">
        <f t="shared" si="0"/>
        <v>*</v>
      </c>
      <c r="U5" t="str">
        <f t="shared" si="1"/>
        <v>^</v>
      </c>
      <c r="V5" t="str">
        <f t="shared" si="2"/>
        <v/>
      </c>
      <c r="W5" t="str">
        <f t="shared" si="3"/>
        <v>*</v>
      </c>
    </row>
    <row r="6" spans="1:23" x14ac:dyDescent="0.25">
      <c r="A6">
        <v>5</v>
      </c>
      <c r="B6" t="s">
        <v>124</v>
      </c>
      <c r="C6">
        <v>0.123158512375048</v>
      </c>
      <c r="D6">
        <v>5.73221958506753E-2</v>
      </c>
      <c r="E6">
        <v>2.1485309581628198</v>
      </c>
      <c r="F6">
        <v>3.1671599772616001E-2</v>
      </c>
      <c r="G6" t="s">
        <v>170</v>
      </c>
      <c r="H6" t="s">
        <v>170</v>
      </c>
      <c r="I6" t="s">
        <v>170</v>
      </c>
      <c r="J6" t="s">
        <v>170</v>
      </c>
      <c r="K6" t="s">
        <v>170</v>
      </c>
      <c r="L6" t="s">
        <v>170</v>
      </c>
      <c r="M6" t="s">
        <v>170</v>
      </c>
      <c r="N6" t="s">
        <v>170</v>
      </c>
      <c r="O6">
        <v>8.4427275491309003E-2</v>
      </c>
      <c r="P6">
        <v>5.4511317072023002E-2</v>
      </c>
      <c r="Q6">
        <v>1.5488027078810001</v>
      </c>
      <c r="R6">
        <v>0.121429154414444</v>
      </c>
      <c r="T6" t="str">
        <f t="shared" si="0"/>
        <v>*</v>
      </c>
      <c r="U6" t="str">
        <f t="shared" si="1"/>
        <v/>
      </c>
      <c r="V6" t="str">
        <f t="shared" si="2"/>
        <v/>
      </c>
      <c r="W6" t="str">
        <f t="shared" si="3"/>
        <v/>
      </c>
    </row>
    <row r="7" spans="1:23" x14ac:dyDescent="0.25">
      <c r="A7">
        <v>6</v>
      </c>
      <c r="B7" t="s">
        <v>25</v>
      </c>
      <c r="C7">
        <v>9.3821109994020893E-2</v>
      </c>
      <c r="D7">
        <v>6.8104782680110706E-2</v>
      </c>
      <c r="E7">
        <v>1.3775994328430701</v>
      </c>
      <c r="F7">
        <v>0.16832699615612101</v>
      </c>
      <c r="G7">
        <v>6.2934668121857107E-2</v>
      </c>
      <c r="H7">
        <v>9.3782944724599096E-2</v>
      </c>
      <c r="I7">
        <v>0.67106730660537095</v>
      </c>
      <c r="J7">
        <v>0.50217765302369999</v>
      </c>
      <c r="K7">
        <v>0.10468673224814</v>
      </c>
      <c r="L7">
        <v>0.108274937287357</v>
      </c>
      <c r="M7">
        <v>0.96686024366198797</v>
      </c>
      <c r="N7">
        <v>0.33361390337054297</v>
      </c>
      <c r="O7">
        <v>8.2577805700469201E-2</v>
      </c>
      <c r="P7">
        <v>6.6936062508395899E-2</v>
      </c>
      <c r="Q7">
        <v>1.2336818540844301</v>
      </c>
      <c r="R7">
        <v>0.21732147822244299</v>
      </c>
      <c r="T7" t="str">
        <f t="shared" si="0"/>
        <v/>
      </c>
      <c r="U7" t="str">
        <f t="shared" si="1"/>
        <v/>
      </c>
      <c r="V7" t="str">
        <f t="shared" si="2"/>
        <v/>
      </c>
      <c r="W7" t="str">
        <f t="shared" si="3"/>
        <v/>
      </c>
    </row>
    <row r="8" spans="1:23" x14ac:dyDescent="0.25">
      <c r="A8">
        <v>7</v>
      </c>
      <c r="B8" t="s">
        <v>26</v>
      </c>
      <c r="C8">
        <v>8.5555062387480896E-2</v>
      </c>
      <c r="D8">
        <v>0.127319814732445</v>
      </c>
      <c r="E8">
        <v>0.67196973673948501</v>
      </c>
      <c r="F8">
        <v>0.501602962693393</v>
      </c>
      <c r="G8">
        <v>4.5136282232974202E-2</v>
      </c>
      <c r="H8">
        <v>0.16712070871427201</v>
      </c>
      <c r="I8">
        <v>0.27008192210424498</v>
      </c>
      <c r="J8">
        <v>0.787097229551732</v>
      </c>
      <c r="K8">
        <v>9.7712429783172502E-2</v>
      </c>
      <c r="L8">
        <v>0.213936695397518</v>
      </c>
      <c r="M8">
        <v>0.45673524872211402</v>
      </c>
      <c r="N8">
        <v>0.64786135191035099</v>
      </c>
      <c r="O8">
        <v>4.8025695314712201E-2</v>
      </c>
      <c r="P8">
        <v>0.124920307756768</v>
      </c>
      <c r="Q8">
        <v>0.38445066440456399</v>
      </c>
      <c r="R8">
        <v>0.70064445550002696</v>
      </c>
      <c r="T8" t="str">
        <f t="shared" si="0"/>
        <v/>
      </c>
      <c r="U8" t="str">
        <f t="shared" si="1"/>
        <v/>
      </c>
      <c r="V8" t="str">
        <f t="shared" si="2"/>
        <v/>
      </c>
      <c r="W8" t="str">
        <f t="shared" si="3"/>
        <v/>
      </c>
    </row>
    <row r="9" spans="1:23" x14ac:dyDescent="0.25">
      <c r="A9">
        <v>8</v>
      </c>
      <c r="B9" t="s">
        <v>30</v>
      </c>
      <c r="C9">
        <v>3.3329435929225201E-2</v>
      </c>
      <c r="D9">
        <v>7.14221050825916E-2</v>
      </c>
      <c r="E9">
        <v>0.46665434868775602</v>
      </c>
      <c r="F9">
        <v>0.64074719616534503</v>
      </c>
      <c r="G9">
        <v>0.10584430390081399</v>
      </c>
      <c r="H9">
        <v>0.10591166778842701</v>
      </c>
      <c r="I9">
        <v>0.99936396160102703</v>
      </c>
      <c r="J9">
        <v>0.31761841109535999</v>
      </c>
      <c r="K9">
        <v>-3.8066107253403397E-2</v>
      </c>
      <c r="L9">
        <v>0.100322671484359</v>
      </c>
      <c r="M9">
        <v>-0.37943673837810399</v>
      </c>
      <c r="N9">
        <v>0.70436357335125799</v>
      </c>
      <c r="O9">
        <v>1.7490911970696101E-2</v>
      </c>
      <c r="P9">
        <v>7.0260366629716797E-2</v>
      </c>
      <c r="Q9">
        <v>0.248944217198239</v>
      </c>
      <c r="R9">
        <v>0.80340393133988397</v>
      </c>
      <c r="T9" t="str">
        <f t="shared" si="0"/>
        <v/>
      </c>
      <c r="U9" t="str">
        <f t="shared" si="1"/>
        <v/>
      </c>
      <c r="V9" t="str">
        <f t="shared" si="2"/>
        <v/>
      </c>
      <c r="W9" t="str">
        <f t="shared" si="3"/>
        <v/>
      </c>
    </row>
    <row r="10" spans="1:23" x14ac:dyDescent="0.25">
      <c r="A10">
        <v>9</v>
      </c>
      <c r="B10" t="s">
        <v>27</v>
      </c>
      <c r="C10">
        <v>-5.0331655482698898E-2</v>
      </c>
      <c r="D10">
        <v>0.12667408735732599</v>
      </c>
      <c r="E10">
        <v>-0.39733189741262498</v>
      </c>
      <c r="F10">
        <v>0.69112272849982004</v>
      </c>
      <c r="G10">
        <v>-4.8228427593683197E-2</v>
      </c>
      <c r="H10">
        <v>0.170344750636897</v>
      </c>
      <c r="I10">
        <v>-0.28312247611601299</v>
      </c>
      <c r="J10">
        <v>0.77708295273294203</v>
      </c>
      <c r="K10">
        <v>-9.0562523460168104E-2</v>
      </c>
      <c r="L10">
        <v>0.20601391896816301</v>
      </c>
      <c r="M10">
        <v>-0.43959419787632498</v>
      </c>
      <c r="N10">
        <v>0.66023104376262598</v>
      </c>
      <c r="O10">
        <v>-8.1358955744886594E-2</v>
      </c>
      <c r="P10">
        <v>0.121930304830408</v>
      </c>
      <c r="Q10">
        <v>-0.66725787209380005</v>
      </c>
      <c r="R10">
        <v>0.50460743075342696</v>
      </c>
      <c r="T10" t="str">
        <f t="shared" si="0"/>
        <v/>
      </c>
      <c r="U10" t="str">
        <f t="shared" si="1"/>
        <v/>
      </c>
      <c r="V10" t="str">
        <f t="shared" si="2"/>
        <v/>
      </c>
      <c r="W10" t="str">
        <f t="shared" si="3"/>
        <v/>
      </c>
    </row>
    <row r="11" spans="1:23" x14ac:dyDescent="0.25">
      <c r="A11">
        <v>10</v>
      </c>
      <c r="B11" t="s">
        <v>29</v>
      </c>
      <c r="C11">
        <v>-9.4918926896776099E-2</v>
      </c>
      <c r="D11">
        <v>6.5023488527542597E-2</v>
      </c>
      <c r="E11">
        <v>-1.4597636799596001</v>
      </c>
      <c r="F11">
        <v>0.144355033701215</v>
      </c>
      <c r="G11">
        <v>-9.6921976896736803E-2</v>
      </c>
      <c r="H11">
        <v>9.7705326848161203E-2</v>
      </c>
      <c r="I11">
        <v>-0.99198252565449396</v>
      </c>
      <c r="J11">
        <v>0.32120604970114203</v>
      </c>
      <c r="K11">
        <v>-8.60783847295193E-2</v>
      </c>
      <c r="L11">
        <v>8.9861898499239395E-2</v>
      </c>
      <c r="M11">
        <v>-0.95789635170291798</v>
      </c>
      <c r="N11">
        <v>0.33811502631724699</v>
      </c>
      <c r="O11">
        <v>-0.10101974972036</v>
      </c>
      <c r="P11">
        <v>6.4300868456944396E-2</v>
      </c>
      <c r="Q11">
        <v>-1.57104798340325</v>
      </c>
      <c r="R11">
        <v>0.116171503627328</v>
      </c>
      <c r="T11" t="str">
        <f t="shared" si="0"/>
        <v/>
      </c>
      <c r="U11" t="str">
        <f t="shared" si="1"/>
        <v/>
      </c>
      <c r="V11" t="str">
        <f t="shared" si="2"/>
        <v/>
      </c>
      <c r="W11" t="str">
        <f t="shared" si="3"/>
        <v/>
      </c>
    </row>
    <row r="12" spans="1:23" x14ac:dyDescent="0.25">
      <c r="A12">
        <v>11</v>
      </c>
      <c r="B12" t="s">
        <v>28</v>
      </c>
      <c r="C12">
        <v>7.0998187762038895E-2</v>
      </c>
      <c r="D12">
        <v>0.21713535884714699</v>
      </c>
      <c r="E12">
        <v>0.326976629412155</v>
      </c>
      <c r="F12">
        <v>0.74368556154024601</v>
      </c>
      <c r="G12">
        <v>0.108602696417993</v>
      </c>
      <c r="H12">
        <v>0.31278474021504299</v>
      </c>
      <c r="I12">
        <v>0.347212259598495</v>
      </c>
      <c r="J12">
        <v>0.72843186128239001</v>
      </c>
      <c r="K12">
        <v>4.4887807549481101E-2</v>
      </c>
      <c r="L12">
        <v>0.31135626874218503</v>
      </c>
      <c r="M12">
        <v>0.14416863270753699</v>
      </c>
      <c r="N12">
        <v>0.88536730962181098</v>
      </c>
      <c r="O12">
        <v>0.110982131807829</v>
      </c>
      <c r="P12">
        <v>0.212337009827127</v>
      </c>
      <c r="Q12">
        <v>0.52266974983863601</v>
      </c>
      <c r="R12">
        <v>0.60120409267461905</v>
      </c>
      <c r="T12" t="str">
        <f t="shared" si="0"/>
        <v/>
      </c>
      <c r="U12" t="str">
        <f t="shared" si="1"/>
        <v/>
      </c>
      <c r="V12" t="str">
        <f t="shared" si="2"/>
        <v/>
      </c>
      <c r="W12" t="str">
        <f t="shared" si="3"/>
        <v/>
      </c>
    </row>
    <row r="13" spans="1:23" x14ac:dyDescent="0.25">
      <c r="A13">
        <v>12</v>
      </c>
      <c r="B13" t="s">
        <v>31</v>
      </c>
      <c r="C13">
        <v>-4.2332617915604498E-2</v>
      </c>
      <c r="D13">
        <v>1.6959043844419899E-2</v>
      </c>
      <c r="E13">
        <v>-2.4961677264330699</v>
      </c>
      <c r="F13">
        <v>1.2554322431451799E-2</v>
      </c>
      <c r="G13">
        <v>-2.2214185053588201E-3</v>
      </c>
      <c r="H13">
        <v>2.5165429428359299E-2</v>
      </c>
      <c r="I13">
        <v>-8.8272624621119206E-2</v>
      </c>
      <c r="J13">
        <v>0.92965999638986296</v>
      </c>
      <c r="K13">
        <v>-7.9227092776939498E-2</v>
      </c>
      <c r="L13">
        <v>2.4245343895043101E-2</v>
      </c>
      <c r="M13">
        <v>-3.26772402651451</v>
      </c>
      <c r="N13">
        <v>1.0841602523229E-3</v>
      </c>
      <c r="O13">
        <v>-4.0305021250788602E-2</v>
      </c>
      <c r="P13">
        <v>1.67350068990294E-2</v>
      </c>
      <c r="Q13">
        <v>-2.4084257325956799</v>
      </c>
      <c r="R13">
        <v>1.60214856593494E-2</v>
      </c>
      <c r="T13" t="str">
        <f t="shared" si="0"/>
        <v>*</v>
      </c>
      <c r="U13" t="str">
        <f t="shared" si="1"/>
        <v/>
      </c>
      <c r="V13" t="str">
        <f t="shared" si="2"/>
        <v>**</v>
      </c>
      <c r="W13" t="str">
        <f t="shared" si="3"/>
        <v>*</v>
      </c>
    </row>
    <row r="14" spans="1:23" x14ac:dyDescent="0.25">
      <c r="A14">
        <v>13</v>
      </c>
      <c r="B14" t="s">
        <v>503</v>
      </c>
      <c r="C14">
        <v>-4.7920981305276E-2</v>
      </c>
      <c r="D14">
        <v>6.6743527913877193E-2</v>
      </c>
      <c r="E14">
        <v>-0.71798693900494903</v>
      </c>
      <c r="F14">
        <v>0.47276534011352001</v>
      </c>
      <c r="G14">
        <v>-7.6276446879819604E-2</v>
      </c>
      <c r="H14">
        <v>9.8627768937436994E-2</v>
      </c>
      <c r="I14">
        <v>-0.77337698805905697</v>
      </c>
      <c r="J14">
        <v>0.43929930477066997</v>
      </c>
      <c r="K14">
        <v>-5.4156665576854902E-3</v>
      </c>
      <c r="L14">
        <v>9.4929209634630501E-2</v>
      </c>
      <c r="M14">
        <v>-5.7049527521925499E-2</v>
      </c>
      <c r="N14">
        <v>0.95450574209704497</v>
      </c>
      <c r="O14">
        <v>-4.2374027864765199E-2</v>
      </c>
      <c r="P14">
        <v>6.5872979771824602E-2</v>
      </c>
      <c r="Q14">
        <v>-0.64326872735290397</v>
      </c>
      <c r="R14">
        <v>0.52004974460490705</v>
      </c>
      <c r="T14" t="str">
        <f t="shared" si="0"/>
        <v/>
      </c>
      <c r="U14" t="str">
        <f t="shared" si="1"/>
        <v/>
      </c>
      <c r="V14" t="str">
        <f t="shared" si="2"/>
        <v/>
      </c>
      <c r="W14" t="str">
        <f t="shared" si="3"/>
        <v/>
      </c>
    </row>
    <row r="15" spans="1:23" x14ac:dyDescent="0.25">
      <c r="A15">
        <v>14</v>
      </c>
      <c r="B15" t="s">
        <v>504</v>
      </c>
      <c r="C15">
        <v>2.6074097907738601E-2</v>
      </c>
      <c r="D15">
        <v>9.2107778466511803E-2</v>
      </c>
      <c r="E15">
        <v>0.28308247513773799</v>
      </c>
      <c r="F15">
        <v>0.77711361519132005</v>
      </c>
      <c r="G15">
        <v>3.4604410735931498E-2</v>
      </c>
      <c r="H15">
        <v>0.16496788788653999</v>
      </c>
      <c r="I15">
        <v>0.20976452556470501</v>
      </c>
      <c r="J15">
        <v>0.83385146154901602</v>
      </c>
      <c r="K15">
        <v>4.7477989935295999E-2</v>
      </c>
      <c r="L15">
        <v>0.116197986342712</v>
      </c>
      <c r="M15">
        <v>0.40859563431043699</v>
      </c>
      <c r="N15">
        <v>0.68283643501422597</v>
      </c>
      <c r="O15">
        <v>-7.1981688232922499E-3</v>
      </c>
      <c r="P15">
        <v>9.1002289936239406E-2</v>
      </c>
      <c r="Q15">
        <v>-7.9098765847932295E-2</v>
      </c>
      <c r="R15">
        <v>0.93695406514996105</v>
      </c>
      <c r="T15" t="str">
        <f t="shared" si="0"/>
        <v/>
      </c>
      <c r="U15" t="str">
        <f t="shared" si="1"/>
        <v/>
      </c>
      <c r="V15" t="str">
        <f t="shared" si="2"/>
        <v/>
      </c>
      <c r="W15" t="str">
        <f t="shared" si="3"/>
        <v/>
      </c>
    </row>
    <row r="16" spans="1:23" x14ac:dyDescent="0.25">
      <c r="A16">
        <v>15</v>
      </c>
      <c r="B16" t="s">
        <v>505</v>
      </c>
      <c r="C16">
        <v>-5.8285536986794E-2</v>
      </c>
      <c r="D16">
        <v>7.4979557195914995E-2</v>
      </c>
      <c r="E16">
        <v>-0.77735237665513301</v>
      </c>
      <c r="F16">
        <v>0.436950901371218</v>
      </c>
      <c r="G16">
        <v>-7.5160117412621796E-2</v>
      </c>
      <c r="H16">
        <v>0.11888236856616601</v>
      </c>
      <c r="I16">
        <v>-0.63222257698197104</v>
      </c>
      <c r="J16">
        <v>0.52724144657480099</v>
      </c>
      <c r="K16">
        <v>-2.4855978787078001E-2</v>
      </c>
      <c r="L16">
        <v>0.100762659284291</v>
      </c>
      <c r="M16">
        <v>-0.24667847160473999</v>
      </c>
      <c r="N16">
        <v>0.80515706894625605</v>
      </c>
      <c r="O16">
        <v>-6.3890089187992993E-2</v>
      </c>
      <c r="P16">
        <v>7.4132826157941797E-2</v>
      </c>
      <c r="Q16">
        <v>-0.86183263878101202</v>
      </c>
      <c r="R16">
        <v>0.388779621359712</v>
      </c>
      <c r="T16" t="str">
        <f t="shared" si="0"/>
        <v/>
      </c>
      <c r="U16" t="str">
        <f t="shared" si="1"/>
        <v/>
      </c>
      <c r="V16" t="str">
        <f t="shared" si="2"/>
        <v/>
      </c>
      <c r="W16" t="str">
        <f t="shared" si="3"/>
        <v/>
      </c>
    </row>
    <row r="17" spans="1:23" x14ac:dyDescent="0.25">
      <c r="A17">
        <v>16</v>
      </c>
      <c r="B17" t="s">
        <v>173</v>
      </c>
      <c r="C17">
        <v>-6.9681794847440401E-2</v>
      </c>
      <c r="D17">
        <v>8.2069627985082799E-2</v>
      </c>
      <c r="E17">
        <v>-0.84905703313418202</v>
      </c>
      <c r="F17">
        <v>0.39584955740077798</v>
      </c>
      <c r="G17">
        <v>-0.12315267739661501</v>
      </c>
      <c r="H17">
        <v>0.121904002165794</v>
      </c>
      <c r="I17">
        <v>-1.0102431028402299</v>
      </c>
      <c r="J17">
        <v>0.31237883323680798</v>
      </c>
      <c r="K17">
        <v>-1.28085691185567E-2</v>
      </c>
      <c r="L17">
        <v>0.115921136487858</v>
      </c>
      <c r="M17">
        <v>-0.11049381938986</v>
      </c>
      <c r="N17">
        <v>0.91201775127028295</v>
      </c>
      <c r="O17">
        <v>-4.9126825045400897E-2</v>
      </c>
      <c r="P17">
        <v>8.0914770425818003E-2</v>
      </c>
      <c r="Q17">
        <v>-0.60714285892264896</v>
      </c>
      <c r="R17">
        <v>0.54375610939445296</v>
      </c>
      <c r="T17" t="str">
        <f t="shared" si="0"/>
        <v/>
      </c>
      <c r="U17" t="str">
        <f t="shared" si="1"/>
        <v/>
      </c>
      <c r="V17" t="str">
        <f t="shared" si="2"/>
        <v/>
      </c>
      <c r="W17" t="str">
        <f t="shared" si="3"/>
        <v/>
      </c>
    </row>
    <row r="18" spans="1:23" x14ac:dyDescent="0.25">
      <c r="A18">
        <v>17</v>
      </c>
      <c r="B18" t="s">
        <v>32</v>
      </c>
      <c r="C18">
        <v>2.4577506043644701E-2</v>
      </c>
      <c r="D18">
        <v>3.3563891013268801E-2</v>
      </c>
      <c r="E18">
        <v>0.73226033399788004</v>
      </c>
      <c r="F18">
        <v>0.464009684982299</v>
      </c>
      <c r="G18">
        <v>2.98896609393292E-2</v>
      </c>
      <c r="H18">
        <v>4.5828333381672602E-2</v>
      </c>
      <c r="I18">
        <v>0.65220920626545198</v>
      </c>
      <c r="J18">
        <v>0.51426622175258996</v>
      </c>
      <c r="K18">
        <v>6.0092440917211701E-3</v>
      </c>
      <c r="L18">
        <v>5.4323763615040703E-2</v>
      </c>
      <c r="M18">
        <v>0.11061906782278599</v>
      </c>
      <c r="N18">
        <v>0.91191842634877895</v>
      </c>
      <c r="O18">
        <v>2.9461452614560998E-2</v>
      </c>
      <c r="P18">
        <v>3.2992669439084202E-2</v>
      </c>
      <c r="Q18">
        <v>0.89296965403047901</v>
      </c>
      <c r="R18">
        <v>0.37187342377944799</v>
      </c>
      <c r="T18" t="str">
        <f t="shared" si="0"/>
        <v/>
      </c>
      <c r="U18" t="str">
        <f t="shared" si="1"/>
        <v/>
      </c>
      <c r="V18" t="str">
        <f t="shared" si="2"/>
        <v/>
      </c>
      <c r="W18" t="str">
        <f t="shared" si="3"/>
        <v/>
      </c>
    </row>
    <row r="19" spans="1:23" x14ac:dyDescent="0.25">
      <c r="A19">
        <v>18</v>
      </c>
      <c r="B19" t="s">
        <v>33</v>
      </c>
      <c r="C19">
        <v>1.4323095527839599E-2</v>
      </c>
      <c r="D19">
        <v>8.9744674924534095E-3</v>
      </c>
      <c r="E19">
        <v>1.5959827744524999</v>
      </c>
      <c r="F19">
        <v>0.110492639241031</v>
      </c>
      <c r="G19">
        <v>2.3750966045351801E-2</v>
      </c>
      <c r="H19">
        <v>1.6054846633823502E-2</v>
      </c>
      <c r="I19">
        <v>1.4793642435247301</v>
      </c>
      <c r="J19">
        <v>0.13904299121772701</v>
      </c>
      <c r="K19">
        <v>1.0210821960356799E-2</v>
      </c>
      <c r="L19">
        <v>1.1109390509365401E-2</v>
      </c>
      <c r="M19">
        <v>0.91911630541287004</v>
      </c>
      <c r="N19">
        <v>0.35803474151896703</v>
      </c>
      <c r="O19">
        <v>1.21981950973577E-2</v>
      </c>
      <c r="P19">
        <v>8.8475897890009595E-3</v>
      </c>
      <c r="Q19">
        <v>1.3787026058240299</v>
      </c>
      <c r="R19">
        <v>0.16798646575288601</v>
      </c>
      <c r="T19" t="str">
        <f t="shared" si="0"/>
        <v/>
      </c>
      <c r="U19" t="str">
        <f t="shared" si="1"/>
        <v/>
      </c>
      <c r="V19" t="str">
        <f t="shared" si="2"/>
        <v/>
      </c>
      <c r="W19" t="str">
        <f t="shared" si="3"/>
        <v/>
      </c>
    </row>
    <row r="20" spans="1:23" x14ac:dyDescent="0.25">
      <c r="A20">
        <v>19</v>
      </c>
      <c r="B20" t="s">
        <v>118</v>
      </c>
      <c r="C20">
        <v>-1.0536703404124799E-2</v>
      </c>
      <c r="D20">
        <v>1.35788218196879E-2</v>
      </c>
      <c r="E20">
        <v>-0.77596595227780696</v>
      </c>
      <c r="F20">
        <v>0.43776908942774201</v>
      </c>
      <c r="G20">
        <v>-5.6588250113253497E-3</v>
      </c>
      <c r="H20">
        <v>1.9895559511451898E-2</v>
      </c>
      <c r="I20">
        <v>-0.28442653286871</v>
      </c>
      <c r="J20">
        <v>0.77608352798535296</v>
      </c>
      <c r="K20">
        <v>-1.95221511232604E-2</v>
      </c>
      <c r="L20">
        <v>1.96653356167245E-2</v>
      </c>
      <c r="M20">
        <v>-0.99271893974988801</v>
      </c>
      <c r="N20">
        <v>0.32084694239426098</v>
      </c>
      <c r="O20">
        <v>-1.0040425036038299E-2</v>
      </c>
      <c r="P20">
        <v>1.3420068409055699E-2</v>
      </c>
      <c r="Q20">
        <v>-0.74816496682409594</v>
      </c>
      <c r="R20">
        <v>0.45436065936448999</v>
      </c>
      <c r="T20" t="str">
        <f t="shared" si="0"/>
        <v/>
      </c>
      <c r="U20" t="str">
        <f t="shared" si="1"/>
        <v/>
      </c>
      <c r="V20" t="str">
        <f t="shared" si="2"/>
        <v/>
      </c>
      <c r="W20" t="str">
        <f t="shared" si="3"/>
        <v/>
      </c>
    </row>
    <row r="21" spans="1:23" x14ac:dyDescent="0.25">
      <c r="A21">
        <v>20</v>
      </c>
      <c r="B21" t="s">
        <v>34</v>
      </c>
      <c r="C21">
        <v>3.9655697973015698E-3</v>
      </c>
      <c r="D21">
        <v>1.14746854317894E-3</v>
      </c>
      <c r="E21">
        <v>3.4559289846110999</v>
      </c>
      <c r="F21">
        <v>5.48399782844067E-4</v>
      </c>
      <c r="G21">
        <v>4.6377987962559399E-3</v>
      </c>
      <c r="H21">
        <v>1.7611567550358E-3</v>
      </c>
      <c r="I21">
        <v>2.6333821694149302</v>
      </c>
      <c r="J21">
        <v>8.4539163516369597E-3</v>
      </c>
      <c r="K21">
        <v>3.6291540492742998E-3</v>
      </c>
      <c r="L21">
        <v>1.56740033190588E-3</v>
      </c>
      <c r="M21">
        <v>2.31539701466148</v>
      </c>
      <c r="N21">
        <v>2.05912147554526E-2</v>
      </c>
      <c r="O21">
        <v>4.1052432700179097E-3</v>
      </c>
      <c r="P21">
        <v>1.12822715692449E-3</v>
      </c>
      <c r="Q21">
        <v>3.6386673063327799</v>
      </c>
      <c r="R21">
        <v>2.7405256381934299E-4</v>
      </c>
      <c r="T21" t="str">
        <f t="shared" si="0"/>
        <v>***</v>
      </c>
      <c r="U21" t="str">
        <f t="shared" si="1"/>
        <v>**</v>
      </c>
      <c r="V21" t="str">
        <f t="shared" si="2"/>
        <v>*</v>
      </c>
      <c r="W21" t="str">
        <f t="shared" si="3"/>
        <v>***</v>
      </c>
    </row>
    <row r="22" spans="1:23" x14ac:dyDescent="0.25">
      <c r="A22">
        <v>21</v>
      </c>
      <c r="B22" t="s">
        <v>35</v>
      </c>
      <c r="C22">
        <v>-9.2404869803014303E-4</v>
      </c>
      <c r="D22">
        <v>4.6939184600152002E-4</v>
      </c>
      <c r="E22">
        <v>-1.9686083299093999</v>
      </c>
      <c r="F22">
        <v>4.8998085283270203E-2</v>
      </c>
      <c r="G22">
        <v>-7.9739809778348698E-4</v>
      </c>
      <c r="H22">
        <v>7.6216848554615398E-4</v>
      </c>
      <c r="I22">
        <v>-1.0462228666042099</v>
      </c>
      <c r="J22">
        <v>0.29545814783998098</v>
      </c>
      <c r="K22">
        <v>-8.1357000310443197E-4</v>
      </c>
      <c r="L22">
        <v>6.3004978712257495E-4</v>
      </c>
      <c r="M22">
        <v>-1.2912789111793701</v>
      </c>
      <c r="N22">
        <v>0.196606980600738</v>
      </c>
      <c r="O22">
        <v>-8.2409540709098695E-4</v>
      </c>
      <c r="P22">
        <v>4.4718471726937301E-4</v>
      </c>
      <c r="Q22">
        <v>-1.8428523499710101</v>
      </c>
      <c r="R22">
        <v>6.5350571028649704E-2</v>
      </c>
      <c r="T22" t="str">
        <f t="shared" si="0"/>
        <v>*</v>
      </c>
      <c r="U22" t="str">
        <f t="shared" si="1"/>
        <v/>
      </c>
      <c r="V22" t="str">
        <f t="shared" si="2"/>
        <v/>
      </c>
      <c r="W22" t="str">
        <f t="shared" si="3"/>
        <v>^</v>
      </c>
    </row>
    <row r="23" spans="1:23" x14ac:dyDescent="0.25">
      <c r="A23">
        <v>22</v>
      </c>
      <c r="B23" t="s">
        <v>36</v>
      </c>
      <c r="C23">
        <v>6.3778532200970696E-4</v>
      </c>
      <c r="D23">
        <v>2.7607119110990998E-4</v>
      </c>
      <c r="E23">
        <v>2.31022048858329</v>
      </c>
      <c r="F23">
        <v>2.0875950293097498E-2</v>
      </c>
      <c r="G23">
        <v>1.6572986686075501E-4</v>
      </c>
      <c r="H23">
        <v>4.2059268332453402E-4</v>
      </c>
      <c r="I23">
        <v>0.39403887283715899</v>
      </c>
      <c r="J23">
        <v>0.69355233976303798</v>
      </c>
      <c r="K23">
        <v>1.0860141932501799E-3</v>
      </c>
      <c r="L23">
        <v>3.8889562887143902E-4</v>
      </c>
      <c r="M23">
        <v>2.7925595265798</v>
      </c>
      <c r="N23">
        <v>5.2292845089607597E-3</v>
      </c>
      <c r="O23">
        <v>5.80276974394222E-4</v>
      </c>
      <c r="P23">
        <v>2.71348085619568E-4</v>
      </c>
      <c r="Q23">
        <v>2.1384966585236</v>
      </c>
      <c r="R23">
        <v>3.24764550419194E-2</v>
      </c>
      <c r="T23" t="str">
        <f t="shared" si="0"/>
        <v>*</v>
      </c>
      <c r="U23" t="str">
        <f t="shared" si="1"/>
        <v/>
      </c>
      <c r="V23" t="str">
        <f t="shared" si="2"/>
        <v>**</v>
      </c>
      <c r="W23" t="str">
        <f t="shared" si="3"/>
        <v>*</v>
      </c>
    </row>
    <row r="24" spans="1:23" x14ac:dyDescent="0.25">
      <c r="A24">
        <v>23</v>
      </c>
      <c r="B24" t="s">
        <v>37</v>
      </c>
      <c r="C24">
        <v>-2.8250666847237399E-2</v>
      </c>
      <c r="D24">
        <v>5.0923501949732899E-2</v>
      </c>
      <c r="E24">
        <v>-0.55476677301423405</v>
      </c>
      <c r="F24">
        <v>0.57905419699113303</v>
      </c>
      <c r="G24">
        <v>6.31182400476855E-2</v>
      </c>
      <c r="H24">
        <v>7.2464490771289594E-2</v>
      </c>
      <c r="I24">
        <v>0.87102302625567996</v>
      </c>
      <c r="J24">
        <v>0.38374158057347202</v>
      </c>
      <c r="K24">
        <v>-0.128641292505458</v>
      </c>
      <c r="L24">
        <v>7.50917699760313E-2</v>
      </c>
      <c r="M24">
        <v>-1.7131210590257699</v>
      </c>
      <c r="N24">
        <v>8.6690270522954693E-2</v>
      </c>
      <c r="O24">
        <v>-3.6843260821948602E-2</v>
      </c>
      <c r="P24">
        <v>5.03011722294293E-2</v>
      </c>
      <c r="Q24">
        <v>-0.73245332442556998</v>
      </c>
      <c r="R24">
        <v>0.46389192176514399</v>
      </c>
      <c r="T24" t="str">
        <f t="shared" si="0"/>
        <v/>
      </c>
      <c r="U24" t="str">
        <f t="shared" si="1"/>
        <v/>
      </c>
      <c r="V24" t="str">
        <f t="shared" si="2"/>
        <v>^</v>
      </c>
      <c r="W24" t="str">
        <f t="shared" si="3"/>
        <v/>
      </c>
    </row>
    <row r="25" spans="1:23" x14ac:dyDescent="0.25">
      <c r="A25">
        <v>24</v>
      </c>
      <c r="B25" t="s">
        <v>38</v>
      </c>
      <c r="C25">
        <v>-8.2924417853527194E-2</v>
      </c>
      <c r="D25">
        <v>7.6448003926824395E-2</v>
      </c>
      <c r="E25">
        <v>-1.08471658635982</v>
      </c>
      <c r="F25">
        <v>0.27804719939985101</v>
      </c>
      <c r="G25">
        <v>2.69788784612187E-2</v>
      </c>
      <c r="H25">
        <v>0.107214947422495</v>
      </c>
      <c r="I25">
        <v>0.25163355585956398</v>
      </c>
      <c r="J25">
        <v>0.80132431918132296</v>
      </c>
      <c r="K25">
        <v>-0.207364045315312</v>
      </c>
      <c r="L25">
        <v>0.114259388542505</v>
      </c>
      <c r="M25">
        <v>-1.81485344846015</v>
      </c>
      <c r="N25">
        <v>6.95464340473953E-2</v>
      </c>
      <c r="O25">
        <v>-7.54739572800745E-2</v>
      </c>
      <c r="P25">
        <v>7.5488977237484697E-2</v>
      </c>
      <c r="Q25">
        <v>-0.99980103111791996</v>
      </c>
      <c r="R25">
        <v>0.317406806731307</v>
      </c>
      <c r="T25" t="str">
        <f t="shared" si="0"/>
        <v/>
      </c>
      <c r="U25" t="str">
        <f t="shared" si="1"/>
        <v/>
      </c>
      <c r="V25" t="str">
        <f t="shared" si="2"/>
        <v>^</v>
      </c>
      <c r="W25" t="str">
        <f t="shared" si="3"/>
        <v/>
      </c>
    </row>
    <row r="26" spans="1:23" x14ac:dyDescent="0.25">
      <c r="A26">
        <v>25</v>
      </c>
      <c r="B26" t="s">
        <v>40</v>
      </c>
      <c r="C26">
        <v>-0.39055692748507598</v>
      </c>
      <c r="D26">
        <v>7.8936010061571096E-2</v>
      </c>
      <c r="E26">
        <v>-4.9477662625769403</v>
      </c>
      <c r="F26" s="1">
        <v>7.5069976445866004E-7</v>
      </c>
      <c r="G26">
        <v>-0.38817771433252202</v>
      </c>
      <c r="H26">
        <v>0.115768831068999</v>
      </c>
      <c r="I26">
        <v>-3.35304166715793</v>
      </c>
      <c r="J26">
        <v>7.9928672789506699E-4</v>
      </c>
      <c r="K26">
        <v>-0.349289862473039</v>
      </c>
      <c r="L26">
        <v>0.112758570243871</v>
      </c>
      <c r="M26">
        <v>-3.0976790652595501</v>
      </c>
      <c r="N26">
        <v>1.95042524373928E-3</v>
      </c>
      <c r="O26">
        <v>-0.39624679607910201</v>
      </c>
      <c r="P26">
        <v>7.7903421572687898E-2</v>
      </c>
      <c r="Q26">
        <v>-5.08638501467337</v>
      </c>
      <c r="R26" s="1">
        <v>3.6495281157318002E-7</v>
      </c>
      <c r="T26" t="str">
        <f t="shared" si="0"/>
        <v>***</v>
      </c>
      <c r="U26" t="str">
        <f t="shared" si="1"/>
        <v>***</v>
      </c>
      <c r="V26" t="str">
        <f t="shared" si="2"/>
        <v>**</v>
      </c>
      <c r="W26" t="str">
        <f t="shared" si="3"/>
        <v>***</v>
      </c>
    </row>
    <row r="27" spans="1:23" x14ac:dyDescent="0.25">
      <c r="A27">
        <v>26</v>
      </c>
      <c r="B27" t="s">
        <v>41</v>
      </c>
      <c r="C27">
        <v>-1.7094980517778802E-2</v>
      </c>
      <c r="D27">
        <v>6.0714514733978597E-2</v>
      </c>
      <c r="E27">
        <v>-0.28156332291677999</v>
      </c>
      <c r="F27">
        <v>0.77827836683056295</v>
      </c>
      <c r="G27">
        <v>0.113245334545097</v>
      </c>
      <c r="H27">
        <v>8.9283994351626594E-2</v>
      </c>
      <c r="I27">
        <v>1.2683721798904299</v>
      </c>
      <c r="J27">
        <v>0.20466507169092299</v>
      </c>
      <c r="K27">
        <v>-0.10498222272046499</v>
      </c>
      <c r="L27">
        <v>8.7498202165238501E-2</v>
      </c>
      <c r="M27">
        <v>-1.1998214834426899</v>
      </c>
      <c r="N27">
        <v>0.23020867872162701</v>
      </c>
      <c r="O27">
        <v>-2.65928140739961E-2</v>
      </c>
      <c r="P27">
        <v>5.9885974291525403E-2</v>
      </c>
      <c r="Q27">
        <v>-0.44405746735524598</v>
      </c>
      <c r="R27">
        <v>0.657001036096444</v>
      </c>
      <c r="T27" t="str">
        <f t="shared" si="0"/>
        <v/>
      </c>
      <c r="U27" t="str">
        <f t="shared" si="1"/>
        <v/>
      </c>
      <c r="V27" t="str">
        <f t="shared" si="2"/>
        <v/>
      </c>
      <c r="W27" t="str">
        <f t="shared" si="3"/>
        <v/>
      </c>
    </row>
    <row r="28" spans="1:23" x14ac:dyDescent="0.25">
      <c r="A28">
        <v>27</v>
      </c>
      <c r="B28" t="s">
        <v>39</v>
      </c>
      <c r="C28">
        <v>-7.7358834904997203E-2</v>
      </c>
      <c r="D28">
        <v>9.2518166022707904E-2</v>
      </c>
      <c r="E28">
        <v>-0.83614751816427102</v>
      </c>
      <c r="F28">
        <v>0.40307191885044102</v>
      </c>
      <c r="G28">
        <v>0.11535549645981399</v>
      </c>
      <c r="H28">
        <v>0.13894279431829201</v>
      </c>
      <c r="I28">
        <v>0.83023734354698997</v>
      </c>
      <c r="J28">
        <v>0.406404605451887</v>
      </c>
      <c r="K28">
        <v>-0.19664174443197499</v>
      </c>
      <c r="L28">
        <v>0.13077055102652699</v>
      </c>
      <c r="M28">
        <v>-1.50371580518985</v>
      </c>
      <c r="N28">
        <v>0.132654557873017</v>
      </c>
      <c r="O28">
        <v>-6.9613192914067298E-2</v>
      </c>
      <c r="P28">
        <v>9.1251822703369498E-2</v>
      </c>
      <c r="Q28">
        <v>-0.76286906772654295</v>
      </c>
      <c r="R28">
        <v>0.44554148525749598</v>
      </c>
      <c r="T28" t="str">
        <f t="shared" si="0"/>
        <v/>
      </c>
      <c r="U28" t="str">
        <f t="shared" si="1"/>
        <v/>
      </c>
      <c r="V28" t="str">
        <f t="shared" si="2"/>
        <v/>
      </c>
      <c r="W28" t="str">
        <f t="shared" si="3"/>
        <v/>
      </c>
    </row>
    <row r="29" spans="1:23" x14ac:dyDescent="0.25">
      <c r="A29">
        <v>28</v>
      </c>
      <c r="B29" t="s">
        <v>43</v>
      </c>
      <c r="C29">
        <v>-7.5688900087917094E-2</v>
      </c>
      <c r="D29">
        <v>1.6557888566357402E-2</v>
      </c>
      <c r="E29">
        <v>-4.5711685873827603</v>
      </c>
      <c r="F29" s="1">
        <v>4.8501187807999704E-6</v>
      </c>
      <c r="G29">
        <v>-8.2476373716496396E-2</v>
      </c>
      <c r="H29">
        <v>2.5129178891103401E-2</v>
      </c>
      <c r="I29">
        <v>-3.2820958485713101</v>
      </c>
      <c r="J29">
        <v>1.0303857425827199E-3</v>
      </c>
      <c r="K29">
        <v>-7.6248755017231704E-2</v>
      </c>
      <c r="L29">
        <v>2.31251195862422E-2</v>
      </c>
      <c r="M29">
        <v>-3.2972264092676999</v>
      </c>
      <c r="N29">
        <v>9.7644753822471303E-4</v>
      </c>
      <c r="O29">
        <v>-7.5421554172109398E-2</v>
      </c>
      <c r="P29">
        <v>1.6355470550752701E-2</v>
      </c>
      <c r="Q29">
        <v>-4.6113961648531303</v>
      </c>
      <c r="R29" s="1">
        <v>3.99973436660966E-6</v>
      </c>
      <c r="T29" t="str">
        <f t="shared" si="0"/>
        <v>***</v>
      </c>
      <c r="U29" t="str">
        <f t="shared" si="1"/>
        <v>**</v>
      </c>
      <c r="V29" t="str">
        <f t="shared" si="2"/>
        <v>***</v>
      </c>
      <c r="W29" t="str">
        <f t="shared" si="3"/>
        <v>***</v>
      </c>
    </row>
    <row r="30" spans="1:23" x14ac:dyDescent="0.25">
      <c r="A30">
        <v>29</v>
      </c>
      <c r="B30" t="s">
        <v>44</v>
      </c>
      <c r="C30">
        <v>5.4141138157893898E-2</v>
      </c>
      <c r="D30">
        <v>5.1707177639531497E-2</v>
      </c>
      <c r="E30">
        <v>1.04707200488354</v>
      </c>
      <c r="F30">
        <v>0.295066369872794</v>
      </c>
      <c r="G30">
        <v>7.2851226603418806E-2</v>
      </c>
      <c r="H30">
        <v>8.5199227351890797E-2</v>
      </c>
      <c r="I30">
        <v>0.85506909942419895</v>
      </c>
      <c r="J30">
        <v>0.392512895092752</v>
      </c>
      <c r="K30">
        <v>3.5409566807638099E-2</v>
      </c>
      <c r="L30">
        <v>6.79635016298233E-2</v>
      </c>
      <c r="M30">
        <v>0.521008570166136</v>
      </c>
      <c r="N30">
        <v>0.60236080121338098</v>
      </c>
      <c r="O30">
        <v>7.3084145098508094E-2</v>
      </c>
      <c r="P30">
        <v>5.0728805868392401E-2</v>
      </c>
      <c r="Q30">
        <v>1.4406833326239299</v>
      </c>
      <c r="R30">
        <v>0.14967416575154399</v>
      </c>
      <c r="T30" t="str">
        <f t="shared" si="0"/>
        <v/>
      </c>
      <c r="U30" t="str">
        <f t="shared" si="1"/>
        <v/>
      </c>
      <c r="V30" t="str">
        <f t="shared" si="2"/>
        <v/>
      </c>
      <c r="W30" t="str">
        <f t="shared" si="3"/>
        <v/>
      </c>
    </row>
    <row r="31" spans="1:23" x14ac:dyDescent="0.25">
      <c r="A31">
        <v>30</v>
      </c>
      <c r="B31" t="s">
        <v>131</v>
      </c>
      <c r="C31">
        <v>1.55712688173208</v>
      </c>
      <c r="D31">
        <v>0.52656812705169398</v>
      </c>
      <c r="E31">
        <v>2.9571233079574899</v>
      </c>
      <c r="F31">
        <v>3.10523909969987E-3</v>
      </c>
      <c r="G31">
        <v>20.457463589476099</v>
      </c>
      <c r="H31">
        <v>3956.1458030738499</v>
      </c>
      <c r="I31">
        <v>5.1710590579298298E-3</v>
      </c>
      <c r="J31">
        <v>0.99587411020229999</v>
      </c>
      <c r="K31">
        <v>1.26900890157291</v>
      </c>
      <c r="L31">
        <v>0.58594947322533997</v>
      </c>
      <c r="M31">
        <v>2.1657309368121598</v>
      </c>
      <c r="N31">
        <v>3.0331753536477799E-2</v>
      </c>
      <c r="O31">
        <v>-0.13010048464125401</v>
      </c>
      <c r="P31">
        <v>5.70598224215597E-2</v>
      </c>
      <c r="Q31">
        <v>-2.2800716707470201</v>
      </c>
      <c r="R31">
        <v>2.2603438091897899E-2</v>
      </c>
      <c r="T31" t="str">
        <f t="shared" si="0"/>
        <v>**</v>
      </c>
      <c r="U31" t="str">
        <f t="shared" si="1"/>
        <v/>
      </c>
      <c r="V31" t="str">
        <f t="shared" si="2"/>
        <v>*</v>
      </c>
      <c r="W31" t="str">
        <f t="shared" si="3"/>
        <v>*</v>
      </c>
    </row>
    <row r="32" spans="1:23" x14ac:dyDescent="0.25">
      <c r="A32">
        <v>31</v>
      </c>
      <c r="B32" t="s">
        <v>145</v>
      </c>
      <c r="C32">
        <v>1.24562017761439</v>
      </c>
      <c r="D32">
        <v>0.60433597806416905</v>
      </c>
      <c r="E32">
        <v>2.06113854350424</v>
      </c>
      <c r="F32">
        <v>3.9289824592614798E-2</v>
      </c>
      <c r="G32">
        <v>20.816826069371999</v>
      </c>
      <c r="H32">
        <v>3956.1458322840299</v>
      </c>
      <c r="I32">
        <v>5.2618955296078497E-3</v>
      </c>
      <c r="J32">
        <v>0.99580163417011702</v>
      </c>
      <c r="K32">
        <v>0.634713764113368</v>
      </c>
      <c r="L32">
        <v>0.69697594329961998</v>
      </c>
      <c r="M32">
        <v>0.91066810872769799</v>
      </c>
      <c r="N32">
        <v>0.36247027233247803</v>
      </c>
      <c r="O32">
        <v>-0.45334744470016802</v>
      </c>
      <c r="P32">
        <v>0.29189200679520999</v>
      </c>
      <c r="Q32">
        <v>-1.55313415285892</v>
      </c>
      <c r="R32">
        <v>0.120391088369785</v>
      </c>
      <c r="T32" t="str">
        <f t="shared" si="0"/>
        <v>*</v>
      </c>
      <c r="U32" t="str">
        <f t="shared" si="1"/>
        <v/>
      </c>
      <c r="V32" t="str">
        <f t="shared" si="2"/>
        <v/>
      </c>
      <c r="W32" t="str">
        <f t="shared" si="3"/>
        <v/>
      </c>
    </row>
    <row r="33" spans="1:23" x14ac:dyDescent="0.25">
      <c r="A33">
        <v>32</v>
      </c>
      <c r="B33" t="s">
        <v>46</v>
      </c>
      <c r="C33">
        <v>1.5244528529764401</v>
      </c>
      <c r="D33">
        <v>0.552132000344977</v>
      </c>
      <c r="E33">
        <v>2.7610297030854101</v>
      </c>
      <c r="F33">
        <v>5.7619435766098799E-3</v>
      </c>
      <c r="G33">
        <v>20.363626098999902</v>
      </c>
      <c r="H33">
        <v>3956.1458107278099</v>
      </c>
      <c r="I33">
        <v>5.1473396263050199E-3</v>
      </c>
      <c r="J33">
        <v>0.99589303531871398</v>
      </c>
      <c r="K33">
        <v>1.3074074520588499</v>
      </c>
      <c r="L33">
        <v>0.63117216470959103</v>
      </c>
      <c r="M33">
        <v>2.0713959283365999</v>
      </c>
      <c r="N33">
        <v>3.8321811094276299E-2</v>
      </c>
      <c r="O33">
        <v>-0.23606859764329299</v>
      </c>
      <c r="P33">
        <v>0.16427601564418001</v>
      </c>
      <c r="Q33">
        <v>-1.4370241250227</v>
      </c>
      <c r="R33">
        <v>0.15071113869691799</v>
      </c>
      <c r="T33" t="str">
        <f t="shared" si="0"/>
        <v>**</v>
      </c>
      <c r="U33" t="str">
        <f t="shared" si="1"/>
        <v/>
      </c>
      <c r="V33" t="str">
        <f t="shared" si="2"/>
        <v>*</v>
      </c>
      <c r="W33" t="str">
        <f t="shared" si="3"/>
        <v/>
      </c>
    </row>
    <row r="34" spans="1:23" x14ac:dyDescent="0.25">
      <c r="A34">
        <v>33</v>
      </c>
      <c r="B34" t="s">
        <v>129</v>
      </c>
      <c r="C34">
        <v>1.1533780812557</v>
      </c>
      <c r="D34">
        <v>0.57288771902735802</v>
      </c>
      <c r="E34">
        <v>2.01327073866043</v>
      </c>
      <c r="F34">
        <v>4.40861549481135E-2</v>
      </c>
      <c r="G34">
        <v>19.824413458956201</v>
      </c>
      <c r="H34">
        <v>3956.1458155606801</v>
      </c>
      <c r="I34">
        <v>5.01104215647993E-3</v>
      </c>
      <c r="J34">
        <v>0.99600178356271696</v>
      </c>
      <c r="K34">
        <v>0.93980817314848197</v>
      </c>
      <c r="L34">
        <v>0.66132226333589295</v>
      </c>
      <c r="M34">
        <v>1.42110469471847</v>
      </c>
      <c r="N34">
        <v>0.15528632538301201</v>
      </c>
      <c r="O34">
        <v>-0.51224421388697405</v>
      </c>
      <c r="P34">
        <v>0.20737760779785</v>
      </c>
      <c r="Q34">
        <v>-2.4701037847167502</v>
      </c>
      <c r="R34">
        <v>1.3507385772673901E-2</v>
      </c>
      <c r="T34" t="str">
        <f t="shared" si="0"/>
        <v>*</v>
      </c>
      <c r="U34" t="str">
        <f t="shared" si="1"/>
        <v/>
      </c>
      <c r="V34" t="str">
        <f t="shared" si="2"/>
        <v/>
      </c>
      <c r="W34" t="str">
        <f t="shared" si="3"/>
        <v>*</v>
      </c>
    </row>
    <row r="35" spans="1:23" x14ac:dyDescent="0.25">
      <c r="A35">
        <v>34</v>
      </c>
      <c r="B35" t="s">
        <v>130</v>
      </c>
      <c r="C35">
        <v>1.1158297541167399</v>
      </c>
      <c r="D35">
        <v>0.56997270583696302</v>
      </c>
      <c r="E35">
        <v>1.95768980284455</v>
      </c>
      <c r="F35">
        <v>5.0266422509811899E-2</v>
      </c>
      <c r="G35">
        <v>20.455411174315199</v>
      </c>
      <c r="H35">
        <v>3956.14582339343</v>
      </c>
      <c r="I35">
        <v>5.1705402397855304E-3</v>
      </c>
      <c r="J35">
        <v>0.99587452415375299</v>
      </c>
      <c r="K35">
        <v>0.56089570362966401</v>
      </c>
      <c r="L35">
        <v>0.64323414934633405</v>
      </c>
      <c r="M35">
        <v>0.87199304359020102</v>
      </c>
      <c r="N35">
        <v>0.38321217254630702</v>
      </c>
      <c r="O35">
        <v>-0.53830484339324403</v>
      </c>
      <c r="P35">
        <v>0.212770179734357</v>
      </c>
      <c r="Q35">
        <v>-2.52998255707316</v>
      </c>
      <c r="R35">
        <v>1.14068197287941E-2</v>
      </c>
      <c r="T35" t="str">
        <f t="shared" si="0"/>
        <v>^</v>
      </c>
      <c r="U35" t="str">
        <f t="shared" si="1"/>
        <v/>
      </c>
      <c r="V35" t="str">
        <f t="shared" si="2"/>
        <v/>
      </c>
      <c r="W35" t="str">
        <f t="shared" si="3"/>
        <v>*</v>
      </c>
    </row>
    <row r="36" spans="1:23" x14ac:dyDescent="0.25">
      <c r="A36">
        <v>35</v>
      </c>
      <c r="B36" t="s">
        <v>45</v>
      </c>
      <c r="C36">
        <v>1.9561907788469499</v>
      </c>
      <c r="D36">
        <v>0.685108738138965</v>
      </c>
      <c r="E36">
        <v>2.8552997063805701</v>
      </c>
      <c r="F36">
        <v>4.2996233452968699E-3</v>
      </c>
      <c r="G36">
        <v>20.371023670345298</v>
      </c>
      <c r="H36">
        <v>3956.14588498077</v>
      </c>
      <c r="I36">
        <v>5.1492094231616803E-3</v>
      </c>
      <c r="J36">
        <v>0.99589154345644104</v>
      </c>
      <c r="K36">
        <v>1.81621281877656</v>
      </c>
      <c r="L36">
        <v>0.79380340793901505</v>
      </c>
      <c r="M36">
        <v>2.2879881852511401</v>
      </c>
      <c r="N36">
        <v>2.21382091639135E-2</v>
      </c>
      <c r="O36">
        <v>0.33241098336854202</v>
      </c>
      <c r="P36">
        <v>0.43293900281285402</v>
      </c>
      <c r="Q36">
        <v>0.76780096320458402</v>
      </c>
      <c r="R36">
        <v>0.44260544219700398</v>
      </c>
      <c r="T36" t="str">
        <f t="shared" si="0"/>
        <v>**</v>
      </c>
      <c r="U36" t="str">
        <f t="shared" si="1"/>
        <v/>
      </c>
      <c r="V36" t="str">
        <f t="shared" si="2"/>
        <v>*</v>
      </c>
      <c r="W36" t="str">
        <f t="shared" si="3"/>
        <v/>
      </c>
    </row>
    <row r="37" spans="1:23" x14ac:dyDescent="0.25">
      <c r="A37">
        <v>36</v>
      </c>
      <c r="B37" t="s">
        <v>106</v>
      </c>
      <c r="C37">
        <v>0.15370128718485801</v>
      </c>
      <c r="D37">
        <v>0.15743577643342499</v>
      </c>
      <c r="E37">
        <v>0.97627928458722402</v>
      </c>
      <c r="F37">
        <v>0.328926082657857</v>
      </c>
      <c r="G37">
        <v>-3.6131236712726097E-2</v>
      </c>
      <c r="H37">
        <v>0.28170347117920402</v>
      </c>
      <c r="I37">
        <v>-0.12825982073093301</v>
      </c>
      <c r="J37">
        <v>0.89794336083437098</v>
      </c>
      <c r="K37">
        <v>0.13779594169888601</v>
      </c>
      <c r="L37">
        <v>0.201671478975326</v>
      </c>
      <c r="M37">
        <v>0.683269356673609</v>
      </c>
      <c r="N37">
        <v>0.49443665370901602</v>
      </c>
      <c r="O37" t="s">
        <v>170</v>
      </c>
      <c r="P37" t="s">
        <v>170</v>
      </c>
      <c r="Q37" t="s">
        <v>170</v>
      </c>
      <c r="R37" t="s">
        <v>170</v>
      </c>
      <c r="T37" t="str">
        <f t="shared" si="0"/>
        <v/>
      </c>
      <c r="U37" t="str">
        <f t="shared" si="1"/>
        <v/>
      </c>
      <c r="V37" t="str">
        <f t="shared" si="2"/>
        <v/>
      </c>
      <c r="W37" t="str">
        <f t="shared" si="3"/>
        <v/>
      </c>
    </row>
    <row r="38" spans="1:23" x14ac:dyDescent="0.25">
      <c r="A38">
        <v>37</v>
      </c>
      <c r="B38" t="s">
        <v>47</v>
      </c>
      <c r="C38">
        <v>-0.95345325708297102</v>
      </c>
      <c r="D38">
        <v>0.64552930049360302</v>
      </c>
      <c r="E38">
        <v>-1.4770100386673599</v>
      </c>
      <c r="F38">
        <v>0.13967294636258801</v>
      </c>
      <c r="G38">
        <v>-2.3193230120255599</v>
      </c>
      <c r="H38">
        <v>1.7189576527472501</v>
      </c>
      <c r="I38">
        <v>-1.3492612853602299</v>
      </c>
      <c r="J38">
        <v>0.17725305606973699</v>
      </c>
      <c r="K38">
        <v>-0.66229876581771197</v>
      </c>
      <c r="L38">
        <v>0.84795558282035299</v>
      </c>
      <c r="M38">
        <v>-0.78105360615100305</v>
      </c>
      <c r="N38">
        <v>0.43477096686604799</v>
      </c>
      <c r="O38" t="s">
        <v>170</v>
      </c>
      <c r="P38" t="s">
        <v>170</v>
      </c>
      <c r="Q38" t="s">
        <v>170</v>
      </c>
      <c r="R38" t="s">
        <v>170</v>
      </c>
      <c r="T38" t="str">
        <f t="shared" si="0"/>
        <v/>
      </c>
      <c r="U38" t="str">
        <f t="shared" si="1"/>
        <v/>
      </c>
      <c r="V38" t="str">
        <f t="shared" si="2"/>
        <v/>
      </c>
      <c r="W38" t="str">
        <f t="shared" si="3"/>
        <v/>
      </c>
    </row>
    <row r="39" spans="1:23" x14ac:dyDescent="0.25">
      <c r="A39">
        <v>38</v>
      </c>
      <c r="B39" t="s">
        <v>67</v>
      </c>
      <c r="C39">
        <v>-0.62444457197800296</v>
      </c>
      <c r="D39">
        <v>0.53484336339124094</v>
      </c>
      <c r="E39">
        <v>-1.1675279431694401</v>
      </c>
      <c r="F39">
        <v>0.242997230506031</v>
      </c>
      <c r="G39">
        <v>-2.24723634979811</v>
      </c>
      <c r="H39">
        <v>1.6490903214366099</v>
      </c>
      <c r="I39">
        <v>-1.3627127153595999</v>
      </c>
      <c r="J39">
        <v>0.17297306887427899</v>
      </c>
      <c r="K39">
        <v>-0.245759663793155</v>
      </c>
      <c r="L39">
        <v>0.67205369613599797</v>
      </c>
      <c r="M39">
        <v>-0.36568456539434402</v>
      </c>
      <c r="N39">
        <v>0.71460046463746996</v>
      </c>
      <c r="O39" t="s">
        <v>170</v>
      </c>
      <c r="P39" t="s">
        <v>170</v>
      </c>
      <c r="Q39" t="s">
        <v>170</v>
      </c>
      <c r="R39" t="s">
        <v>170</v>
      </c>
      <c r="T39" t="str">
        <f t="shared" si="0"/>
        <v/>
      </c>
      <c r="U39" t="str">
        <f t="shared" si="1"/>
        <v/>
      </c>
      <c r="V39" t="str">
        <f t="shared" si="2"/>
        <v/>
      </c>
      <c r="W39" t="str">
        <f t="shared" si="3"/>
        <v/>
      </c>
    </row>
    <row r="40" spans="1:23" x14ac:dyDescent="0.25">
      <c r="A40">
        <v>39</v>
      </c>
      <c r="B40" t="s">
        <v>62</v>
      </c>
      <c r="C40">
        <v>-0.76770888159277195</v>
      </c>
      <c r="D40">
        <v>0.52545514788925296</v>
      </c>
      <c r="E40">
        <v>-1.4610359888501401</v>
      </c>
      <c r="F40">
        <v>0.14400556519784799</v>
      </c>
      <c r="G40">
        <v>-2.45172932431423</v>
      </c>
      <c r="H40">
        <v>1.61620639809091</v>
      </c>
      <c r="I40">
        <v>-1.51696548609772</v>
      </c>
      <c r="J40">
        <v>0.12927539822025799</v>
      </c>
      <c r="K40">
        <v>-0.47665674506368899</v>
      </c>
      <c r="L40">
        <v>0.66045258415847896</v>
      </c>
      <c r="M40">
        <v>-0.72171228714476898</v>
      </c>
      <c r="N40">
        <v>0.47047138616480999</v>
      </c>
      <c r="O40" t="s">
        <v>170</v>
      </c>
      <c r="P40" t="s">
        <v>170</v>
      </c>
      <c r="Q40" t="s">
        <v>170</v>
      </c>
      <c r="R40" t="s">
        <v>170</v>
      </c>
      <c r="T40" t="str">
        <f t="shared" si="0"/>
        <v/>
      </c>
      <c r="U40" t="str">
        <f t="shared" si="1"/>
        <v/>
      </c>
      <c r="V40" t="str">
        <f t="shared" si="2"/>
        <v/>
      </c>
      <c r="W40" t="str">
        <f t="shared" si="3"/>
        <v/>
      </c>
    </row>
    <row r="41" spans="1:23" x14ac:dyDescent="0.25">
      <c r="A41">
        <v>40</v>
      </c>
      <c r="B41" t="s">
        <v>58</v>
      </c>
      <c r="C41">
        <v>-0.153645529994522</v>
      </c>
      <c r="D41">
        <v>0.54510422002051195</v>
      </c>
      <c r="E41">
        <v>-0.28186450288119302</v>
      </c>
      <c r="F41">
        <v>0.77804740897417102</v>
      </c>
      <c r="G41">
        <v>-2.1034339089797101</v>
      </c>
      <c r="H41">
        <v>1.6304090902709301</v>
      </c>
      <c r="I41">
        <v>-1.2901264606113001</v>
      </c>
      <c r="J41">
        <v>0.19700675398828099</v>
      </c>
      <c r="K41">
        <v>0.51785243000177095</v>
      </c>
      <c r="L41">
        <v>0.71668084251810904</v>
      </c>
      <c r="M41">
        <v>0.72257049341832502</v>
      </c>
      <c r="N41">
        <v>0.46994380167564598</v>
      </c>
      <c r="O41" t="s">
        <v>170</v>
      </c>
      <c r="P41" t="s">
        <v>170</v>
      </c>
      <c r="Q41" t="s">
        <v>170</v>
      </c>
      <c r="R41" t="s">
        <v>170</v>
      </c>
      <c r="T41" t="str">
        <f t="shared" si="0"/>
        <v/>
      </c>
      <c r="U41" t="str">
        <f t="shared" si="1"/>
        <v/>
      </c>
      <c r="V41" t="str">
        <f t="shared" si="2"/>
        <v/>
      </c>
      <c r="W41" t="str">
        <f t="shared" si="3"/>
        <v/>
      </c>
    </row>
    <row r="42" spans="1:23" x14ac:dyDescent="0.25">
      <c r="A42">
        <v>41</v>
      </c>
      <c r="B42" t="s">
        <v>65</v>
      </c>
      <c r="C42">
        <v>-0.59256645443582801</v>
      </c>
      <c r="D42">
        <v>0.56807373800946104</v>
      </c>
      <c r="E42">
        <v>-1.04311538236601</v>
      </c>
      <c r="F42">
        <v>0.29689485724961001</v>
      </c>
      <c r="G42">
        <v>-3.2050601139248598</v>
      </c>
      <c r="H42">
        <v>1.7457469365376399</v>
      </c>
      <c r="I42">
        <v>-1.83592481066099</v>
      </c>
      <c r="J42">
        <v>6.6368777696015693E-2</v>
      </c>
      <c r="K42">
        <v>-0.124786750135258</v>
      </c>
      <c r="L42">
        <v>0.70326934837001498</v>
      </c>
      <c r="M42">
        <v>-0.177438061852801</v>
      </c>
      <c r="N42">
        <v>0.85916431258009696</v>
      </c>
      <c r="O42" t="s">
        <v>170</v>
      </c>
      <c r="P42" t="s">
        <v>170</v>
      </c>
      <c r="Q42" t="s">
        <v>170</v>
      </c>
      <c r="R42" t="s">
        <v>170</v>
      </c>
      <c r="T42" t="str">
        <f t="shared" si="0"/>
        <v/>
      </c>
      <c r="U42" t="str">
        <f t="shared" si="1"/>
        <v>^</v>
      </c>
      <c r="V42" t="str">
        <f t="shared" si="2"/>
        <v/>
      </c>
      <c r="W42" t="str">
        <f t="shared" si="3"/>
        <v/>
      </c>
    </row>
    <row r="43" spans="1:23" x14ac:dyDescent="0.25">
      <c r="A43">
        <v>42</v>
      </c>
      <c r="B43" t="s">
        <v>61</v>
      </c>
      <c r="C43">
        <v>-0.52757692869449302</v>
      </c>
      <c r="D43">
        <v>0.53321347124355001</v>
      </c>
      <c r="E43">
        <v>-0.98942910700303399</v>
      </c>
      <c r="F43">
        <v>0.32245323935597298</v>
      </c>
      <c r="G43">
        <v>-2.2312331594083399</v>
      </c>
      <c r="H43">
        <v>1.62170168320408</v>
      </c>
      <c r="I43">
        <v>-1.3758591869991601</v>
      </c>
      <c r="J43">
        <v>0.16886523296890299</v>
      </c>
      <c r="K43">
        <v>-0.20776579979245399</v>
      </c>
      <c r="L43">
        <v>0.67943577158365898</v>
      </c>
      <c r="M43">
        <v>-0.30579167079793901</v>
      </c>
      <c r="N43">
        <v>0.75976327063773796</v>
      </c>
      <c r="O43" t="s">
        <v>170</v>
      </c>
      <c r="P43" t="s">
        <v>170</v>
      </c>
      <c r="Q43" t="s">
        <v>170</v>
      </c>
      <c r="R43" t="s">
        <v>170</v>
      </c>
      <c r="T43" t="str">
        <f t="shared" si="0"/>
        <v/>
      </c>
      <c r="U43" t="str">
        <f t="shared" si="1"/>
        <v/>
      </c>
      <c r="V43" t="str">
        <f t="shared" si="2"/>
        <v/>
      </c>
      <c r="W43" t="str">
        <f t="shared" si="3"/>
        <v/>
      </c>
    </row>
    <row r="44" spans="1:23" x14ac:dyDescent="0.25">
      <c r="A44">
        <v>43</v>
      </c>
      <c r="B44" t="s">
        <v>64</v>
      </c>
      <c r="C44">
        <v>-0.20762488613201099</v>
      </c>
      <c r="D44">
        <v>0.56104345459754801</v>
      </c>
      <c r="E44">
        <v>-0.37006917098952002</v>
      </c>
      <c r="F44">
        <v>0.71133095198668195</v>
      </c>
      <c r="G44">
        <v>-2.24145404305261</v>
      </c>
      <c r="H44">
        <v>1.85133665977392</v>
      </c>
      <c r="I44">
        <v>-1.21072201061817</v>
      </c>
      <c r="J44">
        <v>0.22600196375900999</v>
      </c>
      <c r="K44">
        <v>0.11284091303527399</v>
      </c>
      <c r="L44">
        <v>0.69925096730689595</v>
      </c>
      <c r="M44">
        <v>0.16137398203376299</v>
      </c>
      <c r="N44">
        <v>0.87179885741280805</v>
      </c>
      <c r="O44" t="s">
        <v>170</v>
      </c>
      <c r="P44" t="s">
        <v>170</v>
      </c>
      <c r="Q44" t="s">
        <v>170</v>
      </c>
      <c r="R44" t="s">
        <v>170</v>
      </c>
      <c r="T44" t="str">
        <f t="shared" si="0"/>
        <v/>
      </c>
      <c r="U44" t="str">
        <f t="shared" si="1"/>
        <v/>
      </c>
      <c r="V44" t="str">
        <f t="shared" si="2"/>
        <v/>
      </c>
      <c r="W44" t="str">
        <f t="shared" si="3"/>
        <v/>
      </c>
    </row>
    <row r="45" spans="1:23" x14ac:dyDescent="0.25">
      <c r="A45">
        <v>44</v>
      </c>
      <c r="B45" t="s">
        <v>59</v>
      </c>
      <c r="C45">
        <v>-0.41236168520798999</v>
      </c>
      <c r="D45">
        <v>0.55541800104365802</v>
      </c>
      <c r="E45">
        <v>-0.74243485885070704</v>
      </c>
      <c r="F45">
        <v>0.45782390582740501</v>
      </c>
      <c r="G45">
        <v>-2.7852327309686999</v>
      </c>
      <c r="H45">
        <v>1.6578697415063901</v>
      </c>
      <c r="I45">
        <v>-1.6800069759629901</v>
      </c>
      <c r="J45">
        <v>9.2955958460372703E-2</v>
      </c>
      <c r="K45">
        <v>0.221440700001372</v>
      </c>
      <c r="L45">
        <v>0.69526383794888302</v>
      </c>
      <c r="M45">
        <v>0.31849880277773501</v>
      </c>
      <c r="N45">
        <v>0.75010660265336304</v>
      </c>
      <c r="O45" t="s">
        <v>170</v>
      </c>
      <c r="P45" t="s">
        <v>170</v>
      </c>
      <c r="Q45" t="s">
        <v>170</v>
      </c>
      <c r="R45" t="s">
        <v>170</v>
      </c>
      <c r="T45" t="str">
        <f t="shared" si="0"/>
        <v/>
      </c>
      <c r="U45" t="str">
        <f t="shared" si="1"/>
        <v>^</v>
      </c>
      <c r="V45" t="str">
        <f t="shared" si="2"/>
        <v/>
      </c>
      <c r="W45" t="str">
        <f t="shared" si="3"/>
        <v/>
      </c>
    </row>
    <row r="46" spans="1:23" x14ac:dyDescent="0.25">
      <c r="A46">
        <v>45</v>
      </c>
      <c r="B46" t="s">
        <v>60</v>
      </c>
      <c r="C46">
        <v>-0.54484408027575004</v>
      </c>
      <c r="D46">
        <v>0.54267330445584805</v>
      </c>
      <c r="E46">
        <v>-1.00400015221327</v>
      </c>
      <c r="F46">
        <v>0.31537854022037998</v>
      </c>
      <c r="G46">
        <v>-2.3856840528033998</v>
      </c>
      <c r="H46">
        <v>1.63962409355853</v>
      </c>
      <c r="I46">
        <v>-1.45501890474522</v>
      </c>
      <c r="J46">
        <v>0.14566402791942901</v>
      </c>
      <c r="K46">
        <v>-6.7566008076022893E-2</v>
      </c>
      <c r="L46">
        <v>0.70638420160979198</v>
      </c>
      <c r="M46">
        <v>-9.5650508493884095E-2</v>
      </c>
      <c r="N46">
        <v>0.92379814908871805</v>
      </c>
      <c r="O46" t="s">
        <v>170</v>
      </c>
      <c r="P46" t="s">
        <v>170</v>
      </c>
      <c r="Q46" t="s">
        <v>170</v>
      </c>
      <c r="R46" t="s">
        <v>170</v>
      </c>
      <c r="T46" t="str">
        <f t="shared" si="0"/>
        <v/>
      </c>
      <c r="U46" t="str">
        <f t="shared" si="1"/>
        <v/>
      </c>
      <c r="V46" t="str">
        <f t="shared" si="2"/>
        <v/>
      </c>
      <c r="W46" t="str">
        <f t="shared" si="3"/>
        <v/>
      </c>
    </row>
    <row r="47" spans="1:23" x14ac:dyDescent="0.25">
      <c r="A47">
        <v>46</v>
      </c>
      <c r="B47" t="s">
        <v>56</v>
      </c>
      <c r="C47">
        <v>-0.66300369641870904</v>
      </c>
      <c r="D47">
        <v>0.56602154444250796</v>
      </c>
      <c r="E47">
        <v>-1.17134003630855</v>
      </c>
      <c r="F47">
        <v>0.24146212461910299</v>
      </c>
      <c r="G47">
        <v>-2.3945168660930101</v>
      </c>
      <c r="H47">
        <v>1.64023933883562</v>
      </c>
      <c r="I47">
        <v>-1.4598582105662901</v>
      </c>
      <c r="J47">
        <v>0.14432904639198599</v>
      </c>
      <c r="K47">
        <v>-1.8684616533807201E-2</v>
      </c>
      <c r="L47">
        <v>0.86354462705637902</v>
      </c>
      <c r="M47">
        <v>-2.1637117467221901E-2</v>
      </c>
      <c r="N47">
        <v>0.98273742499827998</v>
      </c>
      <c r="O47" t="s">
        <v>170</v>
      </c>
      <c r="P47" t="s">
        <v>170</v>
      </c>
      <c r="Q47" t="s">
        <v>170</v>
      </c>
      <c r="R47" t="s">
        <v>170</v>
      </c>
      <c r="T47" t="str">
        <f t="shared" si="0"/>
        <v/>
      </c>
      <c r="U47" t="str">
        <f t="shared" si="1"/>
        <v/>
      </c>
      <c r="V47" t="str">
        <f t="shared" si="2"/>
        <v/>
      </c>
      <c r="W47" t="str">
        <f t="shared" si="3"/>
        <v/>
      </c>
    </row>
    <row r="48" spans="1:23" x14ac:dyDescent="0.25">
      <c r="A48">
        <v>47</v>
      </c>
      <c r="B48" t="s">
        <v>66</v>
      </c>
      <c r="C48">
        <v>-0.46021180695375202</v>
      </c>
      <c r="D48">
        <v>0.54979779131428796</v>
      </c>
      <c r="E48">
        <v>-0.83705648553737999</v>
      </c>
      <c r="F48">
        <v>0.40256081827961199</v>
      </c>
      <c r="G48">
        <v>-2.40722628777573</v>
      </c>
      <c r="H48">
        <v>1.64301398096471</v>
      </c>
      <c r="I48">
        <v>-1.4651283042414001</v>
      </c>
      <c r="J48">
        <v>0.14288591570926901</v>
      </c>
      <c r="K48">
        <v>2.3259363831110099E-2</v>
      </c>
      <c r="L48">
        <v>0.69019606231096398</v>
      </c>
      <c r="M48">
        <v>3.36996472469452E-2</v>
      </c>
      <c r="N48">
        <v>0.973116660270266</v>
      </c>
      <c r="O48" t="s">
        <v>170</v>
      </c>
      <c r="P48" t="s">
        <v>170</v>
      </c>
      <c r="Q48" t="s">
        <v>170</v>
      </c>
      <c r="R48" t="s">
        <v>170</v>
      </c>
      <c r="T48" t="str">
        <f t="shared" si="0"/>
        <v/>
      </c>
      <c r="U48" t="str">
        <f t="shared" si="1"/>
        <v/>
      </c>
      <c r="V48" t="str">
        <f t="shared" si="2"/>
        <v/>
      </c>
      <c r="W48" t="str">
        <f t="shared" si="3"/>
        <v/>
      </c>
    </row>
    <row r="49" spans="1:23" x14ac:dyDescent="0.25">
      <c r="A49">
        <v>48</v>
      </c>
      <c r="B49" t="s">
        <v>48</v>
      </c>
      <c r="C49">
        <v>-0.63410838173546602</v>
      </c>
      <c r="D49">
        <v>0.59867446157371496</v>
      </c>
      <c r="E49">
        <v>-1.0591872919860399</v>
      </c>
      <c r="F49">
        <v>0.28951449137623703</v>
      </c>
      <c r="G49">
        <v>-2.15425674548018</v>
      </c>
      <c r="H49">
        <v>1.6610400402754399</v>
      </c>
      <c r="I49">
        <v>-1.2969324599321299</v>
      </c>
      <c r="J49">
        <v>0.19465442665962401</v>
      </c>
      <c r="K49">
        <v>-0.55633959761587004</v>
      </c>
      <c r="L49">
        <v>0.81123564722417596</v>
      </c>
      <c r="M49">
        <v>-0.68579283900986099</v>
      </c>
      <c r="N49">
        <v>0.49284375264631203</v>
      </c>
      <c r="O49" t="s">
        <v>170</v>
      </c>
      <c r="P49" t="s">
        <v>170</v>
      </c>
      <c r="Q49" t="s">
        <v>170</v>
      </c>
      <c r="R49" t="s">
        <v>170</v>
      </c>
      <c r="T49" t="str">
        <f t="shared" si="0"/>
        <v/>
      </c>
      <c r="U49" t="str">
        <f t="shared" si="1"/>
        <v/>
      </c>
      <c r="V49" t="str">
        <f t="shared" si="2"/>
        <v/>
      </c>
      <c r="W49" t="str">
        <f t="shared" si="3"/>
        <v/>
      </c>
    </row>
    <row r="50" spans="1:23" x14ac:dyDescent="0.25">
      <c r="A50">
        <v>49</v>
      </c>
      <c r="B50" t="s">
        <v>57</v>
      </c>
      <c r="C50">
        <v>-0.75886477952298603</v>
      </c>
      <c r="D50">
        <v>0.59907071116372701</v>
      </c>
      <c r="E50">
        <v>-1.2667365727976401</v>
      </c>
      <c r="F50">
        <v>0.205249498171619</v>
      </c>
      <c r="G50">
        <v>-2.7458797713003702</v>
      </c>
      <c r="H50">
        <v>1.6862904125915801</v>
      </c>
      <c r="I50">
        <v>-1.62835520548347</v>
      </c>
      <c r="J50">
        <v>0.103449590000775</v>
      </c>
      <c r="K50">
        <v>-0.118629052441396</v>
      </c>
      <c r="L50">
        <v>0.76973289267075196</v>
      </c>
      <c r="M50">
        <v>-0.15411716657941901</v>
      </c>
      <c r="N50">
        <v>0.877517353017229</v>
      </c>
      <c r="O50" t="s">
        <v>170</v>
      </c>
      <c r="P50" t="s">
        <v>170</v>
      </c>
      <c r="Q50" t="s">
        <v>170</v>
      </c>
      <c r="R50" t="s">
        <v>170</v>
      </c>
      <c r="T50" t="str">
        <f t="shared" si="0"/>
        <v/>
      </c>
      <c r="U50" t="str">
        <f t="shared" si="1"/>
        <v/>
      </c>
      <c r="V50" t="str">
        <f t="shared" si="2"/>
        <v/>
      </c>
      <c r="W50" t="str">
        <f t="shared" si="3"/>
        <v/>
      </c>
    </row>
    <row r="51" spans="1:23" x14ac:dyDescent="0.25">
      <c r="A51">
        <v>50</v>
      </c>
      <c r="B51" t="s">
        <v>54</v>
      </c>
      <c r="C51">
        <v>-8.9882003715375094E-2</v>
      </c>
      <c r="D51">
        <v>0.58786798681958097</v>
      </c>
      <c r="E51">
        <v>-0.15289487730339699</v>
      </c>
      <c r="F51">
        <v>0.87848117573244999</v>
      </c>
      <c r="G51">
        <v>-1.92656583804299</v>
      </c>
      <c r="H51">
        <v>1.6530536697017899</v>
      </c>
      <c r="I51">
        <v>-1.1654587345555101</v>
      </c>
      <c r="J51">
        <v>0.243833354447926</v>
      </c>
      <c r="K51">
        <v>1.1064230732874001</v>
      </c>
      <c r="L51">
        <v>1.09566959847859</v>
      </c>
      <c r="M51">
        <v>1.00981452330496</v>
      </c>
      <c r="N51">
        <v>0.31258416065767097</v>
      </c>
      <c r="O51" t="s">
        <v>170</v>
      </c>
      <c r="P51" t="s">
        <v>170</v>
      </c>
      <c r="Q51" t="s">
        <v>170</v>
      </c>
      <c r="R51" t="s">
        <v>170</v>
      </c>
      <c r="T51" t="str">
        <f t="shared" si="0"/>
        <v/>
      </c>
      <c r="U51" t="str">
        <f t="shared" si="1"/>
        <v/>
      </c>
      <c r="V51" t="str">
        <f t="shared" si="2"/>
        <v/>
      </c>
      <c r="W51" t="str">
        <f t="shared" si="3"/>
        <v/>
      </c>
    </row>
    <row r="52" spans="1:23" x14ac:dyDescent="0.25">
      <c r="A52">
        <v>51</v>
      </c>
      <c r="B52" t="s">
        <v>55</v>
      </c>
      <c r="C52">
        <v>-0.46564752700750001</v>
      </c>
      <c r="D52">
        <v>0.61931387233004498</v>
      </c>
      <c r="E52">
        <v>-0.75187646815595099</v>
      </c>
      <c r="F52">
        <v>0.45212535069797899</v>
      </c>
      <c r="G52">
        <v>-1.92818654196212</v>
      </c>
      <c r="H52">
        <v>1.7332530758789899</v>
      </c>
      <c r="I52">
        <v>-1.11246682252923</v>
      </c>
      <c r="J52">
        <v>0.26593748746971202</v>
      </c>
      <c r="K52">
        <v>-0.107391225402708</v>
      </c>
      <c r="L52">
        <v>0.77233326361945998</v>
      </c>
      <c r="M52">
        <v>-0.139047779580838</v>
      </c>
      <c r="N52">
        <v>0.88941239309359499</v>
      </c>
      <c r="O52" t="s">
        <v>170</v>
      </c>
      <c r="P52" t="s">
        <v>170</v>
      </c>
      <c r="Q52" t="s">
        <v>170</v>
      </c>
      <c r="R52" t="s">
        <v>170</v>
      </c>
      <c r="T52" t="str">
        <f t="shared" si="0"/>
        <v/>
      </c>
      <c r="U52" t="str">
        <f t="shared" si="1"/>
        <v/>
      </c>
      <c r="V52" t="str">
        <f t="shared" si="2"/>
        <v/>
      </c>
      <c r="W52" t="str">
        <f t="shared" si="3"/>
        <v/>
      </c>
    </row>
    <row r="53" spans="1:23" x14ac:dyDescent="0.25">
      <c r="A53">
        <v>52</v>
      </c>
      <c r="B53" t="s">
        <v>51</v>
      </c>
      <c r="C53">
        <v>1.12637068854031</v>
      </c>
      <c r="D53">
        <v>1.42663364640971</v>
      </c>
      <c r="E53">
        <v>0.78953043857822502</v>
      </c>
      <c r="F53">
        <v>0.42980204660605598</v>
      </c>
      <c r="G53" t="s">
        <v>170</v>
      </c>
      <c r="H53" t="s">
        <v>170</v>
      </c>
      <c r="I53" t="s">
        <v>170</v>
      </c>
      <c r="J53" t="s">
        <v>170</v>
      </c>
      <c r="K53">
        <v>1.4077079558529499</v>
      </c>
      <c r="L53">
        <v>1.4869321618109099</v>
      </c>
      <c r="M53">
        <v>0.94671969038488801</v>
      </c>
      <c r="N53">
        <v>0.34378163414785301</v>
      </c>
      <c r="O53" t="s">
        <v>170</v>
      </c>
      <c r="P53" t="s">
        <v>170</v>
      </c>
      <c r="Q53" t="s">
        <v>170</v>
      </c>
      <c r="R53" t="s">
        <v>170</v>
      </c>
      <c r="T53" t="str">
        <f t="shared" si="0"/>
        <v/>
      </c>
      <c r="U53" t="str">
        <f t="shared" si="1"/>
        <v/>
      </c>
      <c r="V53" t="str">
        <f t="shared" si="2"/>
        <v/>
      </c>
      <c r="W53" t="str">
        <f t="shared" si="3"/>
        <v/>
      </c>
    </row>
    <row r="54" spans="1:23" x14ac:dyDescent="0.25">
      <c r="A54">
        <v>53</v>
      </c>
      <c r="B54" t="s">
        <v>52</v>
      </c>
      <c r="C54">
        <v>-0.59157962064784297</v>
      </c>
      <c r="D54">
        <v>0.66044729775134103</v>
      </c>
      <c r="E54">
        <v>-0.89572570387073203</v>
      </c>
      <c r="F54">
        <v>0.37039927881609103</v>
      </c>
      <c r="G54">
        <v>-2.4719918222050499</v>
      </c>
      <c r="H54">
        <v>1.6825335416862801</v>
      </c>
      <c r="I54">
        <v>-1.46920804902798</v>
      </c>
      <c r="J54">
        <v>0.14177636779094499</v>
      </c>
      <c r="K54" t="s">
        <v>170</v>
      </c>
      <c r="L54" t="s">
        <v>170</v>
      </c>
      <c r="M54" t="s">
        <v>170</v>
      </c>
      <c r="N54" t="s">
        <v>170</v>
      </c>
      <c r="O54" t="s">
        <v>170</v>
      </c>
      <c r="P54" t="s">
        <v>170</v>
      </c>
      <c r="Q54" t="s">
        <v>170</v>
      </c>
      <c r="R54" t="s">
        <v>170</v>
      </c>
      <c r="T54" t="str">
        <f t="shared" si="0"/>
        <v/>
      </c>
      <c r="U54" t="str">
        <f t="shared" si="1"/>
        <v/>
      </c>
      <c r="V54" t="str">
        <f t="shared" si="2"/>
        <v/>
      </c>
      <c r="W54" t="str">
        <f t="shared" si="3"/>
        <v/>
      </c>
    </row>
    <row r="55" spans="1:23" x14ac:dyDescent="0.25">
      <c r="A55">
        <v>54</v>
      </c>
      <c r="B55" t="s">
        <v>50</v>
      </c>
      <c r="C55">
        <v>-1.1105518327472499</v>
      </c>
      <c r="D55">
        <v>0.71065736271018698</v>
      </c>
      <c r="E55">
        <v>-1.56271065498007</v>
      </c>
      <c r="F55">
        <v>0.118120667102428</v>
      </c>
      <c r="G55">
        <v>-2.1782044179780402</v>
      </c>
      <c r="H55">
        <v>1.8445431319282299</v>
      </c>
      <c r="I55">
        <v>-1.1808910186345201</v>
      </c>
      <c r="J55">
        <v>0.23764601970049801</v>
      </c>
      <c r="K55">
        <v>-0.89670019433692305</v>
      </c>
      <c r="L55">
        <v>0.88474265758364501</v>
      </c>
      <c r="M55">
        <v>-1.0135152709669699</v>
      </c>
      <c r="N55">
        <v>0.31081410569449203</v>
      </c>
      <c r="O55" t="s">
        <v>170</v>
      </c>
      <c r="P55" t="s">
        <v>170</v>
      </c>
      <c r="Q55" t="s">
        <v>170</v>
      </c>
      <c r="R55" t="s">
        <v>170</v>
      </c>
      <c r="T55" t="str">
        <f t="shared" si="0"/>
        <v/>
      </c>
      <c r="U55" t="str">
        <f t="shared" si="1"/>
        <v/>
      </c>
      <c r="V55" t="str">
        <f t="shared" si="2"/>
        <v/>
      </c>
      <c r="W55" t="str">
        <f t="shared" si="3"/>
        <v/>
      </c>
    </row>
    <row r="56" spans="1:23" x14ac:dyDescent="0.25">
      <c r="A56">
        <v>55</v>
      </c>
      <c r="B56" t="s">
        <v>63</v>
      </c>
      <c r="C56">
        <v>-1.8119360445114101</v>
      </c>
      <c r="D56">
        <v>0.94183296362455704</v>
      </c>
      <c r="E56">
        <v>-1.92384012292194</v>
      </c>
      <c r="F56">
        <v>5.4374626462855499E-2</v>
      </c>
      <c r="G56">
        <v>-3.8337882919058899</v>
      </c>
      <c r="H56">
        <v>1.9504769060179901</v>
      </c>
      <c r="I56">
        <v>-1.9655645653004801</v>
      </c>
      <c r="J56">
        <v>4.9348930656854098E-2</v>
      </c>
      <c r="K56">
        <v>-1.22701925886573</v>
      </c>
      <c r="L56">
        <v>1.34505903301624</v>
      </c>
      <c r="M56">
        <v>-0.91224193789784302</v>
      </c>
      <c r="N56">
        <v>0.36164137161108001</v>
      </c>
      <c r="O56" t="s">
        <v>170</v>
      </c>
      <c r="P56" t="s">
        <v>170</v>
      </c>
      <c r="Q56" t="s">
        <v>170</v>
      </c>
      <c r="R56" t="s">
        <v>170</v>
      </c>
      <c r="T56" t="str">
        <f t="shared" si="0"/>
        <v>^</v>
      </c>
      <c r="U56" t="str">
        <f t="shared" si="1"/>
        <v>*</v>
      </c>
      <c r="V56" t="str">
        <f t="shared" si="2"/>
        <v/>
      </c>
      <c r="W56" t="str">
        <f t="shared" si="3"/>
        <v/>
      </c>
    </row>
    <row r="57" spans="1:23" x14ac:dyDescent="0.25">
      <c r="A57">
        <v>56</v>
      </c>
      <c r="B57" t="s">
        <v>53</v>
      </c>
      <c r="C57">
        <v>-0.15323619561828</v>
      </c>
      <c r="D57">
        <v>0.80710233162218503</v>
      </c>
      <c r="E57">
        <v>-0.189859686454247</v>
      </c>
      <c r="F57">
        <v>0.84941908336581695</v>
      </c>
      <c r="G57">
        <v>-1.9385653413270201</v>
      </c>
      <c r="H57">
        <v>1.7313582844897399</v>
      </c>
      <c r="I57">
        <v>-1.11967890106486</v>
      </c>
      <c r="J57">
        <v>0.26285061924294001</v>
      </c>
      <c r="K57" t="s">
        <v>170</v>
      </c>
      <c r="L57" t="s">
        <v>170</v>
      </c>
      <c r="M57" t="s">
        <v>170</v>
      </c>
      <c r="N57" t="s">
        <v>170</v>
      </c>
      <c r="O57" t="s">
        <v>170</v>
      </c>
      <c r="P57" t="s">
        <v>170</v>
      </c>
      <c r="Q57" t="s">
        <v>170</v>
      </c>
      <c r="R57" t="s">
        <v>170</v>
      </c>
      <c r="T57" t="str">
        <f t="shared" si="0"/>
        <v/>
      </c>
      <c r="U57" t="str">
        <f t="shared" si="1"/>
        <v/>
      </c>
      <c r="V57" t="str">
        <f t="shared" si="2"/>
        <v/>
      </c>
      <c r="W57" t="str">
        <f t="shared" si="3"/>
        <v/>
      </c>
    </row>
    <row r="58" spans="1:23" x14ac:dyDescent="0.25">
      <c r="A58">
        <v>57</v>
      </c>
      <c r="B58" t="s">
        <v>49</v>
      </c>
      <c r="C58">
        <v>-0.135136447457916</v>
      </c>
      <c r="D58">
        <v>1.00408951255029</v>
      </c>
      <c r="E58">
        <v>-0.13458605609243099</v>
      </c>
      <c r="F58">
        <v>0.89293916691938802</v>
      </c>
      <c r="G58" t="s">
        <v>170</v>
      </c>
      <c r="H58" t="s">
        <v>170</v>
      </c>
      <c r="I58" t="s">
        <v>170</v>
      </c>
      <c r="J58" t="s">
        <v>170</v>
      </c>
      <c r="K58">
        <v>0.17962420265155299</v>
      </c>
      <c r="L58">
        <v>1.0852396238583</v>
      </c>
      <c r="M58">
        <v>0.165515706119302</v>
      </c>
      <c r="N58">
        <v>0.86853808863135995</v>
      </c>
      <c r="O58" t="s">
        <v>170</v>
      </c>
      <c r="P58" t="s">
        <v>170</v>
      </c>
      <c r="Q58" t="s">
        <v>170</v>
      </c>
      <c r="R58" t="s">
        <v>170</v>
      </c>
      <c r="T58" t="str">
        <f t="shared" si="0"/>
        <v/>
      </c>
      <c r="U58" t="str">
        <f t="shared" si="1"/>
        <v/>
      </c>
      <c r="V58" t="str">
        <f t="shared" si="2"/>
        <v/>
      </c>
      <c r="W58" t="str">
        <f t="shared" si="3"/>
        <v/>
      </c>
    </row>
    <row r="59" spans="1:23" x14ac:dyDescent="0.25">
      <c r="A59">
        <v>58</v>
      </c>
      <c r="B59" t="s">
        <v>74</v>
      </c>
      <c r="C59">
        <v>-1.11522832629174</v>
      </c>
      <c r="D59">
        <v>0.55664946586081498</v>
      </c>
      <c r="E59">
        <v>-2.0034660853704902</v>
      </c>
      <c r="F59">
        <v>4.5127284318808698E-2</v>
      </c>
      <c r="G59">
        <v>-18.4066270654825</v>
      </c>
      <c r="H59">
        <v>3956.1461342480802</v>
      </c>
      <c r="I59">
        <v>-4.6526661151714303E-3</v>
      </c>
      <c r="J59">
        <v>0.99628772293360301</v>
      </c>
      <c r="K59">
        <v>-1.0839141633092499</v>
      </c>
      <c r="L59">
        <v>0.62801237158957801</v>
      </c>
      <c r="M59">
        <v>-1.7259439659854501</v>
      </c>
      <c r="N59">
        <v>8.4357493996630201E-2</v>
      </c>
      <c r="O59" t="s">
        <v>170</v>
      </c>
      <c r="P59" t="s">
        <v>170</v>
      </c>
      <c r="Q59" t="s">
        <v>170</v>
      </c>
      <c r="R59" t="s">
        <v>170</v>
      </c>
      <c r="T59" t="str">
        <f t="shared" si="0"/>
        <v>*</v>
      </c>
      <c r="U59" t="str">
        <f t="shared" si="1"/>
        <v/>
      </c>
      <c r="V59" t="str">
        <f t="shared" si="2"/>
        <v>^</v>
      </c>
      <c r="W59" t="str">
        <f t="shared" si="3"/>
        <v/>
      </c>
    </row>
    <row r="60" spans="1:23" x14ac:dyDescent="0.25">
      <c r="A60">
        <v>59</v>
      </c>
      <c r="B60" t="s">
        <v>79</v>
      </c>
      <c r="C60">
        <v>-1.28922163432776</v>
      </c>
      <c r="D60">
        <v>0.54358830318141105</v>
      </c>
      <c r="E60">
        <v>-2.3716875929493799</v>
      </c>
      <c r="F60">
        <v>1.7707055415608599E-2</v>
      </c>
      <c r="G60">
        <v>-18.497116011983099</v>
      </c>
      <c r="H60">
        <v>3956.1461322297901</v>
      </c>
      <c r="I60">
        <v>-4.6755391215939903E-3</v>
      </c>
      <c r="J60">
        <v>0.99626947311342196</v>
      </c>
      <c r="K60">
        <v>-1.34101651716576</v>
      </c>
      <c r="L60">
        <v>0.594613965355824</v>
      </c>
      <c r="M60">
        <v>-2.25527248819877</v>
      </c>
      <c r="N60">
        <v>2.4116230393608301E-2</v>
      </c>
      <c r="O60" t="s">
        <v>170</v>
      </c>
      <c r="P60" t="s">
        <v>170</v>
      </c>
      <c r="Q60" t="s">
        <v>170</v>
      </c>
      <c r="R60" t="s">
        <v>170</v>
      </c>
      <c r="T60" t="str">
        <f t="shared" si="0"/>
        <v>*</v>
      </c>
      <c r="U60" t="str">
        <f t="shared" si="1"/>
        <v/>
      </c>
      <c r="V60" t="str">
        <f t="shared" si="2"/>
        <v>*</v>
      </c>
      <c r="W60" t="str">
        <f t="shared" si="3"/>
        <v/>
      </c>
    </row>
    <row r="61" spans="1:23" x14ac:dyDescent="0.25">
      <c r="A61">
        <v>60</v>
      </c>
      <c r="B61" t="s">
        <v>84</v>
      </c>
      <c r="C61">
        <v>-0.87166018762865705</v>
      </c>
      <c r="D61">
        <v>0.57696340686813197</v>
      </c>
      <c r="E61">
        <v>-1.51077204767664</v>
      </c>
      <c r="F61">
        <v>0.13084653874229299</v>
      </c>
      <c r="G61">
        <v>-18.1140577182349</v>
      </c>
      <c r="H61">
        <v>3956.1461558508099</v>
      </c>
      <c r="I61">
        <v>-4.5787129708152203E-3</v>
      </c>
      <c r="J61">
        <v>0.996346728377147</v>
      </c>
      <c r="K61">
        <v>-0.96743995293395602</v>
      </c>
      <c r="L61">
        <v>0.63448648863983803</v>
      </c>
      <c r="M61">
        <v>-1.5247605272223801</v>
      </c>
      <c r="N61">
        <v>0.12731883865427199</v>
      </c>
      <c r="O61" t="s">
        <v>170</v>
      </c>
      <c r="P61" t="s">
        <v>170</v>
      </c>
      <c r="Q61" t="s">
        <v>170</v>
      </c>
      <c r="R61" t="s">
        <v>170</v>
      </c>
      <c r="T61" t="str">
        <f t="shared" si="0"/>
        <v/>
      </c>
      <c r="U61" t="str">
        <f t="shared" si="1"/>
        <v/>
      </c>
      <c r="V61" t="str">
        <f t="shared" si="2"/>
        <v/>
      </c>
      <c r="W61" t="str">
        <f t="shared" si="3"/>
        <v/>
      </c>
    </row>
    <row r="62" spans="1:23" x14ac:dyDescent="0.25">
      <c r="A62">
        <v>61</v>
      </c>
      <c r="B62" t="s">
        <v>72</v>
      </c>
      <c r="C62">
        <v>-1.3717886864649</v>
      </c>
      <c r="D62">
        <v>0.55282933298794701</v>
      </c>
      <c r="E62">
        <v>-2.4813963453252699</v>
      </c>
      <c r="F62">
        <v>1.30868766627221E-2</v>
      </c>
      <c r="G62">
        <v>-18.478575941671998</v>
      </c>
      <c r="H62">
        <v>3956.1461342819998</v>
      </c>
      <c r="I62">
        <v>-4.6708527224375703E-3</v>
      </c>
      <c r="J62">
        <v>0.99627321227812504</v>
      </c>
      <c r="K62">
        <v>-1.58817485374251</v>
      </c>
      <c r="L62">
        <v>0.63420426456357504</v>
      </c>
      <c r="M62">
        <v>-2.5042008426660498</v>
      </c>
      <c r="N62">
        <v>1.22728344243741E-2</v>
      </c>
      <c r="O62" t="s">
        <v>170</v>
      </c>
      <c r="P62" t="s">
        <v>170</v>
      </c>
      <c r="Q62" t="s">
        <v>170</v>
      </c>
      <c r="R62" t="s">
        <v>170</v>
      </c>
      <c r="T62" t="str">
        <f t="shared" si="0"/>
        <v>*</v>
      </c>
      <c r="U62" t="str">
        <f t="shared" si="1"/>
        <v/>
      </c>
      <c r="V62" t="str">
        <f t="shared" si="2"/>
        <v>*</v>
      </c>
      <c r="W62" t="str">
        <f t="shared" si="3"/>
        <v/>
      </c>
    </row>
    <row r="63" spans="1:23" x14ac:dyDescent="0.25">
      <c r="A63">
        <v>62</v>
      </c>
      <c r="B63" t="s">
        <v>75</v>
      </c>
      <c r="C63">
        <v>-0.85157596165518501</v>
      </c>
      <c r="D63">
        <v>0.59756158265102499</v>
      </c>
      <c r="E63">
        <v>-1.4250848554842701</v>
      </c>
      <c r="F63">
        <v>0.15413267384022999</v>
      </c>
      <c r="G63">
        <v>-17.587722178551498</v>
      </c>
      <c r="H63">
        <v>3956.1461611158402</v>
      </c>
      <c r="I63">
        <v>-4.4456704738105096E-3</v>
      </c>
      <c r="J63">
        <v>0.99645287985073905</v>
      </c>
      <c r="K63">
        <v>-1.07859024688268</v>
      </c>
      <c r="L63">
        <v>0.66632312087783896</v>
      </c>
      <c r="M63">
        <v>-1.6187195267390699</v>
      </c>
      <c r="N63">
        <v>0.105507623533986</v>
      </c>
      <c r="O63" t="s">
        <v>170</v>
      </c>
      <c r="P63" t="s">
        <v>170</v>
      </c>
      <c r="Q63" t="s">
        <v>170</v>
      </c>
      <c r="R63" t="s">
        <v>170</v>
      </c>
      <c r="T63" t="str">
        <f t="shared" si="0"/>
        <v/>
      </c>
      <c r="U63" t="str">
        <f t="shared" si="1"/>
        <v/>
      </c>
      <c r="V63" t="str">
        <f t="shared" si="2"/>
        <v/>
      </c>
      <c r="W63" t="str">
        <f t="shared" si="3"/>
        <v/>
      </c>
    </row>
    <row r="64" spans="1:23" x14ac:dyDescent="0.25">
      <c r="A64">
        <v>63</v>
      </c>
      <c r="B64" t="s">
        <v>78</v>
      </c>
      <c r="C64">
        <v>-1.06804400554634</v>
      </c>
      <c r="D64">
        <v>0.54145022374334695</v>
      </c>
      <c r="E64">
        <v>-1.97256175860886</v>
      </c>
      <c r="F64">
        <v>4.8545513529144498E-2</v>
      </c>
      <c r="G64">
        <v>-18.221547641684801</v>
      </c>
      <c r="H64">
        <v>3956.1461280520102</v>
      </c>
      <c r="I64">
        <v>-4.6058833652479403E-3</v>
      </c>
      <c r="J64">
        <v>0.99632504976751302</v>
      </c>
      <c r="K64">
        <v>-1.1445484690018599</v>
      </c>
      <c r="L64">
        <v>0.59354438639384799</v>
      </c>
      <c r="M64">
        <v>-1.92832835292353</v>
      </c>
      <c r="N64">
        <v>5.3814297317836997E-2</v>
      </c>
      <c r="O64" t="s">
        <v>170</v>
      </c>
      <c r="P64" t="s">
        <v>170</v>
      </c>
      <c r="Q64" t="s">
        <v>170</v>
      </c>
      <c r="R64" t="s">
        <v>170</v>
      </c>
      <c r="T64" t="str">
        <f t="shared" si="0"/>
        <v>*</v>
      </c>
      <c r="U64" t="str">
        <f t="shared" si="1"/>
        <v/>
      </c>
      <c r="V64" t="str">
        <f t="shared" si="2"/>
        <v>^</v>
      </c>
      <c r="W64" t="str">
        <f t="shared" si="3"/>
        <v/>
      </c>
    </row>
    <row r="65" spans="1:23" x14ac:dyDescent="0.25">
      <c r="A65">
        <v>64</v>
      </c>
      <c r="B65" t="s">
        <v>71</v>
      </c>
      <c r="C65">
        <v>-0.66912601388752102</v>
      </c>
      <c r="D65">
        <v>0.59631073885974295</v>
      </c>
      <c r="E65">
        <v>-1.1221096154783601</v>
      </c>
      <c r="F65">
        <v>0.26181583602570702</v>
      </c>
      <c r="G65">
        <v>-17.8766763571311</v>
      </c>
      <c r="H65">
        <v>3956.1461424392501</v>
      </c>
      <c r="I65">
        <v>-4.5187098033008504E-3</v>
      </c>
      <c r="J65">
        <v>0.99639460348280995</v>
      </c>
      <c r="K65">
        <v>-0.817267834573288</v>
      </c>
      <c r="L65">
        <v>0.79429450847747196</v>
      </c>
      <c r="M65">
        <v>-1.0289229320492901</v>
      </c>
      <c r="N65">
        <v>0.30351589138218399</v>
      </c>
      <c r="O65" t="s">
        <v>170</v>
      </c>
      <c r="P65" t="s">
        <v>170</v>
      </c>
      <c r="Q65" t="s">
        <v>170</v>
      </c>
      <c r="R65" t="s">
        <v>170</v>
      </c>
      <c r="T65" t="str">
        <f t="shared" si="0"/>
        <v/>
      </c>
      <c r="U65" t="str">
        <f t="shared" si="1"/>
        <v/>
      </c>
      <c r="V65" t="str">
        <f t="shared" si="2"/>
        <v/>
      </c>
      <c r="W65" t="str">
        <f t="shared" si="3"/>
        <v/>
      </c>
    </row>
    <row r="66" spans="1:23" x14ac:dyDescent="0.25">
      <c r="A66">
        <v>65</v>
      </c>
      <c r="B66" t="s">
        <v>70</v>
      </c>
      <c r="C66">
        <v>-1.1089973456014699</v>
      </c>
      <c r="D66">
        <v>0.56722053904449299</v>
      </c>
      <c r="E66">
        <v>-1.95514313968536</v>
      </c>
      <c r="F66">
        <v>5.05661776443425E-2</v>
      </c>
      <c r="G66">
        <v>-18.5487808320038</v>
      </c>
      <c r="H66">
        <v>3956.14614580533</v>
      </c>
      <c r="I66">
        <v>-4.68859848660318E-3</v>
      </c>
      <c r="J66">
        <v>0.996259053361918</v>
      </c>
      <c r="K66">
        <v>-1.1068101462532001</v>
      </c>
      <c r="L66">
        <v>0.62221470772565202</v>
      </c>
      <c r="M66">
        <v>-1.7788235033833699</v>
      </c>
      <c r="N66">
        <v>7.5268702601933093E-2</v>
      </c>
      <c r="O66" t="s">
        <v>170</v>
      </c>
      <c r="P66" t="s">
        <v>170</v>
      </c>
      <c r="Q66" t="s">
        <v>170</v>
      </c>
      <c r="R66" t="s">
        <v>170</v>
      </c>
      <c r="T66" t="str">
        <f t="shared" si="0"/>
        <v>^</v>
      </c>
      <c r="U66" t="str">
        <f t="shared" si="1"/>
        <v/>
      </c>
      <c r="V66" t="str">
        <f t="shared" si="2"/>
        <v>^</v>
      </c>
      <c r="W66" t="str">
        <f t="shared" si="3"/>
        <v/>
      </c>
    </row>
    <row r="67" spans="1:23" x14ac:dyDescent="0.25">
      <c r="A67">
        <v>66</v>
      </c>
      <c r="B67" t="s">
        <v>76</v>
      </c>
      <c r="C67">
        <v>-1.1905053867911899</v>
      </c>
      <c r="D67">
        <v>0.55917872152187797</v>
      </c>
      <c r="E67">
        <v>-2.1290248376244998</v>
      </c>
      <c r="F67">
        <v>3.3252205514175799E-2</v>
      </c>
      <c r="G67">
        <v>-18.321513394416101</v>
      </c>
      <c r="H67">
        <v>3956.1461351187099</v>
      </c>
      <c r="I67">
        <v>-4.6311518252008001E-3</v>
      </c>
      <c r="J67">
        <v>0.996304888668468</v>
      </c>
      <c r="K67">
        <v>-1.5658768193947601</v>
      </c>
      <c r="L67">
        <v>0.69630073424897498</v>
      </c>
      <c r="M67">
        <v>-2.2488513114720599</v>
      </c>
      <c r="N67">
        <v>2.4521957553156198E-2</v>
      </c>
      <c r="O67" t="s">
        <v>170</v>
      </c>
      <c r="P67" t="s">
        <v>170</v>
      </c>
      <c r="Q67" t="s">
        <v>170</v>
      </c>
      <c r="R67" t="s">
        <v>170</v>
      </c>
      <c r="T67" t="str">
        <f t="shared" ref="T67:T130" si="4">IF(F67&lt;0.001,"***",IF(F67&lt;0.01,"**",IF(F67&lt;0.05,"*",IF(F67&lt;0.1,"^",""))))</f>
        <v>*</v>
      </c>
      <c r="U67" t="str">
        <f t="shared" ref="U67:U130" si="5">IF(J67&lt;0.001,"***",IF(J67&lt;0.01,"**",IF(J67&lt;0.05,"*",IF(J67&lt;0.1,"^",""))))</f>
        <v/>
      </c>
      <c r="V67" t="str">
        <f t="shared" ref="V67:V130" si="6">IF(N67&lt;0.001,"***",IF(N67&lt;0.01,"**",IF(N67&lt;0.05,"*",IF(N67&lt;0.1,"^",""))))</f>
        <v>*</v>
      </c>
      <c r="W67" t="str">
        <f t="shared" ref="W67:W130" si="7">IF(R67&lt;0.001,"***",IF(R67&lt;0.01,"**",IF(R67&lt;0.05,"*",IF(R67&lt;0.1,"^",""))))</f>
        <v/>
      </c>
    </row>
    <row r="68" spans="1:23" x14ac:dyDescent="0.25">
      <c r="A68">
        <v>67</v>
      </c>
      <c r="B68" t="s">
        <v>82</v>
      </c>
      <c r="C68">
        <v>-1.02960587816579</v>
      </c>
      <c r="D68">
        <v>0.57907989915175195</v>
      </c>
      <c r="E68">
        <v>-1.7780031385547601</v>
      </c>
      <c r="F68">
        <v>7.5403339416694207E-2</v>
      </c>
      <c r="G68">
        <v>-18.174572645925799</v>
      </c>
      <c r="H68">
        <v>3956.1461563125199</v>
      </c>
      <c r="I68">
        <v>-4.5940094040575396E-3</v>
      </c>
      <c r="J68">
        <v>0.99633452371758902</v>
      </c>
      <c r="K68">
        <v>-1.1164300137358001</v>
      </c>
      <c r="L68">
        <v>0.63612895747673803</v>
      </c>
      <c r="M68">
        <v>-1.7550372461650301</v>
      </c>
      <c r="N68">
        <v>7.9252937038396601E-2</v>
      </c>
      <c r="O68" t="s">
        <v>170</v>
      </c>
      <c r="P68" t="s">
        <v>170</v>
      </c>
      <c r="Q68" t="s">
        <v>170</v>
      </c>
      <c r="R68" t="s">
        <v>170</v>
      </c>
      <c r="T68" t="str">
        <f t="shared" si="4"/>
        <v>^</v>
      </c>
      <c r="U68" t="str">
        <f t="shared" si="5"/>
        <v/>
      </c>
      <c r="V68" t="str">
        <f t="shared" si="6"/>
        <v>^</v>
      </c>
      <c r="W68" t="str">
        <f t="shared" si="7"/>
        <v/>
      </c>
    </row>
    <row r="69" spans="1:23" x14ac:dyDescent="0.25">
      <c r="A69">
        <v>68</v>
      </c>
      <c r="B69" t="s">
        <v>77</v>
      </c>
      <c r="C69">
        <v>-1.0783504733806499</v>
      </c>
      <c r="D69">
        <v>0.55430898166335596</v>
      </c>
      <c r="E69">
        <v>-1.94539599583028</v>
      </c>
      <c r="F69">
        <v>5.1727336309818198E-2</v>
      </c>
      <c r="G69">
        <v>-18.2176925286862</v>
      </c>
      <c r="H69">
        <v>3956.1461420913602</v>
      </c>
      <c r="I69">
        <v>-4.6049088871766702E-3</v>
      </c>
      <c r="J69">
        <v>0.99632582728027497</v>
      </c>
      <c r="K69">
        <v>-1.2208881407649801</v>
      </c>
      <c r="L69">
        <v>0.60710695038087004</v>
      </c>
      <c r="M69">
        <v>-2.0109935160502701</v>
      </c>
      <c r="N69">
        <v>4.4326141594822399E-2</v>
      </c>
      <c r="O69" t="s">
        <v>170</v>
      </c>
      <c r="P69" t="s">
        <v>170</v>
      </c>
      <c r="Q69" t="s">
        <v>170</v>
      </c>
      <c r="R69" t="s">
        <v>170</v>
      </c>
      <c r="T69" t="str">
        <f t="shared" si="4"/>
        <v>^</v>
      </c>
      <c r="U69" t="str">
        <f t="shared" si="5"/>
        <v/>
      </c>
      <c r="V69" t="str">
        <f t="shared" si="6"/>
        <v>*</v>
      </c>
      <c r="W69" t="str">
        <f t="shared" si="7"/>
        <v/>
      </c>
    </row>
    <row r="70" spans="1:23" x14ac:dyDescent="0.25">
      <c r="A70">
        <v>69</v>
      </c>
      <c r="B70" t="s">
        <v>80</v>
      </c>
      <c r="C70">
        <v>-1.04278088904513</v>
      </c>
      <c r="D70">
        <v>0.56577183754732996</v>
      </c>
      <c r="E70">
        <v>-1.8431120459542101</v>
      </c>
      <c r="F70">
        <v>6.5312652926985001E-2</v>
      </c>
      <c r="G70">
        <v>-18.193766658152999</v>
      </c>
      <c r="H70">
        <v>3956.1461422790499</v>
      </c>
      <c r="I70">
        <v>-4.5988611147898704E-3</v>
      </c>
      <c r="J70">
        <v>0.99633065265339504</v>
      </c>
      <c r="K70">
        <v>-1.12172595405714</v>
      </c>
      <c r="L70">
        <v>0.73173039667756101</v>
      </c>
      <c r="M70">
        <v>-1.5329771171873801</v>
      </c>
      <c r="N70">
        <v>0.125281493126424</v>
      </c>
      <c r="O70" t="s">
        <v>170</v>
      </c>
      <c r="P70" t="s">
        <v>170</v>
      </c>
      <c r="Q70" t="s">
        <v>170</v>
      </c>
      <c r="R70" t="s">
        <v>170</v>
      </c>
      <c r="T70" t="str">
        <f t="shared" si="4"/>
        <v>^</v>
      </c>
      <c r="U70" t="str">
        <f t="shared" si="5"/>
        <v/>
      </c>
      <c r="V70" t="str">
        <f t="shared" si="6"/>
        <v/>
      </c>
      <c r="W70" t="str">
        <f t="shared" si="7"/>
        <v/>
      </c>
    </row>
    <row r="71" spans="1:23" x14ac:dyDescent="0.25">
      <c r="A71">
        <v>70</v>
      </c>
      <c r="B71" t="s">
        <v>81</v>
      </c>
      <c r="C71">
        <v>-1.2608586381139499</v>
      </c>
      <c r="D71">
        <v>0.56286983493137099</v>
      </c>
      <c r="E71">
        <v>-2.24005366759028</v>
      </c>
      <c r="F71">
        <v>2.5087438952835502E-2</v>
      </c>
      <c r="G71">
        <v>-18.3073375183906</v>
      </c>
      <c r="H71">
        <v>3956.1461424181498</v>
      </c>
      <c r="I71">
        <v>-4.6275685627731704E-3</v>
      </c>
      <c r="J71">
        <v>0.9963077476676</v>
      </c>
      <c r="K71">
        <v>-1.4032962878892199</v>
      </c>
      <c r="L71">
        <v>0.63186279793203903</v>
      </c>
      <c r="M71">
        <v>-2.2208876554877599</v>
      </c>
      <c r="N71">
        <v>2.6358571543549699E-2</v>
      </c>
      <c r="O71" t="s">
        <v>170</v>
      </c>
      <c r="P71" t="s">
        <v>170</v>
      </c>
      <c r="Q71" t="s">
        <v>170</v>
      </c>
      <c r="R71" t="s">
        <v>170</v>
      </c>
      <c r="T71" t="str">
        <f t="shared" si="4"/>
        <v>*</v>
      </c>
      <c r="U71" t="str">
        <f t="shared" si="5"/>
        <v/>
      </c>
      <c r="V71" t="str">
        <f t="shared" si="6"/>
        <v>*</v>
      </c>
      <c r="W71" t="str">
        <f t="shared" si="7"/>
        <v/>
      </c>
    </row>
    <row r="72" spans="1:23" x14ac:dyDescent="0.25">
      <c r="A72">
        <v>71</v>
      </c>
      <c r="B72" t="s">
        <v>68</v>
      </c>
      <c r="C72">
        <v>-0.63622367672793601</v>
      </c>
      <c r="D72">
        <v>0.67231910533691397</v>
      </c>
      <c r="E72">
        <v>-0.94631205877915703</v>
      </c>
      <c r="F72">
        <v>0.34398944459150799</v>
      </c>
      <c r="G72">
        <v>-17.783645332058899</v>
      </c>
      <c r="H72">
        <v>3956.1461788052202</v>
      </c>
      <c r="I72">
        <v>-4.4951941936153704E-3</v>
      </c>
      <c r="J72">
        <v>0.99641336603415598</v>
      </c>
      <c r="K72">
        <v>-0.81129401380609201</v>
      </c>
      <c r="L72">
        <v>0.82257637552943896</v>
      </c>
      <c r="M72">
        <v>-0.98628411651612802</v>
      </c>
      <c r="N72">
        <v>0.323993711813574</v>
      </c>
      <c r="O72" t="s">
        <v>170</v>
      </c>
      <c r="P72" t="s">
        <v>170</v>
      </c>
      <c r="Q72" t="s">
        <v>170</v>
      </c>
      <c r="R72" t="s">
        <v>170</v>
      </c>
      <c r="T72" t="str">
        <f t="shared" si="4"/>
        <v/>
      </c>
      <c r="U72" t="str">
        <f t="shared" si="5"/>
        <v/>
      </c>
      <c r="V72" t="str">
        <f t="shared" si="6"/>
        <v/>
      </c>
      <c r="W72" t="str">
        <f t="shared" si="7"/>
        <v/>
      </c>
    </row>
    <row r="73" spans="1:23" x14ac:dyDescent="0.25">
      <c r="A73">
        <v>72</v>
      </c>
      <c r="B73" t="s">
        <v>69</v>
      </c>
      <c r="C73">
        <v>0.60068753117113605</v>
      </c>
      <c r="D73">
        <v>1.1771458877085801</v>
      </c>
      <c r="E73">
        <v>0.51029149185614397</v>
      </c>
      <c r="F73">
        <v>0.60984726251676102</v>
      </c>
      <c r="G73">
        <v>-15.9536847218274</v>
      </c>
      <c r="H73">
        <v>3956.1464539317799</v>
      </c>
      <c r="I73">
        <v>-4.0326324891162696E-3</v>
      </c>
      <c r="J73">
        <v>0.99678243351828899</v>
      </c>
      <c r="K73">
        <v>0.20919325340136999</v>
      </c>
      <c r="L73">
        <v>1.56844396456295</v>
      </c>
      <c r="M73">
        <v>0.13337630041482701</v>
      </c>
      <c r="N73">
        <v>0.89389578746453402</v>
      </c>
      <c r="O73" t="s">
        <v>170</v>
      </c>
      <c r="P73" t="s">
        <v>170</v>
      </c>
      <c r="Q73" t="s">
        <v>170</v>
      </c>
      <c r="R73" t="s">
        <v>170</v>
      </c>
      <c r="T73" t="str">
        <f t="shared" si="4"/>
        <v/>
      </c>
      <c r="U73" t="str">
        <f t="shared" si="5"/>
        <v/>
      </c>
      <c r="V73" t="str">
        <f t="shared" si="6"/>
        <v/>
      </c>
      <c r="W73" t="str">
        <f t="shared" si="7"/>
        <v/>
      </c>
    </row>
    <row r="74" spans="1:23" x14ac:dyDescent="0.25">
      <c r="A74">
        <v>73</v>
      </c>
      <c r="B74" t="s">
        <v>73</v>
      </c>
      <c r="C74">
        <v>-1.4091029644708</v>
      </c>
      <c r="D74">
        <v>0.90926431470249303</v>
      </c>
      <c r="E74">
        <v>-1.5497176582057399</v>
      </c>
      <c r="F74">
        <v>0.121209297947002</v>
      </c>
      <c r="G74" t="s">
        <v>170</v>
      </c>
      <c r="H74" t="s">
        <v>170</v>
      </c>
      <c r="I74" t="s">
        <v>170</v>
      </c>
      <c r="J74" t="s">
        <v>170</v>
      </c>
      <c r="K74">
        <v>-1.3112792314542401</v>
      </c>
      <c r="L74">
        <v>0.95398410361824504</v>
      </c>
      <c r="M74">
        <v>-1.3745294355334201</v>
      </c>
      <c r="N74">
        <v>0.169277378431682</v>
      </c>
      <c r="O74" t="s">
        <v>170</v>
      </c>
      <c r="P74" t="s">
        <v>170</v>
      </c>
      <c r="Q74" t="s">
        <v>170</v>
      </c>
      <c r="R74" t="s">
        <v>170</v>
      </c>
      <c r="T74" t="str">
        <f t="shared" si="4"/>
        <v/>
      </c>
      <c r="U74" t="str">
        <f t="shared" si="5"/>
        <v/>
      </c>
      <c r="V74" t="str">
        <f t="shared" si="6"/>
        <v/>
      </c>
      <c r="W74" t="str">
        <f t="shared" si="7"/>
        <v/>
      </c>
    </row>
    <row r="75" spans="1:23" x14ac:dyDescent="0.25">
      <c r="A75">
        <v>74</v>
      </c>
      <c r="B75" t="s">
        <v>83</v>
      </c>
      <c r="C75">
        <v>-1.93384782213581</v>
      </c>
      <c r="D75">
        <v>0.94439246698385904</v>
      </c>
      <c r="E75">
        <v>-2.0477162723586799</v>
      </c>
      <c r="F75">
        <v>4.0587808459536003E-2</v>
      </c>
      <c r="G75">
        <v>-18.637550317522798</v>
      </c>
      <c r="H75">
        <v>3956.1462991285298</v>
      </c>
      <c r="I75">
        <v>-4.7110366776952298E-3</v>
      </c>
      <c r="J75">
        <v>0.99624115047339701</v>
      </c>
      <c r="K75">
        <v>-2.3293720090369399</v>
      </c>
      <c r="L75">
        <v>1.22898544440736</v>
      </c>
      <c r="M75">
        <v>-1.89536175520793</v>
      </c>
      <c r="N75">
        <v>5.8044491819465902E-2</v>
      </c>
      <c r="O75" t="s">
        <v>170</v>
      </c>
      <c r="P75" t="s">
        <v>170</v>
      </c>
      <c r="Q75" t="s">
        <v>170</v>
      </c>
      <c r="R75" t="s">
        <v>170</v>
      </c>
      <c r="T75" t="str">
        <f t="shared" si="4"/>
        <v>*</v>
      </c>
      <c r="U75" t="str">
        <f t="shared" si="5"/>
        <v/>
      </c>
      <c r="V75" t="str">
        <f t="shared" si="6"/>
        <v>^</v>
      </c>
      <c r="W75" t="str">
        <f t="shared" si="7"/>
        <v/>
      </c>
    </row>
    <row r="76" spans="1:23" x14ac:dyDescent="0.25">
      <c r="A76">
        <v>75</v>
      </c>
      <c r="B76" t="s">
        <v>174</v>
      </c>
      <c r="C76">
        <v>1.4872010498197299</v>
      </c>
      <c r="D76">
        <v>0.13625415319279999</v>
      </c>
      <c r="E76">
        <v>10.9149043531564</v>
      </c>
      <c r="F76" s="1">
        <v>9.7832225077327407E-28</v>
      </c>
      <c r="G76">
        <v>1.53716418433521</v>
      </c>
      <c r="H76">
        <v>0.201445310012828</v>
      </c>
      <c r="I76">
        <v>7.6306774490670497</v>
      </c>
      <c r="J76" s="1">
        <v>2.3352328599072199E-14</v>
      </c>
      <c r="K76">
        <v>1.5024553883470499</v>
      </c>
      <c r="L76">
        <v>0.18629721811650399</v>
      </c>
      <c r="M76">
        <v>8.0648299718971703</v>
      </c>
      <c r="N76" s="1">
        <v>7.3337863219884096E-16</v>
      </c>
      <c r="O76">
        <v>1.44514535690965</v>
      </c>
      <c r="P76">
        <v>0.13591492408911299</v>
      </c>
      <c r="Q76">
        <v>10.6327201857696</v>
      </c>
      <c r="R76" s="1">
        <v>2.0989936659826099E-26</v>
      </c>
      <c r="T76" t="str">
        <f t="shared" si="4"/>
        <v>***</v>
      </c>
      <c r="U76" t="str">
        <f t="shared" si="5"/>
        <v>***</v>
      </c>
      <c r="V76" t="str">
        <f t="shared" si="6"/>
        <v>***</v>
      </c>
      <c r="W76" t="str">
        <f t="shared" si="7"/>
        <v>***</v>
      </c>
    </row>
    <row r="77" spans="1:23" x14ac:dyDescent="0.25">
      <c r="A77">
        <v>76</v>
      </c>
      <c r="B77" t="s">
        <v>175</v>
      </c>
      <c r="C77">
        <v>0.463574052443534</v>
      </c>
      <c r="D77">
        <v>0.186441246746262</v>
      </c>
      <c r="E77">
        <v>2.4864350594825102</v>
      </c>
      <c r="F77">
        <v>1.29030116781126E-2</v>
      </c>
      <c r="G77">
        <v>0.59806407927697802</v>
      </c>
      <c r="H77">
        <v>0.269380869326661</v>
      </c>
      <c r="I77">
        <v>2.2201431035985899</v>
      </c>
      <c r="J77">
        <v>2.6409055066716699E-2</v>
      </c>
      <c r="K77">
        <v>0.40889070393302601</v>
      </c>
      <c r="L77">
        <v>0.25946646961924202</v>
      </c>
      <c r="M77">
        <v>1.5758903434924001</v>
      </c>
      <c r="N77">
        <v>0.11505107679983299</v>
      </c>
      <c r="O77">
        <v>0.42303342042497799</v>
      </c>
      <c r="P77">
        <v>0.18618639351041699</v>
      </c>
      <c r="Q77">
        <v>2.27209632481178</v>
      </c>
      <c r="R77">
        <v>2.3080693048610001E-2</v>
      </c>
      <c r="T77" t="str">
        <f t="shared" si="4"/>
        <v>*</v>
      </c>
      <c r="U77" t="str">
        <f t="shared" si="5"/>
        <v>*</v>
      </c>
      <c r="V77" t="str">
        <f t="shared" si="6"/>
        <v/>
      </c>
      <c r="W77" t="str">
        <f t="shared" si="7"/>
        <v>*</v>
      </c>
    </row>
    <row r="78" spans="1:23" x14ac:dyDescent="0.25">
      <c r="A78">
        <v>77</v>
      </c>
      <c r="B78" t="s">
        <v>176</v>
      </c>
      <c r="C78">
        <v>1.52805179414864</v>
      </c>
      <c r="D78">
        <v>0.141973299327708</v>
      </c>
      <c r="E78">
        <v>10.762951916906101</v>
      </c>
      <c r="F78" s="1">
        <v>5.1493764280258498E-27</v>
      </c>
      <c r="G78">
        <v>1.6904766550560599</v>
      </c>
      <c r="H78">
        <v>0.205345406493635</v>
      </c>
      <c r="I78">
        <v>8.2323568075940994</v>
      </c>
      <c r="J78" s="1">
        <v>1.8356551440863899E-16</v>
      </c>
      <c r="K78">
        <v>1.44842507300933</v>
      </c>
      <c r="L78">
        <v>0.198119109643981</v>
      </c>
      <c r="M78">
        <v>7.3108801852185996</v>
      </c>
      <c r="N78" s="1">
        <v>2.6539810627396999E-13</v>
      </c>
      <c r="O78">
        <v>1.48661559469659</v>
      </c>
      <c r="P78">
        <v>0.14163267488606901</v>
      </c>
      <c r="Q78">
        <v>10.496275636200799</v>
      </c>
      <c r="R78" s="1">
        <v>8.9855705823738895E-26</v>
      </c>
      <c r="T78" t="str">
        <f t="shared" si="4"/>
        <v>***</v>
      </c>
      <c r="U78" t="str">
        <f t="shared" si="5"/>
        <v>***</v>
      </c>
      <c r="V78" t="str">
        <f t="shared" si="6"/>
        <v>***</v>
      </c>
      <c r="W78" t="str">
        <f t="shared" si="7"/>
        <v>***</v>
      </c>
    </row>
    <row r="79" spans="1:23" x14ac:dyDescent="0.25">
      <c r="A79">
        <v>78</v>
      </c>
      <c r="B79" t="s">
        <v>177</v>
      </c>
      <c r="C79">
        <v>0.90876242721059897</v>
      </c>
      <c r="D79">
        <v>0.173992543017114</v>
      </c>
      <c r="E79">
        <v>5.2229964080771802</v>
      </c>
      <c r="F79" s="1">
        <v>1.76050806470538E-7</v>
      </c>
      <c r="G79">
        <v>1.09846073223322</v>
      </c>
      <c r="H79">
        <v>0.248345942708568</v>
      </c>
      <c r="I79">
        <v>4.4231072199244998</v>
      </c>
      <c r="J79" s="1">
        <v>9.7291427046052496E-6</v>
      </c>
      <c r="K79">
        <v>0.79986905620558302</v>
      </c>
      <c r="L79">
        <v>0.24550649603580699</v>
      </c>
      <c r="M79">
        <v>3.25803621949344</v>
      </c>
      <c r="N79">
        <v>1.1218608665506499E-3</v>
      </c>
      <c r="O79">
        <v>0.86381481707404395</v>
      </c>
      <c r="P79">
        <v>0.17369596843083099</v>
      </c>
      <c r="Q79">
        <v>4.9731425828575304</v>
      </c>
      <c r="R79" s="1">
        <v>6.5876172003451098E-7</v>
      </c>
      <c r="T79" t="str">
        <f t="shared" si="4"/>
        <v>***</v>
      </c>
      <c r="U79" t="str">
        <f t="shared" si="5"/>
        <v>***</v>
      </c>
      <c r="V79" t="str">
        <f t="shared" si="6"/>
        <v>**</v>
      </c>
      <c r="W79" t="str">
        <f t="shared" si="7"/>
        <v>***</v>
      </c>
    </row>
    <row r="80" spans="1:23" x14ac:dyDescent="0.25">
      <c r="A80">
        <v>79</v>
      </c>
      <c r="B80" t="s">
        <v>184</v>
      </c>
      <c r="C80">
        <v>1.74271008064502</v>
      </c>
      <c r="D80">
        <v>0.106097205661334</v>
      </c>
      <c r="E80">
        <v>16.425598297167301</v>
      </c>
      <c r="F80" s="1">
        <v>1.25440431990212E-60</v>
      </c>
      <c r="G80">
        <v>1.91145163589977</v>
      </c>
      <c r="H80">
        <v>0.1546303892243</v>
      </c>
      <c r="I80">
        <v>12.361422909743199</v>
      </c>
      <c r="J80" s="1">
        <v>4.2260917312150897E-35</v>
      </c>
      <c r="K80">
        <v>1.5978279698337401</v>
      </c>
      <c r="L80">
        <v>0.14748604260961801</v>
      </c>
      <c r="M80">
        <v>10.833757158045399</v>
      </c>
      <c r="N80" s="1">
        <v>2.3817759201164599E-27</v>
      </c>
      <c r="O80">
        <v>1.7328951359359901</v>
      </c>
      <c r="P80">
        <v>0.10587916330939701</v>
      </c>
      <c r="Q80">
        <v>16.3667248755279</v>
      </c>
      <c r="R80" s="1">
        <v>3.3052873258445502E-60</v>
      </c>
      <c r="T80" t="str">
        <f t="shared" si="4"/>
        <v>***</v>
      </c>
      <c r="U80" t="str">
        <f t="shared" si="5"/>
        <v>***</v>
      </c>
      <c r="V80" t="str">
        <f t="shared" si="6"/>
        <v>***</v>
      </c>
      <c r="W80" t="str">
        <f t="shared" si="7"/>
        <v>***</v>
      </c>
    </row>
    <row r="81" spans="1:23" x14ac:dyDescent="0.25">
      <c r="A81">
        <v>80</v>
      </c>
      <c r="B81" t="s">
        <v>195</v>
      </c>
      <c r="C81">
        <v>1.54516131260902</v>
      </c>
      <c r="D81">
        <v>0.110972275703471</v>
      </c>
      <c r="E81">
        <v>13.9238499239022</v>
      </c>
      <c r="F81" s="1">
        <v>4.5378715266555396E-44</v>
      </c>
      <c r="G81">
        <v>1.6747937492453899</v>
      </c>
      <c r="H81">
        <v>0.16183125888781599</v>
      </c>
      <c r="I81">
        <v>10.3490126737899</v>
      </c>
      <c r="J81" s="1">
        <v>4.2282357448709699E-25</v>
      </c>
      <c r="K81">
        <v>1.4535602819012901</v>
      </c>
      <c r="L81">
        <v>0.15397484991886001</v>
      </c>
      <c r="M81">
        <v>9.4402448365254106</v>
      </c>
      <c r="N81" s="1">
        <v>3.7190935617778901E-21</v>
      </c>
      <c r="O81">
        <v>1.52835426482959</v>
      </c>
      <c r="P81">
        <v>0.11072082265482699</v>
      </c>
      <c r="Q81">
        <v>13.8036751189453</v>
      </c>
      <c r="R81" s="1">
        <v>2.4218417873200701E-43</v>
      </c>
      <c r="T81" t="str">
        <f t="shared" si="4"/>
        <v>***</v>
      </c>
      <c r="U81" t="str">
        <f t="shared" si="5"/>
        <v>***</v>
      </c>
      <c r="V81" t="str">
        <f t="shared" si="6"/>
        <v>***</v>
      </c>
      <c r="W81" t="str">
        <f t="shared" si="7"/>
        <v>***</v>
      </c>
    </row>
    <row r="82" spans="1:23" x14ac:dyDescent="0.25">
      <c r="A82">
        <v>81</v>
      </c>
      <c r="B82" t="s">
        <v>206</v>
      </c>
      <c r="C82">
        <v>1.8350522816832699</v>
      </c>
      <c r="D82">
        <v>0.111190857596389</v>
      </c>
      <c r="E82">
        <v>16.503625579940401</v>
      </c>
      <c r="F82" s="1">
        <v>3.4551028088264502E-61</v>
      </c>
      <c r="G82">
        <v>1.91596805053515</v>
      </c>
      <c r="H82">
        <v>0.16290669966555801</v>
      </c>
      <c r="I82">
        <v>11.761137230504101</v>
      </c>
      <c r="J82" s="1">
        <v>6.18949404396385E-32</v>
      </c>
      <c r="K82">
        <v>1.79886128707419</v>
      </c>
      <c r="L82">
        <v>0.153541603923675</v>
      </c>
      <c r="M82">
        <v>11.7157906463475</v>
      </c>
      <c r="N82" s="1">
        <v>1.05799587813795E-31</v>
      </c>
      <c r="O82">
        <v>1.81062530235782</v>
      </c>
      <c r="P82">
        <v>0.11088475047879599</v>
      </c>
      <c r="Q82">
        <v>16.328893689525501</v>
      </c>
      <c r="R82" s="1">
        <v>6.1489267980211999E-60</v>
      </c>
      <c r="T82" t="str">
        <f t="shared" si="4"/>
        <v>***</v>
      </c>
      <c r="U82" t="str">
        <f t="shared" si="5"/>
        <v>***</v>
      </c>
      <c r="V82" t="str">
        <f t="shared" si="6"/>
        <v>***</v>
      </c>
      <c r="W82" t="str">
        <f t="shared" si="7"/>
        <v>***</v>
      </c>
    </row>
    <row r="83" spans="1:23" x14ac:dyDescent="0.25">
      <c r="A83">
        <v>82</v>
      </c>
      <c r="B83" t="s">
        <v>217</v>
      </c>
      <c r="C83">
        <v>1.2992268493336001</v>
      </c>
      <c r="D83">
        <v>0.12320319279068501</v>
      </c>
      <c r="E83">
        <v>10.545399188971601</v>
      </c>
      <c r="F83" s="1">
        <v>5.3345830350577005E-26</v>
      </c>
      <c r="G83">
        <v>1.3282262074193301</v>
      </c>
      <c r="H83">
        <v>0.18147532152471699</v>
      </c>
      <c r="I83">
        <v>7.3190458970390901</v>
      </c>
      <c r="J83" s="1">
        <v>2.4974017783512899E-13</v>
      </c>
      <c r="K83">
        <v>1.3161633000155699</v>
      </c>
      <c r="L83">
        <v>0.16910505734464301</v>
      </c>
      <c r="M83">
        <v>7.7831102196616904</v>
      </c>
      <c r="N83" s="1">
        <v>7.0762931507707998E-15</v>
      </c>
      <c r="O83">
        <v>1.27401356092225</v>
      </c>
      <c r="P83">
        <v>0.122908907319075</v>
      </c>
      <c r="Q83">
        <v>10.3655104313544</v>
      </c>
      <c r="R83" s="1">
        <v>3.5585343706942801E-25</v>
      </c>
      <c r="T83" t="str">
        <f t="shared" si="4"/>
        <v>***</v>
      </c>
      <c r="U83" t="str">
        <f t="shared" si="5"/>
        <v>***</v>
      </c>
      <c r="V83" t="str">
        <f t="shared" si="6"/>
        <v>***</v>
      </c>
      <c r="W83" t="str">
        <f t="shared" si="7"/>
        <v>***</v>
      </c>
    </row>
    <row r="84" spans="1:23" x14ac:dyDescent="0.25">
      <c r="A84">
        <v>83</v>
      </c>
      <c r="B84" t="s">
        <v>228</v>
      </c>
      <c r="C84">
        <v>1.20602848611769</v>
      </c>
      <c r="D84">
        <v>0.12901914912502599</v>
      </c>
      <c r="E84">
        <v>9.3476704372696897</v>
      </c>
      <c r="F84" s="1">
        <v>8.9599357226782605E-21</v>
      </c>
      <c r="G84">
        <v>1.4207291852500701</v>
      </c>
      <c r="H84">
        <v>0.18411773862404901</v>
      </c>
      <c r="I84">
        <v>7.7164166574468798</v>
      </c>
      <c r="J84" s="1">
        <v>1.1964574905144E-14</v>
      </c>
      <c r="K84">
        <v>1.03717780832733</v>
      </c>
      <c r="L84">
        <v>0.18329436131143301</v>
      </c>
      <c r="M84">
        <v>5.6585363614382</v>
      </c>
      <c r="N84" s="1">
        <v>1.52669373268285E-8</v>
      </c>
      <c r="O84">
        <v>1.17805785578571</v>
      </c>
      <c r="P84">
        <v>0.12873074709627899</v>
      </c>
      <c r="Q84">
        <v>9.1513323922887508</v>
      </c>
      <c r="R84" s="1">
        <v>5.6235609073672706E-20</v>
      </c>
      <c r="T84" t="str">
        <f t="shared" si="4"/>
        <v>***</v>
      </c>
      <c r="U84" t="str">
        <f t="shared" si="5"/>
        <v>***</v>
      </c>
      <c r="V84" t="str">
        <f t="shared" si="6"/>
        <v>***</v>
      </c>
      <c r="W84" t="str">
        <f t="shared" si="7"/>
        <v>***</v>
      </c>
    </row>
    <row r="85" spans="1:23" x14ac:dyDescent="0.25">
      <c r="A85">
        <v>84</v>
      </c>
      <c r="B85" t="s">
        <v>230</v>
      </c>
      <c r="C85">
        <v>0.80061270962467901</v>
      </c>
      <c r="D85">
        <v>0.14500194063035801</v>
      </c>
      <c r="E85">
        <v>5.5213930664943298</v>
      </c>
      <c r="F85" s="1">
        <v>3.3632246933878301E-8</v>
      </c>
      <c r="G85">
        <v>0.75957263325115598</v>
      </c>
      <c r="H85">
        <v>0.21877616530367</v>
      </c>
      <c r="I85">
        <v>3.47191675197725</v>
      </c>
      <c r="J85">
        <v>5.1675655567164904E-4</v>
      </c>
      <c r="K85">
        <v>0.874562606343397</v>
      </c>
      <c r="L85">
        <v>0.19507749361336199</v>
      </c>
      <c r="M85">
        <v>4.4831548229585003</v>
      </c>
      <c r="N85" s="1">
        <v>7.3547527832365202E-6</v>
      </c>
      <c r="O85">
        <v>0.77110990149607495</v>
      </c>
      <c r="P85">
        <v>0.14473839374512801</v>
      </c>
      <c r="Q85">
        <v>5.3276112961011304</v>
      </c>
      <c r="R85" s="1">
        <v>9.9512802483192203E-8</v>
      </c>
      <c r="T85" t="str">
        <f t="shared" si="4"/>
        <v>***</v>
      </c>
      <c r="U85" t="str">
        <f t="shared" si="5"/>
        <v>***</v>
      </c>
      <c r="V85" t="str">
        <f t="shared" si="6"/>
        <v>***</v>
      </c>
      <c r="W85" t="str">
        <f t="shared" si="7"/>
        <v>***</v>
      </c>
    </row>
    <row r="86" spans="1:23" x14ac:dyDescent="0.25">
      <c r="A86">
        <v>85</v>
      </c>
      <c r="B86" t="s">
        <v>231</v>
      </c>
      <c r="C86">
        <v>1.63551360407169</v>
      </c>
      <c r="D86">
        <v>0.125634562870307</v>
      </c>
      <c r="E86">
        <v>13.018022801257599</v>
      </c>
      <c r="F86" s="1">
        <v>9.6640953635088305E-39</v>
      </c>
      <c r="G86">
        <v>1.86434152269274</v>
      </c>
      <c r="H86">
        <v>0.18010812528148301</v>
      </c>
      <c r="I86">
        <v>10.351234958328799</v>
      </c>
      <c r="J86" s="1">
        <v>4.1312210903929398E-25</v>
      </c>
      <c r="K86">
        <v>1.4634053024131499</v>
      </c>
      <c r="L86">
        <v>0.177765885513165</v>
      </c>
      <c r="M86">
        <v>8.2322055111343495</v>
      </c>
      <c r="N86" s="1">
        <v>1.8379757529632499E-16</v>
      </c>
      <c r="O86">
        <v>1.59989716040371</v>
      </c>
      <c r="P86">
        <v>0.125299574352113</v>
      </c>
      <c r="Q86">
        <v>12.768576179738099</v>
      </c>
      <c r="R86" s="1">
        <v>2.4560609409035E-37</v>
      </c>
      <c r="T86" t="str">
        <f t="shared" si="4"/>
        <v>***</v>
      </c>
      <c r="U86" t="str">
        <f t="shared" si="5"/>
        <v>***</v>
      </c>
      <c r="V86" t="str">
        <f t="shared" si="6"/>
        <v>***</v>
      </c>
      <c r="W86" t="str">
        <f t="shared" si="7"/>
        <v>***</v>
      </c>
    </row>
    <row r="87" spans="1:23" x14ac:dyDescent="0.25">
      <c r="A87">
        <v>86</v>
      </c>
      <c r="B87" t="s">
        <v>232</v>
      </c>
      <c r="C87">
        <v>0.50291933072567696</v>
      </c>
      <c r="D87">
        <v>0.17140855964188301</v>
      </c>
      <c r="E87">
        <v>2.9340386021351801</v>
      </c>
      <c r="F87">
        <v>3.3458259377238402E-3</v>
      </c>
      <c r="G87">
        <v>0.439127785648948</v>
      </c>
      <c r="H87">
        <v>0.264041201015774</v>
      </c>
      <c r="I87">
        <v>1.66310327312408</v>
      </c>
      <c r="J87">
        <v>9.6291764830742005E-2</v>
      </c>
      <c r="K87">
        <v>0.59780269693911703</v>
      </c>
      <c r="L87">
        <v>0.226964779627953</v>
      </c>
      <c r="M87">
        <v>2.63390072203737</v>
      </c>
      <c r="N87">
        <v>8.4410164898927696E-3</v>
      </c>
      <c r="O87">
        <v>0.46473653392985897</v>
      </c>
      <c r="P87">
        <v>0.171150085869473</v>
      </c>
      <c r="Q87">
        <v>2.7153742375816701</v>
      </c>
      <c r="R87">
        <v>6.6200914624233902E-3</v>
      </c>
      <c r="T87" t="str">
        <f t="shared" si="4"/>
        <v>**</v>
      </c>
      <c r="U87" t="str">
        <f t="shared" si="5"/>
        <v>^</v>
      </c>
      <c r="V87" t="str">
        <f t="shared" si="6"/>
        <v>**</v>
      </c>
      <c r="W87" t="str">
        <f t="shared" si="7"/>
        <v>**</v>
      </c>
    </row>
    <row r="88" spans="1:23" x14ac:dyDescent="0.25">
      <c r="A88">
        <v>87</v>
      </c>
      <c r="B88" t="s">
        <v>178</v>
      </c>
      <c r="C88">
        <v>0.72428776917753301</v>
      </c>
      <c r="D88">
        <v>0.18908120979301599</v>
      </c>
      <c r="E88">
        <v>3.83056449644255</v>
      </c>
      <c r="F88">
        <v>1.27849615274424E-4</v>
      </c>
      <c r="G88">
        <v>0.84277924101253698</v>
      </c>
      <c r="H88">
        <v>0.275743534823993</v>
      </c>
      <c r="I88">
        <v>3.05638803662425</v>
      </c>
      <c r="J88">
        <v>2.2402112923821998E-3</v>
      </c>
      <c r="K88">
        <v>0.68450245266069498</v>
      </c>
      <c r="L88">
        <v>0.26088843640773002</v>
      </c>
      <c r="M88">
        <v>2.62373626859765</v>
      </c>
      <c r="N88">
        <v>8.6971100141120597E-3</v>
      </c>
      <c r="O88">
        <v>0.68081578442004798</v>
      </c>
      <c r="P88">
        <v>0.18880436365564601</v>
      </c>
      <c r="Q88">
        <v>3.6059324648966502</v>
      </c>
      <c r="R88">
        <v>3.1103402710724702E-4</v>
      </c>
      <c r="T88" t="str">
        <f t="shared" si="4"/>
        <v>***</v>
      </c>
      <c r="U88" t="str">
        <f t="shared" si="5"/>
        <v>**</v>
      </c>
      <c r="V88" t="str">
        <f t="shared" si="6"/>
        <v>**</v>
      </c>
      <c r="W88" t="str">
        <f t="shared" si="7"/>
        <v>***</v>
      </c>
    </row>
    <row r="89" spans="1:23" x14ac:dyDescent="0.25">
      <c r="A89">
        <v>88</v>
      </c>
      <c r="B89" t="s">
        <v>179</v>
      </c>
      <c r="C89">
        <v>1.2193750878177101</v>
      </c>
      <c r="D89">
        <v>0.166014026893964</v>
      </c>
      <c r="E89">
        <v>7.3450124102859604</v>
      </c>
      <c r="F89" s="1">
        <v>2.0574000841136899E-13</v>
      </c>
      <c r="G89">
        <v>1.6598330007017299</v>
      </c>
      <c r="H89">
        <v>0.223910548669882</v>
      </c>
      <c r="I89">
        <v>7.41292900473782</v>
      </c>
      <c r="J89" s="1">
        <v>1.23540029405299E-13</v>
      </c>
      <c r="K89">
        <v>0.79185455608974598</v>
      </c>
      <c r="L89">
        <v>0.25706872017642901</v>
      </c>
      <c r="M89">
        <v>3.0803224738750301</v>
      </c>
      <c r="N89">
        <v>2.06776581896329E-3</v>
      </c>
      <c r="O89">
        <v>1.1765346448059999</v>
      </c>
      <c r="P89">
        <v>0.16569713761072799</v>
      </c>
      <c r="Q89">
        <v>7.1005127896055198</v>
      </c>
      <c r="R89" s="1">
        <v>1.2429483127275901E-12</v>
      </c>
      <c r="T89" t="str">
        <f t="shared" si="4"/>
        <v>***</v>
      </c>
      <c r="U89" t="str">
        <f t="shared" si="5"/>
        <v>***</v>
      </c>
      <c r="V89" t="str">
        <f t="shared" si="6"/>
        <v>**</v>
      </c>
      <c r="W89" t="str">
        <f t="shared" si="7"/>
        <v>***</v>
      </c>
    </row>
    <row r="90" spans="1:23" x14ac:dyDescent="0.25">
      <c r="A90">
        <v>89</v>
      </c>
      <c r="B90" t="s">
        <v>180</v>
      </c>
      <c r="C90">
        <v>0.909804673050016</v>
      </c>
      <c r="D90">
        <v>0.18817850823598101</v>
      </c>
      <c r="E90">
        <v>4.8347958626024203</v>
      </c>
      <c r="F90" s="1">
        <v>1.33282337897586E-6</v>
      </c>
      <c r="G90">
        <v>1.23798184519661</v>
      </c>
      <c r="H90">
        <v>0.26006234442276699</v>
      </c>
      <c r="I90">
        <v>4.7603271744105502</v>
      </c>
      <c r="J90" s="1">
        <v>1.9327938096139302E-6</v>
      </c>
      <c r="K90">
        <v>0.65393039157249699</v>
      </c>
      <c r="L90">
        <v>0.27638924773653001</v>
      </c>
      <c r="M90">
        <v>2.3659762343427402</v>
      </c>
      <c r="N90">
        <v>1.7982598721465601E-2</v>
      </c>
      <c r="O90">
        <v>0.86501518665150101</v>
      </c>
      <c r="P90">
        <v>0.18788146324195201</v>
      </c>
      <c r="Q90">
        <v>4.6040475293591996</v>
      </c>
      <c r="R90" s="1">
        <v>4.1435783215228803E-6</v>
      </c>
      <c r="T90" t="str">
        <f t="shared" si="4"/>
        <v>***</v>
      </c>
      <c r="U90" t="str">
        <f t="shared" si="5"/>
        <v>***</v>
      </c>
      <c r="V90" t="str">
        <f t="shared" si="6"/>
        <v>*</v>
      </c>
      <c r="W90" t="str">
        <f t="shared" si="7"/>
        <v>***</v>
      </c>
    </row>
    <row r="91" spans="1:23" x14ac:dyDescent="0.25">
      <c r="A91">
        <v>90</v>
      </c>
      <c r="B91" t="s">
        <v>181</v>
      </c>
      <c r="C91">
        <v>0.65566405670892702</v>
      </c>
      <c r="D91">
        <v>0.21085340271672101</v>
      </c>
      <c r="E91">
        <v>3.1095730410848699</v>
      </c>
      <c r="F91">
        <v>1.8735795442202999E-3</v>
      </c>
      <c r="G91">
        <v>0.45249669210077098</v>
      </c>
      <c r="H91">
        <v>0.352611875215121</v>
      </c>
      <c r="I91">
        <v>1.28327127900815</v>
      </c>
      <c r="J91">
        <v>0.19939705127269799</v>
      </c>
      <c r="K91">
        <v>0.831515488325827</v>
      </c>
      <c r="L91">
        <v>0.26658632206634503</v>
      </c>
      <c r="M91">
        <v>3.1191228487667502</v>
      </c>
      <c r="N91">
        <v>1.81390315584357E-3</v>
      </c>
      <c r="O91">
        <v>0.61187245175157101</v>
      </c>
      <c r="P91">
        <v>0.210580955355334</v>
      </c>
      <c r="Q91">
        <v>2.9056400220005498</v>
      </c>
      <c r="R91">
        <v>3.6650282557633301E-3</v>
      </c>
      <c r="T91" t="str">
        <f t="shared" si="4"/>
        <v>**</v>
      </c>
      <c r="U91" t="str">
        <f t="shared" si="5"/>
        <v/>
      </c>
      <c r="V91" t="str">
        <f t="shared" si="6"/>
        <v>**</v>
      </c>
      <c r="W91" t="str">
        <f t="shared" si="7"/>
        <v>**</v>
      </c>
    </row>
    <row r="92" spans="1:23" x14ac:dyDescent="0.25">
      <c r="A92">
        <v>91</v>
      </c>
      <c r="B92" t="s">
        <v>182</v>
      </c>
      <c r="C92">
        <v>0.74788500873578301</v>
      </c>
      <c r="D92">
        <v>0.20854910574335001</v>
      </c>
      <c r="E92">
        <v>3.5861338559570002</v>
      </c>
      <c r="F92">
        <v>3.3561673395093801E-4</v>
      </c>
      <c r="G92">
        <v>0.26104435859220498</v>
      </c>
      <c r="H92">
        <v>0.38660210800707401</v>
      </c>
      <c r="I92">
        <v>0.675227457858114</v>
      </c>
      <c r="J92">
        <v>0.499531264243116</v>
      </c>
      <c r="K92">
        <v>1.0545133423477699</v>
      </c>
      <c r="L92">
        <v>0.254609948250062</v>
      </c>
      <c r="M92">
        <v>4.1416816176879996</v>
      </c>
      <c r="N92" s="1">
        <v>3.4476871091037301E-5</v>
      </c>
      <c r="O92">
        <v>0.70385481640801795</v>
      </c>
      <c r="P92">
        <v>0.208270196507538</v>
      </c>
      <c r="Q92">
        <v>3.3795273073674901</v>
      </c>
      <c r="R92">
        <v>7.2610593700797599E-4</v>
      </c>
      <c r="T92" t="str">
        <f t="shared" si="4"/>
        <v>***</v>
      </c>
      <c r="U92" t="str">
        <f t="shared" si="5"/>
        <v/>
      </c>
      <c r="V92" t="str">
        <f t="shared" si="6"/>
        <v>***</v>
      </c>
      <c r="W92" t="str">
        <f t="shared" si="7"/>
        <v>***</v>
      </c>
    </row>
    <row r="93" spans="1:23" x14ac:dyDescent="0.25">
      <c r="A93">
        <v>92</v>
      </c>
      <c r="B93" t="s">
        <v>183</v>
      </c>
      <c r="C93">
        <v>0.84754490710728703</v>
      </c>
      <c r="D93">
        <v>0.206421390824371</v>
      </c>
      <c r="E93">
        <v>4.1058966986052496</v>
      </c>
      <c r="F93" s="1">
        <v>4.0274944963524701E-5</v>
      </c>
      <c r="G93">
        <v>0.95918532360254405</v>
      </c>
      <c r="H93">
        <v>0.30233841995358302</v>
      </c>
      <c r="I93">
        <v>3.17255519080177</v>
      </c>
      <c r="J93">
        <v>1.51103836002079E-3</v>
      </c>
      <c r="K93">
        <v>0.82167775644359897</v>
      </c>
      <c r="L93">
        <v>0.283583496599006</v>
      </c>
      <c r="M93">
        <v>2.8974808700009498</v>
      </c>
      <c r="N93">
        <v>3.76172678921488E-3</v>
      </c>
      <c r="O93">
        <v>0.79942047318853404</v>
      </c>
      <c r="P93">
        <v>0.20613065561260199</v>
      </c>
      <c r="Q93">
        <v>3.8782221441673799</v>
      </c>
      <c r="R93">
        <v>1.05222614633051E-4</v>
      </c>
      <c r="T93" t="str">
        <f t="shared" si="4"/>
        <v>***</v>
      </c>
      <c r="U93" t="str">
        <f t="shared" si="5"/>
        <v>**</v>
      </c>
      <c r="V93" t="str">
        <f t="shared" si="6"/>
        <v>**</v>
      </c>
      <c r="W93" t="str">
        <f t="shared" si="7"/>
        <v>***</v>
      </c>
    </row>
    <row r="94" spans="1:23" x14ac:dyDescent="0.25">
      <c r="A94">
        <v>93</v>
      </c>
      <c r="B94" t="s">
        <v>185</v>
      </c>
      <c r="C94">
        <v>1.7237075298162201</v>
      </c>
      <c r="D94">
        <v>0.163742698909427</v>
      </c>
      <c r="E94">
        <v>10.526927559498001</v>
      </c>
      <c r="F94" s="1">
        <v>6.49189026174916E-26</v>
      </c>
      <c r="G94">
        <v>1.8781397912984099</v>
      </c>
      <c r="H94">
        <v>0.23804449309641401</v>
      </c>
      <c r="I94">
        <v>7.8898686832369398</v>
      </c>
      <c r="J94" s="1">
        <v>3.0250467276008798E-15</v>
      </c>
      <c r="K94">
        <v>1.6602201090778099</v>
      </c>
      <c r="L94">
        <v>0.22706239919648799</v>
      </c>
      <c r="M94">
        <v>7.3117350779031502</v>
      </c>
      <c r="N94" s="1">
        <v>2.6371466111093702E-13</v>
      </c>
      <c r="O94">
        <v>1.6742926561345699</v>
      </c>
      <c r="P94">
        <v>0.16336417068376399</v>
      </c>
      <c r="Q94">
        <v>10.248836382707299</v>
      </c>
      <c r="R94" s="1">
        <v>1.19776750800021E-24</v>
      </c>
      <c r="T94" t="str">
        <f t="shared" si="4"/>
        <v>***</v>
      </c>
      <c r="U94" t="str">
        <f t="shared" si="5"/>
        <v>***</v>
      </c>
      <c r="V94" t="str">
        <f t="shared" si="6"/>
        <v>***</v>
      </c>
      <c r="W94" t="str">
        <f t="shared" si="7"/>
        <v>***</v>
      </c>
    </row>
    <row r="95" spans="1:23" x14ac:dyDescent="0.25">
      <c r="A95">
        <v>94</v>
      </c>
      <c r="B95" t="s">
        <v>186</v>
      </c>
      <c r="C95">
        <v>1.07440238456773</v>
      </c>
      <c r="D95">
        <v>0.20761184498061899</v>
      </c>
      <c r="E95">
        <v>5.1750534015437504</v>
      </c>
      <c r="F95" s="1">
        <v>2.2784580385757201E-7</v>
      </c>
      <c r="G95">
        <v>1.2020830230317801</v>
      </c>
      <c r="H95">
        <v>0.30420258057086902</v>
      </c>
      <c r="I95">
        <v>3.9515871981622999</v>
      </c>
      <c r="J95" s="1">
        <v>7.7634574015648499E-5</v>
      </c>
      <c r="K95">
        <v>1.04293286101295</v>
      </c>
      <c r="L95">
        <v>0.28522575606658301</v>
      </c>
      <c r="M95">
        <v>3.6565171231222502</v>
      </c>
      <c r="N95">
        <v>2.5566534054385399E-4</v>
      </c>
      <c r="O95">
        <v>1.0243381800954801</v>
      </c>
      <c r="P95">
        <v>0.20729189855998001</v>
      </c>
      <c r="Q95">
        <v>4.9415253910614698</v>
      </c>
      <c r="R95" s="1">
        <v>7.7513719321297704E-7</v>
      </c>
      <c r="T95" t="str">
        <f t="shared" si="4"/>
        <v>***</v>
      </c>
      <c r="U95" t="str">
        <f t="shared" si="5"/>
        <v>***</v>
      </c>
      <c r="V95" t="str">
        <f t="shared" si="6"/>
        <v>***</v>
      </c>
      <c r="W95" t="str">
        <f t="shared" si="7"/>
        <v>***</v>
      </c>
    </row>
    <row r="96" spans="1:23" x14ac:dyDescent="0.25">
      <c r="A96">
        <v>95</v>
      </c>
      <c r="B96" t="s">
        <v>187</v>
      </c>
      <c r="C96">
        <v>0.28232588969893202</v>
      </c>
      <c r="D96">
        <v>0.28875217506630801</v>
      </c>
      <c r="E96">
        <v>0.97774463390310395</v>
      </c>
      <c r="F96">
        <v>0.328200640462949</v>
      </c>
      <c r="G96">
        <v>0.32479097125332301</v>
      </c>
      <c r="H96">
        <v>0.43901569284731801</v>
      </c>
      <c r="I96">
        <v>0.73981631304983897</v>
      </c>
      <c r="J96">
        <v>0.45941145920889098</v>
      </c>
      <c r="K96">
        <v>0.32633737436733801</v>
      </c>
      <c r="L96">
        <v>0.38441465427137</v>
      </c>
      <c r="M96">
        <v>0.84892022388138699</v>
      </c>
      <c r="N96">
        <v>0.395925684586794</v>
      </c>
      <c r="O96">
        <v>0.232110891881879</v>
      </c>
      <c r="P96">
        <v>0.28851319767613098</v>
      </c>
      <c r="Q96">
        <v>0.80450701649507905</v>
      </c>
      <c r="R96">
        <v>0.42110421876646997</v>
      </c>
      <c r="T96" t="str">
        <f t="shared" si="4"/>
        <v/>
      </c>
      <c r="U96" t="str">
        <f t="shared" si="5"/>
        <v/>
      </c>
      <c r="V96" t="str">
        <f t="shared" si="6"/>
        <v/>
      </c>
      <c r="W96" t="str">
        <f t="shared" si="7"/>
        <v/>
      </c>
    </row>
    <row r="97" spans="1:23" x14ac:dyDescent="0.25">
      <c r="A97">
        <v>96</v>
      </c>
      <c r="B97" t="s">
        <v>188</v>
      </c>
      <c r="C97">
        <v>0.84040384195304596</v>
      </c>
      <c r="D97">
        <v>0.23577262844111399</v>
      </c>
      <c r="E97">
        <v>3.5644673748163398</v>
      </c>
      <c r="F97">
        <v>3.6459579547052002E-4</v>
      </c>
      <c r="G97">
        <v>0.52001645811622599</v>
      </c>
      <c r="H97">
        <v>0.41128984055277301</v>
      </c>
      <c r="I97">
        <v>1.2643552231130399</v>
      </c>
      <c r="J97">
        <v>0.206102556802371</v>
      </c>
      <c r="K97">
        <v>1.10474701505596</v>
      </c>
      <c r="L97">
        <v>0.29264849791060998</v>
      </c>
      <c r="M97">
        <v>3.7749963623370499</v>
      </c>
      <c r="N97">
        <v>1.6000999847382301E-4</v>
      </c>
      <c r="O97">
        <v>0.78901092127826999</v>
      </c>
      <c r="P97">
        <v>0.23546789702604501</v>
      </c>
      <c r="Q97">
        <v>3.3508216247032498</v>
      </c>
      <c r="R97">
        <v>8.0572184132679503E-4</v>
      </c>
      <c r="T97" t="str">
        <f t="shared" si="4"/>
        <v>***</v>
      </c>
      <c r="U97" t="str">
        <f t="shared" si="5"/>
        <v/>
      </c>
      <c r="V97" t="str">
        <f t="shared" si="6"/>
        <v>***</v>
      </c>
      <c r="W97" t="str">
        <f t="shared" si="7"/>
        <v>***</v>
      </c>
    </row>
    <row r="98" spans="1:23" x14ac:dyDescent="0.25">
      <c r="A98">
        <v>97</v>
      </c>
      <c r="B98" t="s">
        <v>189</v>
      </c>
      <c r="C98">
        <v>0.66243461173451701</v>
      </c>
      <c r="D98">
        <v>0.260410961973219</v>
      </c>
      <c r="E98">
        <v>2.5438046337029498</v>
      </c>
      <c r="F98">
        <v>1.0965239505625101E-2</v>
      </c>
      <c r="G98">
        <v>0.56547937762141098</v>
      </c>
      <c r="H98">
        <v>0.41160222020181397</v>
      </c>
      <c r="I98">
        <v>1.37384919193135</v>
      </c>
      <c r="J98">
        <v>0.169488505780825</v>
      </c>
      <c r="K98">
        <v>0.81965725089929098</v>
      </c>
      <c r="L98">
        <v>0.33820433472925199</v>
      </c>
      <c r="M98">
        <v>2.4235563141302299</v>
      </c>
      <c r="N98">
        <v>1.53693701448414E-2</v>
      </c>
      <c r="O98">
        <v>0.60815595550013202</v>
      </c>
      <c r="P98">
        <v>0.260129868188058</v>
      </c>
      <c r="Q98">
        <v>2.33789360574493</v>
      </c>
      <c r="R98">
        <v>1.93927680598577E-2</v>
      </c>
      <c r="T98" t="str">
        <f t="shared" si="4"/>
        <v>*</v>
      </c>
      <c r="U98" t="str">
        <f t="shared" si="5"/>
        <v/>
      </c>
      <c r="V98" t="str">
        <f t="shared" si="6"/>
        <v>*</v>
      </c>
      <c r="W98" t="str">
        <f t="shared" si="7"/>
        <v>*</v>
      </c>
    </row>
    <row r="99" spans="1:23" x14ac:dyDescent="0.25">
      <c r="A99">
        <v>98</v>
      </c>
      <c r="B99" t="s">
        <v>190</v>
      </c>
      <c r="C99">
        <v>1.1926927380569901</v>
      </c>
      <c r="D99">
        <v>0.21955400269884101</v>
      </c>
      <c r="E99">
        <v>5.4323434025158397</v>
      </c>
      <c r="F99" s="1">
        <v>5.5618756848200501E-8</v>
      </c>
      <c r="G99">
        <v>1.19010965192591</v>
      </c>
      <c r="H99">
        <v>0.332209251273276</v>
      </c>
      <c r="I99">
        <v>3.5824097232828902</v>
      </c>
      <c r="J99">
        <v>3.4043928295414102E-4</v>
      </c>
      <c r="K99">
        <v>1.29083330228112</v>
      </c>
      <c r="L99">
        <v>0.29405357477375699</v>
      </c>
      <c r="M99">
        <v>4.3897895248315901</v>
      </c>
      <c r="N99" s="1">
        <v>1.13460424410149E-5</v>
      </c>
      <c r="O99">
        <v>1.1341717181056701</v>
      </c>
      <c r="P99">
        <v>0.21921168271698199</v>
      </c>
      <c r="Q99">
        <v>5.1738652979091899</v>
      </c>
      <c r="R99" s="1">
        <v>2.2930016160422399E-7</v>
      </c>
      <c r="T99" t="str">
        <f t="shared" si="4"/>
        <v>***</v>
      </c>
      <c r="U99" t="str">
        <f t="shared" si="5"/>
        <v>***</v>
      </c>
      <c r="V99" t="str">
        <f t="shared" si="6"/>
        <v>***</v>
      </c>
      <c r="W99" t="str">
        <f t="shared" si="7"/>
        <v>***</v>
      </c>
    </row>
    <row r="100" spans="1:23" x14ac:dyDescent="0.25">
      <c r="A100">
        <v>99</v>
      </c>
      <c r="B100" t="s">
        <v>191</v>
      </c>
      <c r="C100">
        <v>0.81974756457097397</v>
      </c>
      <c r="D100">
        <v>0.26122565938556902</v>
      </c>
      <c r="E100">
        <v>3.1380820953772601</v>
      </c>
      <c r="F100">
        <v>1.70057239972349E-3</v>
      </c>
      <c r="G100">
        <v>0.70294293391445595</v>
      </c>
      <c r="H100">
        <v>0.41255709001371399</v>
      </c>
      <c r="I100">
        <v>1.7038682667920899</v>
      </c>
      <c r="J100">
        <v>8.8405700655276795E-2</v>
      </c>
      <c r="K100">
        <v>1.0071372406288699</v>
      </c>
      <c r="L100">
        <v>0.33965728058966799</v>
      </c>
      <c r="M100">
        <v>2.96515722813422</v>
      </c>
      <c r="N100">
        <v>3.0252826926315999E-3</v>
      </c>
      <c r="O100">
        <v>0.76388017326671698</v>
      </c>
      <c r="P100">
        <v>0.260928588008772</v>
      </c>
      <c r="Q100">
        <v>2.9275449619994802</v>
      </c>
      <c r="R100">
        <v>3.4164965828399098E-3</v>
      </c>
      <c r="T100" t="str">
        <f t="shared" si="4"/>
        <v>**</v>
      </c>
      <c r="U100" t="str">
        <f t="shared" si="5"/>
        <v>^</v>
      </c>
      <c r="V100" t="str">
        <f t="shared" si="6"/>
        <v>**</v>
      </c>
      <c r="W100" t="str">
        <f t="shared" si="7"/>
        <v>**</v>
      </c>
    </row>
    <row r="101" spans="1:23" x14ac:dyDescent="0.25">
      <c r="A101">
        <v>100</v>
      </c>
      <c r="B101" t="s">
        <v>192</v>
      </c>
      <c r="C101">
        <v>0.52909442702581799</v>
      </c>
      <c r="D101">
        <v>0.29955756090466701</v>
      </c>
      <c r="E101">
        <v>1.7662529546173</v>
      </c>
      <c r="F101">
        <v>7.7353420491760902E-2</v>
      </c>
      <c r="G101">
        <v>0.405528399323075</v>
      </c>
      <c r="H101">
        <v>0.47707929862560999</v>
      </c>
      <c r="I101">
        <v>0.850023047512937</v>
      </c>
      <c r="J101">
        <v>0.39531227265037899</v>
      </c>
      <c r="K101">
        <v>0.71732352580604997</v>
      </c>
      <c r="L101">
        <v>0.386940970371497</v>
      </c>
      <c r="M101">
        <v>1.8538319297575501</v>
      </c>
      <c r="N101">
        <v>6.3763208874287394E-2</v>
      </c>
      <c r="O101">
        <v>0.473236727729137</v>
      </c>
      <c r="P101">
        <v>0.29929311719351798</v>
      </c>
      <c r="Q101">
        <v>1.5811814590549</v>
      </c>
      <c r="R101">
        <v>0.113836553448107</v>
      </c>
      <c r="T101" t="str">
        <f t="shared" si="4"/>
        <v>^</v>
      </c>
      <c r="U101" t="str">
        <f t="shared" si="5"/>
        <v/>
      </c>
      <c r="V101" t="str">
        <f t="shared" si="6"/>
        <v>^</v>
      </c>
      <c r="W101" t="str">
        <f t="shared" si="7"/>
        <v/>
      </c>
    </row>
    <row r="102" spans="1:23" x14ac:dyDescent="0.25">
      <c r="A102">
        <v>101</v>
      </c>
      <c r="B102" t="s">
        <v>193</v>
      </c>
      <c r="C102">
        <v>0.79385252400847806</v>
      </c>
      <c r="D102">
        <v>0.27475856238946</v>
      </c>
      <c r="E102">
        <v>2.8892731025547498</v>
      </c>
      <c r="F102">
        <v>3.86133557598286E-3</v>
      </c>
      <c r="G102">
        <v>0.93464964506385395</v>
      </c>
      <c r="H102">
        <v>0.39111990886728298</v>
      </c>
      <c r="I102">
        <v>2.3896754521412098</v>
      </c>
      <c r="J102">
        <v>1.68632671122468E-2</v>
      </c>
      <c r="K102">
        <v>0.77254089113059898</v>
      </c>
      <c r="L102">
        <v>0.38739781921820399</v>
      </c>
      <c r="M102">
        <v>1.99417976252329</v>
      </c>
      <c r="N102">
        <v>4.61324129507227E-2</v>
      </c>
      <c r="O102">
        <v>0.738052032029476</v>
      </c>
      <c r="P102">
        <v>0.27446392998401697</v>
      </c>
      <c r="Q102">
        <v>2.6890674926663598</v>
      </c>
      <c r="R102">
        <v>7.1651930613413801E-3</v>
      </c>
      <c r="T102" t="str">
        <f t="shared" si="4"/>
        <v>**</v>
      </c>
      <c r="U102" t="str">
        <f t="shared" si="5"/>
        <v>*</v>
      </c>
      <c r="V102" t="str">
        <f t="shared" si="6"/>
        <v>*</v>
      </c>
      <c r="W102" t="str">
        <f t="shared" si="7"/>
        <v>**</v>
      </c>
    </row>
    <row r="103" spans="1:23" x14ac:dyDescent="0.25">
      <c r="A103">
        <v>102</v>
      </c>
      <c r="B103" t="s">
        <v>194</v>
      </c>
      <c r="C103">
        <v>0.36188265189970997</v>
      </c>
      <c r="D103">
        <v>0.3363304689887</v>
      </c>
      <c r="E103">
        <v>1.07597344060989</v>
      </c>
      <c r="F103">
        <v>0.28193913476146498</v>
      </c>
      <c r="G103">
        <v>-2.2712992809420001E-2</v>
      </c>
      <c r="H103">
        <v>0.60121386415624301</v>
      </c>
      <c r="I103">
        <v>-3.7778557953409703E-2</v>
      </c>
      <c r="J103">
        <v>0.96986424044034802</v>
      </c>
      <c r="K103">
        <v>0.69678570500132797</v>
      </c>
      <c r="L103">
        <v>0.410269564725882</v>
      </c>
      <c r="M103">
        <v>1.6983606996704199</v>
      </c>
      <c r="N103">
        <v>8.9439704800811107E-2</v>
      </c>
      <c r="O103">
        <v>0.30549576342794699</v>
      </c>
      <c r="P103">
        <v>0.33607654454436497</v>
      </c>
      <c r="Q103">
        <v>0.90900649982021697</v>
      </c>
      <c r="R103">
        <v>0.36334669485014198</v>
      </c>
      <c r="T103" t="str">
        <f t="shared" si="4"/>
        <v/>
      </c>
      <c r="U103" t="str">
        <f t="shared" si="5"/>
        <v/>
      </c>
      <c r="V103" t="str">
        <f t="shared" si="6"/>
        <v>^</v>
      </c>
      <c r="W103" t="str">
        <f t="shared" si="7"/>
        <v/>
      </c>
    </row>
    <row r="104" spans="1:23" x14ac:dyDescent="0.25">
      <c r="A104">
        <v>103</v>
      </c>
      <c r="B104" t="s">
        <v>196</v>
      </c>
      <c r="C104">
        <v>1.7090890298904899</v>
      </c>
      <c r="D104">
        <v>0.207304322383079</v>
      </c>
      <c r="E104">
        <v>8.2443482617417807</v>
      </c>
      <c r="F104" s="1">
        <v>1.6606284061075599E-16</v>
      </c>
      <c r="G104">
        <v>2.03260075702882</v>
      </c>
      <c r="H104">
        <v>0.28159669705554302</v>
      </c>
      <c r="I104">
        <v>7.2181271239410396</v>
      </c>
      <c r="J104" s="1">
        <v>5.2708433081608297E-13</v>
      </c>
      <c r="K104">
        <v>1.4833037683244701</v>
      </c>
      <c r="L104">
        <v>0.31235621476562098</v>
      </c>
      <c r="M104">
        <v>4.7487570222909703</v>
      </c>
      <c r="N104" s="1">
        <v>2.04670659568949E-6</v>
      </c>
      <c r="O104">
        <v>1.6514462646855801</v>
      </c>
      <c r="P104">
        <v>0.206872910722046</v>
      </c>
      <c r="Q104">
        <v>7.9829024444116499</v>
      </c>
      <c r="R104" s="1">
        <v>1.4293186920630801E-15</v>
      </c>
      <c r="T104" t="str">
        <f t="shared" si="4"/>
        <v>***</v>
      </c>
      <c r="U104" t="str">
        <f t="shared" si="5"/>
        <v>***</v>
      </c>
      <c r="V104" t="str">
        <f t="shared" si="6"/>
        <v>***</v>
      </c>
      <c r="W104" t="str">
        <f t="shared" si="7"/>
        <v>***</v>
      </c>
    </row>
    <row r="105" spans="1:23" x14ac:dyDescent="0.25">
      <c r="A105">
        <v>104</v>
      </c>
      <c r="B105" t="s">
        <v>197</v>
      </c>
      <c r="C105">
        <v>1.01835055678134</v>
      </c>
      <c r="D105">
        <v>0.276346615724475</v>
      </c>
      <c r="E105">
        <v>3.6850480477628098</v>
      </c>
      <c r="F105">
        <v>2.28659500043951E-4</v>
      </c>
      <c r="G105">
        <v>1.3136973905468901</v>
      </c>
      <c r="H105">
        <v>0.37578268740653997</v>
      </c>
      <c r="I105">
        <v>3.4958965236353898</v>
      </c>
      <c r="J105">
        <v>4.7247188188041198E-4</v>
      </c>
      <c r="K105">
        <v>0.84326305526457401</v>
      </c>
      <c r="L105">
        <v>0.41171872723323799</v>
      </c>
      <c r="M105">
        <v>2.0481532645632301</v>
      </c>
      <c r="N105">
        <v>4.0544984162845299E-2</v>
      </c>
      <c r="O105">
        <v>0.95666239491369898</v>
      </c>
      <c r="P105">
        <v>0.27597898695015599</v>
      </c>
      <c r="Q105">
        <v>3.4664320116751499</v>
      </c>
      <c r="R105">
        <v>5.2741510216566497E-4</v>
      </c>
      <c r="T105" t="str">
        <f t="shared" si="4"/>
        <v>***</v>
      </c>
      <c r="U105" t="str">
        <f t="shared" si="5"/>
        <v>***</v>
      </c>
      <c r="V105" t="str">
        <f t="shared" si="6"/>
        <v>*</v>
      </c>
      <c r="W105" t="str">
        <f t="shared" si="7"/>
        <v>***</v>
      </c>
    </row>
    <row r="106" spans="1:23" x14ac:dyDescent="0.25">
      <c r="A106">
        <v>105</v>
      </c>
      <c r="B106" t="s">
        <v>198</v>
      </c>
      <c r="C106">
        <v>0.86905540889921096</v>
      </c>
      <c r="D106">
        <v>0.30171431075011301</v>
      </c>
      <c r="E106">
        <v>2.8803917412422102</v>
      </c>
      <c r="F106">
        <v>3.9718132865743799E-3</v>
      </c>
      <c r="G106">
        <v>1.2810084781142701</v>
      </c>
      <c r="H106">
        <v>0.394724154480252</v>
      </c>
      <c r="I106">
        <v>3.2453257890969902</v>
      </c>
      <c r="J106">
        <v>1.17316322058422E-3</v>
      </c>
      <c r="K106">
        <v>0.54722202843178402</v>
      </c>
      <c r="L106">
        <v>0.47646978920123501</v>
      </c>
      <c r="M106">
        <v>1.14849260296054</v>
      </c>
      <c r="N106">
        <v>0.25076526492203299</v>
      </c>
      <c r="O106">
        <v>0.80544055269201997</v>
      </c>
      <c r="P106">
        <v>0.30136187595715502</v>
      </c>
      <c r="Q106">
        <v>2.6726690299954599</v>
      </c>
      <c r="R106">
        <v>7.5250453079735904E-3</v>
      </c>
      <c r="T106" t="str">
        <f t="shared" si="4"/>
        <v>**</v>
      </c>
      <c r="U106" t="str">
        <f t="shared" si="5"/>
        <v>**</v>
      </c>
      <c r="V106" t="str">
        <f t="shared" si="6"/>
        <v/>
      </c>
      <c r="W106" t="str">
        <f t="shared" si="7"/>
        <v>**</v>
      </c>
    </row>
    <row r="107" spans="1:23" x14ac:dyDescent="0.25">
      <c r="A107">
        <v>106</v>
      </c>
      <c r="B107" t="s">
        <v>199</v>
      </c>
      <c r="C107">
        <v>0.657169404155862</v>
      </c>
      <c r="D107">
        <v>0.33810763512130199</v>
      </c>
      <c r="E107">
        <v>1.9436692221401299</v>
      </c>
      <c r="F107">
        <v>5.1935352411068801E-2</v>
      </c>
      <c r="G107">
        <v>0.86656487594393905</v>
      </c>
      <c r="H107">
        <v>0.48092244221341202</v>
      </c>
      <c r="I107">
        <v>1.8018807189692301</v>
      </c>
      <c r="J107">
        <v>7.1564174371892997E-2</v>
      </c>
      <c r="K107">
        <v>0.593833302973794</v>
      </c>
      <c r="L107">
        <v>0.47690673451433802</v>
      </c>
      <c r="M107">
        <v>1.2451770126050501</v>
      </c>
      <c r="N107">
        <v>0.213066690431851</v>
      </c>
      <c r="O107">
        <v>0.59387125978667199</v>
      </c>
      <c r="P107">
        <v>0.33778295270488501</v>
      </c>
      <c r="Q107">
        <v>1.7581445571219401</v>
      </c>
      <c r="R107">
        <v>7.8722916013372099E-2</v>
      </c>
      <c r="T107" t="str">
        <f t="shared" si="4"/>
        <v>^</v>
      </c>
      <c r="U107" t="str">
        <f t="shared" si="5"/>
        <v>^</v>
      </c>
      <c r="V107" t="str">
        <f t="shared" si="6"/>
        <v/>
      </c>
      <c r="W107" t="str">
        <f t="shared" si="7"/>
        <v>^</v>
      </c>
    </row>
    <row r="108" spans="1:23" x14ac:dyDescent="0.25">
      <c r="A108">
        <v>107</v>
      </c>
      <c r="B108" t="s">
        <v>200</v>
      </c>
      <c r="C108">
        <v>0.80311627090260396</v>
      </c>
      <c r="D108">
        <v>0.32476314093547198</v>
      </c>
      <c r="E108">
        <v>2.47292925111282</v>
      </c>
      <c r="F108">
        <v>1.34010669731339E-2</v>
      </c>
      <c r="G108">
        <v>0.69271210552095297</v>
      </c>
      <c r="H108">
        <v>0.53078464648848001</v>
      </c>
      <c r="I108">
        <v>1.305071859376</v>
      </c>
      <c r="J108">
        <v>0.191868379929515</v>
      </c>
      <c r="K108">
        <v>0.98313090999019903</v>
      </c>
      <c r="L108">
        <v>0.41329148716997699</v>
      </c>
      <c r="M108">
        <v>2.3787833539040699</v>
      </c>
      <c r="N108">
        <v>1.7369881305466101E-2</v>
      </c>
      <c r="O108">
        <v>0.742882385319936</v>
      </c>
      <c r="P108">
        <v>0.32441784587300498</v>
      </c>
      <c r="Q108">
        <v>2.2898937119838298</v>
      </c>
      <c r="R108">
        <v>2.2027478842870599E-2</v>
      </c>
      <c r="T108" t="str">
        <f t="shared" si="4"/>
        <v>*</v>
      </c>
      <c r="U108" t="str">
        <f t="shared" si="5"/>
        <v/>
      </c>
      <c r="V108" t="str">
        <f t="shared" si="6"/>
        <v>*</v>
      </c>
      <c r="W108" t="str">
        <f t="shared" si="7"/>
        <v>*</v>
      </c>
    </row>
    <row r="109" spans="1:23" x14ac:dyDescent="0.25">
      <c r="A109">
        <v>108</v>
      </c>
      <c r="B109" t="s">
        <v>201</v>
      </c>
      <c r="C109">
        <v>0.52566515458613405</v>
      </c>
      <c r="D109">
        <v>0.37385612949390901</v>
      </c>
      <c r="E109">
        <v>1.4060626886009</v>
      </c>
      <c r="F109">
        <v>0.15970551054413301</v>
      </c>
      <c r="G109">
        <v>0.44001457830693502</v>
      </c>
      <c r="H109">
        <v>0.60449722753843005</v>
      </c>
      <c r="I109">
        <v>0.72790173099505495</v>
      </c>
      <c r="J109">
        <v>0.46667374348930901</v>
      </c>
      <c r="K109">
        <v>0.70185117985479495</v>
      </c>
      <c r="L109">
        <v>0.47802586155863602</v>
      </c>
      <c r="M109">
        <v>1.46822847108389</v>
      </c>
      <c r="N109">
        <v>0.14204217302545999</v>
      </c>
      <c r="O109">
        <v>0.46576480021883498</v>
      </c>
      <c r="P109">
        <v>0.37354883649880899</v>
      </c>
      <c r="Q109">
        <v>1.2468645454349301</v>
      </c>
      <c r="R109">
        <v>0.212447168750037</v>
      </c>
      <c r="T109" t="str">
        <f t="shared" si="4"/>
        <v/>
      </c>
      <c r="U109" t="str">
        <f t="shared" si="5"/>
        <v/>
      </c>
      <c r="V109" t="str">
        <f t="shared" si="6"/>
        <v/>
      </c>
      <c r="W109" t="str">
        <f t="shared" si="7"/>
        <v/>
      </c>
    </row>
    <row r="110" spans="1:23" x14ac:dyDescent="0.25">
      <c r="A110">
        <v>109</v>
      </c>
      <c r="B110" t="s">
        <v>202</v>
      </c>
      <c r="C110">
        <v>0.90048510683054495</v>
      </c>
      <c r="D110">
        <v>0.32556013306706399</v>
      </c>
      <c r="E110">
        <v>2.7659563176460802</v>
      </c>
      <c r="F110">
        <v>5.6756136873398703E-3</v>
      </c>
      <c r="G110">
        <v>1.5110245723792299</v>
      </c>
      <c r="H110">
        <v>0.39762572057638601</v>
      </c>
      <c r="I110">
        <v>3.8001177846063201</v>
      </c>
      <c r="J110">
        <v>1.4462732953158299E-4</v>
      </c>
      <c r="K110">
        <v>0.21909251483120101</v>
      </c>
      <c r="L110">
        <v>0.60188338114889195</v>
      </c>
      <c r="M110">
        <v>0.36401157050222999</v>
      </c>
      <c r="N110">
        <v>0.71584936925203702</v>
      </c>
      <c r="O110">
        <v>0.838421825892813</v>
      </c>
      <c r="P110">
        <v>0.32518213132277202</v>
      </c>
      <c r="Q110">
        <v>2.5783145663087099</v>
      </c>
      <c r="R110">
        <v>9.9283571118199306E-3</v>
      </c>
      <c r="T110" t="str">
        <f t="shared" si="4"/>
        <v>**</v>
      </c>
      <c r="U110" t="str">
        <f t="shared" si="5"/>
        <v>***</v>
      </c>
      <c r="V110" t="str">
        <f t="shared" si="6"/>
        <v/>
      </c>
      <c r="W110" t="str">
        <f t="shared" si="7"/>
        <v>**</v>
      </c>
    </row>
    <row r="111" spans="1:23" x14ac:dyDescent="0.25">
      <c r="A111">
        <v>110</v>
      </c>
      <c r="B111" t="s">
        <v>203</v>
      </c>
      <c r="C111">
        <v>0.62750002283228101</v>
      </c>
      <c r="D111">
        <v>0.37459907884284899</v>
      </c>
      <c r="E111">
        <v>1.67512430828889</v>
      </c>
      <c r="F111">
        <v>9.3909844502591003E-2</v>
      </c>
      <c r="G111">
        <v>0.87133686356431195</v>
      </c>
      <c r="H111">
        <v>0.53259557284480796</v>
      </c>
      <c r="I111">
        <v>1.6360197267696901</v>
      </c>
      <c r="J111">
        <v>0.101835458867415</v>
      </c>
      <c r="K111">
        <v>0.54829739834802205</v>
      </c>
      <c r="L111">
        <v>0.52853616415170801</v>
      </c>
      <c r="M111">
        <v>1.0373886131860599</v>
      </c>
      <c r="N111">
        <v>0.29955478291990201</v>
      </c>
      <c r="O111">
        <v>0.56133521285696297</v>
      </c>
      <c r="P111">
        <v>0.37424848312672998</v>
      </c>
      <c r="Q111">
        <v>1.4998997675746899</v>
      </c>
      <c r="R111">
        <v>0.13364036821504399</v>
      </c>
      <c r="T111" t="str">
        <f t="shared" si="4"/>
        <v>^</v>
      </c>
      <c r="U111" t="str">
        <f t="shared" si="5"/>
        <v/>
      </c>
      <c r="V111" t="str">
        <f t="shared" si="6"/>
        <v/>
      </c>
      <c r="W111" t="str">
        <f t="shared" si="7"/>
        <v/>
      </c>
    </row>
    <row r="112" spans="1:23" x14ac:dyDescent="0.25">
      <c r="A112">
        <v>111</v>
      </c>
      <c r="B112" t="s">
        <v>204</v>
      </c>
      <c r="C112">
        <v>0.79761521209769204</v>
      </c>
      <c r="D112">
        <v>0.35595427497229698</v>
      </c>
      <c r="E112">
        <v>2.24077997703432</v>
      </c>
      <c r="F112">
        <v>2.5040330562574601E-2</v>
      </c>
      <c r="G112">
        <v>0.92040882372673205</v>
      </c>
      <c r="H112">
        <v>0.53313525428134101</v>
      </c>
      <c r="I112">
        <v>1.7264077292495501</v>
      </c>
      <c r="J112">
        <v>8.42740862365145E-2</v>
      </c>
      <c r="K112">
        <v>0.82380107340956499</v>
      </c>
      <c r="L112">
        <v>0.47940873125035199</v>
      </c>
      <c r="M112">
        <v>1.71836894013382</v>
      </c>
      <c r="N112">
        <v>8.5729341929570393E-2</v>
      </c>
      <c r="O112">
        <v>0.73061572447238599</v>
      </c>
      <c r="P112">
        <v>0.355583638233542</v>
      </c>
      <c r="Q112">
        <v>2.0546944401095599</v>
      </c>
      <c r="R112">
        <v>3.9908527307418999E-2</v>
      </c>
      <c r="T112" t="str">
        <f t="shared" si="4"/>
        <v>*</v>
      </c>
      <c r="U112" t="str">
        <f t="shared" si="5"/>
        <v>^</v>
      </c>
      <c r="V112" t="str">
        <f t="shared" si="6"/>
        <v>^</v>
      </c>
      <c r="W112" t="str">
        <f t="shared" si="7"/>
        <v>*</v>
      </c>
    </row>
    <row r="113" spans="1:23" x14ac:dyDescent="0.25">
      <c r="A113">
        <v>112</v>
      </c>
      <c r="B113" t="s">
        <v>205</v>
      </c>
      <c r="C113">
        <v>0.95903505996354299</v>
      </c>
      <c r="D113">
        <v>0.34044696576564998</v>
      </c>
      <c r="E113">
        <v>2.8169881256151501</v>
      </c>
      <c r="F113">
        <v>4.8476317887622203E-3</v>
      </c>
      <c r="G113">
        <v>1.1987802072448701</v>
      </c>
      <c r="H113">
        <v>0.48479227377881601</v>
      </c>
      <c r="I113">
        <v>2.4727708589510402</v>
      </c>
      <c r="J113">
        <v>1.34070074472623E-2</v>
      </c>
      <c r="K113">
        <v>0.87264578860972897</v>
      </c>
      <c r="L113">
        <v>0.47996962479855898</v>
      </c>
      <c r="M113">
        <v>1.8181271137230299</v>
      </c>
      <c r="N113">
        <v>6.9044706762318706E-2</v>
      </c>
      <c r="O113">
        <v>0.89015899579865598</v>
      </c>
      <c r="P113">
        <v>0.34005728859098899</v>
      </c>
      <c r="Q113">
        <v>2.6176736263674401</v>
      </c>
      <c r="R113">
        <v>8.8531436219587492E-3</v>
      </c>
      <c r="T113" t="str">
        <f t="shared" si="4"/>
        <v>**</v>
      </c>
      <c r="U113" t="str">
        <f t="shared" si="5"/>
        <v>*</v>
      </c>
      <c r="V113" t="str">
        <f t="shared" si="6"/>
        <v>^</v>
      </c>
      <c r="W113" t="str">
        <f t="shared" si="7"/>
        <v>**</v>
      </c>
    </row>
    <row r="114" spans="1:23" x14ac:dyDescent="0.25">
      <c r="A114">
        <v>113</v>
      </c>
      <c r="B114" t="s">
        <v>207</v>
      </c>
      <c r="C114">
        <v>1.5340618265360699</v>
      </c>
      <c r="D114">
        <v>0.281118872052604</v>
      </c>
      <c r="E114">
        <v>5.4569862753611602</v>
      </c>
      <c r="F114" s="1">
        <v>4.8428377103706498E-8</v>
      </c>
      <c r="G114">
        <v>0.72950395796477097</v>
      </c>
      <c r="H114">
        <v>0.607435249021401</v>
      </c>
      <c r="I114">
        <v>1.2009575656665099</v>
      </c>
      <c r="J114">
        <v>0.229767662286542</v>
      </c>
      <c r="K114">
        <v>1.98684258786276</v>
      </c>
      <c r="L114">
        <v>0.33000233318910699</v>
      </c>
      <c r="M114">
        <v>6.0206925468136196</v>
      </c>
      <c r="N114" s="1">
        <v>1.7367237090751899E-9</v>
      </c>
      <c r="O114">
        <v>1.4616423613601901</v>
      </c>
      <c r="P114">
        <v>0.28061981873647401</v>
      </c>
      <c r="Q114">
        <v>5.2086212867694703</v>
      </c>
      <c r="R114" s="1">
        <v>1.9024897356482299E-7</v>
      </c>
      <c r="T114" t="str">
        <f t="shared" si="4"/>
        <v>***</v>
      </c>
      <c r="U114" t="str">
        <f t="shared" si="5"/>
        <v/>
      </c>
      <c r="V114" t="str">
        <f t="shared" si="6"/>
        <v>***</v>
      </c>
      <c r="W114" t="str">
        <f t="shared" si="7"/>
        <v>***</v>
      </c>
    </row>
    <row r="115" spans="1:23" x14ac:dyDescent="0.25">
      <c r="A115">
        <v>114</v>
      </c>
      <c r="B115" t="s">
        <v>208</v>
      </c>
      <c r="C115">
        <v>0.90948115144388997</v>
      </c>
      <c r="D115">
        <v>0.37669337561663602</v>
      </c>
      <c r="E115">
        <v>2.4143805288720501</v>
      </c>
      <c r="F115">
        <v>1.5761991160733201E-2</v>
      </c>
      <c r="G115">
        <v>1.31436645007205</v>
      </c>
      <c r="H115">
        <v>0.48652003861587401</v>
      </c>
      <c r="I115">
        <v>2.7015669360944599</v>
      </c>
      <c r="J115">
        <v>6.9013587275744501E-3</v>
      </c>
      <c r="K115">
        <v>0.59247538208829498</v>
      </c>
      <c r="L115">
        <v>0.60494887780620299</v>
      </c>
      <c r="M115">
        <v>0.97938090940321798</v>
      </c>
      <c r="N115">
        <v>0.32739180622776498</v>
      </c>
      <c r="O115">
        <v>0.83651264290833105</v>
      </c>
      <c r="P115">
        <v>0.37628164948127302</v>
      </c>
      <c r="Q115">
        <v>2.2231024129439101</v>
      </c>
      <c r="R115">
        <v>2.62088949891548E-2</v>
      </c>
      <c r="T115" t="str">
        <f t="shared" si="4"/>
        <v>*</v>
      </c>
      <c r="U115" t="str">
        <f t="shared" si="5"/>
        <v>**</v>
      </c>
      <c r="V115" t="str">
        <f t="shared" si="6"/>
        <v/>
      </c>
      <c r="W115" t="str">
        <f t="shared" si="7"/>
        <v>*</v>
      </c>
    </row>
    <row r="116" spans="1:23" x14ac:dyDescent="0.25">
      <c r="A116">
        <v>115</v>
      </c>
      <c r="B116" t="s">
        <v>209</v>
      </c>
      <c r="C116">
        <v>0.25028495767661402</v>
      </c>
      <c r="D116">
        <v>0.51682872790610801</v>
      </c>
      <c r="E116">
        <v>0.48427059906407299</v>
      </c>
      <c r="F116">
        <v>0.62819383877601498</v>
      </c>
      <c r="G116">
        <v>0.84563501530802099</v>
      </c>
      <c r="H116">
        <v>0.60894882398282602</v>
      </c>
      <c r="I116">
        <v>1.3886799382863599</v>
      </c>
      <c r="J116">
        <v>0.164930097275865</v>
      </c>
      <c r="K116">
        <v>-0.47446019197899397</v>
      </c>
      <c r="L116">
        <v>1.01630310627011</v>
      </c>
      <c r="M116">
        <v>-0.46684910146569503</v>
      </c>
      <c r="N116">
        <v>0.64060784306413998</v>
      </c>
      <c r="O116">
        <v>0.17288081291773699</v>
      </c>
      <c r="P116">
        <v>0.51651348213694104</v>
      </c>
      <c r="Q116">
        <v>0.33470726108152499</v>
      </c>
      <c r="R116">
        <v>0.73784592353623202</v>
      </c>
      <c r="T116" t="str">
        <f t="shared" si="4"/>
        <v/>
      </c>
      <c r="U116" t="str">
        <f t="shared" si="5"/>
        <v/>
      </c>
      <c r="V116" t="str">
        <f t="shared" si="6"/>
        <v/>
      </c>
      <c r="W116" t="str">
        <f t="shared" si="7"/>
        <v/>
      </c>
    </row>
    <row r="117" spans="1:23" x14ac:dyDescent="0.25">
      <c r="A117">
        <v>116</v>
      </c>
      <c r="B117" t="s">
        <v>210</v>
      </c>
      <c r="C117">
        <v>1.1357673884396799</v>
      </c>
      <c r="D117">
        <v>0.35869531450064301</v>
      </c>
      <c r="E117">
        <v>3.1663847910052501</v>
      </c>
      <c r="F117">
        <v>1.5434647273158599E-3</v>
      </c>
      <c r="G117">
        <v>1.4541266437612601</v>
      </c>
      <c r="H117">
        <v>0.48850188727462401</v>
      </c>
      <c r="I117">
        <v>2.97670629662028</v>
      </c>
      <c r="J117">
        <v>2.9136298502201101E-3</v>
      </c>
      <c r="K117">
        <v>0.965676884066903</v>
      </c>
      <c r="L117">
        <v>0.53246255403397802</v>
      </c>
      <c r="M117">
        <v>1.8136052512066101</v>
      </c>
      <c r="N117">
        <v>6.9738521417542207E-2</v>
      </c>
      <c r="O117">
        <v>1.05615865699815</v>
      </c>
      <c r="P117">
        <v>0.35823230637485398</v>
      </c>
      <c r="Q117">
        <v>2.9482507250280898</v>
      </c>
      <c r="R117">
        <v>3.1957775736427599E-3</v>
      </c>
      <c r="T117" t="str">
        <f t="shared" si="4"/>
        <v>**</v>
      </c>
      <c r="U117" t="str">
        <f t="shared" si="5"/>
        <v>**</v>
      </c>
      <c r="V117" t="str">
        <f t="shared" si="6"/>
        <v>^</v>
      </c>
      <c r="W117" t="str">
        <f t="shared" si="7"/>
        <v>**</v>
      </c>
    </row>
    <row r="118" spans="1:23" x14ac:dyDescent="0.25">
      <c r="A118">
        <v>117</v>
      </c>
      <c r="B118" t="s">
        <v>211</v>
      </c>
      <c r="C118">
        <v>0.57394931644785097</v>
      </c>
      <c r="D118">
        <v>0.466730797226869</v>
      </c>
      <c r="E118">
        <v>1.2297224007030001</v>
      </c>
      <c r="F118">
        <v>0.21880107544018301</v>
      </c>
      <c r="G118">
        <v>1.2739989495897099</v>
      </c>
      <c r="H118">
        <v>0.53818607254934303</v>
      </c>
      <c r="I118">
        <v>2.3672090649891402</v>
      </c>
      <c r="J118">
        <v>1.7922805237163001E-2</v>
      </c>
      <c r="K118">
        <v>-0.40406469910189702</v>
      </c>
      <c r="L118">
        <v>1.01681916207501</v>
      </c>
      <c r="M118">
        <v>-0.39738108227359498</v>
      </c>
      <c r="N118">
        <v>0.69108646366878801</v>
      </c>
      <c r="O118">
        <v>0.49235134246930501</v>
      </c>
      <c r="P118">
        <v>0.46635323815249902</v>
      </c>
      <c r="Q118">
        <v>1.05574766548164</v>
      </c>
      <c r="R118">
        <v>0.29108351395241</v>
      </c>
      <c r="T118" t="str">
        <f t="shared" si="4"/>
        <v/>
      </c>
      <c r="U118" t="str">
        <f t="shared" si="5"/>
        <v>*</v>
      </c>
      <c r="V118" t="str">
        <f t="shared" si="6"/>
        <v/>
      </c>
      <c r="W118" t="str">
        <f t="shared" si="7"/>
        <v/>
      </c>
    </row>
    <row r="119" spans="1:23" x14ac:dyDescent="0.25">
      <c r="A119">
        <v>118</v>
      </c>
      <c r="B119" t="s">
        <v>212</v>
      </c>
      <c r="C119">
        <v>1.2265749478644701</v>
      </c>
      <c r="D119">
        <v>0.35986901440656499</v>
      </c>
      <c r="E119">
        <v>3.4083927728179901</v>
      </c>
      <c r="F119">
        <v>6.5346761671279197E-4</v>
      </c>
      <c r="G119">
        <v>1.57621059553147</v>
      </c>
      <c r="H119">
        <v>0.49116835902778699</v>
      </c>
      <c r="I119">
        <v>3.2091045087908401</v>
      </c>
      <c r="J119">
        <v>1.33149085217016E-3</v>
      </c>
      <c r="K119">
        <v>1.04036593885407</v>
      </c>
      <c r="L119">
        <v>0.53352273888229396</v>
      </c>
      <c r="M119">
        <v>1.94999362357749</v>
      </c>
      <c r="N119">
        <v>5.1176879050053303E-2</v>
      </c>
      <c r="O119">
        <v>1.1454177915244901</v>
      </c>
      <c r="P119">
        <v>0.35936167185721102</v>
      </c>
      <c r="Q119">
        <v>3.18736771677646</v>
      </c>
      <c r="R119">
        <v>1.4357411579453E-3</v>
      </c>
      <c r="T119" t="str">
        <f t="shared" si="4"/>
        <v>***</v>
      </c>
      <c r="U119" t="str">
        <f t="shared" si="5"/>
        <v>**</v>
      </c>
      <c r="V119" t="str">
        <f t="shared" si="6"/>
        <v>^</v>
      </c>
      <c r="W119" t="str">
        <f t="shared" si="7"/>
        <v>**</v>
      </c>
    </row>
    <row r="120" spans="1:23" x14ac:dyDescent="0.25">
      <c r="A120">
        <v>119</v>
      </c>
      <c r="B120" t="s">
        <v>213</v>
      </c>
      <c r="C120">
        <v>0.68494611308112396</v>
      </c>
      <c r="D120">
        <v>0.46775364072915598</v>
      </c>
      <c r="E120">
        <v>1.4643309072130299</v>
      </c>
      <c r="F120">
        <v>0.14310355628719501</v>
      </c>
      <c r="G120">
        <v>0.69088374950724896</v>
      </c>
      <c r="H120">
        <v>0.73626199118434299</v>
      </c>
      <c r="I120">
        <v>0.93836671969973695</v>
      </c>
      <c r="J120">
        <v>0.34805598277327698</v>
      </c>
      <c r="K120">
        <v>0.81500780745563295</v>
      </c>
      <c r="L120">
        <v>0.60728578577261005</v>
      </c>
      <c r="M120">
        <v>1.3420498660589399</v>
      </c>
      <c r="N120">
        <v>0.17957982766115901</v>
      </c>
      <c r="O120">
        <v>0.60220758110656203</v>
      </c>
      <c r="P120">
        <v>0.46733712855834803</v>
      </c>
      <c r="Q120">
        <v>1.2885934891675901</v>
      </c>
      <c r="R120">
        <v>0.19753944811628399</v>
      </c>
      <c r="T120" t="str">
        <f t="shared" si="4"/>
        <v/>
      </c>
      <c r="U120" t="str">
        <f t="shared" si="5"/>
        <v/>
      </c>
      <c r="V120" t="str">
        <f t="shared" si="6"/>
        <v/>
      </c>
      <c r="W120" t="str">
        <f t="shared" si="7"/>
        <v/>
      </c>
    </row>
    <row r="121" spans="1:23" x14ac:dyDescent="0.25">
      <c r="A121">
        <v>120</v>
      </c>
      <c r="B121" t="s">
        <v>214</v>
      </c>
      <c r="C121">
        <v>1.2288885643402001</v>
      </c>
      <c r="D121">
        <v>0.380053393482913</v>
      </c>
      <c r="E121">
        <v>3.2334629433994202</v>
      </c>
      <c r="F121">
        <v>1.22299201251693E-3</v>
      </c>
      <c r="G121">
        <v>0.72665348243243699</v>
      </c>
      <c r="H121">
        <v>0.73683416688793302</v>
      </c>
      <c r="I121">
        <v>0.98618320795506198</v>
      </c>
      <c r="J121">
        <v>0.32404321786929402</v>
      </c>
      <c r="K121">
        <v>1.6156594872358101</v>
      </c>
      <c r="L121">
        <v>0.451225931678296</v>
      </c>
      <c r="M121">
        <v>3.58059981443553</v>
      </c>
      <c r="N121">
        <v>3.4280635512235299E-4</v>
      </c>
      <c r="O121">
        <v>1.14130842994259</v>
      </c>
      <c r="P121">
        <v>0.37949999126463702</v>
      </c>
      <c r="Q121">
        <v>3.0074004116293098</v>
      </c>
      <c r="R121">
        <v>2.6349244333102899E-3</v>
      </c>
      <c r="T121" t="str">
        <f t="shared" si="4"/>
        <v>**</v>
      </c>
      <c r="U121" t="str">
        <f t="shared" si="5"/>
        <v/>
      </c>
      <c r="V121" t="str">
        <f t="shared" si="6"/>
        <v>***</v>
      </c>
      <c r="W121" t="str">
        <f t="shared" si="7"/>
        <v>**</v>
      </c>
    </row>
    <row r="122" spans="1:23" x14ac:dyDescent="0.25">
      <c r="A122">
        <v>121</v>
      </c>
      <c r="B122" t="s">
        <v>215</v>
      </c>
      <c r="C122">
        <v>1.16337659414283</v>
      </c>
      <c r="D122">
        <v>0.40364733249768497</v>
      </c>
      <c r="E122">
        <v>2.8821609867804501</v>
      </c>
      <c r="F122">
        <v>3.94957887094817E-3</v>
      </c>
      <c r="G122">
        <v>1.74306690323903</v>
      </c>
      <c r="H122">
        <v>0.49515308362417798</v>
      </c>
      <c r="I122">
        <v>3.5202586046339199</v>
      </c>
      <c r="J122">
        <v>4.3112622932250998E-4</v>
      </c>
      <c r="K122">
        <v>0.55699457719490197</v>
      </c>
      <c r="L122">
        <v>0.73328359602604098</v>
      </c>
      <c r="M122">
        <v>0.759589577911574</v>
      </c>
      <c r="N122">
        <v>0.44749995080759197</v>
      </c>
      <c r="O122">
        <v>1.07399152191424</v>
      </c>
      <c r="P122">
        <v>0.40311860034358099</v>
      </c>
      <c r="Q122">
        <v>2.66420731020317</v>
      </c>
      <c r="R122">
        <v>7.71699887230449E-3</v>
      </c>
      <c r="T122" t="str">
        <f t="shared" si="4"/>
        <v>**</v>
      </c>
      <c r="U122" t="str">
        <f t="shared" si="5"/>
        <v>***</v>
      </c>
      <c r="V122" t="str">
        <f t="shared" si="6"/>
        <v/>
      </c>
      <c r="W122" t="str">
        <f t="shared" si="7"/>
        <v>**</v>
      </c>
    </row>
    <row r="123" spans="1:23" x14ac:dyDescent="0.25">
      <c r="A123">
        <v>122</v>
      </c>
      <c r="B123" t="s">
        <v>216</v>
      </c>
      <c r="C123">
        <v>1.23798605223015</v>
      </c>
      <c r="D123">
        <v>0.40445009063706</v>
      </c>
      <c r="E123">
        <v>3.0609117932948502</v>
      </c>
      <c r="F123">
        <v>2.2066409110549101E-3</v>
      </c>
      <c r="G123">
        <v>1.6272355812468</v>
      </c>
      <c r="H123">
        <v>0.54525227920751396</v>
      </c>
      <c r="I123">
        <v>2.9843719014102401</v>
      </c>
      <c r="J123">
        <v>2.84161156990614E-3</v>
      </c>
      <c r="K123">
        <v>1.00954879990343</v>
      </c>
      <c r="L123">
        <v>0.60981153348792105</v>
      </c>
      <c r="M123">
        <v>1.6555095213256299</v>
      </c>
      <c r="N123">
        <v>9.7821186664328902E-2</v>
      </c>
      <c r="O123">
        <v>1.14540042265262</v>
      </c>
      <c r="P123">
        <v>0.40391331269209002</v>
      </c>
      <c r="Q123">
        <v>2.8357580368384001</v>
      </c>
      <c r="R123">
        <v>4.5717067493547398E-3</v>
      </c>
      <c r="T123" t="str">
        <f t="shared" si="4"/>
        <v>**</v>
      </c>
      <c r="U123" t="str">
        <f t="shared" si="5"/>
        <v>**</v>
      </c>
      <c r="V123" t="str">
        <f t="shared" si="6"/>
        <v>^</v>
      </c>
      <c r="W123" t="str">
        <f t="shared" si="7"/>
        <v>**</v>
      </c>
    </row>
    <row r="124" spans="1:23" x14ac:dyDescent="0.25">
      <c r="A124">
        <v>123</v>
      </c>
      <c r="B124" t="s">
        <v>218</v>
      </c>
      <c r="C124">
        <v>1.81701757769081</v>
      </c>
      <c r="D124">
        <v>0.33605398194070102</v>
      </c>
      <c r="E124">
        <v>5.4069217308409598</v>
      </c>
      <c r="F124" s="1">
        <v>6.4117144948884898E-8</v>
      </c>
      <c r="G124">
        <v>2.5536284639589302</v>
      </c>
      <c r="H124">
        <v>0.42202893231198602</v>
      </c>
      <c r="I124">
        <v>6.0508374389629704</v>
      </c>
      <c r="J124" s="1">
        <v>1.4409479668661699E-9</v>
      </c>
      <c r="K124">
        <v>1.0647031116910599</v>
      </c>
      <c r="L124">
        <v>0.610742041885321</v>
      </c>
      <c r="M124">
        <v>1.74329428575834</v>
      </c>
      <c r="N124">
        <v>8.1282223002395904E-2</v>
      </c>
      <c r="O124">
        <v>1.72544061491873</v>
      </c>
      <c r="P124">
        <v>0.33534982439750799</v>
      </c>
      <c r="Q124">
        <v>5.1451961187654396</v>
      </c>
      <c r="R124" s="1">
        <v>2.6724147286315801E-7</v>
      </c>
      <c r="T124" t="str">
        <f t="shared" si="4"/>
        <v>***</v>
      </c>
      <c r="U124" t="str">
        <f t="shared" si="5"/>
        <v>***</v>
      </c>
      <c r="V124" t="str">
        <f t="shared" si="6"/>
        <v>^</v>
      </c>
      <c r="W124" t="str">
        <f t="shared" si="7"/>
        <v>***</v>
      </c>
    </row>
    <row r="125" spans="1:23" x14ac:dyDescent="0.25">
      <c r="A125">
        <v>124</v>
      </c>
      <c r="B125" t="s">
        <v>219</v>
      </c>
      <c r="C125">
        <v>1.1140600874294699</v>
      </c>
      <c r="D125">
        <v>0.47209573988630599</v>
      </c>
      <c r="E125">
        <v>2.3598181328595902</v>
      </c>
      <c r="F125">
        <v>1.8283896221079E-2</v>
      </c>
      <c r="G125">
        <v>1.2740181191488</v>
      </c>
      <c r="H125">
        <v>0.74559444861039703</v>
      </c>
      <c r="I125">
        <v>1.70872801094919</v>
      </c>
      <c r="J125">
        <v>8.7501342987904795E-2</v>
      </c>
      <c r="K125">
        <v>1.1356531156424401</v>
      </c>
      <c r="L125">
        <v>0.61179246916563601</v>
      </c>
      <c r="M125">
        <v>1.8562718125498401</v>
      </c>
      <c r="N125">
        <v>6.3414824702869702E-2</v>
      </c>
      <c r="O125">
        <v>1.0211254044920199</v>
      </c>
      <c r="P125">
        <v>0.471549512584163</v>
      </c>
      <c r="Q125">
        <v>2.1654680521163101</v>
      </c>
      <c r="R125">
        <v>3.0351859442221799E-2</v>
      </c>
      <c r="T125" t="str">
        <f t="shared" si="4"/>
        <v>*</v>
      </c>
      <c r="U125" t="str">
        <f t="shared" si="5"/>
        <v>^</v>
      </c>
      <c r="V125" t="str">
        <f t="shared" si="6"/>
        <v>^</v>
      </c>
      <c r="W125" t="str">
        <f t="shared" si="7"/>
        <v>*</v>
      </c>
    </row>
    <row r="126" spans="1:23" x14ac:dyDescent="0.25">
      <c r="A126">
        <v>125</v>
      </c>
      <c r="B126" t="s">
        <v>220</v>
      </c>
      <c r="C126">
        <v>1.3805152062814701</v>
      </c>
      <c r="D126">
        <v>0.436351176881351</v>
      </c>
      <c r="E126">
        <v>3.1637710161529902</v>
      </c>
      <c r="F126">
        <v>1.5573927510349099E-3</v>
      </c>
      <c r="G126">
        <v>2.1092675492479098</v>
      </c>
      <c r="H126">
        <v>0.55725447213986401</v>
      </c>
      <c r="I126">
        <v>3.78510654414006</v>
      </c>
      <c r="J126">
        <v>1.5364273970102499E-4</v>
      </c>
      <c r="K126">
        <v>0.77686016225899401</v>
      </c>
      <c r="L126">
        <v>0.73595161724439495</v>
      </c>
      <c r="M126">
        <v>1.0555859163239201</v>
      </c>
      <c r="N126">
        <v>0.29115743807426903</v>
      </c>
      <c r="O126">
        <v>1.2854205505568601</v>
      </c>
      <c r="P126">
        <v>0.43571224871266401</v>
      </c>
      <c r="Q126">
        <v>2.9501593181158001</v>
      </c>
      <c r="R126">
        <v>3.1761010480211198E-3</v>
      </c>
      <c r="T126" t="str">
        <f t="shared" si="4"/>
        <v>**</v>
      </c>
      <c r="U126" t="str">
        <f t="shared" si="5"/>
        <v>***</v>
      </c>
      <c r="V126" t="str">
        <f t="shared" si="6"/>
        <v/>
      </c>
      <c r="W126" t="str">
        <f t="shared" si="7"/>
        <v>**</v>
      </c>
    </row>
    <row r="127" spans="1:23" x14ac:dyDescent="0.25">
      <c r="A127">
        <v>126</v>
      </c>
      <c r="B127" t="s">
        <v>221</v>
      </c>
      <c r="C127">
        <v>-0.39250089164283503</v>
      </c>
      <c r="D127">
        <v>1.0118311713180901</v>
      </c>
      <c r="E127">
        <v>-0.38791144488218698</v>
      </c>
      <c r="F127">
        <v>0.69808156825141798</v>
      </c>
      <c r="G127">
        <v>-13.392039092126801</v>
      </c>
      <c r="H127">
        <v>708.01708831950305</v>
      </c>
      <c r="I127">
        <v>-1.8914852922424799E-2</v>
      </c>
      <c r="J127">
        <v>0.98490903074222902</v>
      </c>
      <c r="K127">
        <v>9.9679253314464603E-2</v>
      </c>
      <c r="L127">
        <v>1.0209045377021699</v>
      </c>
      <c r="M127">
        <v>9.7638172457162498E-2</v>
      </c>
      <c r="N127">
        <v>0.92221961206870595</v>
      </c>
      <c r="O127">
        <v>-0.49309829900547703</v>
      </c>
      <c r="P127">
        <v>1.0115287264078101</v>
      </c>
      <c r="Q127">
        <v>-0.48747829511139401</v>
      </c>
      <c r="R127">
        <v>0.625919420611454</v>
      </c>
      <c r="T127" t="str">
        <f t="shared" si="4"/>
        <v/>
      </c>
      <c r="U127" t="str">
        <f t="shared" si="5"/>
        <v/>
      </c>
      <c r="V127" t="str">
        <f t="shared" si="6"/>
        <v/>
      </c>
      <c r="W127" t="str">
        <f t="shared" si="7"/>
        <v/>
      </c>
    </row>
    <row r="128" spans="1:23" x14ac:dyDescent="0.25">
      <c r="A128">
        <v>127</v>
      </c>
      <c r="B128" t="s">
        <v>222</v>
      </c>
      <c r="C128">
        <v>1.05096295335109</v>
      </c>
      <c r="D128">
        <v>0.52411840104212004</v>
      </c>
      <c r="E128">
        <v>2.00520140346423</v>
      </c>
      <c r="F128">
        <v>4.4941520112522899E-2</v>
      </c>
      <c r="G128">
        <v>1.9467252916956099</v>
      </c>
      <c r="H128">
        <v>0.63101240781855505</v>
      </c>
      <c r="I128">
        <v>3.0850824287680001</v>
      </c>
      <c r="J128">
        <v>2.0349574726480301E-3</v>
      </c>
      <c r="K128">
        <v>0.12893709913950299</v>
      </c>
      <c r="L128">
        <v>1.0211455068536901</v>
      </c>
      <c r="M128">
        <v>0.12626711695258599</v>
      </c>
      <c r="N128">
        <v>0.89952048476068702</v>
      </c>
      <c r="O128">
        <v>0.94874644736181801</v>
      </c>
      <c r="P128">
        <v>0.52352458566470195</v>
      </c>
      <c r="Q128">
        <v>1.8122290210253</v>
      </c>
      <c r="R128">
        <v>6.9950816635606594E-2</v>
      </c>
      <c r="T128" t="str">
        <f t="shared" si="4"/>
        <v>*</v>
      </c>
      <c r="U128" t="str">
        <f t="shared" si="5"/>
        <v>**</v>
      </c>
      <c r="V128" t="str">
        <f t="shared" si="6"/>
        <v/>
      </c>
      <c r="W128" t="str">
        <f t="shared" si="7"/>
        <v>^</v>
      </c>
    </row>
    <row r="129" spans="1:23" x14ac:dyDescent="0.25">
      <c r="A129">
        <v>128</v>
      </c>
      <c r="B129" t="s">
        <v>223</v>
      </c>
      <c r="C129">
        <v>2.1293060786193001</v>
      </c>
      <c r="D129">
        <v>0.35600358022825501</v>
      </c>
      <c r="E129">
        <v>5.9811366988334003</v>
      </c>
      <c r="F129" s="1">
        <v>2.21585812328941E-9</v>
      </c>
      <c r="G129">
        <v>2.09235585579491</v>
      </c>
      <c r="H129">
        <v>0.63561998519434704</v>
      </c>
      <c r="I129">
        <v>3.2918345938338498</v>
      </c>
      <c r="J129">
        <v>9.9536134917136104E-4</v>
      </c>
      <c r="K129">
        <v>2.2405946096759299</v>
      </c>
      <c r="L129">
        <v>0.434266226808663</v>
      </c>
      <c r="M129">
        <v>5.1594954232145103</v>
      </c>
      <c r="N129" s="1">
        <v>2.4761627658821598E-7</v>
      </c>
      <c r="O129">
        <v>2.0181869593288502</v>
      </c>
      <c r="P129">
        <v>0.35506471878186202</v>
      </c>
      <c r="Q129">
        <v>5.6839974589780198</v>
      </c>
      <c r="R129" s="1">
        <v>1.31582232726395E-8</v>
      </c>
      <c r="T129" t="str">
        <f t="shared" si="4"/>
        <v>***</v>
      </c>
      <c r="U129" t="str">
        <f t="shared" si="5"/>
        <v>***</v>
      </c>
      <c r="V129" t="str">
        <f t="shared" si="6"/>
        <v>***</v>
      </c>
      <c r="W129" t="str">
        <f t="shared" si="7"/>
        <v>***</v>
      </c>
    </row>
    <row r="130" spans="1:23" x14ac:dyDescent="0.25">
      <c r="A130">
        <v>129</v>
      </c>
      <c r="B130" t="s">
        <v>224</v>
      </c>
      <c r="C130">
        <v>0.96893822190171597</v>
      </c>
      <c r="D130">
        <v>0.60089438598589595</v>
      </c>
      <c r="E130">
        <v>1.6124933840278199</v>
      </c>
      <c r="F130">
        <v>0.106854618462447</v>
      </c>
      <c r="G130">
        <v>1.0377271959655101</v>
      </c>
      <c r="H130">
        <v>1.0362148559438</v>
      </c>
      <c r="I130">
        <v>1.0014594849832901</v>
      </c>
      <c r="J130">
        <v>0.31660471800604101</v>
      </c>
      <c r="K130">
        <v>1.03256653133264</v>
      </c>
      <c r="L130">
        <v>0.73976516581771301</v>
      </c>
      <c r="M130">
        <v>1.3958031265114801</v>
      </c>
      <c r="N130">
        <v>0.162773788632187</v>
      </c>
      <c r="O130">
        <v>0.85885703649518097</v>
      </c>
      <c r="P130">
        <v>0.60035373256686997</v>
      </c>
      <c r="Q130">
        <v>1.4305849866595399</v>
      </c>
      <c r="R130">
        <v>0.15254919279347701</v>
      </c>
      <c r="T130" t="str">
        <f t="shared" si="4"/>
        <v/>
      </c>
      <c r="U130" t="str">
        <f t="shared" si="5"/>
        <v/>
      </c>
      <c r="V130" t="str">
        <f t="shared" si="6"/>
        <v/>
      </c>
      <c r="W130" t="str">
        <f t="shared" si="7"/>
        <v/>
      </c>
    </row>
    <row r="131" spans="1:23" x14ac:dyDescent="0.25">
      <c r="A131">
        <v>130</v>
      </c>
      <c r="B131" t="s">
        <v>225</v>
      </c>
      <c r="C131">
        <v>-0.11122576127862099</v>
      </c>
      <c r="D131">
        <v>1.01388089039756</v>
      </c>
      <c r="E131">
        <v>-0.109702986151566</v>
      </c>
      <c r="F131">
        <v>0.91264493210652398</v>
      </c>
      <c r="G131">
        <v>1.08327280643178</v>
      </c>
      <c r="H131">
        <v>1.03746895225109</v>
      </c>
      <c r="I131">
        <v>1.0441496143873099</v>
      </c>
      <c r="J131">
        <v>0.29641617420440097</v>
      </c>
      <c r="K131">
        <v>-15.3705490688821</v>
      </c>
      <c r="L131">
        <v>1559.3144259580599</v>
      </c>
      <c r="M131">
        <v>-9.8572480399123207E-3</v>
      </c>
      <c r="N131">
        <v>0.99213518134178402</v>
      </c>
      <c r="O131">
        <v>-0.227474381395562</v>
      </c>
      <c r="P131">
        <v>1.0135324024819801</v>
      </c>
      <c r="Q131">
        <v>-0.224437206781464</v>
      </c>
      <c r="R131">
        <v>0.82241712220428298</v>
      </c>
      <c r="T131" t="str">
        <f t="shared" ref="T131:T194" si="8">IF(F131&lt;0.001,"***",IF(F131&lt;0.01,"**",IF(F131&lt;0.05,"*",IF(F131&lt;0.1,"^",""))))</f>
        <v/>
      </c>
      <c r="U131" t="str">
        <f t="shared" ref="U131:U194" si="9">IF(J131&lt;0.001,"***",IF(J131&lt;0.01,"**",IF(J131&lt;0.05,"*",IF(J131&lt;0.1,"^",""))))</f>
        <v/>
      </c>
      <c r="V131" t="str">
        <f t="shared" ref="V131:V194" si="10">IF(N131&lt;0.001,"***",IF(N131&lt;0.01,"**",IF(N131&lt;0.05,"*",IF(N131&lt;0.1,"^",""))))</f>
        <v/>
      </c>
      <c r="W131" t="str">
        <f t="shared" ref="W131:W194" si="11">IF(R131&lt;0.001,"***",IF(R131&lt;0.01,"**",IF(R131&lt;0.05,"*",IF(R131&lt;0.1,"^",""))))</f>
        <v/>
      </c>
    </row>
    <row r="132" spans="1:23" x14ac:dyDescent="0.25">
      <c r="A132">
        <v>131</v>
      </c>
      <c r="B132" t="s">
        <v>226</v>
      </c>
      <c r="C132">
        <v>1.5935504863234899</v>
      </c>
      <c r="D132">
        <v>0.47908316786272598</v>
      </c>
      <c r="E132">
        <v>3.32625020710412</v>
      </c>
      <c r="F132">
        <v>8.8022875993615495E-4</v>
      </c>
      <c r="G132">
        <v>2.36068523952722</v>
      </c>
      <c r="H132">
        <v>0.64656707343144004</v>
      </c>
      <c r="I132">
        <v>3.65110649232208</v>
      </c>
      <c r="J132">
        <v>2.6111293601264199E-4</v>
      </c>
      <c r="K132">
        <v>1.0800451432820299</v>
      </c>
      <c r="L132">
        <v>0.74078187919995697</v>
      </c>
      <c r="M132">
        <v>1.45797997171377</v>
      </c>
      <c r="N132">
        <v>0.14484606361750699</v>
      </c>
      <c r="O132">
        <v>1.4742331121657799</v>
      </c>
      <c r="P132">
        <v>0.478345959325087</v>
      </c>
      <c r="Q132">
        <v>3.0819390932993702</v>
      </c>
      <c r="R132">
        <v>2.0565691245594099E-3</v>
      </c>
      <c r="T132" t="str">
        <f t="shared" si="8"/>
        <v>***</v>
      </c>
      <c r="U132" t="str">
        <f t="shared" si="9"/>
        <v>***</v>
      </c>
      <c r="V132" t="str">
        <f t="shared" si="10"/>
        <v/>
      </c>
      <c r="W132" t="str">
        <f t="shared" si="11"/>
        <v>**</v>
      </c>
    </row>
    <row r="133" spans="1:23" x14ac:dyDescent="0.25">
      <c r="A133">
        <v>132</v>
      </c>
      <c r="B133" t="s">
        <v>227</v>
      </c>
      <c r="C133">
        <v>2.0582857524715501</v>
      </c>
      <c r="D133">
        <v>0.41788773002351598</v>
      </c>
      <c r="E133">
        <v>4.9254515138688699</v>
      </c>
      <c r="F133" s="1">
        <v>8.4165779564117401E-7</v>
      </c>
      <c r="G133">
        <v>1.32384922843893</v>
      </c>
      <c r="H133">
        <v>1.0430938345179701</v>
      </c>
      <c r="I133">
        <v>1.2691564120410199</v>
      </c>
      <c r="J133">
        <v>0.20438528364698</v>
      </c>
      <c r="K133">
        <v>2.3378673579850702</v>
      </c>
      <c r="L133">
        <v>0.46865310230660501</v>
      </c>
      <c r="M133">
        <v>4.9884815580620598</v>
      </c>
      <c r="N133" s="1">
        <v>6.0855719584423798E-7</v>
      </c>
      <c r="O133">
        <v>1.93516599281221</v>
      </c>
      <c r="P133">
        <v>0.41705901030817399</v>
      </c>
      <c r="Q133">
        <v>4.6400292164465604</v>
      </c>
      <c r="R133" s="1">
        <v>3.4835992369768998E-6</v>
      </c>
      <c r="T133" t="str">
        <f t="shared" si="8"/>
        <v>***</v>
      </c>
      <c r="U133" t="str">
        <f t="shared" si="9"/>
        <v/>
      </c>
      <c r="V133" t="str">
        <f t="shared" si="10"/>
        <v>***</v>
      </c>
      <c r="W133" t="str">
        <f t="shared" si="11"/>
        <v>***</v>
      </c>
    </row>
    <row r="134" spans="1:23" x14ac:dyDescent="0.25">
      <c r="A134">
        <v>133</v>
      </c>
      <c r="B134" t="s">
        <v>229</v>
      </c>
      <c r="C134">
        <v>2.0274334871686199</v>
      </c>
      <c r="D134">
        <v>0.44841038456788201</v>
      </c>
      <c r="E134">
        <v>4.5213794259523796</v>
      </c>
      <c r="F134" s="1">
        <v>6.14379514662131E-6</v>
      </c>
      <c r="G134">
        <v>2.1002323443656699</v>
      </c>
      <c r="H134">
        <v>0.77061877871656004</v>
      </c>
      <c r="I134">
        <v>2.7253843305811198</v>
      </c>
      <c r="J134">
        <v>6.4226676385924801E-3</v>
      </c>
      <c r="K134">
        <v>2.0983968582447101</v>
      </c>
      <c r="L134">
        <v>0.55478807483409098</v>
      </c>
      <c r="M134">
        <v>3.7823395156289901</v>
      </c>
      <c r="N134">
        <v>1.55361257536626E-4</v>
      </c>
      <c r="O134">
        <v>1.9117420920366599</v>
      </c>
      <c r="P134">
        <v>0.44773207521028102</v>
      </c>
      <c r="Q134">
        <v>4.2698350149222399</v>
      </c>
      <c r="R134" s="1">
        <v>1.95617615907591E-5</v>
      </c>
      <c r="T134" t="str">
        <f t="shared" si="8"/>
        <v>***</v>
      </c>
      <c r="U134" t="str">
        <f t="shared" si="9"/>
        <v>**</v>
      </c>
      <c r="V134" t="str">
        <f t="shared" si="10"/>
        <v>***</v>
      </c>
      <c r="W134" t="str">
        <f t="shared" si="11"/>
        <v>***</v>
      </c>
    </row>
    <row r="135" spans="1:23" x14ac:dyDescent="0.25">
      <c r="A135">
        <v>134</v>
      </c>
      <c r="B135" t="s">
        <v>233</v>
      </c>
      <c r="C135">
        <v>-13.371807190672699</v>
      </c>
      <c r="D135">
        <v>550.75021106199301</v>
      </c>
      <c r="E135">
        <v>-2.4279259312290299E-2</v>
      </c>
      <c r="F135">
        <v>0.98062985692553195</v>
      </c>
      <c r="G135">
        <v>-13.332232988832899</v>
      </c>
      <c r="H135">
        <v>965.87939219281805</v>
      </c>
      <c r="I135">
        <v>-1.3803206794344099E-2</v>
      </c>
      <c r="J135">
        <v>0.988986984125933</v>
      </c>
      <c r="K135">
        <v>-15.293918866885001</v>
      </c>
      <c r="L135">
        <v>1815.25989833316</v>
      </c>
      <c r="M135">
        <v>-8.4251951364806895E-3</v>
      </c>
      <c r="N135">
        <v>0.99327774640758904</v>
      </c>
      <c r="O135">
        <v>-13.4877112471322</v>
      </c>
      <c r="P135">
        <v>550.94077201234904</v>
      </c>
      <c r="Q135">
        <v>-2.4481236336652799E-2</v>
      </c>
      <c r="R135">
        <v>0.98046875046410298</v>
      </c>
      <c r="T135" t="str">
        <f t="shared" si="8"/>
        <v/>
      </c>
      <c r="U135" t="str">
        <f t="shared" si="9"/>
        <v/>
      </c>
      <c r="V135" t="str">
        <f t="shared" si="10"/>
        <v/>
      </c>
      <c r="W135" t="str">
        <f t="shared" si="11"/>
        <v/>
      </c>
    </row>
    <row r="136" spans="1:23" x14ac:dyDescent="0.25">
      <c r="A136">
        <v>135</v>
      </c>
      <c r="B136" t="s">
        <v>234</v>
      </c>
      <c r="C136">
        <v>1.4207421486625</v>
      </c>
      <c r="D136">
        <v>0.60806147736114202</v>
      </c>
      <c r="E136">
        <v>2.3365107009051398</v>
      </c>
      <c r="F136">
        <v>1.9464640549543399E-2</v>
      </c>
      <c r="G136">
        <v>1.4835796085239901</v>
      </c>
      <c r="H136">
        <v>1.0485715648926599</v>
      </c>
      <c r="I136">
        <v>1.41485775334358</v>
      </c>
      <c r="J136">
        <v>0.15711020680343299</v>
      </c>
      <c r="K136">
        <v>1.4818831792646701</v>
      </c>
      <c r="L136">
        <v>0.74920048442811804</v>
      </c>
      <c r="M136">
        <v>1.97795277774791</v>
      </c>
      <c r="N136">
        <v>4.7934034140088802E-2</v>
      </c>
      <c r="O136">
        <v>1.3047573836645401</v>
      </c>
      <c r="P136">
        <v>0.60748088054146199</v>
      </c>
      <c r="Q136">
        <v>2.1478163765443501</v>
      </c>
      <c r="R136">
        <v>3.1728345530018499E-2</v>
      </c>
      <c r="T136" t="str">
        <f t="shared" si="8"/>
        <v>*</v>
      </c>
      <c r="U136" t="str">
        <f t="shared" si="9"/>
        <v/>
      </c>
      <c r="V136" t="str">
        <f t="shared" si="10"/>
        <v>*</v>
      </c>
      <c r="W136" t="str">
        <f t="shared" si="11"/>
        <v>*</v>
      </c>
    </row>
    <row r="137" spans="1:23" x14ac:dyDescent="0.25">
      <c r="A137">
        <v>136</v>
      </c>
      <c r="B137" t="s">
        <v>235</v>
      </c>
      <c r="C137">
        <v>1.0579867527500599</v>
      </c>
      <c r="D137">
        <v>0.733138715191756</v>
      </c>
      <c r="E137">
        <v>1.44309218818616</v>
      </c>
      <c r="F137">
        <v>0.14899450362993899</v>
      </c>
      <c r="G137">
        <v>1.58540659193023</v>
      </c>
      <c r="H137">
        <v>1.0511338349924599</v>
      </c>
      <c r="I137">
        <v>1.5082823320415799</v>
      </c>
      <c r="J137">
        <v>0.131482283138178</v>
      </c>
      <c r="K137">
        <v>0.79729430545525004</v>
      </c>
      <c r="L137">
        <v>1.0309558233915299</v>
      </c>
      <c r="M137">
        <v>0.77335448073070201</v>
      </c>
      <c r="N137">
        <v>0.43931262125017301</v>
      </c>
      <c r="O137">
        <v>0.95307737342246202</v>
      </c>
      <c r="P137">
        <v>0.73271448695327501</v>
      </c>
      <c r="Q137">
        <v>1.3007486413780101</v>
      </c>
      <c r="R137">
        <v>0.19334450677656201</v>
      </c>
      <c r="T137" t="str">
        <f t="shared" si="8"/>
        <v/>
      </c>
      <c r="U137" t="str">
        <f t="shared" si="9"/>
        <v/>
      </c>
      <c r="V137" t="str">
        <f t="shared" si="10"/>
        <v/>
      </c>
      <c r="W137" t="str">
        <f t="shared" si="11"/>
        <v/>
      </c>
    </row>
    <row r="138" spans="1:23" x14ac:dyDescent="0.25">
      <c r="A138">
        <v>137</v>
      </c>
      <c r="B138" t="s">
        <v>236</v>
      </c>
      <c r="C138">
        <v>2.09877814939661</v>
      </c>
      <c r="D138">
        <v>0.49073194720145502</v>
      </c>
      <c r="E138">
        <v>4.2768321104128502</v>
      </c>
      <c r="F138" s="1">
        <v>1.8957166065081301E-5</v>
      </c>
      <c r="G138">
        <v>1.65264400903905</v>
      </c>
      <c r="H138">
        <v>1.05420960272256</v>
      </c>
      <c r="I138">
        <v>1.56766169153742</v>
      </c>
      <c r="J138">
        <v>0.116960106449507</v>
      </c>
      <c r="K138">
        <v>2.3403516891614702</v>
      </c>
      <c r="L138">
        <v>0.56423416951196903</v>
      </c>
      <c r="M138">
        <v>4.14783757457608</v>
      </c>
      <c r="N138" s="1">
        <v>3.35630371149356E-5</v>
      </c>
      <c r="O138">
        <v>1.9908260705595899</v>
      </c>
      <c r="P138">
        <v>0.49004902565835601</v>
      </c>
      <c r="Q138">
        <v>4.0625038849633901</v>
      </c>
      <c r="R138" s="1">
        <v>4.8549139463108697E-5</v>
      </c>
      <c r="T138" t="str">
        <f t="shared" si="8"/>
        <v>***</v>
      </c>
      <c r="U138" t="str">
        <f t="shared" si="9"/>
        <v/>
      </c>
      <c r="V138" t="str">
        <f t="shared" si="10"/>
        <v>***</v>
      </c>
      <c r="W138" t="str">
        <f t="shared" si="11"/>
        <v>***</v>
      </c>
    </row>
    <row r="139" spans="1:23" x14ac:dyDescent="0.25">
      <c r="A139">
        <v>138</v>
      </c>
      <c r="B139" t="s">
        <v>237</v>
      </c>
      <c r="C139">
        <v>0.53687484882762404</v>
      </c>
      <c r="D139">
        <v>1.0209882573553299</v>
      </c>
      <c r="E139">
        <v>0.52583841680833099</v>
      </c>
      <c r="F139">
        <v>0.59900047995852501</v>
      </c>
      <c r="G139">
        <v>1.74104706150109</v>
      </c>
      <c r="H139">
        <v>1.05814363910152</v>
      </c>
      <c r="I139">
        <v>1.64537875309578</v>
      </c>
      <c r="J139">
        <v>9.9891728329500801E-2</v>
      </c>
      <c r="K139">
        <v>-15.277455947176099</v>
      </c>
      <c r="L139">
        <v>2046.5955597447701</v>
      </c>
      <c r="M139">
        <v>-7.4648143715709998E-3</v>
      </c>
      <c r="N139">
        <v>0.994043995178575</v>
      </c>
      <c r="O139">
        <v>0.42010933212335</v>
      </c>
      <c r="P139">
        <v>1.0205367732360899</v>
      </c>
      <c r="Q139">
        <v>0.41165526136916702</v>
      </c>
      <c r="R139">
        <v>0.68059212099815602</v>
      </c>
      <c r="T139" t="str">
        <f t="shared" si="8"/>
        <v/>
      </c>
      <c r="U139" t="str">
        <f t="shared" si="9"/>
        <v>^</v>
      </c>
      <c r="V139" t="str">
        <f t="shared" si="10"/>
        <v/>
      </c>
      <c r="W139" t="str">
        <f t="shared" si="11"/>
        <v/>
      </c>
    </row>
    <row r="140" spans="1:23" x14ac:dyDescent="0.25">
      <c r="A140">
        <v>139</v>
      </c>
      <c r="B140" t="s">
        <v>238</v>
      </c>
      <c r="C140">
        <v>0.56847425398756302</v>
      </c>
      <c r="D140">
        <v>1.0214989627302899</v>
      </c>
      <c r="E140">
        <v>0.556509869053739</v>
      </c>
      <c r="F140">
        <v>0.57786234969510397</v>
      </c>
      <c r="G140">
        <v>-13.281300056706</v>
      </c>
      <c r="H140">
        <v>1112.04464537583</v>
      </c>
      <c r="I140">
        <v>-1.1943135657307501E-2</v>
      </c>
      <c r="J140">
        <v>0.99047098298609704</v>
      </c>
      <c r="K140">
        <v>1.0186612416063501</v>
      </c>
      <c r="L140">
        <v>1.0360457258117901</v>
      </c>
      <c r="M140">
        <v>0.98322035044175105</v>
      </c>
      <c r="N140">
        <v>0.32549900104085</v>
      </c>
      <c r="O140">
        <v>0.45431545665779599</v>
      </c>
      <c r="P140">
        <v>1.0210356408888099</v>
      </c>
      <c r="Q140">
        <v>0.44495553187772602</v>
      </c>
      <c r="R140">
        <v>0.65635189018054696</v>
      </c>
      <c r="T140" t="str">
        <f t="shared" si="8"/>
        <v/>
      </c>
      <c r="U140" t="str">
        <f t="shared" si="9"/>
        <v/>
      </c>
      <c r="V140" t="str">
        <f t="shared" si="10"/>
        <v/>
      </c>
      <c r="W140" t="str">
        <f t="shared" si="11"/>
        <v/>
      </c>
    </row>
    <row r="141" spans="1:23" x14ac:dyDescent="0.25">
      <c r="A141">
        <v>140</v>
      </c>
      <c r="B141" t="s">
        <v>239</v>
      </c>
      <c r="C141">
        <v>-13.3224510951773</v>
      </c>
      <c r="D141">
        <v>633.207149638239</v>
      </c>
      <c r="E141">
        <v>-2.1039640981294301E-2</v>
      </c>
      <c r="F141">
        <v>0.98321403373612803</v>
      </c>
      <c r="G141">
        <v>-13.281300056706</v>
      </c>
      <c r="H141">
        <v>1112.04464537584</v>
      </c>
      <c r="I141">
        <v>-1.1943135657307501E-2</v>
      </c>
      <c r="J141">
        <v>0.99047098298609704</v>
      </c>
      <c r="K141">
        <v>-15.249166513640301</v>
      </c>
      <c r="L141">
        <v>2086.0115635064999</v>
      </c>
      <c r="M141">
        <v>-7.3102022924585704E-3</v>
      </c>
      <c r="N141">
        <v>0.99416735440306203</v>
      </c>
      <c r="O141">
        <v>-13.438326308204299</v>
      </c>
      <c r="P141">
        <v>633.06319639955495</v>
      </c>
      <c r="Q141">
        <v>-2.1227464153077701E-2</v>
      </c>
      <c r="R141">
        <v>0.983064205989719</v>
      </c>
      <c r="T141" t="str">
        <f t="shared" si="8"/>
        <v/>
      </c>
      <c r="U141" t="str">
        <f t="shared" si="9"/>
        <v/>
      </c>
      <c r="V141" t="str">
        <f t="shared" si="10"/>
        <v/>
      </c>
      <c r="W141" t="str">
        <f t="shared" si="11"/>
        <v/>
      </c>
    </row>
    <row r="142" spans="1:23" x14ac:dyDescent="0.25">
      <c r="A142">
        <v>141</v>
      </c>
      <c r="B142" t="s">
        <v>240</v>
      </c>
      <c r="C142">
        <v>2.7682879970652698</v>
      </c>
      <c r="D142">
        <v>0.78654538875535696</v>
      </c>
      <c r="E142">
        <v>3.5195527640761499</v>
      </c>
      <c r="F142">
        <v>4.3227504348067699E-4</v>
      </c>
      <c r="G142">
        <v>-13.214179127193299</v>
      </c>
      <c r="H142">
        <v>1946.4351050094799</v>
      </c>
      <c r="I142">
        <v>-6.7889132769874301E-3</v>
      </c>
      <c r="J142">
        <v>0.99458327252059597</v>
      </c>
      <c r="K142">
        <v>3.4629812536375901</v>
      </c>
      <c r="L142">
        <v>0.82986843321957504</v>
      </c>
      <c r="M142">
        <v>4.1729280389694203</v>
      </c>
      <c r="N142" s="1">
        <v>3.0070994006152801E-5</v>
      </c>
      <c r="O142">
        <v>2.6520267109960098</v>
      </c>
      <c r="P142">
        <v>0.78475030921024302</v>
      </c>
      <c r="Q142">
        <v>3.37945290351648</v>
      </c>
      <c r="R142">
        <v>7.2630250235754398E-4</v>
      </c>
      <c r="T142" t="str">
        <f t="shared" si="8"/>
        <v>***</v>
      </c>
      <c r="U142" t="str">
        <f t="shared" si="9"/>
        <v/>
      </c>
      <c r="V142" t="str">
        <f t="shared" si="10"/>
        <v>***</v>
      </c>
      <c r="W142" t="str">
        <f t="shared" si="11"/>
        <v>***</v>
      </c>
    </row>
    <row r="143" spans="1:23" x14ac:dyDescent="0.25">
      <c r="A143">
        <v>142</v>
      </c>
      <c r="B143" t="s">
        <v>241</v>
      </c>
      <c r="C143">
        <v>-13.0660253630322</v>
      </c>
      <c r="D143">
        <v>1176.6324021067201</v>
      </c>
      <c r="E143">
        <v>-1.11045942128042E-2</v>
      </c>
      <c r="F143">
        <v>0.99113999781478002</v>
      </c>
      <c r="G143">
        <v>-13.214179127193299</v>
      </c>
      <c r="H143">
        <v>1946.4351050094799</v>
      </c>
      <c r="I143">
        <v>-6.7889132769874301E-3</v>
      </c>
      <c r="J143">
        <v>0.99458327252059597</v>
      </c>
      <c r="K143">
        <v>-14.812900709913601</v>
      </c>
      <c r="L143">
        <v>4022.4985151129099</v>
      </c>
      <c r="M143">
        <v>-3.6825124121886098E-3</v>
      </c>
      <c r="N143">
        <v>0.99706178684215296</v>
      </c>
      <c r="O143">
        <v>-13.1869746026802</v>
      </c>
      <c r="P143">
        <v>1179.9568905435101</v>
      </c>
      <c r="Q143">
        <v>-1.11758104964378E-2</v>
      </c>
      <c r="R143">
        <v>0.99108317896743903</v>
      </c>
      <c r="T143" t="str">
        <f t="shared" si="8"/>
        <v/>
      </c>
      <c r="U143" t="str">
        <f t="shared" si="9"/>
        <v/>
      </c>
      <c r="V143" t="str">
        <f t="shared" si="10"/>
        <v/>
      </c>
      <c r="W143" t="str">
        <f t="shared" si="11"/>
        <v/>
      </c>
    </row>
    <row r="144" spans="1:23" x14ac:dyDescent="0.25">
      <c r="A144">
        <v>143</v>
      </c>
      <c r="B144" t="s">
        <v>242</v>
      </c>
      <c r="C144">
        <v>2.1788102980587798</v>
      </c>
      <c r="D144">
        <v>1.0632914325123799</v>
      </c>
      <c r="E144">
        <v>2.04911864371052</v>
      </c>
      <c r="F144">
        <v>4.0450514849228798E-2</v>
      </c>
      <c r="G144">
        <v>3.2265918334001902</v>
      </c>
      <c r="H144">
        <v>1.1796234603054301</v>
      </c>
      <c r="I144">
        <v>2.7352726882565999</v>
      </c>
      <c r="J144">
        <v>6.2328618447926197E-3</v>
      </c>
      <c r="K144">
        <v>-14.812900709913499</v>
      </c>
      <c r="L144">
        <v>4022.4985151128899</v>
      </c>
      <c r="M144">
        <v>-3.6825124121886302E-3</v>
      </c>
      <c r="N144">
        <v>0.99706178684215296</v>
      </c>
      <c r="O144">
        <v>2.06096883981852</v>
      </c>
      <c r="P144">
        <v>1.06156043492821</v>
      </c>
      <c r="Q144">
        <v>1.9414521981105</v>
      </c>
      <c r="R144">
        <v>5.2203452186464099E-2</v>
      </c>
      <c r="T144" t="str">
        <f t="shared" si="8"/>
        <v>*</v>
      </c>
      <c r="U144" t="str">
        <f t="shared" si="9"/>
        <v>**</v>
      </c>
      <c r="V144" t="str">
        <f t="shared" si="10"/>
        <v/>
      </c>
      <c r="W144" t="str">
        <f t="shared" si="11"/>
        <v>^</v>
      </c>
    </row>
    <row r="145" spans="1:23" x14ac:dyDescent="0.25">
      <c r="A145">
        <v>144</v>
      </c>
      <c r="B145" t="s">
        <v>243</v>
      </c>
      <c r="C145">
        <v>-13.0246497127551</v>
      </c>
      <c r="D145">
        <v>1236.1762264956999</v>
      </c>
      <c r="E145">
        <v>-1.0536240249238001E-2</v>
      </c>
      <c r="F145">
        <v>0.99159345211496197</v>
      </c>
      <c r="G145">
        <v>-13.144766933852599</v>
      </c>
      <c r="H145">
        <v>2250.6780597379998</v>
      </c>
      <c r="I145">
        <v>-5.8403585874840002E-3</v>
      </c>
      <c r="J145">
        <v>0.99534009454490702</v>
      </c>
      <c r="K145">
        <v>-14.812900709913499</v>
      </c>
      <c r="L145">
        <v>4022.4985151128899</v>
      </c>
      <c r="M145">
        <v>-3.6825124121886198E-3</v>
      </c>
      <c r="N145">
        <v>0.99706178684215296</v>
      </c>
      <c r="O145">
        <v>-13.153406300718601</v>
      </c>
      <c r="P145">
        <v>1240.02998093319</v>
      </c>
      <c r="Q145">
        <v>-1.0607329260555401E-2</v>
      </c>
      <c r="R145">
        <v>0.99153673445994694</v>
      </c>
      <c r="T145" t="str">
        <f t="shared" si="8"/>
        <v/>
      </c>
      <c r="U145" t="str">
        <f t="shared" si="9"/>
        <v/>
      </c>
      <c r="V145" t="str">
        <f t="shared" si="10"/>
        <v/>
      </c>
      <c r="W145" t="str">
        <f t="shared" si="11"/>
        <v/>
      </c>
    </row>
    <row r="146" spans="1:23" x14ac:dyDescent="0.25">
      <c r="A146">
        <v>145</v>
      </c>
      <c r="B146" t="s">
        <v>244</v>
      </c>
      <c r="C146">
        <v>-13.0246497127551</v>
      </c>
      <c r="D146">
        <v>1236.1762264957099</v>
      </c>
      <c r="E146">
        <v>-1.05362402492379E-2</v>
      </c>
      <c r="F146">
        <v>0.99159345211496297</v>
      </c>
      <c r="G146">
        <v>-13.144766933852599</v>
      </c>
      <c r="H146">
        <v>2250.6780597379998</v>
      </c>
      <c r="I146">
        <v>-5.8403585874840002E-3</v>
      </c>
      <c r="J146">
        <v>0.99534009454490702</v>
      </c>
      <c r="K146">
        <v>-14.812900709913601</v>
      </c>
      <c r="L146">
        <v>4022.4985151129199</v>
      </c>
      <c r="M146">
        <v>-3.6825124121886098E-3</v>
      </c>
      <c r="N146">
        <v>0.99706178684215296</v>
      </c>
      <c r="O146">
        <v>-13.153406300718601</v>
      </c>
      <c r="P146">
        <v>1240.02998093319</v>
      </c>
      <c r="Q146">
        <v>-1.0607329260555499E-2</v>
      </c>
      <c r="R146">
        <v>0.99153673445994694</v>
      </c>
      <c r="T146" t="str">
        <f t="shared" si="8"/>
        <v/>
      </c>
      <c r="U146" t="str">
        <f t="shared" si="9"/>
        <v/>
      </c>
      <c r="V146" t="str">
        <f t="shared" si="10"/>
        <v/>
      </c>
      <c r="W146" t="str">
        <f t="shared" si="11"/>
        <v/>
      </c>
    </row>
    <row r="147" spans="1:23" x14ac:dyDescent="0.25">
      <c r="A147">
        <v>146</v>
      </c>
      <c r="B147" t="s">
        <v>245</v>
      </c>
      <c r="C147">
        <v>-13.0246497127551</v>
      </c>
      <c r="D147">
        <v>1236.1762264957099</v>
      </c>
      <c r="E147">
        <v>-1.05362402492379E-2</v>
      </c>
      <c r="F147">
        <v>0.99159345211496297</v>
      </c>
      <c r="G147">
        <v>-13.144766933852599</v>
      </c>
      <c r="H147">
        <v>2250.6780597379998</v>
      </c>
      <c r="I147">
        <v>-5.8403585874839802E-3</v>
      </c>
      <c r="J147">
        <v>0.99534009454490702</v>
      </c>
      <c r="K147">
        <v>-14.812900709913499</v>
      </c>
      <c r="L147">
        <v>4022.4985151128899</v>
      </c>
      <c r="M147">
        <v>-3.6825124121886198E-3</v>
      </c>
      <c r="N147">
        <v>0.99706178684215296</v>
      </c>
      <c r="O147">
        <v>-13.153406300718601</v>
      </c>
      <c r="P147">
        <v>1240.02998093319</v>
      </c>
      <c r="Q147">
        <v>-1.0607329260555499E-2</v>
      </c>
      <c r="R147">
        <v>0.99153673445994694</v>
      </c>
      <c r="T147" t="str">
        <f t="shared" si="8"/>
        <v/>
      </c>
      <c r="U147" t="str">
        <f t="shared" si="9"/>
        <v/>
      </c>
      <c r="V147" t="str">
        <f t="shared" si="10"/>
        <v/>
      </c>
      <c r="W147" t="str">
        <f t="shared" si="11"/>
        <v/>
      </c>
    </row>
    <row r="148" spans="1:23" x14ac:dyDescent="0.25">
      <c r="A148">
        <v>147</v>
      </c>
      <c r="B148" t="s">
        <v>246</v>
      </c>
      <c r="C148">
        <v>-13.0246497127551</v>
      </c>
      <c r="D148">
        <v>1236.1762264956999</v>
      </c>
      <c r="E148">
        <v>-1.0536240249238001E-2</v>
      </c>
      <c r="F148">
        <v>0.99159345211496197</v>
      </c>
      <c r="G148">
        <v>-13.144766933852599</v>
      </c>
      <c r="H148">
        <v>2250.6780597379998</v>
      </c>
      <c r="I148">
        <v>-5.8403585874840002E-3</v>
      </c>
      <c r="J148">
        <v>0.99534009454490702</v>
      </c>
      <c r="K148">
        <v>-14.812900709913601</v>
      </c>
      <c r="L148">
        <v>4022.4985151129099</v>
      </c>
      <c r="M148">
        <v>-3.6825124121886198E-3</v>
      </c>
      <c r="N148">
        <v>0.99706178684215296</v>
      </c>
      <c r="O148">
        <v>-13.153406300718601</v>
      </c>
      <c r="P148">
        <v>1240.02998093319</v>
      </c>
      <c r="Q148">
        <v>-1.0607329260555401E-2</v>
      </c>
      <c r="R148">
        <v>0.99153673445994694</v>
      </c>
      <c r="T148" t="str">
        <f t="shared" si="8"/>
        <v/>
      </c>
      <c r="U148" t="str">
        <f t="shared" si="9"/>
        <v/>
      </c>
      <c r="V148" t="str">
        <f t="shared" si="10"/>
        <v/>
      </c>
      <c r="W148" t="str">
        <f t="shared" si="11"/>
        <v/>
      </c>
    </row>
    <row r="149" spans="1:23" x14ac:dyDescent="0.25">
      <c r="A149">
        <v>148</v>
      </c>
      <c r="B149" t="s">
        <v>247</v>
      </c>
      <c r="C149">
        <v>2.3294062312416299</v>
      </c>
      <c r="D149">
        <v>1.0694065040243701</v>
      </c>
      <c r="E149">
        <v>2.1782233626554999</v>
      </c>
      <c r="F149">
        <v>2.9389411544309501E-2</v>
      </c>
      <c r="G149">
        <v>-13.144766933852599</v>
      </c>
      <c r="H149">
        <v>2250.6780597379802</v>
      </c>
      <c r="I149">
        <v>-5.8403585874840297E-3</v>
      </c>
      <c r="J149">
        <v>0.99534009454490702</v>
      </c>
      <c r="K149">
        <v>2.9503044303838601</v>
      </c>
      <c r="L149">
        <v>1.10478396170605</v>
      </c>
      <c r="M149">
        <v>2.6704808656236199</v>
      </c>
      <c r="N149">
        <v>7.5742688401707796E-3</v>
      </c>
      <c r="O149">
        <v>2.2041247269862798</v>
      </c>
      <c r="P149">
        <v>1.06748385172177</v>
      </c>
      <c r="Q149">
        <v>2.0647850770118699</v>
      </c>
      <c r="R149">
        <v>3.8943340465872701E-2</v>
      </c>
      <c r="T149" t="str">
        <f t="shared" si="8"/>
        <v>*</v>
      </c>
      <c r="U149" t="str">
        <f t="shared" si="9"/>
        <v/>
      </c>
      <c r="V149" t="str">
        <f t="shared" si="10"/>
        <v>**</v>
      </c>
      <c r="W149" t="str">
        <f t="shared" si="11"/>
        <v>*</v>
      </c>
    </row>
    <row r="150" spans="1:23" x14ac:dyDescent="0.25">
      <c r="A150">
        <v>149</v>
      </c>
      <c r="B150" t="s">
        <v>248</v>
      </c>
      <c r="C150">
        <v>2.4820368238550099</v>
      </c>
      <c r="D150">
        <v>1.0771178964466499</v>
      </c>
      <c r="E150">
        <v>2.3043316168481698</v>
      </c>
      <c r="F150">
        <v>2.1204035451900499E-2</v>
      </c>
      <c r="G150">
        <v>-13.144766933852599</v>
      </c>
      <c r="H150">
        <v>2250.6780597379998</v>
      </c>
      <c r="I150">
        <v>-5.8403585874839802E-3</v>
      </c>
      <c r="J150">
        <v>0.99534009454490702</v>
      </c>
      <c r="K150">
        <v>3.2157686854492602</v>
      </c>
      <c r="L150">
        <v>1.12040702907879</v>
      </c>
      <c r="M150">
        <v>2.8701789635265902</v>
      </c>
      <c r="N150">
        <v>4.1023953977402496E-3</v>
      </c>
      <c r="O150">
        <v>2.3512390802284502</v>
      </c>
      <c r="P150">
        <v>1.0748664734937501</v>
      </c>
      <c r="Q150">
        <v>2.1874708516918999</v>
      </c>
      <c r="R150">
        <v>2.87081688285666E-2</v>
      </c>
      <c r="T150" t="str">
        <f t="shared" si="8"/>
        <v>*</v>
      </c>
      <c r="U150" t="str">
        <f t="shared" si="9"/>
        <v/>
      </c>
      <c r="V150" t="str">
        <f t="shared" si="10"/>
        <v>**</v>
      </c>
      <c r="W150" t="str">
        <f t="shared" si="11"/>
        <v>*</v>
      </c>
    </row>
    <row r="151" spans="1:23" x14ac:dyDescent="0.25">
      <c r="A151">
        <v>150</v>
      </c>
      <c r="B151" t="s">
        <v>249</v>
      </c>
      <c r="C151">
        <v>-13.045810411168199</v>
      </c>
      <c r="D151">
        <v>1382.5569963340699</v>
      </c>
      <c r="E151">
        <v>-9.4360018760600208E-3</v>
      </c>
      <c r="F151">
        <v>0.99247127151153702</v>
      </c>
      <c r="G151">
        <v>-13.144766933852599</v>
      </c>
      <c r="H151">
        <v>2250.6780597379802</v>
      </c>
      <c r="I151">
        <v>-5.8403585874840297E-3</v>
      </c>
      <c r="J151">
        <v>0.99534009454490702</v>
      </c>
      <c r="K151">
        <v>-14.808086080481999</v>
      </c>
      <c r="L151">
        <v>4776.0636820007903</v>
      </c>
      <c r="M151">
        <v>-3.1004791950928401E-3</v>
      </c>
      <c r="N151">
        <v>0.99752617948260602</v>
      </c>
      <c r="O151">
        <v>-13.1370509702509</v>
      </c>
      <c r="P151">
        <v>1385.60159012708</v>
      </c>
      <c r="Q151">
        <v>-9.4811171290919791E-3</v>
      </c>
      <c r="R151">
        <v>0.99243527635786599</v>
      </c>
      <c r="T151" t="str">
        <f t="shared" si="8"/>
        <v/>
      </c>
      <c r="U151" t="str">
        <f t="shared" si="9"/>
        <v/>
      </c>
      <c r="V151" t="str">
        <f t="shared" si="10"/>
        <v/>
      </c>
      <c r="W151" t="str">
        <f t="shared" si="11"/>
        <v/>
      </c>
    </row>
    <row r="152" spans="1:23" x14ac:dyDescent="0.25">
      <c r="A152">
        <v>151</v>
      </c>
      <c r="B152" t="s">
        <v>250</v>
      </c>
      <c r="C152">
        <v>-13.045810411168199</v>
      </c>
      <c r="D152">
        <v>1382.5569963340599</v>
      </c>
      <c r="E152">
        <v>-9.4360018760600503E-3</v>
      </c>
      <c r="F152">
        <v>0.99247127151153702</v>
      </c>
      <c r="G152">
        <v>-13.144766933852599</v>
      </c>
      <c r="H152">
        <v>2250.6780597379802</v>
      </c>
      <c r="I152">
        <v>-5.8403585874840401E-3</v>
      </c>
      <c r="J152">
        <v>0.99534009454490702</v>
      </c>
      <c r="K152">
        <v>-14.808086080481999</v>
      </c>
      <c r="L152">
        <v>4776.0636820008303</v>
      </c>
      <c r="M152">
        <v>-3.1004791950928201E-3</v>
      </c>
      <c r="N152">
        <v>0.99752617948260602</v>
      </c>
      <c r="O152">
        <v>-13.1370509702509</v>
      </c>
      <c r="P152">
        <v>1385.60159012708</v>
      </c>
      <c r="Q152">
        <v>-9.4811171290919791E-3</v>
      </c>
      <c r="R152">
        <v>0.99243527635786599</v>
      </c>
      <c r="T152" t="str">
        <f t="shared" si="8"/>
        <v/>
      </c>
      <c r="U152" t="str">
        <f t="shared" si="9"/>
        <v/>
      </c>
      <c r="V152" t="str">
        <f t="shared" si="10"/>
        <v/>
      </c>
      <c r="W152" t="str">
        <f t="shared" si="11"/>
        <v/>
      </c>
    </row>
    <row r="153" spans="1:23" x14ac:dyDescent="0.25">
      <c r="A153">
        <v>152</v>
      </c>
      <c r="B153" t="s">
        <v>251</v>
      </c>
      <c r="C153">
        <v>-13.045810411168199</v>
      </c>
      <c r="D153">
        <v>1382.5569963340699</v>
      </c>
      <c r="E153">
        <v>-9.4360018760600399E-3</v>
      </c>
      <c r="F153">
        <v>0.99247127151153702</v>
      </c>
      <c r="G153">
        <v>-13.144766933852599</v>
      </c>
      <c r="H153">
        <v>2250.6780597379802</v>
      </c>
      <c r="I153">
        <v>-5.8403585874840297E-3</v>
      </c>
      <c r="J153">
        <v>0.99534009454490702</v>
      </c>
      <c r="K153">
        <v>-14.808086080481999</v>
      </c>
      <c r="L153">
        <v>4776.0636820008403</v>
      </c>
      <c r="M153">
        <v>-3.1004791950928101E-3</v>
      </c>
      <c r="N153">
        <v>0.99752617948260602</v>
      </c>
      <c r="O153">
        <v>-13.1370509702509</v>
      </c>
      <c r="P153">
        <v>1385.60159012709</v>
      </c>
      <c r="Q153">
        <v>-9.4811171290919202E-3</v>
      </c>
      <c r="R153">
        <v>0.99243527635786599</v>
      </c>
      <c r="T153" t="str">
        <f t="shared" si="8"/>
        <v/>
      </c>
      <c r="U153" t="str">
        <f t="shared" si="9"/>
        <v/>
      </c>
      <c r="V153" t="str">
        <f t="shared" si="10"/>
        <v/>
      </c>
      <c r="W153" t="str">
        <f t="shared" si="11"/>
        <v/>
      </c>
    </row>
    <row r="154" spans="1:23" x14ac:dyDescent="0.25">
      <c r="A154">
        <v>153</v>
      </c>
      <c r="B154" t="s">
        <v>252</v>
      </c>
      <c r="C154">
        <v>-13.045810411168199</v>
      </c>
      <c r="D154">
        <v>1382.5569963340599</v>
      </c>
      <c r="E154">
        <v>-9.4360018760600902E-3</v>
      </c>
      <c r="F154">
        <v>0.99247127151153702</v>
      </c>
      <c r="G154">
        <v>-13.144766933852599</v>
      </c>
      <c r="H154">
        <v>2250.6780597379998</v>
      </c>
      <c r="I154">
        <v>-5.8403585874839802E-3</v>
      </c>
      <c r="J154">
        <v>0.99534009454490702</v>
      </c>
      <c r="K154">
        <v>-14.808086080481999</v>
      </c>
      <c r="L154">
        <v>4776.0636820008303</v>
      </c>
      <c r="M154">
        <v>-3.1004791950928201E-3</v>
      </c>
      <c r="N154">
        <v>0.99752617948260602</v>
      </c>
      <c r="O154">
        <v>-13.1370509702509</v>
      </c>
      <c r="P154">
        <v>1385.60159012707</v>
      </c>
      <c r="Q154">
        <v>-9.4811171290920208E-3</v>
      </c>
      <c r="R154">
        <v>0.99243527635786599</v>
      </c>
      <c r="T154" t="str">
        <f t="shared" si="8"/>
        <v/>
      </c>
      <c r="U154" t="str">
        <f t="shared" si="9"/>
        <v/>
      </c>
      <c r="V154" t="str">
        <f t="shared" si="10"/>
        <v/>
      </c>
      <c r="W154" t="str">
        <f t="shared" si="11"/>
        <v/>
      </c>
    </row>
    <row r="155" spans="1:23" x14ac:dyDescent="0.25">
      <c r="A155">
        <v>154</v>
      </c>
      <c r="B155" t="s">
        <v>253</v>
      </c>
      <c r="C155">
        <v>-13.045810411168199</v>
      </c>
      <c r="D155">
        <v>1382.5569963340599</v>
      </c>
      <c r="E155">
        <v>-9.4360018760600607E-3</v>
      </c>
      <c r="F155">
        <v>0.99247127151153702</v>
      </c>
      <c r="G155">
        <v>-13.144766933852599</v>
      </c>
      <c r="H155">
        <v>2250.6780597379902</v>
      </c>
      <c r="I155">
        <v>-5.8403585874840097E-3</v>
      </c>
      <c r="J155">
        <v>0.99534009454490702</v>
      </c>
      <c r="K155">
        <v>-14.808086080481999</v>
      </c>
      <c r="L155">
        <v>4776.0636820008103</v>
      </c>
      <c r="M155">
        <v>-3.1004791950928301E-3</v>
      </c>
      <c r="N155">
        <v>0.99752617948260602</v>
      </c>
      <c r="O155">
        <v>-13.1370509702509</v>
      </c>
      <c r="P155">
        <v>1385.60159012708</v>
      </c>
      <c r="Q155">
        <v>-9.4811171290919601E-3</v>
      </c>
      <c r="R155">
        <v>0.99243527635786599</v>
      </c>
      <c r="T155" t="str">
        <f t="shared" si="8"/>
        <v/>
      </c>
      <c r="U155" t="str">
        <f t="shared" si="9"/>
        <v/>
      </c>
      <c r="V155" t="str">
        <f t="shared" si="10"/>
        <v/>
      </c>
      <c r="W155" t="str">
        <f t="shared" si="11"/>
        <v/>
      </c>
    </row>
    <row r="156" spans="1:23" x14ac:dyDescent="0.25">
      <c r="A156">
        <v>155</v>
      </c>
      <c r="B156" t="s">
        <v>254</v>
      </c>
      <c r="C156">
        <v>-13.045810411168199</v>
      </c>
      <c r="D156">
        <v>1382.5569963340699</v>
      </c>
      <c r="E156">
        <v>-9.43600187606E-3</v>
      </c>
      <c r="F156">
        <v>0.99247127151153702</v>
      </c>
      <c r="G156">
        <v>-13.144766933852599</v>
      </c>
      <c r="H156">
        <v>2250.6780597379902</v>
      </c>
      <c r="I156">
        <v>-5.8403585874840097E-3</v>
      </c>
      <c r="J156">
        <v>0.99534009454490702</v>
      </c>
      <c r="K156">
        <v>-14.808086080481999</v>
      </c>
      <c r="L156">
        <v>4776.0636820008704</v>
      </c>
      <c r="M156">
        <v>-3.1004791950928002E-3</v>
      </c>
      <c r="N156">
        <v>0.99752617948260602</v>
      </c>
      <c r="O156">
        <v>-13.1370509702509</v>
      </c>
      <c r="P156">
        <v>1385.60159012707</v>
      </c>
      <c r="Q156">
        <v>-9.4811171290920208E-3</v>
      </c>
      <c r="R156">
        <v>0.99243527635786599</v>
      </c>
      <c r="T156" t="str">
        <f t="shared" si="8"/>
        <v/>
      </c>
      <c r="U156" t="str">
        <f t="shared" si="9"/>
        <v/>
      </c>
      <c r="V156" t="str">
        <f t="shared" si="10"/>
        <v/>
      </c>
      <c r="W156" t="str">
        <f t="shared" si="11"/>
        <v/>
      </c>
    </row>
    <row r="157" spans="1:23" x14ac:dyDescent="0.25">
      <c r="A157">
        <v>156</v>
      </c>
      <c r="B157" t="s">
        <v>255</v>
      </c>
      <c r="C157">
        <v>2.5600972912873101</v>
      </c>
      <c r="D157">
        <v>1.0846288781598901</v>
      </c>
      <c r="E157">
        <v>2.3603440244285299</v>
      </c>
      <c r="F157">
        <v>1.8257994422747999E-2</v>
      </c>
      <c r="G157">
        <v>3.7026128985364202</v>
      </c>
      <c r="H157">
        <v>1.2529746797357899</v>
      </c>
      <c r="I157">
        <v>2.9550580378185902</v>
      </c>
      <c r="J157">
        <v>3.12610237194393E-3</v>
      </c>
      <c r="K157">
        <v>-14.808086080481999</v>
      </c>
      <c r="L157">
        <v>4776.0636820007903</v>
      </c>
      <c r="M157">
        <v>-3.1004791950928401E-3</v>
      </c>
      <c r="N157">
        <v>0.99752617948260602</v>
      </c>
      <c r="O157">
        <v>2.4731692054745902</v>
      </c>
      <c r="P157">
        <v>1.08408030800873</v>
      </c>
      <c r="Q157">
        <v>2.28135239354858</v>
      </c>
      <c r="R157">
        <v>2.25276026970639E-2</v>
      </c>
      <c r="T157" t="str">
        <f t="shared" si="8"/>
        <v>*</v>
      </c>
      <c r="U157" t="str">
        <f t="shared" si="9"/>
        <v>**</v>
      </c>
      <c r="V157" t="str">
        <f t="shared" si="10"/>
        <v/>
      </c>
      <c r="W157" t="str">
        <f t="shared" si="11"/>
        <v>*</v>
      </c>
    </row>
    <row r="158" spans="1:23" x14ac:dyDescent="0.25">
      <c r="A158">
        <v>157</v>
      </c>
      <c r="B158" t="s">
        <v>256</v>
      </c>
      <c r="C158">
        <v>-13.0209686640275</v>
      </c>
      <c r="D158">
        <v>1476.82515111046</v>
      </c>
      <c r="E158">
        <v>-8.8168654591485006E-3</v>
      </c>
      <c r="F158">
        <v>0.99296525031911298</v>
      </c>
      <c r="G158">
        <v>-13.192675160154799</v>
      </c>
      <c r="H158">
        <v>2774.3604638280399</v>
      </c>
      <c r="I158">
        <v>-4.7552130778102499E-3</v>
      </c>
      <c r="J158">
        <v>0.99620590320061098</v>
      </c>
      <c r="K158">
        <v>-14.808086080481999</v>
      </c>
      <c r="L158">
        <v>4776.0636820008303</v>
      </c>
      <c r="M158">
        <v>-3.1004791950928201E-3</v>
      </c>
      <c r="N158">
        <v>0.99752617948260602</v>
      </c>
      <c r="O158">
        <v>-13.1206104178716</v>
      </c>
      <c r="P158">
        <v>1481.1500351037</v>
      </c>
      <c r="Q158">
        <v>-8.8583938877961205E-3</v>
      </c>
      <c r="R158">
        <v>0.992932116721017</v>
      </c>
      <c r="T158" t="str">
        <f t="shared" si="8"/>
        <v/>
      </c>
      <c r="U158" t="str">
        <f t="shared" si="9"/>
        <v/>
      </c>
      <c r="V158" t="str">
        <f t="shared" si="10"/>
        <v/>
      </c>
      <c r="W158" t="str">
        <f t="shared" si="11"/>
        <v/>
      </c>
    </row>
    <row r="159" spans="1:23" x14ac:dyDescent="0.25">
      <c r="A159">
        <v>158</v>
      </c>
      <c r="B159" t="s">
        <v>257</v>
      </c>
      <c r="C159">
        <v>-13.0209686640275</v>
      </c>
      <c r="D159">
        <v>1476.82515111045</v>
      </c>
      <c r="E159">
        <v>-8.8168654591485301E-3</v>
      </c>
      <c r="F159">
        <v>0.99296525031911298</v>
      </c>
      <c r="G159">
        <v>-13.192675160154799</v>
      </c>
      <c r="H159">
        <v>2774.3604638280399</v>
      </c>
      <c r="I159">
        <v>-4.7552130778102403E-3</v>
      </c>
      <c r="J159">
        <v>0.99620590320061098</v>
      </c>
      <c r="K159">
        <v>-14.808086080481999</v>
      </c>
      <c r="L159">
        <v>4776.0636820008704</v>
      </c>
      <c r="M159">
        <v>-3.1004791950928002E-3</v>
      </c>
      <c r="N159">
        <v>0.99752617948260602</v>
      </c>
      <c r="O159">
        <v>-13.1206104178716</v>
      </c>
      <c r="P159">
        <v>1481.15003510369</v>
      </c>
      <c r="Q159">
        <v>-8.85839388779615E-3</v>
      </c>
      <c r="R159">
        <v>0.992932116721017</v>
      </c>
      <c r="T159" t="str">
        <f t="shared" si="8"/>
        <v/>
      </c>
      <c r="U159" t="str">
        <f t="shared" si="9"/>
        <v/>
      </c>
      <c r="V159" t="str">
        <f t="shared" si="10"/>
        <v/>
      </c>
      <c r="W159" t="str">
        <f t="shared" si="11"/>
        <v/>
      </c>
    </row>
    <row r="160" spans="1:23" x14ac:dyDescent="0.25">
      <c r="A160">
        <v>159</v>
      </c>
      <c r="B160" t="s">
        <v>258</v>
      </c>
      <c r="C160">
        <v>-13.0209686640275</v>
      </c>
      <c r="D160">
        <v>1476.82515111045</v>
      </c>
      <c r="E160">
        <v>-8.8168654591485197E-3</v>
      </c>
      <c r="F160">
        <v>0.99296525031911298</v>
      </c>
      <c r="G160">
        <v>-13.192675160154799</v>
      </c>
      <c r="H160">
        <v>2774.3604638280199</v>
      </c>
      <c r="I160">
        <v>-4.7552130778102698E-3</v>
      </c>
      <c r="J160">
        <v>0.99620590320061098</v>
      </c>
      <c r="K160">
        <v>-14.808086080481999</v>
      </c>
      <c r="L160">
        <v>4776.0636820008303</v>
      </c>
      <c r="M160">
        <v>-3.1004791950928201E-3</v>
      </c>
      <c r="N160">
        <v>0.99752617948260602</v>
      </c>
      <c r="O160">
        <v>-13.1206104178716</v>
      </c>
      <c r="P160">
        <v>1481.15003510369</v>
      </c>
      <c r="Q160">
        <v>-8.8583938877961396E-3</v>
      </c>
      <c r="R160">
        <v>0.992932116721017</v>
      </c>
      <c r="T160" t="str">
        <f t="shared" si="8"/>
        <v/>
      </c>
      <c r="U160" t="str">
        <f t="shared" si="9"/>
        <v/>
      </c>
      <c r="V160" t="str">
        <f t="shared" si="10"/>
        <v/>
      </c>
      <c r="W160" t="str">
        <f t="shared" si="11"/>
        <v/>
      </c>
    </row>
    <row r="161" spans="1:23" x14ac:dyDescent="0.25">
      <c r="A161">
        <v>160</v>
      </c>
      <c r="B161" t="s">
        <v>259</v>
      </c>
      <c r="C161">
        <v>-13.0209686640275</v>
      </c>
      <c r="D161">
        <v>1476.82515111045</v>
      </c>
      <c r="E161">
        <v>-8.8168654591485301E-3</v>
      </c>
      <c r="F161">
        <v>0.99296525031911298</v>
      </c>
      <c r="G161">
        <v>-13.192675160154799</v>
      </c>
      <c r="H161">
        <v>2774.3604638280299</v>
      </c>
      <c r="I161">
        <v>-4.7552130778102603E-3</v>
      </c>
      <c r="J161">
        <v>0.99620590320061098</v>
      </c>
      <c r="K161">
        <v>-14.808086080481999</v>
      </c>
      <c r="L161">
        <v>4776.0636820008203</v>
      </c>
      <c r="M161">
        <v>-3.1004791950928201E-3</v>
      </c>
      <c r="N161">
        <v>0.99752617948260602</v>
      </c>
      <c r="O161">
        <v>-13.1206104178716</v>
      </c>
      <c r="P161">
        <v>1481.1500351037</v>
      </c>
      <c r="Q161">
        <v>-8.8583938877961205E-3</v>
      </c>
      <c r="R161">
        <v>0.992932116721017</v>
      </c>
      <c r="T161" t="str">
        <f t="shared" si="8"/>
        <v/>
      </c>
      <c r="U161" t="str">
        <f t="shared" si="9"/>
        <v/>
      </c>
      <c r="V161" t="str">
        <f t="shared" si="10"/>
        <v/>
      </c>
      <c r="W161" t="str">
        <f t="shared" si="11"/>
        <v/>
      </c>
    </row>
    <row r="162" spans="1:23" x14ac:dyDescent="0.25">
      <c r="A162">
        <v>161</v>
      </c>
      <c r="B162" t="s">
        <v>260</v>
      </c>
      <c r="C162">
        <v>-13.0209686640275</v>
      </c>
      <c r="D162">
        <v>1476.82515111045</v>
      </c>
      <c r="E162">
        <v>-8.8168654591485405E-3</v>
      </c>
      <c r="F162">
        <v>0.99296525031911298</v>
      </c>
      <c r="G162">
        <v>-13.192675160154799</v>
      </c>
      <c r="H162">
        <v>2774.3604638280199</v>
      </c>
      <c r="I162">
        <v>-4.7552130778102698E-3</v>
      </c>
      <c r="J162">
        <v>0.99620590320061098</v>
      </c>
      <c r="K162">
        <v>-14.808086080481999</v>
      </c>
      <c r="L162">
        <v>4776.0636820008303</v>
      </c>
      <c r="M162">
        <v>-3.1004791950928201E-3</v>
      </c>
      <c r="N162">
        <v>0.99752617948260602</v>
      </c>
      <c r="O162">
        <v>-13.1206104178716</v>
      </c>
      <c r="P162">
        <v>1481.15003510369</v>
      </c>
      <c r="Q162">
        <v>-8.8583938877961604E-3</v>
      </c>
      <c r="R162">
        <v>0.992932116721017</v>
      </c>
      <c r="T162" t="str">
        <f t="shared" si="8"/>
        <v/>
      </c>
      <c r="U162" t="str">
        <f t="shared" si="9"/>
        <v/>
      </c>
      <c r="V162" t="str">
        <f t="shared" si="10"/>
        <v/>
      </c>
      <c r="W162" t="str">
        <f t="shared" si="11"/>
        <v/>
      </c>
    </row>
    <row r="163" spans="1:23" x14ac:dyDescent="0.25">
      <c r="A163">
        <v>162</v>
      </c>
      <c r="B163" t="s">
        <v>261</v>
      </c>
      <c r="C163">
        <v>-13.0209686640275</v>
      </c>
      <c r="D163">
        <v>1476.82515111045</v>
      </c>
      <c r="E163">
        <v>-8.8168654591485405E-3</v>
      </c>
      <c r="F163">
        <v>0.99296525031911298</v>
      </c>
      <c r="G163">
        <v>-13.192675160154799</v>
      </c>
      <c r="H163">
        <v>2774.3604638280299</v>
      </c>
      <c r="I163">
        <v>-4.7552130778102603E-3</v>
      </c>
      <c r="J163">
        <v>0.99620590320061098</v>
      </c>
      <c r="K163">
        <v>-14.808086080481999</v>
      </c>
      <c r="L163">
        <v>4776.0636820008203</v>
      </c>
      <c r="M163">
        <v>-3.1004791950928201E-3</v>
      </c>
      <c r="N163">
        <v>0.99752617948260602</v>
      </c>
      <c r="O163">
        <v>-13.1206104178716</v>
      </c>
      <c r="P163">
        <v>1481.1500351037</v>
      </c>
      <c r="Q163">
        <v>-8.8583938877961205E-3</v>
      </c>
      <c r="R163">
        <v>0.992932116721017</v>
      </c>
      <c r="T163" t="str">
        <f t="shared" si="8"/>
        <v/>
      </c>
      <c r="U163" t="str">
        <f t="shared" si="9"/>
        <v/>
      </c>
      <c r="V163" t="str">
        <f t="shared" si="10"/>
        <v/>
      </c>
      <c r="W163" t="str">
        <f t="shared" si="11"/>
        <v/>
      </c>
    </row>
    <row r="164" spans="1:23" x14ac:dyDescent="0.25">
      <c r="A164">
        <v>163</v>
      </c>
      <c r="B164" t="s">
        <v>262</v>
      </c>
      <c r="C164">
        <v>-13.0209686640275</v>
      </c>
      <c r="D164">
        <v>1476.82515111045</v>
      </c>
      <c r="E164">
        <v>-8.8168654591485197E-3</v>
      </c>
      <c r="F164">
        <v>0.99296525031911298</v>
      </c>
      <c r="G164">
        <v>-13.192675160154799</v>
      </c>
      <c r="H164">
        <v>2774.3604638280399</v>
      </c>
      <c r="I164">
        <v>-4.7552130778102499E-3</v>
      </c>
      <c r="J164">
        <v>0.99620590320061098</v>
      </c>
      <c r="K164">
        <v>-14.808086080481999</v>
      </c>
      <c r="L164">
        <v>4776.0636820008103</v>
      </c>
      <c r="M164">
        <v>-3.1004791950928301E-3</v>
      </c>
      <c r="N164">
        <v>0.99752617948260602</v>
      </c>
      <c r="O164">
        <v>-13.1206104178716</v>
      </c>
      <c r="P164">
        <v>1481.15003510369</v>
      </c>
      <c r="Q164">
        <v>-8.85839388779615E-3</v>
      </c>
      <c r="R164">
        <v>0.992932116721017</v>
      </c>
      <c r="T164" t="str">
        <f t="shared" si="8"/>
        <v/>
      </c>
      <c r="U164" t="str">
        <f t="shared" si="9"/>
        <v/>
      </c>
      <c r="V164" t="str">
        <f t="shared" si="10"/>
        <v/>
      </c>
      <c r="W164" t="str">
        <f t="shared" si="11"/>
        <v/>
      </c>
    </row>
    <row r="165" spans="1:23" x14ac:dyDescent="0.25">
      <c r="A165">
        <v>164</v>
      </c>
      <c r="B165" t="s">
        <v>263</v>
      </c>
      <c r="C165">
        <v>-13.0209686640275</v>
      </c>
      <c r="D165">
        <v>1476.82515111045</v>
      </c>
      <c r="E165">
        <v>-8.8168654591485301E-3</v>
      </c>
      <c r="F165">
        <v>0.99296525031911298</v>
      </c>
      <c r="G165">
        <v>-13.192675160154799</v>
      </c>
      <c r="H165">
        <v>2774.3604638280299</v>
      </c>
      <c r="I165">
        <v>-4.7552130778102603E-3</v>
      </c>
      <c r="J165">
        <v>0.99620590320061098</v>
      </c>
      <c r="K165">
        <v>-14.808086080481999</v>
      </c>
      <c r="L165">
        <v>4776.0636820008303</v>
      </c>
      <c r="M165">
        <v>-3.1004791950928201E-3</v>
      </c>
      <c r="N165">
        <v>0.99752617948260602</v>
      </c>
      <c r="O165">
        <v>-13.1206104178716</v>
      </c>
      <c r="P165">
        <v>1481.1500351037</v>
      </c>
      <c r="Q165">
        <v>-8.8583938877961205E-3</v>
      </c>
      <c r="R165">
        <v>0.992932116721017</v>
      </c>
      <c r="T165" t="str">
        <f t="shared" si="8"/>
        <v/>
      </c>
      <c r="U165" t="str">
        <f t="shared" si="9"/>
        <v/>
      </c>
      <c r="V165" t="str">
        <f t="shared" si="10"/>
        <v/>
      </c>
      <c r="W165" t="str">
        <f t="shared" si="11"/>
        <v/>
      </c>
    </row>
    <row r="166" spans="1:23" x14ac:dyDescent="0.25">
      <c r="A166">
        <v>165</v>
      </c>
      <c r="B166" t="s">
        <v>264</v>
      </c>
      <c r="C166">
        <v>-13.0209686640275</v>
      </c>
      <c r="D166">
        <v>1476.82515111045</v>
      </c>
      <c r="E166">
        <v>-8.8168654591485301E-3</v>
      </c>
      <c r="F166">
        <v>0.99296525031911298</v>
      </c>
      <c r="G166">
        <v>-13.192675160154799</v>
      </c>
      <c r="H166">
        <v>2774.3604638280299</v>
      </c>
      <c r="I166">
        <v>-4.7552130778102603E-3</v>
      </c>
      <c r="J166">
        <v>0.99620590320061098</v>
      </c>
      <c r="K166">
        <v>-14.808086080481999</v>
      </c>
      <c r="L166">
        <v>4776.0636820008303</v>
      </c>
      <c r="M166">
        <v>-3.1004791950928201E-3</v>
      </c>
      <c r="N166">
        <v>0.99752617948260602</v>
      </c>
      <c r="O166">
        <v>-13.1206104178716</v>
      </c>
      <c r="P166">
        <v>1481.15003510369</v>
      </c>
      <c r="Q166">
        <v>-8.8583938877961604E-3</v>
      </c>
      <c r="R166">
        <v>0.992932116721017</v>
      </c>
      <c r="T166" t="str">
        <f t="shared" si="8"/>
        <v/>
      </c>
      <c r="U166" t="str">
        <f t="shared" si="9"/>
        <v/>
      </c>
      <c r="V166" t="str">
        <f t="shared" si="10"/>
        <v/>
      </c>
      <c r="W166" t="str">
        <f t="shared" si="11"/>
        <v/>
      </c>
    </row>
    <row r="167" spans="1:23" x14ac:dyDescent="0.25">
      <c r="A167">
        <v>166</v>
      </c>
      <c r="B167" t="s">
        <v>265</v>
      </c>
      <c r="C167">
        <v>-13.0209686640275</v>
      </c>
      <c r="D167">
        <v>1476.82515111045</v>
      </c>
      <c r="E167">
        <v>-8.8168654591485301E-3</v>
      </c>
      <c r="F167">
        <v>0.99296525031911298</v>
      </c>
      <c r="G167">
        <v>-13.192675160154799</v>
      </c>
      <c r="H167">
        <v>2774.3604638280299</v>
      </c>
      <c r="I167">
        <v>-4.7552130778102698E-3</v>
      </c>
      <c r="J167">
        <v>0.99620590320061098</v>
      </c>
      <c r="K167">
        <v>-14.808086080481999</v>
      </c>
      <c r="L167">
        <v>4776.0636820008003</v>
      </c>
      <c r="M167">
        <v>-3.1004791950928401E-3</v>
      </c>
      <c r="N167">
        <v>0.99752617948260602</v>
      </c>
      <c r="O167">
        <v>-13.1206104178716</v>
      </c>
      <c r="P167">
        <v>1481.15003510369</v>
      </c>
      <c r="Q167">
        <v>-8.85839388779615E-3</v>
      </c>
      <c r="R167">
        <v>0.992932116721017</v>
      </c>
      <c r="T167" t="str">
        <f t="shared" si="8"/>
        <v/>
      </c>
      <c r="U167" t="str">
        <f t="shared" si="9"/>
        <v/>
      </c>
      <c r="V167" t="str">
        <f t="shared" si="10"/>
        <v/>
      </c>
      <c r="W167" t="str">
        <f t="shared" si="11"/>
        <v/>
      </c>
    </row>
    <row r="168" spans="1:23" x14ac:dyDescent="0.25">
      <c r="A168">
        <v>167</v>
      </c>
      <c r="B168" t="s">
        <v>266</v>
      </c>
      <c r="C168">
        <v>2.7400128580307701</v>
      </c>
      <c r="D168">
        <v>1.09753498716526</v>
      </c>
      <c r="E168">
        <v>2.4965152729278701</v>
      </c>
      <c r="F168">
        <v>1.25420267673741E-2</v>
      </c>
      <c r="G168">
        <v>-13.192675160154799</v>
      </c>
      <c r="H168">
        <v>2774.3604638280299</v>
      </c>
      <c r="I168">
        <v>-4.7552130778102698E-3</v>
      </c>
      <c r="J168">
        <v>0.99620590320061098</v>
      </c>
      <c r="K168">
        <v>3.3592522119007202</v>
      </c>
      <c r="L168">
        <v>1.1401282645900499</v>
      </c>
      <c r="M168">
        <v>2.9463809610128302</v>
      </c>
      <c r="N168">
        <v>3.2151614563915398E-3</v>
      </c>
      <c r="O168">
        <v>2.6463051076000901</v>
      </c>
      <c r="P168">
        <v>1.0969724009121</v>
      </c>
      <c r="Q168">
        <v>2.4123716379735298</v>
      </c>
      <c r="R168">
        <v>1.5849117170209599E-2</v>
      </c>
      <c r="T168" t="str">
        <f t="shared" si="8"/>
        <v>*</v>
      </c>
      <c r="U168" t="str">
        <f t="shared" si="9"/>
        <v/>
      </c>
      <c r="V168" t="str">
        <f t="shared" si="10"/>
        <v>**</v>
      </c>
      <c r="W168" t="str">
        <f t="shared" si="11"/>
        <v>*</v>
      </c>
    </row>
    <row r="169" spans="1:23" x14ac:dyDescent="0.25">
      <c r="A169">
        <v>168</v>
      </c>
      <c r="B169" t="s">
        <v>267</v>
      </c>
      <c r="C169">
        <v>-13.0472025642568</v>
      </c>
      <c r="D169">
        <v>1598.5971644779199</v>
      </c>
      <c r="E169">
        <v>-8.16165751708804E-3</v>
      </c>
      <c r="F169">
        <v>0.99348801177343804</v>
      </c>
      <c r="G169">
        <v>-13.192675160154799</v>
      </c>
      <c r="H169">
        <v>2774.3604638280199</v>
      </c>
      <c r="I169">
        <v>-4.7552130778102802E-3</v>
      </c>
      <c r="J169">
        <v>0.99620590320061098</v>
      </c>
      <c r="K169">
        <v>-14.802742463012599</v>
      </c>
      <c r="L169">
        <v>5346.75772885473</v>
      </c>
      <c r="M169">
        <v>-2.7685455772807799E-3</v>
      </c>
      <c r="N169">
        <v>0.99779102304991996</v>
      </c>
      <c r="O169">
        <v>-13.1604997607801</v>
      </c>
      <c r="P169">
        <v>1600.9312055328901</v>
      </c>
      <c r="Q169">
        <v>-8.2205279747792192E-3</v>
      </c>
      <c r="R169">
        <v>0.99344104151990298</v>
      </c>
      <c r="T169" t="str">
        <f t="shared" si="8"/>
        <v/>
      </c>
      <c r="U169" t="str">
        <f t="shared" si="9"/>
        <v/>
      </c>
      <c r="V169" t="str">
        <f t="shared" si="10"/>
        <v/>
      </c>
      <c r="W169" t="str">
        <f t="shared" si="11"/>
        <v/>
      </c>
    </row>
    <row r="170" spans="1:23" x14ac:dyDescent="0.25">
      <c r="A170">
        <v>169</v>
      </c>
      <c r="B170" t="s">
        <v>268</v>
      </c>
      <c r="C170">
        <v>-13.047202564256899</v>
      </c>
      <c r="D170">
        <v>1598.5971644779399</v>
      </c>
      <c r="E170">
        <v>-8.1616575170879498E-3</v>
      </c>
      <c r="F170">
        <v>0.99348801177343804</v>
      </c>
      <c r="G170">
        <v>-13.192675160154799</v>
      </c>
      <c r="H170">
        <v>2774.3604638280299</v>
      </c>
      <c r="I170">
        <v>-4.7552130778102698E-3</v>
      </c>
      <c r="J170">
        <v>0.99620590320061098</v>
      </c>
      <c r="K170">
        <v>-14.802742463012599</v>
      </c>
      <c r="L170">
        <v>5346.75772885473</v>
      </c>
      <c r="M170">
        <v>-2.7685455772807799E-3</v>
      </c>
      <c r="N170">
        <v>0.99779102304991996</v>
      </c>
      <c r="O170">
        <v>-13.1604997607801</v>
      </c>
      <c r="P170">
        <v>1600.9312055328901</v>
      </c>
      <c r="Q170">
        <v>-8.2205279747792296E-3</v>
      </c>
      <c r="R170">
        <v>0.99344104151990298</v>
      </c>
      <c r="T170" t="str">
        <f t="shared" si="8"/>
        <v/>
      </c>
      <c r="U170" t="str">
        <f t="shared" si="9"/>
        <v/>
      </c>
      <c r="V170" t="str">
        <f t="shared" si="10"/>
        <v/>
      </c>
      <c r="W170" t="str">
        <f t="shared" si="11"/>
        <v/>
      </c>
    </row>
    <row r="171" spans="1:23" x14ac:dyDescent="0.25">
      <c r="A171">
        <v>170</v>
      </c>
      <c r="B171" t="s">
        <v>269</v>
      </c>
      <c r="C171">
        <v>-13.047202564256899</v>
      </c>
      <c r="D171">
        <v>1598.5971644779299</v>
      </c>
      <c r="E171">
        <v>-8.1616575170879897E-3</v>
      </c>
      <c r="F171">
        <v>0.99348801177343804</v>
      </c>
      <c r="G171">
        <v>-13.192675160154799</v>
      </c>
      <c r="H171">
        <v>2774.3604638280399</v>
      </c>
      <c r="I171">
        <v>-4.7552130778102499E-3</v>
      </c>
      <c r="J171">
        <v>0.99620590320061098</v>
      </c>
      <c r="K171">
        <v>-14.802742463012599</v>
      </c>
      <c r="L171">
        <v>5346.75772885474</v>
      </c>
      <c r="M171">
        <v>-2.7685455772807699E-3</v>
      </c>
      <c r="N171">
        <v>0.99779102304991996</v>
      </c>
      <c r="O171">
        <v>-13.1604997607801</v>
      </c>
      <c r="P171">
        <v>1600.9312055328701</v>
      </c>
      <c r="Q171">
        <v>-8.2205279747793007E-3</v>
      </c>
      <c r="R171">
        <v>0.99344104151990298</v>
      </c>
      <c r="T171" t="str">
        <f t="shared" si="8"/>
        <v/>
      </c>
      <c r="U171" t="str">
        <f t="shared" si="9"/>
        <v/>
      </c>
      <c r="V171" t="str">
        <f t="shared" si="10"/>
        <v/>
      </c>
      <c r="W171" t="str">
        <f t="shared" si="11"/>
        <v/>
      </c>
    </row>
    <row r="172" spans="1:23" x14ac:dyDescent="0.25">
      <c r="A172">
        <v>171</v>
      </c>
      <c r="B172" t="s">
        <v>270</v>
      </c>
      <c r="C172">
        <v>-13.047202564256899</v>
      </c>
      <c r="D172">
        <v>1598.5971644779299</v>
      </c>
      <c r="E172">
        <v>-8.1616575170880105E-3</v>
      </c>
      <c r="F172">
        <v>0.99348801177343804</v>
      </c>
      <c r="G172">
        <v>-13.192675160154799</v>
      </c>
      <c r="H172">
        <v>2774.3604638280399</v>
      </c>
      <c r="I172">
        <v>-4.7552130778102499E-3</v>
      </c>
      <c r="J172">
        <v>0.99620590320061098</v>
      </c>
      <c r="K172">
        <v>-14.802742463012599</v>
      </c>
      <c r="L172">
        <v>5346.75772885473</v>
      </c>
      <c r="M172">
        <v>-2.7685455772807799E-3</v>
      </c>
      <c r="N172">
        <v>0.99779102304991996</v>
      </c>
      <c r="O172">
        <v>-13.1604997607801</v>
      </c>
      <c r="P172">
        <v>1600.9312055328801</v>
      </c>
      <c r="Q172">
        <v>-8.2205279747792799E-3</v>
      </c>
      <c r="R172">
        <v>0.99344104151990298</v>
      </c>
      <c r="T172" t="str">
        <f t="shared" si="8"/>
        <v/>
      </c>
      <c r="U172" t="str">
        <f t="shared" si="9"/>
        <v/>
      </c>
      <c r="V172" t="str">
        <f t="shared" si="10"/>
        <v/>
      </c>
      <c r="W172" t="str">
        <f t="shared" si="11"/>
        <v/>
      </c>
    </row>
    <row r="173" spans="1:23" x14ac:dyDescent="0.25">
      <c r="A173">
        <v>172</v>
      </c>
      <c r="B173" t="s">
        <v>271</v>
      </c>
      <c r="C173">
        <v>-13.047202564256899</v>
      </c>
      <c r="D173">
        <v>1598.5971644779299</v>
      </c>
      <c r="E173">
        <v>-8.1616575170880105E-3</v>
      </c>
      <c r="F173">
        <v>0.99348801177343804</v>
      </c>
      <c r="G173">
        <v>-13.192675160154799</v>
      </c>
      <c r="H173">
        <v>2774.3604638280399</v>
      </c>
      <c r="I173">
        <v>-4.7552130778102499E-3</v>
      </c>
      <c r="J173">
        <v>0.99620590320061098</v>
      </c>
      <c r="K173">
        <v>-14.802742463012599</v>
      </c>
      <c r="L173">
        <v>5346.75772885472</v>
      </c>
      <c r="M173">
        <v>-2.7685455772807799E-3</v>
      </c>
      <c r="N173">
        <v>0.99779102304991996</v>
      </c>
      <c r="O173">
        <v>-13.1604997607801</v>
      </c>
      <c r="P173">
        <v>1600.9312055328901</v>
      </c>
      <c r="Q173">
        <v>-8.2205279747792296E-3</v>
      </c>
      <c r="R173">
        <v>0.99344104151990298</v>
      </c>
      <c r="T173" t="str">
        <f t="shared" si="8"/>
        <v/>
      </c>
      <c r="U173" t="str">
        <f t="shared" si="9"/>
        <v/>
      </c>
      <c r="V173" t="str">
        <f t="shared" si="10"/>
        <v/>
      </c>
      <c r="W173" t="str">
        <f t="shared" si="11"/>
        <v/>
      </c>
    </row>
    <row r="174" spans="1:23" x14ac:dyDescent="0.25">
      <c r="A174">
        <v>173</v>
      </c>
      <c r="B174" t="s">
        <v>272</v>
      </c>
      <c r="C174">
        <v>2.9034338790819598</v>
      </c>
      <c r="D174">
        <v>1.11538165879511</v>
      </c>
      <c r="E174">
        <v>2.6030855503024899</v>
      </c>
      <c r="F174">
        <v>9.2388896402437106E-3</v>
      </c>
      <c r="G174">
        <v>4.3635358318015403</v>
      </c>
      <c r="H174">
        <v>1.44860256899164</v>
      </c>
      <c r="I174">
        <v>3.0122380873858101</v>
      </c>
      <c r="J174">
        <v>2.5932911379104502E-3</v>
      </c>
      <c r="K174">
        <v>-14.802742463012599</v>
      </c>
      <c r="L174">
        <v>5346.75772885477</v>
      </c>
      <c r="M174">
        <v>-2.7685455772807599E-3</v>
      </c>
      <c r="N174">
        <v>0.99779102304991996</v>
      </c>
      <c r="O174">
        <v>2.7915914269598199</v>
      </c>
      <c r="P174">
        <v>1.11395749419769</v>
      </c>
      <c r="Q174">
        <v>2.5060125197778902</v>
      </c>
      <c r="R174">
        <v>1.22101296304365E-2</v>
      </c>
      <c r="T174" t="str">
        <f t="shared" si="8"/>
        <v>**</v>
      </c>
      <c r="U174" t="str">
        <f t="shared" si="9"/>
        <v>**</v>
      </c>
      <c r="V174" t="str">
        <f t="shared" si="10"/>
        <v/>
      </c>
      <c r="W174" t="str">
        <f t="shared" si="11"/>
        <v>*</v>
      </c>
    </row>
    <row r="175" spans="1:23" x14ac:dyDescent="0.25">
      <c r="A175">
        <v>174</v>
      </c>
      <c r="B175" t="s">
        <v>273</v>
      </c>
      <c r="C175">
        <v>-13.026169681460299</v>
      </c>
      <c r="D175">
        <v>1747.6866488921801</v>
      </c>
      <c r="E175">
        <v>-7.4533782641856101E-3</v>
      </c>
      <c r="F175">
        <v>0.99405311961825704</v>
      </c>
      <c r="G175">
        <v>-13.318534497031999</v>
      </c>
      <c r="H175">
        <v>3956.1803444314</v>
      </c>
      <c r="I175">
        <v>-3.3665134896539101E-3</v>
      </c>
      <c r="J175">
        <v>0.997313915936622</v>
      </c>
      <c r="K175">
        <v>-14.802742463012599</v>
      </c>
      <c r="L175">
        <v>5346.75772885472</v>
      </c>
      <c r="M175">
        <v>-2.7685455772807799E-3</v>
      </c>
      <c r="N175">
        <v>0.99779102304991996</v>
      </c>
      <c r="O175">
        <v>-13.1397951830146</v>
      </c>
      <c r="P175">
        <v>1750.7447541797001</v>
      </c>
      <c r="Q175">
        <v>-7.5052603480003904E-3</v>
      </c>
      <c r="R175">
        <v>0.99401172486243505</v>
      </c>
      <c r="T175" t="str">
        <f t="shared" si="8"/>
        <v/>
      </c>
      <c r="U175" t="str">
        <f t="shared" si="9"/>
        <v/>
      </c>
      <c r="V175" t="str">
        <f t="shared" si="10"/>
        <v/>
      </c>
      <c r="W175" t="str">
        <f t="shared" si="11"/>
        <v/>
      </c>
    </row>
    <row r="176" spans="1:23" x14ac:dyDescent="0.25">
      <c r="A176">
        <v>175</v>
      </c>
      <c r="B176" t="s">
        <v>274</v>
      </c>
      <c r="C176">
        <v>-13.026169681460299</v>
      </c>
      <c r="D176">
        <v>1747.6866488921601</v>
      </c>
      <c r="E176">
        <v>-7.4533782641856604E-3</v>
      </c>
      <c r="F176">
        <v>0.99405311961825704</v>
      </c>
      <c r="G176">
        <v>-13.318534497031999</v>
      </c>
      <c r="H176">
        <v>3956.1803444314201</v>
      </c>
      <c r="I176">
        <v>-3.3665134896539001E-3</v>
      </c>
      <c r="J176">
        <v>0.997313915936622</v>
      </c>
      <c r="K176">
        <v>-14.802742463012599</v>
      </c>
      <c r="L176">
        <v>5346.75772885473</v>
      </c>
      <c r="M176">
        <v>-2.7685455772807799E-3</v>
      </c>
      <c r="N176">
        <v>0.99779102304991996</v>
      </c>
      <c r="O176">
        <v>-13.1397951830146</v>
      </c>
      <c r="P176">
        <v>1750.7447541797001</v>
      </c>
      <c r="Q176">
        <v>-7.50526034800038E-3</v>
      </c>
      <c r="R176">
        <v>0.99401172486243505</v>
      </c>
      <c r="T176" t="str">
        <f t="shared" si="8"/>
        <v/>
      </c>
      <c r="U176" t="str">
        <f t="shared" si="9"/>
        <v/>
      </c>
      <c r="V176" t="str">
        <f t="shared" si="10"/>
        <v/>
      </c>
      <c r="W176" t="str">
        <f t="shared" si="11"/>
        <v/>
      </c>
    </row>
    <row r="177" spans="1:23" x14ac:dyDescent="0.25">
      <c r="A177">
        <v>176</v>
      </c>
      <c r="B177" t="s">
        <v>275</v>
      </c>
      <c r="C177">
        <v>-13.026169681460299</v>
      </c>
      <c r="D177">
        <v>1747.6866488921601</v>
      </c>
      <c r="E177">
        <v>-7.45337826418567E-3</v>
      </c>
      <c r="F177">
        <v>0.99405311961825704</v>
      </c>
      <c r="G177">
        <v>-13.318534497031999</v>
      </c>
      <c r="H177">
        <v>3956.1803444314</v>
      </c>
      <c r="I177">
        <v>-3.3665134896539101E-3</v>
      </c>
      <c r="J177">
        <v>0.997313915936622</v>
      </c>
      <c r="K177">
        <v>-14.802742463012599</v>
      </c>
      <c r="L177">
        <v>5346.75772885474</v>
      </c>
      <c r="M177">
        <v>-2.7685455772807699E-3</v>
      </c>
      <c r="N177">
        <v>0.99779102304991996</v>
      </c>
      <c r="O177">
        <v>-13.1397951830146</v>
      </c>
      <c r="P177">
        <v>1750.7447541797001</v>
      </c>
      <c r="Q177">
        <v>-7.5052603480003999E-3</v>
      </c>
      <c r="R177">
        <v>0.99401172486243505</v>
      </c>
      <c r="T177" t="str">
        <f t="shared" si="8"/>
        <v/>
      </c>
      <c r="U177" t="str">
        <f t="shared" si="9"/>
        <v/>
      </c>
      <c r="V177" t="str">
        <f t="shared" si="10"/>
        <v/>
      </c>
      <c r="W177" t="str">
        <f t="shared" si="11"/>
        <v/>
      </c>
    </row>
    <row r="178" spans="1:23" x14ac:dyDescent="0.25">
      <c r="A178">
        <v>177</v>
      </c>
      <c r="B178" t="s">
        <v>276</v>
      </c>
      <c r="C178">
        <v>-13.026169681460299</v>
      </c>
      <c r="D178">
        <v>1747.6866488921601</v>
      </c>
      <c r="E178">
        <v>-7.45337826418567E-3</v>
      </c>
      <c r="F178">
        <v>0.99405311961825704</v>
      </c>
      <c r="G178">
        <v>-13.318534497031999</v>
      </c>
      <c r="H178">
        <v>3956.1803444314701</v>
      </c>
      <c r="I178">
        <v>-3.3665134896538702E-3</v>
      </c>
      <c r="J178">
        <v>0.997313915936622</v>
      </c>
      <c r="K178">
        <v>-14.802742463012599</v>
      </c>
      <c r="L178">
        <v>5346.75772885473</v>
      </c>
      <c r="M178">
        <v>-2.7685455772807799E-3</v>
      </c>
      <c r="N178">
        <v>0.99779102304991996</v>
      </c>
      <c r="O178">
        <v>-13.1397951830146</v>
      </c>
      <c r="P178">
        <v>1750.7447541797001</v>
      </c>
      <c r="Q178">
        <v>-7.5052603480003904E-3</v>
      </c>
      <c r="R178">
        <v>0.99401172486243505</v>
      </c>
      <c r="T178" t="str">
        <f t="shared" si="8"/>
        <v/>
      </c>
      <c r="U178" t="str">
        <f t="shared" si="9"/>
        <v/>
      </c>
      <c r="V178" t="str">
        <f t="shared" si="10"/>
        <v/>
      </c>
      <c r="W178" t="str">
        <f t="shared" si="11"/>
        <v/>
      </c>
    </row>
    <row r="179" spans="1:23" x14ac:dyDescent="0.25">
      <c r="A179">
        <v>178</v>
      </c>
      <c r="B179" t="s">
        <v>277</v>
      </c>
      <c r="C179">
        <v>-13.026169681460299</v>
      </c>
      <c r="D179">
        <v>1747.6866488921601</v>
      </c>
      <c r="E179">
        <v>-7.45337826418567E-3</v>
      </c>
      <c r="F179">
        <v>0.99405311961825704</v>
      </c>
      <c r="G179">
        <v>-13.318534497031999</v>
      </c>
      <c r="H179">
        <v>3956.18034443139</v>
      </c>
      <c r="I179">
        <v>-3.3665134896539201E-3</v>
      </c>
      <c r="J179">
        <v>0.997313915936622</v>
      </c>
      <c r="K179">
        <v>-14.802742463012599</v>
      </c>
      <c r="L179">
        <v>5346.75772885475</v>
      </c>
      <c r="M179">
        <v>-2.7685455772807699E-3</v>
      </c>
      <c r="N179">
        <v>0.99779102304991996</v>
      </c>
      <c r="O179">
        <v>-13.1397951830146</v>
      </c>
      <c r="P179">
        <v>1750.7447541797101</v>
      </c>
      <c r="Q179">
        <v>-7.5052603480003704E-3</v>
      </c>
      <c r="R179">
        <v>0.99401172486243505</v>
      </c>
      <c r="T179" t="str">
        <f t="shared" si="8"/>
        <v/>
      </c>
      <c r="U179" t="str">
        <f t="shared" si="9"/>
        <v/>
      </c>
      <c r="V179" t="str">
        <f t="shared" si="10"/>
        <v/>
      </c>
      <c r="W179" t="str">
        <f t="shared" si="11"/>
        <v/>
      </c>
    </row>
    <row r="180" spans="1:23" x14ac:dyDescent="0.25">
      <c r="A180">
        <v>179</v>
      </c>
      <c r="B180" t="s">
        <v>278</v>
      </c>
      <c r="C180">
        <v>-13.026169681460299</v>
      </c>
      <c r="D180">
        <v>1747.6866488921801</v>
      </c>
      <c r="E180">
        <v>-7.4533782641856101E-3</v>
      </c>
      <c r="F180">
        <v>0.99405311961825704</v>
      </c>
      <c r="G180">
        <v>-13.318534497031999</v>
      </c>
      <c r="H180">
        <v>3956.1803444314701</v>
      </c>
      <c r="I180">
        <v>-3.3665134896538702E-3</v>
      </c>
      <c r="J180">
        <v>0.997313915936622</v>
      </c>
      <c r="K180">
        <v>-14.802742463012599</v>
      </c>
      <c r="L180">
        <v>5346.75772885483</v>
      </c>
      <c r="M180">
        <v>-2.76854557728073E-3</v>
      </c>
      <c r="N180">
        <v>0.99779102304991996</v>
      </c>
      <c r="O180">
        <v>-13.1397951830146</v>
      </c>
      <c r="P180">
        <v>1750.7447541797001</v>
      </c>
      <c r="Q180">
        <v>-7.5052603480003904E-3</v>
      </c>
      <c r="R180">
        <v>0.99401172486243505</v>
      </c>
      <c r="T180" t="str">
        <f t="shared" si="8"/>
        <v/>
      </c>
      <c r="U180" t="str">
        <f t="shared" si="9"/>
        <v/>
      </c>
      <c r="V180" t="str">
        <f t="shared" si="10"/>
        <v/>
      </c>
      <c r="W180" t="str">
        <f t="shared" si="11"/>
        <v/>
      </c>
    </row>
    <row r="181" spans="1:23" x14ac:dyDescent="0.25">
      <c r="A181">
        <v>180</v>
      </c>
      <c r="B181" t="s">
        <v>279</v>
      </c>
      <c r="C181">
        <v>-13.026169681460299</v>
      </c>
      <c r="D181">
        <v>1747.6866488921701</v>
      </c>
      <c r="E181">
        <v>-7.45337826418565E-3</v>
      </c>
      <c r="F181">
        <v>0.99405311961825704</v>
      </c>
      <c r="G181">
        <v>-13.318534497031999</v>
      </c>
      <c r="H181">
        <v>3956.1803444314301</v>
      </c>
      <c r="I181">
        <v>-3.3665134896539001E-3</v>
      </c>
      <c r="J181">
        <v>0.997313915936622</v>
      </c>
      <c r="K181">
        <v>-14.802742463012599</v>
      </c>
      <c r="L181">
        <v>5346.75772885472</v>
      </c>
      <c r="M181">
        <v>-2.7685455772807799E-3</v>
      </c>
      <c r="N181">
        <v>0.99779102304991996</v>
      </c>
      <c r="O181">
        <v>-13.1397951830146</v>
      </c>
      <c r="P181">
        <v>1750.7447541797001</v>
      </c>
      <c r="Q181">
        <v>-7.5052603480003904E-3</v>
      </c>
      <c r="R181">
        <v>0.99401172486243505</v>
      </c>
      <c r="T181" t="str">
        <f t="shared" si="8"/>
        <v/>
      </c>
      <c r="U181" t="str">
        <f t="shared" si="9"/>
        <v/>
      </c>
      <c r="V181" t="str">
        <f t="shared" si="10"/>
        <v/>
      </c>
      <c r="W181" t="str">
        <f t="shared" si="11"/>
        <v/>
      </c>
    </row>
    <row r="182" spans="1:23" x14ac:dyDescent="0.25">
      <c r="A182">
        <v>181</v>
      </c>
      <c r="B182" t="s">
        <v>280</v>
      </c>
      <c r="C182">
        <v>-13.026169681460299</v>
      </c>
      <c r="D182">
        <v>1747.6866488921601</v>
      </c>
      <c r="E182">
        <v>-7.45337826418567E-3</v>
      </c>
      <c r="F182">
        <v>0.99405311961825704</v>
      </c>
      <c r="G182">
        <v>-13.318534497031999</v>
      </c>
      <c r="H182">
        <v>3956.1803444314501</v>
      </c>
      <c r="I182">
        <v>-3.3665134896538802E-3</v>
      </c>
      <c r="J182">
        <v>0.997313915936622</v>
      </c>
      <c r="K182">
        <v>-14.802742463012599</v>
      </c>
      <c r="L182">
        <v>5346.75772885479</v>
      </c>
      <c r="M182">
        <v>-2.76854557728075E-3</v>
      </c>
      <c r="N182">
        <v>0.99779102304991996</v>
      </c>
      <c r="O182">
        <v>-13.1397951830146</v>
      </c>
      <c r="P182">
        <v>1750.7447541797001</v>
      </c>
      <c r="Q182">
        <v>-7.5052603480003904E-3</v>
      </c>
      <c r="R182">
        <v>0.99401172486243505</v>
      </c>
      <c r="T182" t="str">
        <f t="shared" si="8"/>
        <v/>
      </c>
      <c r="U182" t="str">
        <f t="shared" si="9"/>
        <v/>
      </c>
      <c r="V182" t="str">
        <f t="shared" si="10"/>
        <v/>
      </c>
      <c r="W182" t="str">
        <f t="shared" si="11"/>
        <v/>
      </c>
    </row>
    <row r="183" spans="1:23" x14ac:dyDescent="0.25">
      <c r="A183">
        <v>182</v>
      </c>
      <c r="B183" t="s">
        <v>281</v>
      </c>
      <c r="C183">
        <v>-13.026169681460299</v>
      </c>
      <c r="D183">
        <v>1747.6866488921601</v>
      </c>
      <c r="E183">
        <v>-7.45337826418567E-3</v>
      </c>
      <c r="F183">
        <v>0.99405311961825704</v>
      </c>
      <c r="G183">
        <v>-13.318534497031999</v>
      </c>
      <c r="H183">
        <v>3956.1803444314501</v>
      </c>
      <c r="I183">
        <v>-3.3665134896538802E-3</v>
      </c>
      <c r="J183">
        <v>0.997313915936622</v>
      </c>
      <c r="K183">
        <v>-14.802742463012599</v>
      </c>
      <c r="L183">
        <v>5346.75772885476</v>
      </c>
      <c r="M183">
        <v>-2.7685455772807599E-3</v>
      </c>
      <c r="N183">
        <v>0.99779102304991996</v>
      </c>
      <c r="O183">
        <v>-13.1397951830146</v>
      </c>
      <c r="P183">
        <v>1750.7447541797101</v>
      </c>
      <c r="Q183">
        <v>-7.50526034800038E-3</v>
      </c>
      <c r="R183">
        <v>0.99401172486243505</v>
      </c>
      <c r="T183" t="str">
        <f t="shared" si="8"/>
        <v/>
      </c>
      <c r="U183" t="str">
        <f t="shared" si="9"/>
        <v/>
      </c>
      <c r="V183" t="str">
        <f t="shared" si="10"/>
        <v/>
      </c>
      <c r="W183" t="str">
        <f t="shared" si="11"/>
        <v/>
      </c>
    </row>
    <row r="184" spans="1:23" x14ac:dyDescent="0.25">
      <c r="A184">
        <v>183</v>
      </c>
      <c r="B184" t="s">
        <v>282</v>
      </c>
      <c r="C184">
        <v>-13.026169681460299</v>
      </c>
      <c r="D184">
        <v>1747.6866488921501</v>
      </c>
      <c r="E184">
        <v>-7.4533782641857003E-3</v>
      </c>
      <c r="F184">
        <v>0.99405311961825704</v>
      </c>
      <c r="G184">
        <v>-13.318534497031999</v>
      </c>
      <c r="H184">
        <v>3956.1803444314401</v>
      </c>
      <c r="I184">
        <v>-3.3665134896538802E-3</v>
      </c>
      <c r="J184">
        <v>0.997313915936622</v>
      </c>
      <c r="K184">
        <v>-14.802742463012599</v>
      </c>
      <c r="L184">
        <v>5346.75772885473</v>
      </c>
      <c r="M184">
        <v>-2.7685455772807799E-3</v>
      </c>
      <c r="N184">
        <v>0.99779102304991996</v>
      </c>
      <c r="O184">
        <v>-13.1397951830146</v>
      </c>
      <c r="P184">
        <v>1750.7447541797001</v>
      </c>
      <c r="Q184">
        <v>-7.5052603480003904E-3</v>
      </c>
      <c r="R184">
        <v>0.99401172486243505</v>
      </c>
      <c r="T184" t="str">
        <f t="shared" si="8"/>
        <v/>
      </c>
      <c r="U184" t="str">
        <f t="shared" si="9"/>
        <v/>
      </c>
      <c r="V184" t="str">
        <f t="shared" si="10"/>
        <v/>
      </c>
      <c r="W184" t="str">
        <f t="shared" si="11"/>
        <v/>
      </c>
    </row>
    <row r="185" spans="1:23" x14ac:dyDescent="0.25">
      <c r="A185">
        <v>184</v>
      </c>
      <c r="B185" t="s">
        <v>283</v>
      </c>
      <c r="C185">
        <v>-13.026169681460299</v>
      </c>
      <c r="D185">
        <v>1747.6866488921601</v>
      </c>
      <c r="E185">
        <v>-7.45337826418567E-3</v>
      </c>
      <c r="F185">
        <v>0.99405311961825704</v>
      </c>
      <c r="G185">
        <v>-13.318534497031999</v>
      </c>
      <c r="H185">
        <v>3956.1803444314301</v>
      </c>
      <c r="I185">
        <v>-3.3665134896539001E-3</v>
      </c>
      <c r="J185">
        <v>0.997313915936622</v>
      </c>
      <c r="K185">
        <v>-14.802742463012599</v>
      </c>
      <c r="L185">
        <v>5346.75772885474</v>
      </c>
      <c r="M185">
        <v>-2.7685455772807699E-3</v>
      </c>
      <c r="N185">
        <v>0.99779102304991996</v>
      </c>
      <c r="O185">
        <v>-13.1397951830146</v>
      </c>
      <c r="P185">
        <v>1750.7447541797001</v>
      </c>
      <c r="Q185">
        <v>-7.5052603480003904E-3</v>
      </c>
      <c r="R185">
        <v>0.99401172486243505</v>
      </c>
      <c r="T185" t="str">
        <f t="shared" si="8"/>
        <v/>
      </c>
      <c r="U185" t="str">
        <f t="shared" si="9"/>
        <v/>
      </c>
      <c r="V185" t="str">
        <f t="shared" si="10"/>
        <v/>
      </c>
      <c r="W185" t="str">
        <f t="shared" si="11"/>
        <v/>
      </c>
    </row>
    <row r="186" spans="1:23" x14ac:dyDescent="0.25">
      <c r="A186">
        <v>185</v>
      </c>
      <c r="B186" t="s">
        <v>284</v>
      </c>
      <c r="C186">
        <v>-13.026169681460299</v>
      </c>
      <c r="D186">
        <v>1747.6866488921601</v>
      </c>
      <c r="E186">
        <v>-7.4533782641856804E-3</v>
      </c>
      <c r="F186">
        <v>0.99405311961825704</v>
      </c>
      <c r="G186">
        <v>-13.318534497031999</v>
      </c>
      <c r="H186">
        <v>3956.1803444314501</v>
      </c>
      <c r="I186">
        <v>-3.3665134896538802E-3</v>
      </c>
      <c r="J186">
        <v>0.997313915936622</v>
      </c>
      <c r="K186">
        <v>-14.802742463012599</v>
      </c>
      <c r="L186">
        <v>5346.75772885473</v>
      </c>
      <c r="M186">
        <v>-2.7685455772807799E-3</v>
      </c>
      <c r="N186">
        <v>0.99779102304991996</v>
      </c>
      <c r="O186">
        <v>-13.1397951830146</v>
      </c>
      <c r="P186">
        <v>1750.7447541797101</v>
      </c>
      <c r="Q186">
        <v>-7.5052603480003704E-3</v>
      </c>
      <c r="R186">
        <v>0.99401172486243505</v>
      </c>
      <c r="T186" t="str">
        <f t="shared" si="8"/>
        <v/>
      </c>
      <c r="U186" t="str">
        <f t="shared" si="9"/>
        <v/>
      </c>
      <c r="V186" t="str">
        <f t="shared" si="10"/>
        <v/>
      </c>
      <c r="W186" t="str">
        <f t="shared" si="11"/>
        <v/>
      </c>
    </row>
    <row r="187" spans="1:23" x14ac:dyDescent="0.25">
      <c r="A187">
        <v>186</v>
      </c>
      <c r="B187" t="s">
        <v>285</v>
      </c>
      <c r="C187">
        <v>-13.026169681460299</v>
      </c>
      <c r="D187">
        <v>1747.6866488921601</v>
      </c>
      <c r="E187">
        <v>-7.4533782641856804E-3</v>
      </c>
      <c r="F187">
        <v>0.99405311961825704</v>
      </c>
      <c r="G187">
        <v>-13.318534497031999</v>
      </c>
      <c r="H187">
        <v>3956.1803444314601</v>
      </c>
      <c r="I187">
        <v>-3.3665134896538802E-3</v>
      </c>
      <c r="J187">
        <v>0.997313915936622</v>
      </c>
      <c r="K187">
        <v>-14.802742463012599</v>
      </c>
      <c r="L187">
        <v>5346.75772885476</v>
      </c>
      <c r="M187">
        <v>-2.7685455772807599E-3</v>
      </c>
      <c r="N187">
        <v>0.99779102304991996</v>
      </c>
      <c r="O187">
        <v>-13.1397951830146</v>
      </c>
      <c r="P187">
        <v>1750.7447541797001</v>
      </c>
      <c r="Q187">
        <v>-7.50526034800038E-3</v>
      </c>
      <c r="R187">
        <v>0.99401172486243505</v>
      </c>
      <c r="T187" t="str">
        <f t="shared" si="8"/>
        <v/>
      </c>
      <c r="U187" t="str">
        <f t="shared" si="9"/>
        <v/>
      </c>
      <c r="V187" t="str">
        <f t="shared" si="10"/>
        <v/>
      </c>
      <c r="W187" t="str">
        <f t="shared" si="11"/>
        <v/>
      </c>
    </row>
    <row r="188" spans="1:23" x14ac:dyDescent="0.25">
      <c r="A188">
        <v>187</v>
      </c>
      <c r="B188" t="s">
        <v>286</v>
      </c>
      <c r="C188">
        <v>-13.026169681460299</v>
      </c>
      <c r="D188">
        <v>1747.6866488921601</v>
      </c>
      <c r="E188">
        <v>-7.45337826418567E-3</v>
      </c>
      <c r="F188">
        <v>0.99405311961825704</v>
      </c>
      <c r="G188">
        <v>-13.318534497031999</v>
      </c>
      <c r="H188">
        <v>3956.1803444314401</v>
      </c>
      <c r="I188">
        <v>-3.3665134896538901E-3</v>
      </c>
      <c r="J188">
        <v>0.997313915936622</v>
      </c>
      <c r="K188">
        <v>-14.802742463012599</v>
      </c>
      <c r="L188">
        <v>5346.75772885476</v>
      </c>
      <c r="M188">
        <v>-2.7685455772807599E-3</v>
      </c>
      <c r="N188">
        <v>0.99779102304991996</v>
      </c>
      <c r="O188">
        <v>-13.1397951830146</v>
      </c>
      <c r="P188">
        <v>1750.7447541797001</v>
      </c>
      <c r="Q188">
        <v>-7.50526034800038E-3</v>
      </c>
      <c r="R188">
        <v>0.99401172486243505</v>
      </c>
      <c r="T188" t="str">
        <f t="shared" si="8"/>
        <v/>
      </c>
      <c r="U188" t="str">
        <f t="shared" si="9"/>
        <v/>
      </c>
      <c r="V188" t="str">
        <f t="shared" si="10"/>
        <v/>
      </c>
      <c r="W188" t="str">
        <f t="shared" si="11"/>
        <v/>
      </c>
    </row>
    <row r="189" spans="1:23" x14ac:dyDescent="0.25">
      <c r="A189">
        <v>188</v>
      </c>
      <c r="B189" t="s">
        <v>287</v>
      </c>
      <c r="C189">
        <v>-13.026169681460299</v>
      </c>
      <c r="D189">
        <v>1747.6866488921601</v>
      </c>
      <c r="E189">
        <v>-7.45337826418567E-3</v>
      </c>
      <c r="F189">
        <v>0.99405311961825704</v>
      </c>
      <c r="G189">
        <v>-13.318534497031999</v>
      </c>
      <c r="H189">
        <v>3956.1803444314401</v>
      </c>
      <c r="I189">
        <v>-3.3665134896538901E-3</v>
      </c>
      <c r="J189">
        <v>0.997313915936622</v>
      </c>
      <c r="K189">
        <v>-14.802742463012599</v>
      </c>
      <c r="L189">
        <v>5346.75772885473</v>
      </c>
      <c r="M189">
        <v>-2.7685455772807699E-3</v>
      </c>
      <c r="N189">
        <v>0.99779102304991996</v>
      </c>
      <c r="O189">
        <v>-13.1397951830146</v>
      </c>
      <c r="P189">
        <v>1750.7447541797201</v>
      </c>
      <c r="Q189">
        <v>-7.5052603480003297E-3</v>
      </c>
      <c r="R189">
        <v>0.99401172486243505</v>
      </c>
      <c r="T189" t="str">
        <f t="shared" si="8"/>
        <v/>
      </c>
      <c r="U189" t="str">
        <f t="shared" si="9"/>
        <v/>
      </c>
      <c r="V189" t="str">
        <f t="shared" si="10"/>
        <v/>
      </c>
      <c r="W189" t="str">
        <f t="shared" si="11"/>
        <v/>
      </c>
    </row>
    <row r="190" spans="1:23" x14ac:dyDescent="0.25">
      <c r="A190">
        <v>189</v>
      </c>
      <c r="B190" t="s">
        <v>288</v>
      </c>
      <c r="C190">
        <v>-13.026169681460299</v>
      </c>
      <c r="D190">
        <v>1747.6866488921601</v>
      </c>
      <c r="E190">
        <v>-7.45337826418567E-3</v>
      </c>
      <c r="F190">
        <v>0.99405311961825704</v>
      </c>
      <c r="G190">
        <v>-13.318534497031999</v>
      </c>
      <c r="H190">
        <v>3956.18034443139</v>
      </c>
      <c r="I190">
        <v>-3.3665134896539201E-3</v>
      </c>
      <c r="J190">
        <v>0.997313915936622</v>
      </c>
      <c r="K190">
        <v>-14.802742463012599</v>
      </c>
      <c r="L190">
        <v>5346.75772885476</v>
      </c>
      <c r="M190">
        <v>-2.7685455772807599E-3</v>
      </c>
      <c r="N190">
        <v>0.99779102304991996</v>
      </c>
      <c r="O190">
        <v>-13.1397951830146</v>
      </c>
      <c r="P190">
        <v>1750.7447541797001</v>
      </c>
      <c r="Q190">
        <v>-7.5052603480003904E-3</v>
      </c>
      <c r="R190">
        <v>0.99401172486243505</v>
      </c>
      <c r="T190" t="str">
        <f t="shared" si="8"/>
        <v/>
      </c>
      <c r="U190" t="str">
        <f t="shared" si="9"/>
        <v/>
      </c>
      <c r="V190" t="str">
        <f t="shared" si="10"/>
        <v/>
      </c>
      <c r="W190" t="str">
        <f t="shared" si="11"/>
        <v/>
      </c>
    </row>
    <row r="191" spans="1:23" x14ac:dyDescent="0.25">
      <c r="A191">
        <v>190</v>
      </c>
      <c r="B191" t="s">
        <v>289</v>
      </c>
      <c r="C191">
        <v>-13.026169681460299</v>
      </c>
      <c r="D191">
        <v>1747.6866488921801</v>
      </c>
      <c r="E191">
        <v>-7.4533782641856101E-3</v>
      </c>
      <c r="F191">
        <v>0.99405311961825704</v>
      </c>
      <c r="G191">
        <v>-13.318534497031999</v>
      </c>
      <c r="H191">
        <v>3956.18034443137</v>
      </c>
      <c r="I191">
        <v>-3.36651348965394E-3</v>
      </c>
      <c r="J191">
        <v>0.997313915936622</v>
      </c>
      <c r="K191">
        <v>-14.802742463012599</v>
      </c>
      <c r="L191">
        <v>5346.75772885478</v>
      </c>
      <c r="M191">
        <v>-2.7685455772807599E-3</v>
      </c>
      <c r="N191">
        <v>0.99779102304991996</v>
      </c>
      <c r="O191">
        <v>-13.1397951830146</v>
      </c>
      <c r="P191">
        <v>1750.7447541797101</v>
      </c>
      <c r="Q191">
        <v>-7.50526034800038E-3</v>
      </c>
      <c r="R191">
        <v>0.99401172486243505</v>
      </c>
      <c r="T191" t="str">
        <f t="shared" si="8"/>
        <v/>
      </c>
      <c r="U191" t="str">
        <f t="shared" si="9"/>
        <v/>
      </c>
      <c r="V191" t="str">
        <f t="shared" si="10"/>
        <v/>
      </c>
      <c r="W191" t="str">
        <f t="shared" si="11"/>
        <v/>
      </c>
    </row>
    <row r="192" spans="1:23" x14ac:dyDescent="0.25">
      <c r="A192">
        <v>191</v>
      </c>
      <c r="B192" t="s">
        <v>290</v>
      </c>
      <c r="C192">
        <v>-13.026169681460299</v>
      </c>
      <c r="D192">
        <v>1747.6866488921501</v>
      </c>
      <c r="E192">
        <v>-7.4533782641856899E-3</v>
      </c>
      <c r="F192">
        <v>0.99405311961825704</v>
      </c>
      <c r="G192">
        <v>-13.318534497031999</v>
      </c>
      <c r="H192">
        <v>3956.1803444314601</v>
      </c>
      <c r="I192">
        <v>-3.3665134896538802E-3</v>
      </c>
      <c r="J192">
        <v>0.997313915936622</v>
      </c>
      <c r="K192">
        <v>-14.802742463012599</v>
      </c>
      <c r="L192">
        <v>5346.75772885472</v>
      </c>
      <c r="M192">
        <v>-2.7685455772807799E-3</v>
      </c>
      <c r="N192">
        <v>0.99779102304991996</v>
      </c>
      <c r="O192">
        <v>-13.1397951830146</v>
      </c>
      <c r="P192">
        <v>1750.7447541797001</v>
      </c>
      <c r="Q192">
        <v>-7.5052603480003904E-3</v>
      </c>
      <c r="R192">
        <v>0.99401172486243505</v>
      </c>
      <c r="T192" t="str">
        <f t="shared" si="8"/>
        <v/>
      </c>
      <c r="U192" t="str">
        <f t="shared" si="9"/>
        <v/>
      </c>
      <c r="V192" t="str">
        <f t="shared" si="10"/>
        <v/>
      </c>
      <c r="W192" t="str">
        <f t="shared" si="11"/>
        <v/>
      </c>
    </row>
    <row r="193" spans="1:23" x14ac:dyDescent="0.25">
      <c r="A193">
        <v>192</v>
      </c>
      <c r="B193" t="s">
        <v>291</v>
      </c>
      <c r="C193">
        <v>-13.026169681460299</v>
      </c>
      <c r="D193">
        <v>1747.6866488921601</v>
      </c>
      <c r="E193">
        <v>-7.4533782641856804E-3</v>
      </c>
      <c r="F193">
        <v>0.99405311961825704</v>
      </c>
      <c r="G193">
        <v>-13.318534497031999</v>
      </c>
      <c r="H193">
        <v>3956.1803444314601</v>
      </c>
      <c r="I193">
        <v>-3.3665134896538802E-3</v>
      </c>
      <c r="J193">
        <v>0.997313915936622</v>
      </c>
      <c r="K193">
        <v>-14.802742463012599</v>
      </c>
      <c r="L193">
        <v>5346.75772885472</v>
      </c>
      <c r="M193">
        <v>-2.7685455772807799E-3</v>
      </c>
      <c r="N193">
        <v>0.99779102304991996</v>
      </c>
      <c r="O193">
        <v>-13.1397951830146</v>
      </c>
      <c r="P193">
        <v>1750.7447541797001</v>
      </c>
      <c r="Q193">
        <v>-7.5052603480003904E-3</v>
      </c>
      <c r="R193">
        <v>0.99401172486243505</v>
      </c>
      <c r="T193" t="str">
        <f t="shared" si="8"/>
        <v/>
      </c>
      <c r="U193" t="str">
        <f t="shared" si="9"/>
        <v/>
      </c>
      <c r="V193" t="str">
        <f t="shared" si="10"/>
        <v/>
      </c>
      <c r="W193" t="str">
        <f t="shared" si="11"/>
        <v/>
      </c>
    </row>
    <row r="194" spans="1:23" x14ac:dyDescent="0.25">
      <c r="A194">
        <v>193</v>
      </c>
      <c r="B194" t="s">
        <v>292</v>
      </c>
      <c r="C194">
        <v>-13.026169681460299</v>
      </c>
      <c r="D194">
        <v>1747.6866488921501</v>
      </c>
      <c r="E194">
        <v>-7.4533782641857298E-3</v>
      </c>
      <c r="F194">
        <v>0.99405311961825704</v>
      </c>
      <c r="G194">
        <v>-13.318534497031999</v>
      </c>
      <c r="H194">
        <v>3956.1803444314</v>
      </c>
      <c r="I194">
        <v>-3.3665134896539101E-3</v>
      </c>
      <c r="J194">
        <v>0.997313915936622</v>
      </c>
      <c r="K194">
        <v>-14.802742463012599</v>
      </c>
      <c r="L194">
        <v>5346.75772885473</v>
      </c>
      <c r="M194">
        <v>-2.7685455772807799E-3</v>
      </c>
      <c r="N194">
        <v>0.99779102304991996</v>
      </c>
      <c r="O194">
        <v>-13.1397951830146</v>
      </c>
      <c r="P194">
        <v>1750.7447541797201</v>
      </c>
      <c r="Q194">
        <v>-7.5052603480003201E-3</v>
      </c>
      <c r="R194">
        <v>0.99401172486243505</v>
      </c>
      <c r="T194" t="str">
        <f t="shared" si="8"/>
        <v/>
      </c>
      <c r="U194" t="str">
        <f t="shared" si="9"/>
        <v/>
      </c>
      <c r="V194" t="str">
        <f t="shared" si="10"/>
        <v/>
      </c>
      <c r="W194" t="str">
        <f t="shared" si="11"/>
        <v/>
      </c>
    </row>
    <row r="195" spans="1:23" x14ac:dyDescent="0.25">
      <c r="A195">
        <v>194</v>
      </c>
      <c r="B195" t="s">
        <v>293</v>
      </c>
      <c r="C195">
        <v>3.1500884424577298</v>
      </c>
      <c r="D195">
        <v>1.14142865678086</v>
      </c>
      <c r="E195">
        <v>2.7597769021691101</v>
      </c>
      <c r="F195">
        <v>5.7840846175030601E-3</v>
      </c>
      <c r="G195">
        <v>21.8136024755363</v>
      </c>
      <c r="H195">
        <v>3956.1803441347702</v>
      </c>
      <c r="I195">
        <v>5.51380386586167E-3</v>
      </c>
      <c r="J195">
        <v>0.99560064331570997</v>
      </c>
      <c r="K195">
        <v>-14.802742463012599</v>
      </c>
      <c r="L195">
        <v>5346.75772885471</v>
      </c>
      <c r="M195">
        <v>-2.7685455772807899E-3</v>
      </c>
      <c r="N195">
        <v>0.99779102304991996</v>
      </c>
      <c r="O195">
        <v>3.03785562611289</v>
      </c>
      <c r="P195">
        <v>1.1398784550424499</v>
      </c>
      <c r="Q195">
        <v>2.6650697823741001</v>
      </c>
      <c r="R195">
        <v>7.6972348658406603E-3</v>
      </c>
      <c r="T195" t="str">
        <f t="shared" ref="T195:T258" si="12">IF(F195&lt;0.001,"***",IF(F195&lt;0.01,"**",IF(F195&lt;0.05,"*",IF(F195&lt;0.1,"^",""))))</f>
        <v>**</v>
      </c>
      <c r="U195" t="str">
        <f t="shared" ref="U195:U258" si="13">IF(J195&lt;0.001,"***",IF(J195&lt;0.01,"**",IF(J195&lt;0.05,"*",IF(J195&lt;0.1,"^",""))))</f>
        <v/>
      </c>
      <c r="V195" t="str">
        <f t="shared" ref="V195:V258" si="14">IF(N195&lt;0.001,"***",IF(N195&lt;0.01,"**",IF(N195&lt;0.05,"*",IF(N195&lt;0.1,"^",""))))</f>
        <v/>
      </c>
      <c r="W195" t="str">
        <f t="shared" ref="W195:W258" si="15">IF(R195&lt;0.001,"***",IF(R195&lt;0.01,"**",IF(R195&lt;0.05,"*",IF(R195&lt;0.1,"^",""))))</f>
        <v>**</v>
      </c>
    </row>
    <row r="196" spans="1:23" x14ac:dyDescent="0.25">
      <c r="A196">
        <v>195</v>
      </c>
      <c r="B196" t="s">
        <v>294</v>
      </c>
      <c r="C196">
        <v>-12.8647476057017</v>
      </c>
      <c r="D196">
        <v>1965.3028368507401</v>
      </c>
      <c r="E196">
        <v>-6.5459365164895304E-3</v>
      </c>
      <c r="F196">
        <v>0.99477713561685799</v>
      </c>
      <c r="G196" t="s">
        <v>170</v>
      </c>
      <c r="H196" t="s">
        <v>170</v>
      </c>
      <c r="I196" t="s">
        <v>170</v>
      </c>
      <c r="J196" t="s">
        <v>170</v>
      </c>
      <c r="K196">
        <v>-14.802742463012599</v>
      </c>
      <c r="L196">
        <v>5346.75772885476</v>
      </c>
      <c r="M196">
        <v>-2.7685455772807699E-3</v>
      </c>
      <c r="N196">
        <v>0.99779102304991996</v>
      </c>
      <c r="O196">
        <v>-12.993361069261001</v>
      </c>
      <c r="P196">
        <v>1966.4586136432499</v>
      </c>
      <c r="Q196">
        <v>-6.6074927685298504E-3</v>
      </c>
      <c r="R196">
        <v>0.99472802189591503</v>
      </c>
      <c r="T196" t="str">
        <f t="shared" si="12"/>
        <v/>
      </c>
      <c r="U196" t="str">
        <f t="shared" si="13"/>
        <v/>
      </c>
      <c r="V196" t="str">
        <f t="shared" si="14"/>
        <v/>
      </c>
      <c r="W196" t="str">
        <f t="shared" si="15"/>
        <v/>
      </c>
    </row>
    <row r="197" spans="1:23" x14ac:dyDescent="0.25">
      <c r="A197">
        <v>196</v>
      </c>
      <c r="B197" t="s">
        <v>295</v>
      </c>
      <c r="C197">
        <v>-12.8647476057017</v>
      </c>
      <c r="D197">
        <v>1965.3028368507401</v>
      </c>
      <c r="E197">
        <v>-6.5459365164895304E-3</v>
      </c>
      <c r="F197">
        <v>0.99477713561685799</v>
      </c>
      <c r="G197" t="s">
        <v>170</v>
      </c>
      <c r="H197" t="s">
        <v>170</v>
      </c>
      <c r="I197" t="s">
        <v>170</v>
      </c>
      <c r="J197" t="s">
        <v>170</v>
      </c>
      <c r="K197">
        <v>-14.802742463012599</v>
      </c>
      <c r="L197">
        <v>5346.75772885473</v>
      </c>
      <c r="M197">
        <v>-2.7685455772807799E-3</v>
      </c>
      <c r="N197">
        <v>0.99779102304991996</v>
      </c>
      <c r="O197">
        <v>-12.993361069261001</v>
      </c>
      <c r="P197">
        <v>1966.4586136432599</v>
      </c>
      <c r="Q197">
        <v>-6.6074927685298296E-3</v>
      </c>
      <c r="R197">
        <v>0.99472802189591503</v>
      </c>
      <c r="T197" t="str">
        <f t="shared" si="12"/>
        <v/>
      </c>
      <c r="U197" t="str">
        <f t="shared" si="13"/>
        <v/>
      </c>
      <c r="V197" t="str">
        <f t="shared" si="14"/>
        <v/>
      </c>
      <c r="W197" t="str">
        <f t="shared" si="15"/>
        <v/>
      </c>
    </row>
    <row r="198" spans="1:23" x14ac:dyDescent="0.25">
      <c r="A198">
        <v>197</v>
      </c>
      <c r="B198" t="s">
        <v>296</v>
      </c>
      <c r="C198">
        <v>-12.8647476057017</v>
      </c>
      <c r="D198">
        <v>1965.30283685073</v>
      </c>
      <c r="E198">
        <v>-6.54593651648954E-3</v>
      </c>
      <c r="F198">
        <v>0.99477713561685799</v>
      </c>
      <c r="G198" t="s">
        <v>170</v>
      </c>
      <c r="H198" t="s">
        <v>170</v>
      </c>
      <c r="I198" t="s">
        <v>170</v>
      </c>
      <c r="J198" t="s">
        <v>170</v>
      </c>
      <c r="K198">
        <v>-14.802742463012599</v>
      </c>
      <c r="L198">
        <v>5346.75772885473</v>
      </c>
      <c r="M198">
        <v>-2.7685455772807799E-3</v>
      </c>
      <c r="N198">
        <v>0.99779102304991996</v>
      </c>
      <c r="O198">
        <v>-12.993361069261001</v>
      </c>
      <c r="P198">
        <v>1966.4586136432499</v>
      </c>
      <c r="Q198">
        <v>-6.6074927685298504E-3</v>
      </c>
      <c r="R198">
        <v>0.99472802189591503</v>
      </c>
      <c r="T198" t="str">
        <f t="shared" si="12"/>
        <v/>
      </c>
      <c r="U198" t="str">
        <f t="shared" si="13"/>
        <v/>
      </c>
      <c r="V198" t="str">
        <f t="shared" si="14"/>
        <v/>
      </c>
      <c r="W198" t="str">
        <f t="shared" si="15"/>
        <v/>
      </c>
    </row>
    <row r="199" spans="1:23" x14ac:dyDescent="0.25">
      <c r="A199">
        <v>198</v>
      </c>
      <c r="B199" t="s">
        <v>297</v>
      </c>
      <c r="C199">
        <v>-12.8647476057017</v>
      </c>
      <c r="D199">
        <v>1965.3028368507501</v>
      </c>
      <c r="E199">
        <v>-6.5459365164895001E-3</v>
      </c>
      <c r="F199">
        <v>0.99477713561685799</v>
      </c>
      <c r="G199" t="s">
        <v>170</v>
      </c>
      <c r="H199" t="s">
        <v>170</v>
      </c>
      <c r="I199" t="s">
        <v>170</v>
      </c>
      <c r="J199" t="s">
        <v>170</v>
      </c>
      <c r="K199">
        <v>-14.802742463012599</v>
      </c>
      <c r="L199">
        <v>5346.75772885472</v>
      </c>
      <c r="M199">
        <v>-2.7685455772807799E-3</v>
      </c>
      <c r="N199">
        <v>0.99779102304991996</v>
      </c>
      <c r="O199">
        <v>-12.993361069261001</v>
      </c>
      <c r="P199">
        <v>1966.4586136432399</v>
      </c>
      <c r="Q199">
        <v>-6.6074927685298704E-3</v>
      </c>
      <c r="R199">
        <v>0.99472802189591503</v>
      </c>
      <c r="T199" t="str">
        <f t="shared" si="12"/>
        <v/>
      </c>
      <c r="U199" t="str">
        <f t="shared" si="13"/>
        <v/>
      </c>
      <c r="V199" t="str">
        <f t="shared" si="14"/>
        <v/>
      </c>
      <c r="W199" t="str">
        <f t="shared" si="15"/>
        <v/>
      </c>
    </row>
    <row r="200" spans="1:23" x14ac:dyDescent="0.25">
      <c r="A200">
        <v>199</v>
      </c>
      <c r="B200" t="s">
        <v>298</v>
      </c>
      <c r="C200">
        <v>-12.8647476057017</v>
      </c>
      <c r="D200">
        <v>1965.30283685073</v>
      </c>
      <c r="E200">
        <v>-6.5459365164895599E-3</v>
      </c>
      <c r="F200">
        <v>0.99477713561685799</v>
      </c>
      <c r="G200" t="s">
        <v>170</v>
      </c>
      <c r="H200" t="s">
        <v>170</v>
      </c>
      <c r="I200" t="s">
        <v>170</v>
      </c>
      <c r="J200" t="s">
        <v>170</v>
      </c>
      <c r="K200">
        <v>-14.802742463012599</v>
      </c>
      <c r="L200">
        <v>5346.75772885481</v>
      </c>
      <c r="M200">
        <v>-2.76854557728074E-3</v>
      </c>
      <c r="N200">
        <v>0.99779102304991996</v>
      </c>
      <c r="O200">
        <v>-12.993361069261001</v>
      </c>
      <c r="P200">
        <v>1966.4586136432499</v>
      </c>
      <c r="Q200">
        <v>-6.6074927685298504E-3</v>
      </c>
      <c r="R200">
        <v>0.99472802189591503</v>
      </c>
      <c r="T200" t="str">
        <f t="shared" si="12"/>
        <v/>
      </c>
      <c r="U200" t="str">
        <f t="shared" si="13"/>
        <v/>
      </c>
      <c r="V200" t="str">
        <f t="shared" si="14"/>
        <v/>
      </c>
      <c r="W200" t="str">
        <f t="shared" si="15"/>
        <v/>
      </c>
    </row>
    <row r="201" spans="1:23" x14ac:dyDescent="0.25">
      <c r="A201">
        <v>200</v>
      </c>
      <c r="B201" t="s">
        <v>299</v>
      </c>
      <c r="C201">
        <v>3.5938656871268502</v>
      </c>
      <c r="D201">
        <v>1.1732281733341301</v>
      </c>
      <c r="E201">
        <v>3.0632282524495298</v>
      </c>
      <c r="F201">
        <v>2.1896297581867901E-3</v>
      </c>
      <c r="G201" t="s">
        <v>170</v>
      </c>
      <c r="H201" t="s">
        <v>170</v>
      </c>
      <c r="I201" t="s">
        <v>170</v>
      </c>
      <c r="J201" t="s">
        <v>170</v>
      </c>
      <c r="K201">
        <v>3.6556433718580799</v>
      </c>
      <c r="L201">
        <v>1.1801826004904801</v>
      </c>
      <c r="M201">
        <v>3.09752352757853</v>
      </c>
      <c r="N201">
        <v>1.95144905253287E-3</v>
      </c>
      <c r="O201">
        <v>3.4685534212401601</v>
      </c>
      <c r="P201">
        <v>1.1729255722512999</v>
      </c>
      <c r="Q201">
        <v>2.9571811744053398</v>
      </c>
      <c r="R201">
        <v>3.1046563679437899E-3</v>
      </c>
      <c r="T201" t="str">
        <f t="shared" si="12"/>
        <v>**</v>
      </c>
      <c r="U201" t="str">
        <f t="shared" si="13"/>
        <v/>
      </c>
      <c r="V201" t="str">
        <f t="shared" si="14"/>
        <v>**</v>
      </c>
      <c r="W201" t="str">
        <f t="shared" si="15"/>
        <v>**</v>
      </c>
    </row>
    <row r="202" spans="1:23" x14ac:dyDescent="0.25">
      <c r="A202">
        <v>201</v>
      </c>
      <c r="B202" t="s">
        <v>300</v>
      </c>
      <c r="C202">
        <v>-12.8622575606146</v>
      </c>
      <c r="D202">
        <v>2271.3382036765702</v>
      </c>
      <c r="E202">
        <v>-5.6628544088215297E-3</v>
      </c>
      <c r="F202">
        <v>0.99548172004577995</v>
      </c>
      <c r="G202" t="s">
        <v>170</v>
      </c>
      <c r="H202" t="s">
        <v>170</v>
      </c>
      <c r="I202" t="s">
        <v>170</v>
      </c>
      <c r="J202" t="s">
        <v>170</v>
      </c>
      <c r="K202">
        <v>-14.783341531600501</v>
      </c>
      <c r="L202">
        <v>6165.9735281900903</v>
      </c>
      <c r="M202">
        <v>-2.39756811540187E-3</v>
      </c>
      <c r="N202">
        <v>0.99808701924998899</v>
      </c>
      <c r="O202">
        <v>-12.971652992604</v>
      </c>
      <c r="P202">
        <v>2272.14597575261</v>
      </c>
      <c r="Q202">
        <v>-5.7089875082992096E-3</v>
      </c>
      <c r="R202">
        <v>0.99544491175297301</v>
      </c>
      <c r="T202" t="str">
        <f t="shared" si="12"/>
        <v/>
      </c>
      <c r="U202" t="str">
        <f t="shared" si="13"/>
        <v/>
      </c>
      <c r="V202" t="str">
        <f t="shared" si="14"/>
        <v/>
      </c>
      <c r="W202" t="str">
        <f t="shared" si="15"/>
        <v/>
      </c>
    </row>
    <row r="203" spans="1:23" x14ac:dyDescent="0.25">
      <c r="A203">
        <v>202</v>
      </c>
      <c r="B203" t="s">
        <v>301</v>
      </c>
      <c r="C203">
        <v>-12.8622575606146</v>
      </c>
      <c r="D203">
        <v>2271.3382036765702</v>
      </c>
      <c r="E203">
        <v>-5.6628544088215297E-3</v>
      </c>
      <c r="F203">
        <v>0.99548172004577995</v>
      </c>
      <c r="G203" t="s">
        <v>170</v>
      </c>
      <c r="H203" t="s">
        <v>170</v>
      </c>
      <c r="I203" t="s">
        <v>170</v>
      </c>
      <c r="J203" t="s">
        <v>170</v>
      </c>
      <c r="K203">
        <v>-14.783341531600501</v>
      </c>
      <c r="L203">
        <v>6165.9735281900903</v>
      </c>
      <c r="M203">
        <v>-2.39756811540187E-3</v>
      </c>
      <c r="N203">
        <v>0.99808701924998899</v>
      </c>
      <c r="O203">
        <v>-12.971652992604</v>
      </c>
      <c r="P203">
        <v>2272.1459757526</v>
      </c>
      <c r="Q203">
        <v>-5.7089875082992304E-3</v>
      </c>
      <c r="R203">
        <v>0.99544491175297301</v>
      </c>
      <c r="T203" t="str">
        <f t="shared" si="12"/>
        <v/>
      </c>
      <c r="U203" t="str">
        <f t="shared" si="13"/>
        <v/>
      </c>
      <c r="V203" t="str">
        <f t="shared" si="14"/>
        <v/>
      </c>
      <c r="W203" t="str">
        <f t="shared" si="15"/>
        <v/>
      </c>
    </row>
    <row r="204" spans="1:23" x14ac:dyDescent="0.25">
      <c r="A204">
        <v>203</v>
      </c>
      <c r="B204" t="s">
        <v>302</v>
      </c>
      <c r="C204">
        <v>-12.8622575606146</v>
      </c>
      <c r="D204">
        <v>2271.3382036765502</v>
      </c>
      <c r="E204">
        <v>-5.6628544088215601E-3</v>
      </c>
      <c r="F204">
        <v>0.99548172004577995</v>
      </c>
      <c r="G204" t="s">
        <v>170</v>
      </c>
      <c r="H204" t="s">
        <v>170</v>
      </c>
      <c r="I204" t="s">
        <v>170</v>
      </c>
      <c r="J204" t="s">
        <v>170</v>
      </c>
      <c r="K204">
        <v>-14.783341531600501</v>
      </c>
      <c r="L204">
        <v>6165.9735281900403</v>
      </c>
      <c r="M204">
        <v>-2.39756811540189E-3</v>
      </c>
      <c r="N204">
        <v>0.99808701924998899</v>
      </c>
      <c r="O204">
        <v>-12.971652992604</v>
      </c>
      <c r="P204">
        <v>2272.14597575261</v>
      </c>
      <c r="Q204">
        <v>-5.7089875082992E-3</v>
      </c>
      <c r="R204">
        <v>0.99544491175297301</v>
      </c>
      <c r="T204" t="str">
        <f t="shared" si="12"/>
        <v/>
      </c>
      <c r="U204" t="str">
        <f t="shared" si="13"/>
        <v/>
      </c>
      <c r="V204" t="str">
        <f t="shared" si="14"/>
        <v/>
      </c>
      <c r="W204" t="str">
        <f t="shared" si="15"/>
        <v/>
      </c>
    </row>
    <row r="205" spans="1:23" x14ac:dyDescent="0.25">
      <c r="A205">
        <v>204</v>
      </c>
      <c r="B205" t="s">
        <v>303</v>
      </c>
      <c r="C205">
        <v>-12.8622575606146</v>
      </c>
      <c r="D205">
        <v>2271.3382036765702</v>
      </c>
      <c r="E205">
        <v>-5.6628544088215202E-3</v>
      </c>
      <c r="F205">
        <v>0.99548172004577995</v>
      </c>
      <c r="G205" t="s">
        <v>170</v>
      </c>
      <c r="H205" t="s">
        <v>170</v>
      </c>
      <c r="I205" t="s">
        <v>170</v>
      </c>
      <c r="J205" t="s">
        <v>170</v>
      </c>
      <c r="K205">
        <v>-14.783341531600501</v>
      </c>
      <c r="L205">
        <v>6165.9735281900903</v>
      </c>
      <c r="M205">
        <v>-2.39756811540187E-3</v>
      </c>
      <c r="N205">
        <v>0.99808701924998899</v>
      </c>
      <c r="O205">
        <v>-12.971652992604</v>
      </c>
      <c r="P205">
        <v>2272.1459757526</v>
      </c>
      <c r="Q205">
        <v>-5.7089875082992399E-3</v>
      </c>
      <c r="R205">
        <v>0.99544491175297301</v>
      </c>
      <c r="T205" t="str">
        <f t="shared" si="12"/>
        <v/>
      </c>
      <c r="U205" t="str">
        <f t="shared" si="13"/>
        <v/>
      </c>
      <c r="V205" t="str">
        <f t="shared" si="14"/>
        <v/>
      </c>
      <c r="W205" t="str">
        <f t="shared" si="15"/>
        <v/>
      </c>
    </row>
    <row r="206" spans="1:23" x14ac:dyDescent="0.25">
      <c r="A206">
        <v>205</v>
      </c>
      <c r="B206" t="s">
        <v>304</v>
      </c>
      <c r="C206">
        <v>-12.8622575606146</v>
      </c>
      <c r="D206">
        <v>2271.3382036765602</v>
      </c>
      <c r="E206">
        <v>-5.6628544088215297E-3</v>
      </c>
      <c r="F206">
        <v>0.99548172004577995</v>
      </c>
      <c r="G206" t="s">
        <v>170</v>
      </c>
      <c r="H206" t="s">
        <v>170</v>
      </c>
      <c r="I206" t="s">
        <v>170</v>
      </c>
      <c r="J206" t="s">
        <v>170</v>
      </c>
      <c r="K206">
        <v>-14.783341531600501</v>
      </c>
      <c r="L206">
        <v>6165.9735281900703</v>
      </c>
      <c r="M206">
        <v>-2.39756811540188E-3</v>
      </c>
      <c r="N206">
        <v>0.99808701924998899</v>
      </c>
      <c r="O206">
        <v>-12.971652992604</v>
      </c>
      <c r="P206">
        <v>2272.14597575261</v>
      </c>
      <c r="Q206">
        <v>-5.70898750829922E-3</v>
      </c>
      <c r="R206">
        <v>0.99544491175297301</v>
      </c>
      <c r="T206" t="str">
        <f t="shared" si="12"/>
        <v/>
      </c>
      <c r="U206" t="str">
        <f t="shared" si="13"/>
        <v/>
      </c>
      <c r="V206" t="str">
        <f t="shared" si="14"/>
        <v/>
      </c>
      <c r="W206" t="str">
        <f t="shared" si="15"/>
        <v/>
      </c>
    </row>
    <row r="207" spans="1:23" x14ac:dyDescent="0.25">
      <c r="A207">
        <v>206</v>
      </c>
      <c r="B207" t="s">
        <v>305</v>
      </c>
      <c r="C207">
        <v>-12.8622575606146</v>
      </c>
      <c r="D207">
        <v>2271.3382036765702</v>
      </c>
      <c r="E207">
        <v>-5.6628544088215297E-3</v>
      </c>
      <c r="F207">
        <v>0.99548172004577995</v>
      </c>
      <c r="G207" t="s">
        <v>170</v>
      </c>
      <c r="H207" t="s">
        <v>170</v>
      </c>
      <c r="I207" t="s">
        <v>170</v>
      </c>
      <c r="J207" t="s">
        <v>170</v>
      </c>
      <c r="K207">
        <v>-14.783341531600501</v>
      </c>
      <c r="L207">
        <v>6165.9735281901403</v>
      </c>
      <c r="M207">
        <v>-2.3975681154018501E-3</v>
      </c>
      <c r="N207">
        <v>0.99808701924998999</v>
      </c>
      <c r="O207">
        <v>-12.971652992604</v>
      </c>
      <c r="P207">
        <v>2272.1459757525899</v>
      </c>
      <c r="Q207">
        <v>-5.7089875082992599E-3</v>
      </c>
      <c r="R207">
        <v>0.99544491175297301</v>
      </c>
      <c r="T207" t="str">
        <f t="shared" si="12"/>
        <v/>
      </c>
      <c r="U207" t="str">
        <f t="shared" si="13"/>
        <v/>
      </c>
      <c r="V207" t="str">
        <f t="shared" si="14"/>
        <v/>
      </c>
      <c r="W207" t="str">
        <f t="shared" si="15"/>
        <v/>
      </c>
    </row>
    <row r="208" spans="1:23" x14ac:dyDescent="0.25">
      <c r="A208">
        <v>207</v>
      </c>
      <c r="B208" t="s">
        <v>306</v>
      </c>
      <c r="C208">
        <v>-12.8622575606146</v>
      </c>
      <c r="D208">
        <v>2271.3382036765602</v>
      </c>
      <c r="E208">
        <v>-5.6628544088215297E-3</v>
      </c>
      <c r="F208">
        <v>0.99548172004577995</v>
      </c>
      <c r="G208" t="s">
        <v>170</v>
      </c>
      <c r="H208" t="s">
        <v>170</v>
      </c>
      <c r="I208" t="s">
        <v>170</v>
      </c>
      <c r="J208" t="s">
        <v>170</v>
      </c>
      <c r="K208">
        <v>-14.783341531600501</v>
      </c>
      <c r="L208">
        <v>6165.9735281900103</v>
      </c>
      <c r="M208">
        <v>-2.3975681154018999E-3</v>
      </c>
      <c r="N208">
        <v>0.99808701924998899</v>
      </c>
      <c r="O208">
        <v>-12.971652992604</v>
      </c>
      <c r="P208">
        <v>2272.1459757526</v>
      </c>
      <c r="Q208">
        <v>-5.7089875082992399E-3</v>
      </c>
      <c r="R208">
        <v>0.99544491175297301</v>
      </c>
      <c r="T208" t="str">
        <f t="shared" si="12"/>
        <v/>
      </c>
      <c r="U208" t="str">
        <f t="shared" si="13"/>
        <v/>
      </c>
      <c r="V208" t="str">
        <f t="shared" si="14"/>
        <v/>
      </c>
      <c r="W208" t="str">
        <f t="shared" si="15"/>
        <v/>
      </c>
    </row>
    <row r="209" spans="1:23" x14ac:dyDescent="0.25">
      <c r="A209">
        <v>208</v>
      </c>
      <c r="B209" t="s">
        <v>307</v>
      </c>
      <c r="C209">
        <v>-12.8622575606146</v>
      </c>
      <c r="D209">
        <v>2271.3382036765402</v>
      </c>
      <c r="E209">
        <v>-5.66285440882158E-3</v>
      </c>
      <c r="F209">
        <v>0.99548172004577995</v>
      </c>
      <c r="G209" t="s">
        <v>170</v>
      </c>
      <c r="H209" t="s">
        <v>170</v>
      </c>
      <c r="I209" t="s">
        <v>170</v>
      </c>
      <c r="J209" t="s">
        <v>170</v>
      </c>
      <c r="K209">
        <v>-14.783341531600501</v>
      </c>
      <c r="L209">
        <v>6165.9735281900603</v>
      </c>
      <c r="M209">
        <v>-2.39756811540188E-3</v>
      </c>
      <c r="N209">
        <v>0.99808701924998899</v>
      </c>
      <c r="O209">
        <v>-12.971652992604</v>
      </c>
      <c r="P209">
        <v>2272.1459757526</v>
      </c>
      <c r="Q209">
        <v>-5.7089875082992399E-3</v>
      </c>
      <c r="R209">
        <v>0.99544491175297301</v>
      </c>
      <c r="T209" t="str">
        <f t="shared" si="12"/>
        <v/>
      </c>
      <c r="U209" t="str">
        <f t="shared" si="13"/>
        <v/>
      </c>
      <c r="V209" t="str">
        <f t="shared" si="14"/>
        <v/>
      </c>
      <c r="W209" t="str">
        <f t="shared" si="15"/>
        <v/>
      </c>
    </row>
    <row r="210" spans="1:23" x14ac:dyDescent="0.25">
      <c r="A210">
        <v>209</v>
      </c>
      <c r="B210" t="s">
        <v>308</v>
      </c>
      <c r="C210">
        <v>-12.8622575606146</v>
      </c>
      <c r="D210">
        <v>2271.3382036765602</v>
      </c>
      <c r="E210">
        <v>-5.6628544088215297E-3</v>
      </c>
      <c r="F210">
        <v>0.99548172004577995</v>
      </c>
      <c r="G210" t="s">
        <v>170</v>
      </c>
      <c r="H210" t="s">
        <v>170</v>
      </c>
      <c r="I210" t="s">
        <v>170</v>
      </c>
      <c r="J210" t="s">
        <v>170</v>
      </c>
      <c r="K210">
        <v>-14.783341531600501</v>
      </c>
      <c r="L210">
        <v>6165.9735281900803</v>
      </c>
      <c r="M210">
        <v>-2.39756811540187E-3</v>
      </c>
      <c r="N210">
        <v>0.99808701924998899</v>
      </c>
      <c r="O210">
        <v>-12.971652992604</v>
      </c>
      <c r="P210">
        <v>2272.14597575261</v>
      </c>
      <c r="Q210">
        <v>-5.7089875082992096E-3</v>
      </c>
      <c r="R210">
        <v>0.99544491175297301</v>
      </c>
      <c r="T210" t="str">
        <f t="shared" si="12"/>
        <v/>
      </c>
      <c r="U210" t="str">
        <f t="shared" si="13"/>
        <v/>
      </c>
      <c r="V210" t="str">
        <f t="shared" si="14"/>
        <v/>
      </c>
      <c r="W210" t="str">
        <f t="shared" si="15"/>
        <v/>
      </c>
    </row>
    <row r="211" spans="1:23" x14ac:dyDescent="0.25">
      <c r="A211">
        <v>210</v>
      </c>
      <c r="B211" t="s">
        <v>309</v>
      </c>
      <c r="C211">
        <v>-12.8622575606146</v>
      </c>
      <c r="D211">
        <v>2271.3382036765602</v>
      </c>
      <c r="E211">
        <v>-5.6628544088215297E-3</v>
      </c>
      <c r="F211">
        <v>0.99548172004577995</v>
      </c>
      <c r="G211" t="s">
        <v>170</v>
      </c>
      <c r="H211" t="s">
        <v>170</v>
      </c>
      <c r="I211" t="s">
        <v>170</v>
      </c>
      <c r="J211" t="s">
        <v>170</v>
      </c>
      <c r="K211">
        <v>-14.783341531600501</v>
      </c>
      <c r="L211">
        <v>6165.9735281900703</v>
      </c>
      <c r="M211">
        <v>-2.39756811540188E-3</v>
      </c>
      <c r="N211">
        <v>0.99808701924998899</v>
      </c>
      <c r="O211">
        <v>-12.971652992604</v>
      </c>
      <c r="P211">
        <v>2272.1459757526</v>
      </c>
      <c r="Q211">
        <v>-5.7089875082992399E-3</v>
      </c>
      <c r="R211">
        <v>0.99544491175297301</v>
      </c>
      <c r="T211" t="str">
        <f t="shared" si="12"/>
        <v/>
      </c>
      <c r="U211" t="str">
        <f t="shared" si="13"/>
        <v/>
      </c>
      <c r="V211" t="str">
        <f t="shared" si="14"/>
        <v/>
      </c>
      <c r="W211" t="str">
        <f t="shared" si="15"/>
        <v/>
      </c>
    </row>
    <row r="212" spans="1:23" x14ac:dyDescent="0.25">
      <c r="A212">
        <v>211</v>
      </c>
      <c r="B212" t="s">
        <v>310</v>
      </c>
      <c r="C212">
        <v>-12.8622575606146</v>
      </c>
      <c r="D212">
        <v>2271.3382036765602</v>
      </c>
      <c r="E212">
        <v>-5.6628544088215497E-3</v>
      </c>
      <c r="F212">
        <v>0.99548172004577995</v>
      </c>
      <c r="G212" t="s">
        <v>170</v>
      </c>
      <c r="H212" t="s">
        <v>170</v>
      </c>
      <c r="I212" t="s">
        <v>170</v>
      </c>
      <c r="J212" t="s">
        <v>170</v>
      </c>
      <c r="K212">
        <v>-14.783341531600501</v>
      </c>
      <c r="L212">
        <v>6165.9735281900603</v>
      </c>
      <c r="M212">
        <v>-2.39756811540188E-3</v>
      </c>
      <c r="N212">
        <v>0.99808701924998899</v>
      </c>
      <c r="O212">
        <v>-12.971652992604</v>
      </c>
      <c r="P212">
        <v>2272.1459757526</v>
      </c>
      <c r="Q212">
        <v>-5.7089875082992399E-3</v>
      </c>
      <c r="R212">
        <v>0.99544491175297301</v>
      </c>
      <c r="T212" t="str">
        <f t="shared" si="12"/>
        <v/>
      </c>
      <c r="U212" t="str">
        <f t="shared" si="13"/>
        <v/>
      </c>
      <c r="V212" t="str">
        <f t="shared" si="14"/>
        <v/>
      </c>
      <c r="W212" t="str">
        <f t="shared" si="15"/>
        <v/>
      </c>
    </row>
    <row r="213" spans="1:23" x14ac:dyDescent="0.25">
      <c r="A213">
        <v>212</v>
      </c>
      <c r="B213" t="s">
        <v>311</v>
      </c>
      <c r="C213">
        <v>-12.8622575606146</v>
      </c>
      <c r="D213">
        <v>2271.3382036765502</v>
      </c>
      <c r="E213">
        <v>-5.6628544088215601E-3</v>
      </c>
      <c r="F213">
        <v>0.99548172004577995</v>
      </c>
      <c r="G213" t="s">
        <v>170</v>
      </c>
      <c r="H213" t="s">
        <v>170</v>
      </c>
      <c r="I213" t="s">
        <v>170</v>
      </c>
      <c r="J213" t="s">
        <v>170</v>
      </c>
      <c r="K213">
        <v>-14.783341531600501</v>
      </c>
      <c r="L213">
        <v>6165.9735281900503</v>
      </c>
      <c r="M213">
        <v>-2.39756811540188E-3</v>
      </c>
      <c r="N213">
        <v>0.99808701924998899</v>
      </c>
      <c r="O213">
        <v>-12.971652992604</v>
      </c>
      <c r="P213">
        <v>2272.1459757525899</v>
      </c>
      <c r="Q213">
        <v>-5.7089875082992703E-3</v>
      </c>
      <c r="R213">
        <v>0.99544491175297301</v>
      </c>
      <c r="T213" t="str">
        <f t="shared" si="12"/>
        <v/>
      </c>
      <c r="U213" t="str">
        <f t="shared" si="13"/>
        <v/>
      </c>
      <c r="V213" t="str">
        <f t="shared" si="14"/>
        <v/>
      </c>
      <c r="W213" t="str">
        <f t="shared" si="15"/>
        <v/>
      </c>
    </row>
    <row r="214" spans="1:23" x14ac:dyDescent="0.25">
      <c r="A214">
        <v>213</v>
      </c>
      <c r="B214" t="s">
        <v>312</v>
      </c>
      <c r="C214">
        <v>-12.8622575606146</v>
      </c>
      <c r="D214">
        <v>2271.3382036765702</v>
      </c>
      <c r="E214">
        <v>-5.6628544088215202E-3</v>
      </c>
      <c r="F214">
        <v>0.99548172004577995</v>
      </c>
      <c r="G214" t="s">
        <v>170</v>
      </c>
      <c r="H214" t="s">
        <v>170</v>
      </c>
      <c r="I214" t="s">
        <v>170</v>
      </c>
      <c r="J214" t="s">
        <v>170</v>
      </c>
      <c r="K214">
        <v>-14.783341531600501</v>
      </c>
      <c r="L214">
        <v>6165.9735281900503</v>
      </c>
      <c r="M214">
        <v>-2.39756811540188E-3</v>
      </c>
      <c r="N214">
        <v>0.99808701924998899</v>
      </c>
      <c r="O214">
        <v>-12.971652992604</v>
      </c>
      <c r="P214">
        <v>2272.1459757525899</v>
      </c>
      <c r="Q214">
        <v>-5.7089875082992503E-3</v>
      </c>
      <c r="R214">
        <v>0.99544491175297301</v>
      </c>
      <c r="T214" t="str">
        <f t="shared" si="12"/>
        <v/>
      </c>
      <c r="U214" t="str">
        <f t="shared" si="13"/>
        <v/>
      </c>
      <c r="V214" t="str">
        <f t="shared" si="14"/>
        <v/>
      </c>
      <c r="W214" t="str">
        <f t="shared" si="15"/>
        <v/>
      </c>
    </row>
    <row r="215" spans="1:23" x14ac:dyDescent="0.25">
      <c r="A215">
        <v>214</v>
      </c>
      <c r="B215" t="s">
        <v>313</v>
      </c>
      <c r="C215">
        <v>-12.8622575606146</v>
      </c>
      <c r="D215">
        <v>2271.3382036765502</v>
      </c>
      <c r="E215">
        <v>-5.6628544088215601E-3</v>
      </c>
      <c r="F215">
        <v>0.99548172004577995</v>
      </c>
      <c r="G215" t="s">
        <v>170</v>
      </c>
      <c r="H215" t="s">
        <v>170</v>
      </c>
      <c r="I215" t="s">
        <v>170</v>
      </c>
      <c r="J215" t="s">
        <v>170</v>
      </c>
      <c r="K215">
        <v>-14.7833415316006</v>
      </c>
      <c r="L215">
        <v>6165.9735281901703</v>
      </c>
      <c r="M215">
        <v>-2.3975681154018401E-3</v>
      </c>
      <c r="N215">
        <v>0.99808701924998999</v>
      </c>
      <c r="O215">
        <v>-12.971652992604</v>
      </c>
      <c r="P215">
        <v>2272.14597575262</v>
      </c>
      <c r="Q215">
        <v>-5.7089875082991896E-3</v>
      </c>
      <c r="R215">
        <v>0.99544491175297301</v>
      </c>
      <c r="T215" t="str">
        <f t="shared" si="12"/>
        <v/>
      </c>
      <c r="U215" t="str">
        <f t="shared" si="13"/>
        <v/>
      </c>
      <c r="V215" t="str">
        <f t="shared" si="14"/>
        <v/>
      </c>
      <c r="W215" t="str">
        <f t="shared" si="15"/>
        <v/>
      </c>
    </row>
    <row r="216" spans="1:23" x14ac:dyDescent="0.25">
      <c r="A216">
        <v>215</v>
      </c>
      <c r="B216" t="s">
        <v>314</v>
      </c>
      <c r="C216">
        <v>-12.8622575606146</v>
      </c>
      <c r="D216">
        <v>2271.3382036765502</v>
      </c>
      <c r="E216">
        <v>-5.6628544088215497E-3</v>
      </c>
      <c r="F216">
        <v>0.99548172004577995</v>
      </c>
      <c r="G216" t="s">
        <v>170</v>
      </c>
      <c r="H216" t="s">
        <v>170</v>
      </c>
      <c r="I216" t="s">
        <v>170</v>
      </c>
      <c r="J216" t="s">
        <v>170</v>
      </c>
      <c r="K216">
        <v>-14.783341531600501</v>
      </c>
      <c r="L216">
        <v>6165.9735281900603</v>
      </c>
      <c r="M216">
        <v>-2.39756811540188E-3</v>
      </c>
      <c r="N216">
        <v>0.99808701924998899</v>
      </c>
      <c r="O216">
        <v>-12.971652992604</v>
      </c>
      <c r="P216">
        <v>2272.1459757526</v>
      </c>
      <c r="Q216">
        <v>-5.7089875082992399E-3</v>
      </c>
      <c r="R216">
        <v>0.99544491175297301</v>
      </c>
      <c r="T216" t="str">
        <f t="shared" si="12"/>
        <v/>
      </c>
      <c r="U216" t="str">
        <f t="shared" si="13"/>
        <v/>
      </c>
      <c r="V216" t="str">
        <f t="shared" si="14"/>
        <v/>
      </c>
      <c r="W216" t="str">
        <f t="shared" si="15"/>
        <v/>
      </c>
    </row>
    <row r="217" spans="1:23" x14ac:dyDescent="0.25">
      <c r="A217">
        <v>216</v>
      </c>
      <c r="B217" t="s">
        <v>315</v>
      </c>
      <c r="C217">
        <v>-12.8622575606146</v>
      </c>
      <c r="D217">
        <v>2271.3382036765502</v>
      </c>
      <c r="E217">
        <v>-5.6628544088215497E-3</v>
      </c>
      <c r="F217">
        <v>0.99548172004577995</v>
      </c>
      <c r="G217" t="s">
        <v>170</v>
      </c>
      <c r="H217" t="s">
        <v>170</v>
      </c>
      <c r="I217" t="s">
        <v>170</v>
      </c>
      <c r="J217" t="s">
        <v>170</v>
      </c>
      <c r="K217">
        <v>-14.783341531600501</v>
      </c>
      <c r="L217">
        <v>6165.9735281901003</v>
      </c>
      <c r="M217">
        <v>-2.39756811540187E-3</v>
      </c>
      <c r="N217">
        <v>0.99808701924998899</v>
      </c>
      <c r="O217">
        <v>-12.971652992604</v>
      </c>
      <c r="P217">
        <v>2272.1459757526</v>
      </c>
      <c r="Q217">
        <v>-5.7089875082992399E-3</v>
      </c>
      <c r="R217">
        <v>0.99544491175297301</v>
      </c>
      <c r="T217" t="str">
        <f t="shared" si="12"/>
        <v/>
      </c>
      <c r="U217" t="str">
        <f t="shared" si="13"/>
        <v/>
      </c>
      <c r="V217" t="str">
        <f t="shared" si="14"/>
        <v/>
      </c>
      <c r="W217" t="str">
        <f t="shared" si="15"/>
        <v/>
      </c>
    </row>
    <row r="218" spans="1:23" x14ac:dyDescent="0.25">
      <c r="A218">
        <v>217</v>
      </c>
      <c r="B218" t="s">
        <v>316</v>
      </c>
      <c r="C218">
        <v>-12.8622575606146</v>
      </c>
      <c r="D218">
        <v>2271.3382036765702</v>
      </c>
      <c r="E218">
        <v>-5.6628544088215202E-3</v>
      </c>
      <c r="F218">
        <v>0.99548172004577995</v>
      </c>
      <c r="G218" t="s">
        <v>170</v>
      </c>
      <c r="H218" t="s">
        <v>170</v>
      </c>
      <c r="I218" t="s">
        <v>170</v>
      </c>
      <c r="J218" t="s">
        <v>170</v>
      </c>
      <c r="K218">
        <v>-14.783341531600501</v>
      </c>
      <c r="L218">
        <v>6165.9735281901303</v>
      </c>
      <c r="M218">
        <v>-2.39756811540186E-3</v>
      </c>
      <c r="N218">
        <v>0.99808701924998999</v>
      </c>
      <c r="O218">
        <v>-12.971652992604</v>
      </c>
      <c r="P218">
        <v>2272.14597575261</v>
      </c>
      <c r="Q218">
        <v>-5.70898750829922E-3</v>
      </c>
      <c r="R218">
        <v>0.99544491175297301</v>
      </c>
      <c r="T218" t="str">
        <f t="shared" si="12"/>
        <v/>
      </c>
      <c r="U218" t="str">
        <f t="shared" si="13"/>
        <v/>
      </c>
      <c r="V218" t="str">
        <f t="shared" si="14"/>
        <v/>
      </c>
      <c r="W218" t="str">
        <f t="shared" si="15"/>
        <v/>
      </c>
    </row>
    <row r="219" spans="1:23" x14ac:dyDescent="0.25">
      <c r="A219">
        <v>218</v>
      </c>
      <c r="B219" t="s">
        <v>317</v>
      </c>
      <c r="C219">
        <v>-12.8622575606146</v>
      </c>
      <c r="D219">
        <v>2271.3382036765702</v>
      </c>
      <c r="E219">
        <v>-5.6628544088215202E-3</v>
      </c>
      <c r="F219">
        <v>0.99548172004577995</v>
      </c>
      <c r="G219" t="s">
        <v>170</v>
      </c>
      <c r="H219" t="s">
        <v>170</v>
      </c>
      <c r="I219" t="s">
        <v>170</v>
      </c>
      <c r="J219" t="s">
        <v>170</v>
      </c>
      <c r="K219">
        <v>-14.783341531600501</v>
      </c>
      <c r="L219">
        <v>6165.9735281901003</v>
      </c>
      <c r="M219">
        <v>-2.39756811540187E-3</v>
      </c>
      <c r="N219">
        <v>0.99808701924998899</v>
      </c>
      <c r="O219">
        <v>-12.971652992604</v>
      </c>
      <c r="P219">
        <v>2272.1459757526</v>
      </c>
      <c r="Q219">
        <v>-5.7089875082992399E-3</v>
      </c>
      <c r="R219">
        <v>0.99544491175297301</v>
      </c>
      <c r="T219" t="str">
        <f t="shared" si="12"/>
        <v/>
      </c>
      <c r="U219" t="str">
        <f t="shared" si="13"/>
        <v/>
      </c>
      <c r="V219" t="str">
        <f t="shared" si="14"/>
        <v/>
      </c>
      <c r="W219" t="str">
        <f t="shared" si="15"/>
        <v/>
      </c>
    </row>
    <row r="220" spans="1:23" x14ac:dyDescent="0.25">
      <c r="A220">
        <v>219</v>
      </c>
      <c r="B220" t="s">
        <v>318</v>
      </c>
      <c r="C220">
        <v>-12.8622575606146</v>
      </c>
      <c r="D220">
        <v>2271.3382036765502</v>
      </c>
      <c r="E220">
        <v>-5.6628544088215601E-3</v>
      </c>
      <c r="F220">
        <v>0.99548172004577995</v>
      </c>
      <c r="G220" t="s">
        <v>170</v>
      </c>
      <c r="H220" t="s">
        <v>170</v>
      </c>
      <c r="I220" t="s">
        <v>170</v>
      </c>
      <c r="J220" t="s">
        <v>170</v>
      </c>
      <c r="K220">
        <v>-14.783341531600501</v>
      </c>
      <c r="L220">
        <v>6165.9735281900503</v>
      </c>
      <c r="M220">
        <v>-2.39756811540188E-3</v>
      </c>
      <c r="N220">
        <v>0.99808701924998899</v>
      </c>
      <c r="O220">
        <v>-12.971652992604</v>
      </c>
      <c r="P220">
        <v>2272.1459757526</v>
      </c>
      <c r="Q220">
        <v>-5.7089875082992304E-3</v>
      </c>
      <c r="R220">
        <v>0.99544491175297301</v>
      </c>
      <c r="T220" t="str">
        <f t="shared" si="12"/>
        <v/>
      </c>
      <c r="U220" t="str">
        <f t="shared" si="13"/>
        <v/>
      </c>
      <c r="V220" t="str">
        <f t="shared" si="14"/>
        <v/>
      </c>
      <c r="W220" t="str">
        <f t="shared" si="15"/>
        <v/>
      </c>
    </row>
    <row r="221" spans="1:23" x14ac:dyDescent="0.25">
      <c r="A221">
        <v>220</v>
      </c>
      <c r="B221" t="s">
        <v>319</v>
      </c>
      <c r="C221">
        <v>-12.8622575606146</v>
      </c>
      <c r="D221">
        <v>2271.3382036765402</v>
      </c>
      <c r="E221">
        <v>-5.66285440882158E-3</v>
      </c>
      <c r="F221">
        <v>0.99548172004577995</v>
      </c>
      <c r="G221" t="s">
        <v>170</v>
      </c>
      <c r="H221" t="s">
        <v>170</v>
      </c>
      <c r="I221" t="s">
        <v>170</v>
      </c>
      <c r="J221" t="s">
        <v>170</v>
      </c>
      <c r="K221">
        <v>-14.783341531600501</v>
      </c>
      <c r="L221">
        <v>6165.9735281900703</v>
      </c>
      <c r="M221">
        <v>-2.39756811540187E-3</v>
      </c>
      <c r="N221">
        <v>0.99808701924998899</v>
      </c>
      <c r="O221">
        <v>-12.971652992604</v>
      </c>
      <c r="P221">
        <v>2272.1459757526</v>
      </c>
      <c r="Q221">
        <v>-5.7089875082992304E-3</v>
      </c>
      <c r="R221">
        <v>0.99544491175297301</v>
      </c>
      <c r="T221" t="str">
        <f t="shared" si="12"/>
        <v/>
      </c>
      <c r="U221" t="str">
        <f t="shared" si="13"/>
        <v/>
      </c>
      <c r="V221" t="str">
        <f t="shared" si="14"/>
        <v/>
      </c>
      <c r="W221" t="str">
        <f t="shared" si="15"/>
        <v/>
      </c>
    </row>
    <row r="222" spans="1:23" x14ac:dyDescent="0.25">
      <c r="A222">
        <v>221</v>
      </c>
      <c r="B222" t="s">
        <v>320</v>
      </c>
      <c r="C222">
        <v>-12.8622575606146</v>
      </c>
      <c r="D222">
        <v>2271.3382036765602</v>
      </c>
      <c r="E222">
        <v>-5.6628544088215401E-3</v>
      </c>
      <c r="F222">
        <v>0.99548172004577995</v>
      </c>
      <c r="G222" t="s">
        <v>170</v>
      </c>
      <c r="H222" t="s">
        <v>170</v>
      </c>
      <c r="I222" t="s">
        <v>170</v>
      </c>
      <c r="J222" t="s">
        <v>170</v>
      </c>
      <c r="K222">
        <v>-14.783341531600501</v>
      </c>
      <c r="L222">
        <v>6165.9735281900603</v>
      </c>
      <c r="M222">
        <v>-2.39756811540188E-3</v>
      </c>
      <c r="N222">
        <v>0.99808701924998899</v>
      </c>
      <c r="O222">
        <v>-12.971652992604</v>
      </c>
      <c r="P222">
        <v>2272.1459757526</v>
      </c>
      <c r="Q222">
        <v>-5.7089875082992399E-3</v>
      </c>
      <c r="R222">
        <v>0.99544491175297301</v>
      </c>
      <c r="T222" t="str">
        <f t="shared" si="12"/>
        <v/>
      </c>
      <c r="U222" t="str">
        <f t="shared" si="13"/>
        <v/>
      </c>
      <c r="V222" t="str">
        <f t="shared" si="14"/>
        <v/>
      </c>
      <c r="W222" t="str">
        <f t="shared" si="15"/>
        <v/>
      </c>
    </row>
    <row r="223" spans="1:23" x14ac:dyDescent="0.25">
      <c r="A223">
        <v>222</v>
      </c>
      <c r="B223" t="s">
        <v>321</v>
      </c>
      <c r="C223">
        <v>4.0067697353185299</v>
      </c>
      <c r="D223">
        <v>1.24704494067828</v>
      </c>
      <c r="E223">
        <v>3.2130114999217199</v>
      </c>
      <c r="F223">
        <v>1.3135103017655799E-3</v>
      </c>
      <c r="G223" t="s">
        <v>170</v>
      </c>
      <c r="H223" t="s">
        <v>170</v>
      </c>
      <c r="I223" t="s">
        <v>170</v>
      </c>
      <c r="J223" t="s">
        <v>170</v>
      </c>
      <c r="K223">
        <v>4.0793485089497201</v>
      </c>
      <c r="L223">
        <v>1.2517455448803501</v>
      </c>
      <c r="M223">
        <v>3.2589279231983701</v>
      </c>
      <c r="N223">
        <v>1.1183407638363299E-3</v>
      </c>
      <c r="O223">
        <v>3.9014399008899598</v>
      </c>
      <c r="P223">
        <v>1.2475451523033201</v>
      </c>
      <c r="Q223">
        <v>3.1272935441950001</v>
      </c>
      <c r="R223">
        <v>1.7642368087033599E-3</v>
      </c>
      <c r="T223" t="str">
        <f t="shared" si="12"/>
        <v>**</v>
      </c>
      <c r="U223" t="str">
        <f t="shared" si="13"/>
        <v/>
      </c>
      <c r="V223" t="str">
        <f t="shared" si="14"/>
        <v>**</v>
      </c>
      <c r="W223" t="str">
        <f t="shared" si="15"/>
        <v>**</v>
      </c>
    </row>
    <row r="224" spans="1:23" x14ac:dyDescent="0.25">
      <c r="A224">
        <v>223</v>
      </c>
      <c r="B224" t="s">
        <v>322</v>
      </c>
      <c r="C224">
        <v>-12.761566584026401</v>
      </c>
      <c r="D224">
        <v>2797.35181179662</v>
      </c>
      <c r="E224">
        <v>-4.5620170227463203E-3</v>
      </c>
      <c r="F224">
        <v>0.99636004967720904</v>
      </c>
      <c r="G224" t="s">
        <v>170</v>
      </c>
      <c r="H224" t="s">
        <v>170</v>
      </c>
      <c r="I224" t="s">
        <v>170</v>
      </c>
      <c r="J224" t="s">
        <v>170</v>
      </c>
      <c r="K224">
        <v>-14.719799893158999</v>
      </c>
      <c r="L224">
        <v>7603.9133197275896</v>
      </c>
      <c r="M224">
        <v>-1.93581900190392E-3</v>
      </c>
      <c r="N224">
        <v>0.99845544087055105</v>
      </c>
      <c r="O224">
        <v>-12.845269377342801</v>
      </c>
      <c r="P224">
        <v>2797.3249427975802</v>
      </c>
      <c r="Q224">
        <v>-4.5919832840357498E-3</v>
      </c>
      <c r="R224">
        <v>0.99633614031042095</v>
      </c>
      <c r="T224" t="str">
        <f t="shared" si="12"/>
        <v/>
      </c>
      <c r="U224" t="str">
        <f t="shared" si="13"/>
        <v/>
      </c>
      <c r="V224" t="str">
        <f t="shared" si="14"/>
        <v/>
      </c>
      <c r="W224" t="str">
        <f t="shared" si="15"/>
        <v/>
      </c>
    </row>
    <row r="225" spans="1:23" x14ac:dyDescent="0.25">
      <c r="A225">
        <v>224</v>
      </c>
      <c r="B225" t="s">
        <v>323</v>
      </c>
      <c r="C225">
        <v>-12.761566584026401</v>
      </c>
      <c r="D225">
        <v>2797.35181179662</v>
      </c>
      <c r="E225">
        <v>-4.5620170227463203E-3</v>
      </c>
      <c r="F225">
        <v>0.99636004967720904</v>
      </c>
      <c r="G225" t="s">
        <v>170</v>
      </c>
      <c r="H225" t="s">
        <v>170</v>
      </c>
      <c r="I225" t="s">
        <v>170</v>
      </c>
      <c r="J225" t="s">
        <v>170</v>
      </c>
      <c r="K225">
        <v>-14.719799893158999</v>
      </c>
      <c r="L225">
        <v>7603.9133197276096</v>
      </c>
      <c r="M225">
        <v>-1.93581900190392E-3</v>
      </c>
      <c r="N225">
        <v>0.99845544087055105</v>
      </c>
      <c r="O225">
        <v>-12.845269377342801</v>
      </c>
      <c r="P225">
        <v>2797.3249427976002</v>
      </c>
      <c r="Q225">
        <v>-4.5919832840357298E-3</v>
      </c>
      <c r="R225">
        <v>0.99633614031042095</v>
      </c>
      <c r="T225" t="str">
        <f t="shared" si="12"/>
        <v/>
      </c>
      <c r="U225" t="str">
        <f t="shared" si="13"/>
        <v/>
      </c>
      <c r="V225" t="str">
        <f t="shared" si="14"/>
        <v/>
      </c>
      <c r="W225" t="str">
        <f t="shared" si="15"/>
        <v/>
      </c>
    </row>
    <row r="226" spans="1:23" x14ac:dyDescent="0.25">
      <c r="A226">
        <v>225</v>
      </c>
      <c r="B226" t="s">
        <v>324</v>
      </c>
      <c r="C226">
        <v>-12.761566584026401</v>
      </c>
      <c r="D226">
        <v>2797.35181179663</v>
      </c>
      <c r="E226">
        <v>-4.5620170227463003E-3</v>
      </c>
      <c r="F226">
        <v>0.99636004967720904</v>
      </c>
      <c r="G226" t="s">
        <v>170</v>
      </c>
      <c r="H226" t="s">
        <v>170</v>
      </c>
      <c r="I226" t="s">
        <v>170</v>
      </c>
      <c r="J226" t="s">
        <v>170</v>
      </c>
      <c r="K226">
        <v>-14.719799893158999</v>
      </c>
      <c r="L226">
        <v>7603.9133197275896</v>
      </c>
      <c r="M226">
        <v>-1.93581900190392E-3</v>
      </c>
      <c r="N226">
        <v>0.99845544087055105</v>
      </c>
      <c r="O226">
        <v>-12.845269377342801</v>
      </c>
      <c r="P226">
        <v>2797.3249427975802</v>
      </c>
      <c r="Q226">
        <v>-4.5919832840357498E-3</v>
      </c>
      <c r="R226">
        <v>0.99633614031042095</v>
      </c>
      <c r="T226" t="str">
        <f t="shared" si="12"/>
        <v/>
      </c>
      <c r="U226" t="str">
        <f t="shared" si="13"/>
        <v/>
      </c>
      <c r="V226" t="str">
        <f t="shared" si="14"/>
        <v/>
      </c>
      <c r="W226" t="str">
        <f t="shared" si="15"/>
        <v/>
      </c>
    </row>
    <row r="227" spans="1:23" x14ac:dyDescent="0.25">
      <c r="A227">
        <v>226</v>
      </c>
      <c r="B227" t="s">
        <v>325</v>
      </c>
      <c r="C227">
        <v>-12.761566584026401</v>
      </c>
      <c r="D227">
        <v>2797.35181179663</v>
      </c>
      <c r="E227">
        <v>-4.5620170227463003E-3</v>
      </c>
      <c r="F227">
        <v>0.99636004967720904</v>
      </c>
      <c r="G227" t="s">
        <v>170</v>
      </c>
      <c r="H227" t="s">
        <v>170</v>
      </c>
      <c r="I227" t="s">
        <v>170</v>
      </c>
      <c r="J227" t="s">
        <v>170</v>
      </c>
      <c r="K227">
        <v>-14.719799893158999</v>
      </c>
      <c r="L227">
        <v>7603.9133197275896</v>
      </c>
      <c r="M227">
        <v>-1.93581900190392E-3</v>
      </c>
      <c r="N227">
        <v>0.99845544087055105</v>
      </c>
      <c r="O227">
        <v>-12.845269377342801</v>
      </c>
      <c r="P227">
        <v>2797.3249427975902</v>
      </c>
      <c r="Q227">
        <v>-4.5919832840357402E-3</v>
      </c>
      <c r="R227">
        <v>0.99633614031042095</v>
      </c>
      <c r="T227" t="str">
        <f t="shared" si="12"/>
        <v/>
      </c>
      <c r="U227" t="str">
        <f t="shared" si="13"/>
        <v/>
      </c>
      <c r="V227" t="str">
        <f t="shared" si="14"/>
        <v/>
      </c>
      <c r="W227" t="str">
        <f t="shared" si="15"/>
        <v/>
      </c>
    </row>
    <row r="228" spans="1:23" x14ac:dyDescent="0.25">
      <c r="A228">
        <v>227</v>
      </c>
      <c r="B228" t="s">
        <v>326</v>
      </c>
      <c r="C228">
        <v>-12.761566584026401</v>
      </c>
      <c r="D228">
        <v>2797.35181179657</v>
      </c>
      <c r="E228">
        <v>-4.5620170227463801E-3</v>
      </c>
      <c r="F228">
        <v>0.99636004967720904</v>
      </c>
      <c r="G228" t="s">
        <v>170</v>
      </c>
      <c r="H228" t="s">
        <v>170</v>
      </c>
      <c r="I228" t="s">
        <v>170</v>
      </c>
      <c r="J228" t="s">
        <v>170</v>
      </c>
      <c r="K228">
        <v>-14.719799893158999</v>
      </c>
      <c r="L228">
        <v>7603.9133197275896</v>
      </c>
      <c r="M228">
        <v>-1.93581900190392E-3</v>
      </c>
      <c r="N228">
        <v>0.99845544087055105</v>
      </c>
      <c r="O228">
        <v>-12.845269377342801</v>
      </c>
      <c r="P228">
        <v>2797.3249427975502</v>
      </c>
      <c r="Q228">
        <v>-4.5919832840357897E-3</v>
      </c>
      <c r="R228">
        <v>0.99633614031042095</v>
      </c>
      <c r="T228" t="str">
        <f t="shared" si="12"/>
        <v/>
      </c>
      <c r="U228" t="str">
        <f t="shared" si="13"/>
        <v/>
      </c>
      <c r="V228" t="str">
        <f t="shared" si="14"/>
        <v/>
      </c>
      <c r="W228" t="str">
        <f t="shared" si="15"/>
        <v/>
      </c>
    </row>
    <row r="229" spans="1:23" x14ac:dyDescent="0.25">
      <c r="A229">
        <v>228</v>
      </c>
      <c r="B229" t="s">
        <v>327</v>
      </c>
      <c r="C229">
        <v>-12.761566584026401</v>
      </c>
      <c r="D229">
        <v>2797.35181179662</v>
      </c>
      <c r="E229">
        <v>-4.5620170227463099E-3</v>
      </c>
      <c r="F229">
        <v>0.99636004967720904</v>
      </c>
      <c r="G229" t="s">
        <v>170</v>
      </c>
      <c r="H229" t="s">
        <v>170</v>
      </c>
      <c r="I229" t="s">
        <v>170</v>
      </c>
      <c r="J229" t="s">
        <v>170</v>
      </c>
      <c r="K229">
        <v>-14.719799893158999</v>
      </c>
      <c r="L229">
        <v>7603.9133197275896</v>
      </c>
      <c r="M229">
        <v>-1.93581900190392E-3</v>
      </c>
      <c r="N229">
        <v>0.99845544087055105</v>
      </c>
      <c r="O229">
        <v>-12.845269377342801</v>
      </c>
      <c r="P229">
        <v>2797.3249427975902</v>
      </c>
      <c r="Q229">
        <v>-4.5919832840357498E-3</v>
      </c>
      <c r="R229">
        <v>0.99633614031042095</v>
      </c>
      <c r="T229" t="str">
        <f t="shared" si="12"/>
        <v/>
      </c>
      <c r="U229" t="str">
        <f t="shared" si="13"/>
        <v/>
      </c>
      <c r="V229" t="str">
        <f t="shared" si="14"/>
        <v/>
      </c>
      <c r="W229" t="str">
        <f t="shared" si="15"/>
        <v/>
      </c>
    </row>
    <row r="230" spans="1:23" x14ac:dyDescent="0.25">
      <c r="A230">
        <v>229</v>
      </c>
      <c r="B230" t="s">
        <v>328</v>
      </c>
      <c r="C230">
        <v>-12.761566584026401</v>
      </c>
      <c r="D230">
        <v>2797.35181179663</v>
      </c>
      <c r="E230">
        <v>-4.5620170227463003E-3</v>
      </c>
      <c r="F230">
        <v>0.99636004967720904</v>
      </c>
      <c r="G230" t="s">
        <v>170</v>
      </c>
      <c r="H230" t="s">
        <v>170</v>
      </c>
      <c r="I230" t="s">
        <v>170</v>
      </c>
      <c r="J230" t="s">
        <v>170</v>
      </c>
      <c r="K230">
        <v>-14.719799893158999</v>
      </c>
      <c r="L230">
        <v>7603.9133197276096</v>
      </c>
      <c r="M230">
        <v>-1.93581900190392E-3</v>
      </c>
      <c r="N230">
        <v>0.99845544087055105</v>
      </c>
      <c r="O230">
        <v>-12.845269377342801</v>
      </c>
      <c r="P230">
        <v>2797.3249427975702</v>
      </c>
      <c r="Q230">
        <v>-4.5919832840357697E-3</v>
      </c>
      <c r="R230">
        <v>0.99633614031042095</v>
      </c>
      <c r="T230" t="str">
        <f t="shared" si="12"/>
        <v/>
      </c>
      <c r="U230" t="str">
        <f t="shared" si="13"/>
        <v/>
      </c>
      <c r="V230" t="str">
        <f t="shared" si="14"/>
        <v/>
      </c>
      <c r="W230" t="str">
        <f t="shared" si="15"/>
        <v/>
      </c>
    </row>
    <row r="231" spans="1:23" x14ac:dyDescent="0.25">
      <c r="A231">
        <v>230</v>
      </c>
      <c r="B231" t="s">
        <v>329</v>
      </c>
      <c r="C231">
        <v>-12.761566584026401</v>
      </c>
      <c r="D231">
        <v>2797.35181179662</v>
      </c>
      <c r="E231">
        <v>-4.5620170227463099E-3</v>
      </c>
      <c r="F231">
        <v>0.99636004967720904</v>
      </c>
      <c r="G231" t="s">
        <v>170</v>
      </c>
      <c r="H231" t="s">
        <v>170</v>
      </c>
      <c r="I231" t="s">
        <v>170</v>
      </c>
      <c r="J231" t="s">
        <v>170</v>
      </c>
      <c r="K231">
        <v>-14.719799893158999</v>
      </c>
      <c r="L231">
        <v>7603.9133197276396</v>
      </c>
      <c r="M231">
        <v>-1.9358190019039101E-3</v>
      </c>
      <c r="N231">
        <v>0.99845544087055105</v>
      </c>
      <c r="O231">
        <v>-12.845269377342801</v>
      </c>
      <c r="P231">
        <v>2797.3249427975702</v>
      </c>
      <c r="Q231">
        <v>-4.5919832840357697E-3</v>
      </c>
      <c r="R231">
        <v>0.99633614031042095</v>
      </c>
      <c r="T231" t="str">
        <f t="shared" si="12"/>
        <v/>
      </c>
      <c r="U231" t="str">
        <f t="shared" si="13"/>
        <v/>
      </c>
      <c r="V231" t="str">
        <f t="shared" si="14"/>
        <v/>
      </c>
      <c r="W231" t="str">
        <f t="shared" si="15"/>
        <v/>
      </c>
    </row>
    <row r="232" spans="1:23" x14ac:dyDescent="0.25">
      <c r="A232">
        <v>231</v>
      </c>
      <c r="B232" t="s">
        <v>330</v>
      </c>
      <c r="C232">
        <v>-12.761566584026401</v>
      </c>
      <c r="D232">
        <v>2797.35181179663</v>
      </c>
      <c r="E232">
        <v>-4.5620170227463003E-3</v>
      </c>
      <c r="F232">
        <v>0.99636004967720904</v>
      </c>
      <c r="G232" t="s">
        <v>170</v>
      </c>
      <c r="H232" t="s">
        <v>170</v>
      </c>
      <c r="I232" t="s">
        <v>170</v>
      </c>
      <c r="J232" t="s">
        <v>170</v>
      </c>
      <c r="K232">
        <v>-14.719799893158999</v>
      </c>
      <c r="L232">
        <v>7603.9133197275896</v>
      </c>
      <c r="M232">
        <v>-1.93581900190392E-3</v>
      </c>
      <c r="N232">
        <v>0.99845544087055105</v>
      </c>
      <c r="O232">
        <v>-12.845269377342801</v>
      </c>
      <c r="P232">
        <v>2797.3249427975602</v>
      </c>
      <c r="Q232">
        <v>-4.5919832840357897E-3</v>
      </c>
      <c r="R232">
        <v>0.99633614031042095</v>
      </c>
      <c r="T232" t="str">
        <f t="shared" si="12"/>
        <v/>
      </c>
      <c r="U232" t="str">
        <f t="shared" si="13"/>
        <v/>
      </c>
      <c r="V232" t="str">
        <f t="shared" si="14"/>
        <v/>
      </c>
      <c r="W232" t="str">
        <f t="shared" si="15"/>
        <v/>
      </c>
    </row>
    <row r="233" spans="1:23" x14ac:dyDescent="0.25">
      <c r="A233">
        <v>232</v>
      </c>
      <c r="B233" t="s">
        <v>331</v>
      </c>
      <c r="C233">
        <v>-12.761566584026401</v>
      </c>
      <c r="D233">
        <v>2797.35181179663</v>
      </c>
      <c r="E233">
        <v>-4.5620170227463003E-3</v>
      </c>
      <c r="F233">
        <v>0.99636004967720904</v>
      </c>
      <c r="G233" t="s">
        <v>170</v>
      </c>
      <c r="H233" t="s">
        <v>170</v>
      </c>
      <c r="I233" t="s">
        <v>170</v>
      </c>
      <c r="J233" t="s">
        <v>170</v>
      </c>
      <c r="K233">
        <v>-14.719799893158999</v>
      </c>
      <c r="L233">
        <v>7603.9133197276096</v>
      </c>
      <c r="M233">
        <v>-1.93581900190392E-3</v>
      </c>
      <c r="N233">
        <v>0.99845544087055105</v>
      </c>
      <c r="O233">
        <v>-12.845269377342801</v>
      </c>
      <c r="P233">
        <v>2797.3249427975902</v>
      </c>
      <c r="Q233">
        <v>-4.5919832840357498E-3</v>
      </c>
      <c r="R233">
        <v>0.99633614031042095</v>
      </c>
      <c r="T233" t="str">
        <f t="shared" si="12"/>
        <v/>
      </c>
      <c r="U233" t="str">
        <f t="shared" si="13"/>
        <v/>
      </c>
      <c r="V233" t="str">
        <f t="shared" si="14"/>
        <v/>
      </c>
      <c r="W233" t="str">
        <f t="shared" si="15"/>
        <v/>
      </c>
    </row>
    <row r="234" spans="1:23" x14ac:dyDescent="0.25">
      <c r="A234">
        <v>233</v>
      </c>
      <c r="B234" t="s">
        <v>332</v>
      </c>
      <c r="C234">
        <v>-12.761566584026401</v>
      </c>
      <c r="D234">
        <v>2797.35181179663</v>
      </c>
      <c r="E234">
        <v>-4.5620170227463003E-3</v>
      </c>
      <c r="F234">
        <v>0.99636004967720904</v>
      </c>
      <c r="G234" t="s">
        <v>170</v>
      </c>
      <c r="H234" t="s">
        <v>170</v>
      </c>
      <c r="I234" t="s">
        <v>170</v>
      </c>
      <c r="J234" t="s">
        <v>170</v>
      </c>
      <c r="K234">
        <v>-14.719799893158999</v>
      </c>
      <c r="L234">
        <v>7603.9133197276096</v>
      </c>
      <c r="M234">
        <v>-1.93581900190392E-3</v>
      </c>
      <c r="N234">
        <v>0.99845544087055105</v>
      </c>
      <c r="O234">
        <v>-12.845269377342801</v>
      </c>
      <c r="P234">
        <v>2797.3249427975802</v>
      </c>
      <c r="Q234">
        <v>-4.5919832840357602E-3</v>
      </c>
      <c r="R234">
        <v>0.99633614031042095</v>
      </c>
      <c r="T234" t="str">
        <f t="shared" si="12"/>
        <v/>
      </c>
      <c r="U234" t="str">
        <f t="shared" si="13"/>
        <v/>
      </c>
      <c r="V234" t="str">
        <f t="shared" si="14"/>
        <v/>
      </c>
      <c r="W234" t="str">
        <f t="shared" si="15"/>
        <v/>
      </c>
    </row>
    <row r="235" spans="1:23" x14ac:dyDescent="0.25">
      <c r="A235">
        <v>234</v>
      </c>
      <c r="B235" t="s">
        <v>333</v>
      </c>
      <c r="C235">
        <v>-12.761566584026401</v>
      </c>
      <c r="D235">
        <v>2797.35181179662</v>
      </c>
      <c r="E235">
        <v>-4.5620170227463099E-3</v>
      </c>
      <c r="F235">
        <v>0.99636004967720904</v>
      </c>
      <c r="G235" t="s">
        <v>170</v>
      </c>
      <c r="H235" t="s">
        <v>170</v>
      </c>
      <c r="I235" t="s">
        <v>170</v>
      </c>
      <c r="J235" t="s">
        <v>170</v>
      </c>
      <c r="K235">
        <v>-14.719799893158999</v>
      </c>
      <c r="L235">
        <v>7603.9133197276096</v>
      </c>
      <c r="M235">
        <v>-1.93581900190392E-3</v>
      </c>
      <c r="N235">
        <v>0.99845544087055105</v>
      </c>
      <c r="O235">
        <v>-12.845269377342801</v>
      </c>
      <c r="P235">
        <v>2797.3249427975602</v>
      </c>
      <c r="Q235">
        <v>-4.5919832840357897E-3</v>
      </c>
      <c r="R235">
        <v>0.99633614031042095</v>
      </c>
      <c r="T235" t="str">
        <f t="shared" si="12"/>
        <v/>
      </c>
      <c r="U235" t="str">
        <f t="shared" si="13"/>
        <v/>
      </c>
      <c r="V235" t="str">
        <f t="shared" si="14"/>
        <v/>
      </c>
      <c r="W235" t="str">
        <f t="shared" si="15"/>
        <v/>
      </c>
    </row>
    <row r="236" spans="1:23" x14ac:dyDescent="0.25">
      <c r="A236">
        <v>235</v>
      </c>
      <c r="B236" t="s">
        <v>334</v>
      </c>
      <c r="C236">
        <v>-12.761566584026401</v>
      </c>
      <c r="D236">
        <v>2797.35181179661</v>
      </c>
      <c r="E236">
        <v>-4.5620170227463298E-3</v>
      </c>
      <c r="F236">
        <v>0.99636004967720904</v>
      </c>
      <c r="G236" t="s">
        <v>170</v>
      </c>
      <c r="H236" t="s">
        <v>170</v>
      </c>
      <c r="I236" t="s">
        <v>170</v>
      </c>
      <c r="J236" t="s">
        <v>170</v>
      </c>
      <c r="K236">
        <v>-14.719799893158999</v>
      </c>
      <c r="L236">
        <v>7603.9133197275896</v>
      </c>
      <c r="M236">
        <v>-1.93581900190392E-3</v>
      </c>
      <c r="N236">
        <v>0.99845544087055105</v>
      </c>
      <c r="O236">
        <v>-12.845269377342801</v>
      </c>
      <c r="P236">
        <v>2797.3249427975602</v>
      </c>
      <c r="Q236">
        <v>-4.5919832840357801E-3</v>
      </c>
      <c r="R236">
        <v>0.99633614031042095</v>
      </c>
      <c r="T236" t="str">
        <f t="shared" si="12"/>
        <v/>
      </c>
      <c r="U236" t="str">
        <f t="shared" si="13"/>
        <v/>
      </c>
      <c r="V236" t="str">
        <f t="shared" si="14"/>
        <v/>
      </c>
      <c r="W236" t="str">
        <f t="shared" si="15"/>
        <v/>
      </c>
    </row>
    <row r="237" spans="1:23" x14ac:dyDescent="0.25">
      <c r="A237">
        <v>236</v>
      </c>
      <c r="B237" t="s">
        <v>335</v>
      </c>
      <c r="C237">
        <v>-12.761566584026401</v>
      </c>
      <c r="D237">
        <v>2797.35181179663</v>
      </c>
      <c r="E237">
        <v>-4.5620170227463003E-3</v>
      </c>
      <c r="F237">
        <v>0.99636004967720904</v>
      </c>
      <c r="G237" t="s">
        <v>170</v>
      </c>
      <c r="H237" t="s">
        <v>170</v>
      </c>
      <c r="I237" t="s">
        <v>170</v>
      </c>
      <c r="J237" t="s">
        <v>170</v>
      </c>
      <c r="K237">
        <v>-14.719799893158999</v>
      </c>
      <c r="L237">
        <v>7603.9133197275896</v>
      </c>
      <c r="M237">
        <v>-1.93581900190392E-3</v>
      </c>
      <c r="N237">
        <v>0.99845544087055105</v>
      </c>
      <c r="O237">
        <v>-12.845269377342801</v>
      </c>
      <c r="P237">
        <v>2797.3249427975402</v>
      </c>
      <c r="Q237">
        <v>-4.59198328403582E-3</v>
      </c>
      <c r="R237">
        <v>0.99633614031042095</v>
      </c>
      <c r="T237" t="str">
        <f t="shared" si="12"/>
        <v/>
      </c>
      <c r="U237" t="str">
        <f t="shared" si="13"/>
        <v/>
      </c>
      <c r="V237" t="str">
        <f t="shared" si="14"/>
        <v/>
      </c>
      <c r="W237" t="str">
        <f t="shared" si="15"/>
        <v/>
      </c>
    </row>
    <row r="238" spans="1:23" x14ac:dyDescent="0.25">
      <c r="A238">
        <v>237</v>
      </c>
      <c r="B238" t="s">
        <v>336</v>
      </c>
      <c r="C238">
        <v>-12.761566584026401</v>
      </c>
      <c r="D238">
        <v>2797.35181179659</v>
      </c>
      <c r="E238">
        <v>-4.5620170227463602E-3</v>
      </c>
      <c r="F238">
        <v>0.99636004967720904</v>
      </c>
      <c r="G238" t="s">
        <v>170</v>
      </c>
      <c r="H238" t="s">
        <v>170</v>
      </c>
      <c r="I238" t="s">
        <v>170</v>
      </c>
      <c r="J238" t="s">
        <v>170</v>
      </c>
      <c r="K238">
        <v>-14.719799893158999</v>
      </c>
      <c r="L238">
        <v>7603.9133197276096</v>
      </c>
      <c r="M238">
        <v>-1.93581900190392E-3</v>
      </c>
      <c r="N238">
        <v>0.99845544087055105</v>
      </c>
      <c r="O238">
        <v>-12.845269377342801</v>
      </c>
      <c r="P238">
        <v>2797.3249427975402</v>
      </c>
      <c r="Q238">
        <v>-4.59198328403582E-3</v>
      </c>
      <c r="R238">
        <v>0.99633614031042095</v>
      </c>
      <c r="T238" t="str">
        <f t="shared" si="12"/>
        <v/>
      </c>
      <c r="U238" t="str">
        <f t="shared" si="13"/>
        <v/>
      </c>
      <c r="V238" t="str">
        <f t="shared" si="14"/>
        <v/>
      </c>
      <c r="W238" t="str">
        <f t="shared" si="15"/>
        <v/>
      </c>
    </row>
    <row r="239" spans="1:23" x14ac:dyDescent="0.25">
      <c r="A239">
        <v>238</v>
      </c>
      <c r="B239" t="s">
        <v>337</v>
      </c>
      <c r="C239">
        <v>-12.761566584026401</v>
      </c>
      <c r="D239">
        <v>2797.35181179664</v>
      </c>
      <c r="E239">
        <v>-4.5620170227462899E-3</v>
      </c>
      <c r="F239">
        <v>0.99636004967720904</v>
      </c>
      <c r="G239" t="s">
        <v>170</v>
      </c>
      <c r="H239" t="s">
        <v>170</v>
      </c>
      <c r="I239" t="s">
        <v>170</v>
      </c>
      <c r="J239" t="s">
        <v>170</v>
      </c>
      <c r="K239">
        <v>-14.719799893158999</v>
      </c>
      <c r="L239">
        <v>7603.9133197276096</v>
      </c>
      <c r="M239">
        <v>-1.93581900190392E-3</v>
      </c>
      <c r="N239">
        <v>0.99845544087055105</v>
      </c>
      <c r="O239">
        <v>-12.845269377342801</v>
      </c>
      <c r="P239">
        <v>2797.3249427975602</v>
      </c>
      <c r="Q239">
        <v>-4.5919832840357801E-3</v>
      </c>
      <c r="R239">
        <v>0.99633614031042095</v>
      </c>
      <c r="T239" t="str">
        <f t="shared" si="12"/>
        <v/>
      </c>
      <c r="U239" t="str">
        <f t="shared" si="13"/>
        <v/>
      </c>
      <c r="V239" t="str">
        <f t="shared" si="14"/>
        <v/>
      </c>
      <c r="W239" t="str">
        <f t="shared" si="15"/>
        <v/>
      </c>
    </row>
    <row r="240" spans="1:23" x14ac:dyDescent="0.25">
      <c r="A240">
        <v>239</v>
      </c>
      <c r="B240" t="s">
        <v>338</v>
      </c>
      <c r="C240">
        <v>-12.761566584026401</v>
      </c>
      <c r="D240">
        <v>2797.3518117966</v>
      </c>
      <c r="E240">
        <v>-4.5620170227463498E-3</v>
      </c>
      <c r="F240">
        <v>0.99636004967720904</v>
      </c>
      <c r="G240" t="s">
        <v>170</v>
      </c>
      <c r="H240" t="s">
        <v>170</v>
      </c>
      <c r="I240" t="s">
        <v>170</v>
      </c>
      <c r="J240" t="s">
        <v>170</v>
      </c>
      <c r="K240">
        <v>-14.719799893158999</v>
      </c>
      <c r="L240">
        <v>7603.9133197275896</v>
      </c>
      <c r="M240">
        <v>-1.93581900190392E-3</v>
      </c>
      <c r="N240">
        <v>0.99845544087055105</v>
      </c>
      <c r="O240">
        <v>-12.845269377342801</v>
      </c>
      <c r="P240">
        <v>2797.3249427975802</v>
      </c>
      <c r="Q240">
        <v>-4.5919832840357697E-3</v>
      </c>
      <c r="R240">
        <v>0.99633614031042095</v>
      </c>
      <c r="T240" t="str">
        <f t="shared" si="12"/>
        <v/>
      </c>
      <c r="U240" t="str">
        <f t="shared" si="13"/>
        <v/>
      </c>
      <c r="V240" t="str">
        <f t="shared" si="14"/>
        <v/>
      </c>
      <c r="W240" t="str">
        <f t="shared" si="15"/>
        <v/>
      </c>
    </row>
    <row r="241" spans="1:23" x14ac:dyDescent="0.25">
      <c r="A241">
        <v>240</v>
      </c>
      <c r="B241" t="s">
        <v>339</v>
      </c>
      <c r="C241">
        <v>-12.761566584026401</v>
      </c>
      <c r="D241">
        <v>2797.35181179662</v>
      </c>
      <c r="E241">
        <v>-4.5620170227463203E-3</v>
      </c>
      <c r="F241">
        <v>0.99636004967720904</v>
      </c>
      <c r="G241" t="s">
        <v>170</v>
      </c>
      <c r="H241" t="s">
        <v>170</v>
      </c>
      <c r="I241" t="s">
        <v>170</v>
      </c>
      <c r="J241" t="s">
        <v>170</v>
      </c>
      <c r="K241">
        <v>-14.719799893158999</v>
      </c>
      <c r="L241">
        <v>7603.9133197275896</v>
      </c>
      <c r="M241">
        <v>-1.93581900190392E-3</v>
      </c>
      <c r="N241">
        <v>0.99845544087055105</v>
      </c>
      <c r="O241">
        <v>-12.845269377342801</v>
      </c>
      <c r="P241">
        <v>2797.3249427975902</v>
      </c>
      <c r="Q241">
        <v>-4.5919832840357498E-3</v>
      </c>
      <c r="R241">
        <v>0.99633614031042095</v>
      </c>
      <c r="T241" t="str">
        <f t="shared" si="12"/>
        <v/>
      </c>
      <c r="U241" t="str">
        <f t="shared" si="13"/>
        <v/>
      </c>
      <c r="V241" t="str">
        <f t="shared" si="14"/>
        <v/>
      </c>
      <c r="W241" t="str">
        <f t="shared" si="15"/>
        <v/>
      </c>
    </row>
    <row r="242" spans="1:23" x14ac:dyDescent="0.25">
      <c r="A242">
        <v>241</v>
      </c>
      <c r="B242" t="s">
        <v>340</v>
      </c>
      <c r="C242">
        <v>-12.761566584026401</v>
      </c>
      <c r="D242">
        <v>2797.3518117966501</v>
      </c>
      <c r="E242">
        <v>-4.5620170227462804E-3</v>
      </c>
      <c r="F242">
        <v>0.99636004967720904</v>
      </c>
      <c r="G242" t="s">
        <v>170</v>
      </c>
      <c r="H242" t="s">
        <v>170</v>
      </c>
      <c r="I242" t="s">
        <v>170</v>
      </c>
      <c r="J242" t="s">
        <v>170</v>
      </c>
      <c r="K242">
        <v>-14.719799893158999</v>
      </c>
      <c r="L242">
        <v>7603.9133197275796</v>
      </c>
      <c r="M242">
        <v>-1.93581900190392E-3</v>
      </c>
      <c r="N242">
        <v>0.99845544087055105</v>
      </c>
      <c r="O242">
        <v>-12.845269377342801</v>
      </c>
      <c r="P242">
        <v>2797.3249427975402</v>
      </c>
      <c r="Q242">
        <v>-4.5919832840358096E-3</v>
      </c>
      <c r="R242">
        <v>0.99633614031042095</v>
      </c>
      <c r="T242" t="str">
        <f t="shared" si="12"/>
        <v/>
      </c>
      <c r="U242" t="str">
        <f t="shared" si="13"/>
        <v/>
      </c>
      <c r="V242" t="str">
        <f t="shared" si="14"/>
        <v/>
      </c>
      <c r="W242" t="str">
        <f t="shared" si="15"/>
        <v/>
      </c>
    </row>
    <row r="243" spans="1:23" x14ac:dyDescent="0.25">
      <c r="A243">
        <v>242</v>
      </c>
      <c r="B243" t="s">
        <v>341</v>
      </c>
      <c r="C243">
        <v>-12.761566584026401</v>
      </c>
      <c r="D243">
        <v>2797.3518117966</v>
      </c>
      <c r="E243">
        <v>-4.5620170227463402E-3</v>
      </c>
      <c r="F243">
        <v>0.99636004967720904</v>
      </c>
      <c r="G243" t="s">
        <v>170</v>
      </c>
      <c r="H243" t="s">
        <v>170</v>
      </c>
      <c r="I243" t="s">
        <v>170</v>
      </c>
      <c r="J243" t="s">
        <v>170</v>
      </c>
      <c r="K243">
        <v>-14.719799893158999</v>
      </c>
      <c r="L243">
        <v>7603.9133197275896</v>
      </c>
      <c r="M243">
        <v>-1.93581900190392E-3</v>
      </c>
      <c r="N243">
        <v>0.99845544087055105</v>
      </c>
      <c r="O243">
        <v>-12.845269377342801</v>
      </c>
      <c r="P243">
        <v>2797.3249427975702</v>
      </c>
      <c r="Q243">
        <v>-4.5919832840357697E-3</v>
      </c>
      <c r="R243">
        <v>0.99633614031042095</v>
      </c>
      <c r="T243" t="str">
        <f t="shared" si="12"/>
        <v/>
      </c>
      <c r="U243" t="str">
        <f t="shared" si="13"/>
        <v/>
      </c>
      <c r="V243" t="str">
        <f t="shared" si="14"/>
        <v/>
      </c>
      <c r="W243" t="str">
        <f t="shared" si="15"/>
        <v/>
      </c>
    </row>
    <row r="244" spans="1:23" x14ac:dyDescent="0.25">
      <c r="A244">
        <v>243</v>
      </c>
      <c r="B244" t="s">
        <v>342</v>
      </c>
      <c r="C244">
        <v>-12.761566584026401</v>
      </c>
      <c r="D244">
        <v>2797.35181179661</v>
      </c>
      <c r="E244">
        <v>-4.5620170227463298E-3</v>
      </c>
      <c r="F244">
        <v>0.99636004967720904</v>
      </c>
      <c r="G244" t="s">
        <v>170</v>
      </c>
      <c r="H244" t="s">
        <v>170</v>
      </c>
      <c r="I244" t="s">
        <v>170</v>
      </c>
      <c r="J244" t="s">
        <v>170</v>
      </c>
      <c r="K244">
        <v>-14.719799893158999</v>
      </c>
      <c r="L244">
        <v>7603.9133197275296</v>
      </c>
      <c r="M244">
        <v>-1.93581900190393E-3</v>
      </c>
      <c r="N244">
        <v>0.99845544087055105</v>
      </c>
      <c r="O244">
        <v>-12.845269377342801</v>
      </c>
      <c r="P244">
        <v>2797.3249427975902</v>
      </c>
      <c r="Q244">
        <v>-4.5919832840357402E-3</v>
      </c>
      <c r="R244">
        <v>0.99633614031042095</v>
      </c>
      <c r="T244" t="str">
        <f t="shared" si="12"/>
        <v/>
      </c>
      <c r="U244" t="str">
        <f t="shared" si="13"/>
        <v/>
      </c>
      <c r="V244" t="str">
        <f t="shared" si="14"/>
        <v/>
      </c>
      <c r="W244" t="str">
        <f t="shared" si="15"/>
        <v/>
      </c>
    </row>
    <row r="245" spans="1:23" x14ac:dyDescent="0.25">
      <c r="A245">
        <v>244</v>
      </c>
      <c r="B245" t="s">
        <v>343</v>
      </c>
      <c r="C245">
        <v>-12.761566584026401</v>
      </c>
      <c r="D245">
        <v>2797.35181179663</v>
      </c>
      <c r="E245">
        <v>-4.5620170227463003E-3</v>
      </c>
      <c r="F245">
        <v>0.99636004967720904</v>
      </c>
      <c r="G245" t="s">
        <v>170</v>
      </c>
      <c r="H245" t="s">
        <v>170</v>
      </c>
      <c r="I245" t="s">
        <v>170</v>
      </c>
      <c r="J245" t="s">
        <v>170</v>
      </c>
      <c r="K245">
        <v>-14.719799893158999</v>
      </c>
      <c r="L245">
        <v>7603.9133197276096</v>
      </c>
      <c r="M245">
        <v>-1.93581900190392E-3</v>
      </c>
      <c r="N245">
        <v>0.99845544087055105</v>
      </c>
      <c r="O245">
        <v>-12.845269377342801</v>
      </c>
      <c r="P245">
        <v>2797.3249427975902</v>
      </c>
      <c r="Q245">
        <v>-4.5919832840357402E-3</v>
      </c>
      <c r="R245">
        <v>0.99633614031042095</v>
      </c>
      <c r="T245" t="str">
        <f t="shared" si="12"/>
        <v/>
      </c>
      <c r="U245" t="str">
        <f t="shared" si="13"/>
        <v/>
      </c>
      <c r="V245" t="str">
        <f t="shared" si="14"/>
        <v/>
      </c>
      <c r="W245" t="str">
        <f t="shared" si="15"/>
        <v/>
      </c>
    </row>
    <row r="246" spans="1:23" x14ac:dyDescent="0.25">
      <c r="A246">
        <v>245</v>
      </c>
      <c r="B246" t="s">
        <v>344</v>
      </c>
      <c r="C246">
        <v>-12.761566584026401</v>
      </c>
      <c r="D246">
        <v>2797.35181179662</v>
      </c>
      <c r="E246">
        <v>-4.5620170227463099E-3</v>
      </c>
      <c r="F246">
        <v>0.99636004967720904</v>
      </c>
      <c r="G246" t="s">
        <v>170</v>
      </c>
      <c r="H246" t="s">
        <v>170</v>
      </c>
      <c r="I246" t="s">
        <v>170</v>
      </c>
      <c r="J246" t="s">
        <v>170</v>
      </c>
      <c r="K246">
        <v>-14.719799893158999</v>
      </c>
      <c r="L246">
        <v>7603.9133197275896</v>
      </c>
      <c r="M246">
        <v>-1.93581900190392E-3</v>
      </c>
      <c r="N246">
        <v>0.99845544087055105</v>
      </c>
      <c r="O246">
        <v>-12.845269377342801</v>
      </c>
      <c r="P246">
        <v>2797.3249427975902</v>
      </c>
      <c r="Q246">
        <v>-4.5919832840357498E-3</v>
      </c>
      <c r="R246">
        <v>0.99633614031042095</v>
      </c>
      <c r="T246" t="str">
        <f t="shared" si="12"/>
        <v/>
      </c>
      <c r="U246" t="str">
        <f t="shared" si="13"/>
        <v/>
      </c>
      <c r="V246" t="str">
        <f t="shared" si="14"/>
        <v/>
      </c>
      <c r="W246" t="str">
        <f t="shared" si="15"/>
        <v/>
      </c>
    </row>
    <row r="247" spans="1:23" x14ac:dyDescent="0.25">
      <c r="A247">
        <v>246</v>
      </c>
      <c r="B247" t="s">
        <v>345</v>
      </c>
      <c r="C247">
        <v>-12.761566584026401</v>
      </c>
      <c r="D247">
        <v>2797.35181179663</v>
      </c>
      <c r="E247">
        <v>-4.5620170227463003E-3</v>
      </c>
      <c r="F247">
        <v>0.99636004967720904</v>
      </c>
      <c r="G247" t="s">
        <v>170</v>
      </c>
      <c r="H247" t="s">
        <v>170</v>
      </c>
      <c r="I247" t="s">
        <v>170</v>
      </c>
      <c r="J247" t="s">
        <v>170</v>
      </c>
      <c r="K247">
        <v>-14.719799893158999</v>
      </c>
      <c r="L247">
        <v>7603.9133197275296</v>
      </c>
      <c r="M247">
        <v>-1.93581900190393E-3</v>
      </c>
      <c r="N247">
        <v>0.99845544087055105</v>
      </c>
      <c r="O247">
        <v>-12.845269377342801</v>
      </c>
      <c r="P247">
        <v>2797.3249427975902</v>
      </c>
      <c r="Q247">
        <v>-4.5919832840357498E-3</v>
      </c>
      <c r="R247">
        <v>0.99633614031042095</v>
      </c>
      <c r="T247" t="str">
        <f t="shared" si="12"/>
        <v/>
      </c>
      <c r="U247" t="str">
        <f t="shared" si="13"/>
        <v/>
      </c>
      <c r="V247" t="str">
        <f t="shared" si="14"/>
        <v/>
      </c>
      <c r="W247" t="str">
        <f t="shared" si="15"/>
        <v/>
      </c>
    </row>
    <row r="248" spans="1:23" x14ac:dyDescent="0.25">
      <c r="A248">
        <v>247</v>
      </c>
      <c r="B248" t="s">
        <v>346</v>
      </c>
      <c r="C248">
        <v>-12.761566584026401</v>
      </c>
      <c r="D248">
        <v>2797.35181179658</v>
      </c>
      <c r="E248">
        <v>-4.5620170227463697E-3</v>
      </c>
      <c r="F248">
        <v>0.99636004967720904</v>
      </c>
      <c r="G248" t="s">
        <v>170</v>
      </c>
      <c r="H248" t="s">
        <v>170</v>
      </c>
      <c r="I248" t="s">
        <v>170</v>
      </c>
      <c r="J248" t="s">
        <v>170</v>
      </c>
      <c r="K248">
        <v>-14.719799893158999</v>
      </c>
      <c r="L248">
        <v>7603.9133197275796</v>
      </c>
      <c r="M248">
        <v>-1.93581900190392E-3</v>
      </c>
      <c r="N248">
        <v>0.99845544087055105</v>
      </c>
      <c r="O248">
        <v>-12.845269377342801</v>
      </c>
      <c r="P248">
        <v>2797.3249427975902</v>
      </c>
      <c r="Q248">
        <v>-4.5919832840357402E-3</v>
      </c>
      <c r="R248">
        <v>0.99633614031042095</v>
      </c>
      <c r="T248" t="str">
        <f t="shared" si="12"/>
        <v/>
      </c>
      <c r="U248" t="str">
        <f t="shared" si="13"/>
        <v/>
      </c>
      <c r="V248" t="str">
        <f t="shared" si="14"/>
        <v/>
      </c>
      <c r="W248" t="str">
        <f t="shared" si="15"/>
        <v/>
      </c>
    </row>
    <row r="249" spans="1:23" x14ac:dyDescent="0.25">
      <c r="A249">
        <v>248</v>
      </c>
      <c r="B249" t="s">
        <v>347</v>
      </c>
      <c r="C249">
        <v>-12.761566584026401</v>
      </c>
      <c r="D249">
        <v>2797.35181179663</v>
      </c>
      <c r="E249">
        <v>-4.5620170227463003E-3</v>
      </c>
      <c r="F249">
        <v>0.99636004967720904</v>
      </c>
      <c r="G249" t="s">
        <v>170</v>
      </c>
      <c r="H249" t="s">
        <v>170</v>
      </c>
      <c r="I249" t="s">
        <v>170</v>
      </c>
      <c r="J249" t="s">
        <v>170</v>
      </c>
      <c r="K249">
        <v>-14.719799893158999</v>
      </c>
      <c r="L249">
        <v>7603.9133197275796</v>
      </c>
      <c r="M249">
        <v>-1.93581900190392E-3</v>
      </c>
      <c r="N249">
        <v>0.99845544087055105</v>
      </c>
      <c r="O249">
        <v>-12.845269377342801</v>
      </c>
      <c r="P249">
        <v>2797.3249427975702</v>
      </c>
      <c r="Q249">
        <v>-4.5919832840357697E-3</v>
      </c>
      <c r="R249">
        <v>0.99633614031042095</v>
      </c>
      <c r="T249" t="str">
        <f t="shared" si="12"/>
        <v/>
      </c>
      <c r="U249" t="str">
        <f t="shared" si="13"/>
        <v/>
      </c>
      <c r="V249" t="str">
        <f t="shared" si="14"/>
        <v/>
      </c>
      <c r="W249" t="str">
        <f t="shared" si="15"/>
        <v/>
      </c>
    </row>
    <row r="250" spans="1:23" x14ac:dyDescent="0.25">
      <c r="A250">
        <v>249</v>
      </c>
      <c r="B250" t="s">
        <v>348</v>
      </c>
      <c r="C250">
        <v>-12.761566584026401</v>
      </c>
      <c r="D250">
        <v>2797.35181179664</v>
      </c>
      <c r="E250">
        <v>-4.5620170227462899E-3</v>
      </c>
      <c r="F250">
        <v>0.99636004967720904</v>
      </c>
      <c r="G250" t="s">
        <v>170</v>
      </c>
      <c r="H250" t="s">
        <v>170</v>
      </c>
      <c r="I250" t="s">
        <v>170</v>
      </c>
      <c r="J250" t="s">
        <v>170</v>
      </c>
      <c r="K250">
        <v>-14.719799893158999</v>
      </c>
      <c r="L250">
        <v>7603.9133197276096</v>
      </c>
      <c r="M250">
        <v>-1.93581900190392E-3</v>
      </c>
      <c r="N250">
        <v>0.99845544087055105</v>
      </c>
      <c r="O250">
        <v>-12.845269377342801</v>
      </c>
      <c r="P250">
        <v>2797.3249427976102</v>
      </c>
      <c r="Q250">
        <v>-4.5919832840357203E-3</v>
      </c>
      <c r="R250">
        <v>0.99633614031042095</v>
      </c>
      <c r="T250" t="str">
        <f t="shared" si="12"/>
        <v/>
      </c>
      <c r="U250" t="str">
        <f t="shared" si="13"/>
        <v/>
      </c>
      <c r="V250" t="str">
        <f t="shared" si="14"/>
        <v/>
      </c>
      <c r="W250" t="str">
        <f t="shared" si="15"/>
        <v/>
      </c>
    </row>
    <row r="251" spans="1:23" x14ac:dyDescent="0.25">
      <c r="A251">
        <v>250</v>
      </c>
      <c r="B251" t="s">
        <v>349</v>
      </c>
      <c r="C251">
        <v>-12.761566584026401</v>
      </c>
      <c r="D251">
        <v>2797.35181179663</v>
      </c>
      <c r="E251">
        <v>-4.5620170227463099E-3</v>
      </c>
      <c r="F251">
        <v>0.99636004967720904</v>
      </c>
      <c r="G251" t="s">
        <v>170</v>
      </c>
      <c r="H251" t="s">
        <v>170</v>
      </c>
      <c r="I251" t="s">
        <v>170</v>
      </c>
      <c r="J251" t="s">
        <v>170</v>
      </c>
      <c r="K251">
        <v>-14.719799893158999</v>
      </c>
      <c r="L251">
        <v>7603.9133197275896</v>
      </c>
      <c r="M251">
        <v>-1.93581900190392E-3</v>
      </c>
      <c r="N251">
        <v>0.99845544087055105</v>
      </c>
      <c r="O251">
        <v>-12.845269377342801</v>
      </c>
      <c r="P251">
        <v>2797.3249427975802</v>
      </c>
      <c r="Q251">
        <v>-4.5919832840357602E-3</v>
      </c>
      <c r="R251">
        <v>0.99633614031042095</v>
      </c>
      <c r="T251" t="str">
        <f t="shared" si="12"/>
        <v/>
      </c>
      <c r="U251" t="str">
        <f t="shared" si="13"/>
        <v/>
      </c>
      <c r="V251" t="str">
        <f t="shared" si="14"/>
        <v/>
      </c>
      <c r="W251" t="str">
        <f t="shared" si="15"/>
        <v/>
      </c>
    </row>
    <row r="252" spans="1:23" x14ac:dyDescent="0.25">
      <c r="A252">
        <v>251</v>
      </c>
      <c r="B252" t="s">
        <v>350</v>
      </c>
      <c r="C252">
        <v>-12.761566584026401</v>
      </c>
      <c r="D252">
        <v>2797.35181179664</v>
      </c>
      <c r="E252">
        <v>-4.5620170227462899E-3</v>
      </c>
      <c r="F252">
        <v>0.99636004967720904</v>
      </c>
      <c r="G252" t="s">
        <v>170</v>
      </c>
      <c r="H252" t="s">
        <v>170</v>
      </c>
      <c r="I252" t="s">
        <v>170</v>
      </c>
      <c r="J252" t="s">
        <v>170</v>
      </c>
      <c r="K252">
        <v>-14.719799893158999</v>
      </c>
      <c r="L252">
        <v>7603.9133197275896</v>
      </c>
      <c r="M252">
        <v>-1.93581900190392E-3</v>
      </c>
      <c r="N252">
        <v>0.99845544087055105</v>
      </c>
      <c r="O252">
        <v>-12.845269377342801</v>
      </c>
      <c r="P252">
        <v>2797.3249427975802</v>
      </c>
      <c r="Q252">
        <v>-4.5919832840357602E-3</v>
      </c>
      <c r="R252">
        <v>0.99633614031042095</v>
      </c>
      <c r="T252" t="str">
        <f t="shared" si="12"/>
        <v/>
      </c>
      <c r="U252" t="str">
        <f t="shared" si="13"/>
        <v/>
      </c>
      <c r="V252" t="str">
        <f t="shared" si="14"/>
        <v/>
      </c>
      <c r="W252" t="str">
        <f t="shared" si="15"/>
        <v/>
      </c>
    </row>
    <row r="253" spans="1:23" x14ac:dyDescent="0.25">
      <c r="A253">
        <v>252</v>
      </c>
      <c r="B253" t="s">
        <v>351</v>
      </c>
      <c r="C253">
        <v>-12.761566584026401</v>
      </c>
      <c r="D253">
        <v>2797.35181179662</v>
      </c>
      <c r="E253">
        <v>-4.5620170227463203E-3</v>
      </c>
      <c r="F253">
        <v>0.99636004967720904</v>
      </c>
      <c r="G253" t="s">
        <v>170</v>
      </c>
      <c r="H253" t="s">
        <v>170</v>
      </c>
      <c r="I253" t="s">
        <v>170</v>
      </c>
      <c r="J253" t="s">
        <v>170</v>
      </c>
      <c r="K253">
        <v>-14.719799893158999</v>
      </c>
      <c r="L253">
        <v>7603.9133197276096</v>
      </c>
      <c r="M253">
        <v>-1.9358190019039101E-3</v>
      </c>
      <c r="N253">
        <v>0.99845544087055105</v>
      </c>
      <c r="O253">
        <v>-12.845269377342801</v>
      </c>
      <c r="P253">
        <v>2797.3249427976002</v>
      </c>
      <c r="Q253">
        <v>-4.5919832840357298E-3</v>
      </c>
      <c r="R253">
        <v>0.99633614031042095</v>
      </c>
      <c r="T253" t="str">
        <f t="shared" si="12"/>
        <v/>
      </c>
      <c r="U253" t="str">
        <f t="shared" si="13"/>
        <v/>
      </c>
      <c r="V253" t="str">
        <f t="shared" si="14"/>
        <v/>
      </c>
      <c r="W253" t="str">
        <f t="shared" si="15"/>
        <v/>
      </c>
    </row>
    <row r="254" spans="1:23" x14ac:dyDescent="0.25">
      <c r="A254">
        <v>253</v>
      </c>
      <c r="B254" t="s">
        <v>352</v>
      </c>
      <c r="C254">
        <v>4.80454735957544</v>
      </c>
      <c r="D254">
        <v>1.4386569998365399</v>
      </c>
      <c r="E254">
        <v>3.3396058686131198</v>
      </c>
      <c r="F254">
        <v>8.3897365843662599E-4</v>
      </c>
      <c r="G254" t="s">
        <v>170</v>
      </c>
      <c r="H254" t="s">
        <v>170</v>
      </c>
      <c r="I254" t="s">
        <v>170</v>
      </c>
      <c r="J254" t="s">
        <v>170</v>
      </c>
      <c r="K254">
        <v>4.8461998687915004</v>
      </c>
      <c r="L254">
        <v>1.44437149478159</v>
      </c>
      <c r="M254">
        <v>3.35523089890687</v>
      </c>
      <c r="N254">
        <v>7.9298766072987401E-4</v>
      </c>
      <c r="O254">
        <v>4.7209429717431801</v>
      </c>
      <c r="P254">
        <v>1.4381850665396301</v>
      </c>
      <c r="Q254">
        <v>3.2825698733627502</v>
      </c>
      <c r="R254">
        <v>1.02865489043755E-3</v>
      </c>
      <c r="T254" t="str">
        <f t="shared" si="12"/>
        <v>***</v>
      </c>
      <c r="U254" t="str">
        <f t="shared" si="13"/>
        <v/>
      </c>
      <c r="V254" t="str">
        <f t="shared" si="14"/>
        <v>***</v>
      </c>
      <c r="W254" t="str">
        <f t="shared" si="15"/>
        <v>**</v>
      </c>
    </row>
    <row r="255" spans="1:23" x14ac:dyDescent="0.25">
      <c r="A255">
        <v>254</v>
      </c>
      <c r="B255" t="s">
        <v>353</v>
      </c>
      <c r="C255">
        <v>-12.746695082472399</v>
      </c>
      <c r="D255">
        <v>3956.1803435361498</v>
      </c>
      <c r="E255">
        <v>-3.2219701771934398E-3</v>
      </c>
      <c r="F255">
        <v>0.99742924418812595</v>
      </c>
      <c r="G255" t="s">
        <v>170</v>
      </c>
      <c r="H255" t="s">
        <v>170</v>
      </c>
      <c r="I255" t="s">
        <v>170</v>
      </c>
      <c r="J255" t="s">
        <v>170</v>
      </c>
      <c r="K255">
        <v>-14.714214779154201</v>
      </c>
      <c r="L255">
        <v>10754.012978307001</v>
      </c>
      <c r="M255">
        <v>-1.3682533960890401E-3</v>
      </c>
      <c r="N255">
        <v>0.99890829208062903</v>
      </c>
      <c r="O255">
        <v>-12.8237931604435</v>
      </c>
      <c r="P255">
        <v>3956.18034322828</v>
      </c>
      <c r="Q255">
        <v>-3.2414581864028701E-3</v>
      </c>
      <c r="R255">
        <v>0.99741369508765498</v>
      </c>
      <c r="T255" t="str">
        <f t="shared" si="12"/>
        <v/>
      </c>
      <c r="U255" t="str">
        <f t="shared" si="13"/>
        <v/>
      </c>
      <c r="V255" t="str">
        <f t="shared" si="14"/>
        <v/>
      </c>
      <c r="W255" t="str">
        <f t="shared" si="15"/>
        <v/>
      </c>
    </row>
    <row r="256" spans="1:23" x14ac:dyDescent="0.25">
      <c r="A256">
        <v>255</v>
      </c>
      <c r="B256" t="s">
        <v>354</v>
      </c>
      <c r="C256">
        <v>-12.746695082472399</v>
      </c>
      <c r="D256">
        <v>3956.1803435361398</v>
      </c>
      <c r="E256">
        <v>-3.2219701771934498E-3</v>
      </c>
      <c r="F256">
        <v>0.99742924418812595</v>
      </c>
      <c r="G256" t="s">
        <v>170</v>
      </c>
      <c r="H256" t="s">
        <v>170</v>
      </c>
      <c r="I256" t="s">
        <v>170</v>
      </c>
      <c r="J256" t="s">
        <v>170</v>
      </c>
      <c r="K256">
        <v>-14.714214779154201</v>
      </c>
      <c r="L256">
        <v>10754.012978306901</v>
      </c>
      <c r="M256">
        <v>-1.3682533960890501E-3</v>
      </c>
      <c r="N256">
        <v>0.99890829208062903</v>
      </c>
      <c r="O256">
        <v>-12.8237931604435</v>
      </c>
      <c r="P256">
        <v>3956.18034322828</v>
      </c>
      <c r="Q256">
        <v>-3.2414581864028801E-3</v>
      </c>
      <c r="R256">
        <v>0.99741369508765498</v>
      </c>
      <c r="T256" t="str">
        <f t="shared" si="12"/>
        <v/>
      </c>
      <c r="U256" t="str">
        <f t="shared" si="13"/>
        <v/>
      </c>
      <c r="V256" t="str">
        <f t="shared" si="14"/>
        <v/>
      </c>
      <c r="W256" t="str">
        <f t="shared" si="15"/>
        <v/>
      </c>
    </row>
    <row r="257" spans="1:23" x14ac:dyDescent="0.25">
      <c r="A257">
        <v>256</v>
      </c>
      <c r="B257" t="s">
        <v>355</v>
      </c>
      <c r="C257">
        <v>-12.746695082472399</v>
      </c>
      <c r="D257">
        <v>3956.1803435361599</v>
      </c>
      <c r="E257">
        <v>-3.2219701771934298E-3</v>
      </c>
      <c r="F257">
        <v>0.99742924418812595</v>
      </c>
      <c r="G257" t="s">
        <v>170</v>
      </c>
      <c r="H257" t="s">
        <v>170</v>
      </c>
      <c r="I257" t="s">
        <v>170</v>
      </c>
      <c r="J257" t="s">
        <v>170</v>
      </c>
      <c r="K257">
        <v>-14.714214779154201</v>
      </c>
      <c r="L257">
        <v>10754.012978306901</v>
      </c>
      <c r="M257">
        <v>-1.3682533960890501E-3</v>
      </c>
      <c r="N257">
        <v>0.99890829208062903</v>
      </c>
      <c r="O257">
        <v>-12.8237931604435</v>
      </c>
      <c r="P257">
        <v>3956.18034322829</v>
      </c>
      <c r="Q257">
        <v>-3.2414581864028701E-3</v>
      </c>
      <c r="R257">
        <v>0.99741369508765498</v>
      </c>
      <c r="T257" t="str">
        <f t="shared" si="12"/>
        <v/>
      </c>
      <c r="U257" t="str">
        <f t="shared" si="13"/>
        <v/>
      </c>
      <c r="V257" t="str">
        <f t="shared" si="14"/>
        <v/>
      </c>
      <c r="W257" t="str">
        <f t="shared" si="15"/>
        <v/>
      </c>
    </row>
    <row r="258" spans="1:23" x14ac:dyDescent="0.25">
      <c r="A258">
        <v>257</v>
      </c>
      <c r="B258" t="s">
        <v>356</v>
      </c>
      <c r="C258">
        <v>-12.746695082472399</v>
      </c>
      <c r="D258">
        <v>3956.1803435361398</v>
      </c>
      <c r="E258">
        <v>-3.2219701771934498E-3</v>
      </c>
      <c r="F258">
        <v>0.99742924418812595</v>
      </c>
      <c r="G258" t="s">
        <v>170</v>
      </c>
      <c r="H258" t="s">
        <v>170</v>
      </c>
      <c r="I258" t="s">
        <v>170</v>
      </c>
      <c r="J258" t="s">
        <v>170</v>
      </c>
      <c r="K258">
        <v>-14.714214779154201</v>
      </c>
      <c r="L258">
        <v>10754.012978307001</v>
      </c>
      <c r="M258">
        <v>-1.3682533960890401E-3</v>
      </c>
      <c r="N258">
        <v>0.99890829208062903</v>
      </c>
      <c r="O258">
        <v>-12.8237931604435</v>
      </c>
      <c r="P258">
        <v>3956.18034322829</v>
      </c>
      <c r="Q258">
        <v>-3.2414581864028701E-3</v>
      </c>
      <c r="R258">
        <v>0.99741369508765498</v>
      </c>
      <c r="T258" t="str">
        <f t="shared" si="12"/>
        <v/>
      </c>
      <c r="U258" t="str">
        <f t="shared" si="13"/>
        <v/>
      </c>
      <c r="V258" t="str">
        <f t="shared" si="14"/>
        <v/>
      </c>
      <c r="W258" t="str">
        <f t="shared" si="15"/>
        <v/>
      </c>
    </row>
    <row r="259" spans="1:23" x14ac:dyDescent="0.25">
      <c r="A259">
        <v>258</v>
      </c>
      <c r="B259" t="s">
        <v>357</v>
      </c>
      <c r="C259">
        <v>-12.746695082472399</v>
      </c>
      <c r="D259">
        <v>3956.1803435361398</v>
      </c>
      <c r="E259">
        <v>-3.2219701771934398E-3</v>
      </c>
      <c r="F259">
        <v>0.99742924418812595</v>
      </c>
      <c r="G259" t="s">
        <v>170</v>
      </c>
      <c r="H259" t="s">
        <v>170</v>
      </c>
      <c r="I259" t="s">
        <v>170</v>
      </c>
      <c r="J259" t="s">
        <v>170</v>
      </c>
      <c r="K259">
        <v>-14.714214779154201</v>
      </c>
      <c r="L259">
        <v>10754.012978307001</v>
      </c>
      <c r="M259">
        <v>-1.3682533960890401E-3</v>
      </c>
      <c r="N259">
        <v>0.99890829208062903</v>
      </c>
      <c r="O259">
        <v>-12.8237931604435</v>
      </c>
      <c r="P259">
        <v>3956.18034322828</v>
      </c>
      <c r="Q259">
        <v>-3.2414581864028801E-3</v>
      </c>
      <c r="R259">
        <v>0.99741369508765498</v>
      </c>
      <c r="T259" t="str">
        <f t="shared" ref="T259:T322" si="16">IF(F259&lt;0.001,"***",IF(F259&lt;0.01,"**",IF(F259&lt;0.05,"*",IF(F259&lt;0.1,"^",""))))</f>
        <v/>
      </c>
      <c r="U259" t="str">
        <f t="shared" ref="U259:U322" si="17">IF(J259&lt;0.001,"***",IF(J259&lt;0.01,"**",IF(J259&lt;0.05,"*",IF(J259&lt;0.1,"^",""))))</f>
        <v/>
      </c>
      <c r="V259" t="str">
        <f t="shared" ref="V259:V322" si="18">IF(N259&lt;0.001,"***",IF(N259&lt;0.01,"**",IF(N259&lt;0.05,"*",IF(N259&lt;0.1,"^",""))))</f>
        <v/>
      </c>
      <c r="W259" t="str">
        <f t="shared" ref="W259:W322" si="19">IF(R259&lt;0.001,"***",IF(R259&lt;0.01,"**",IF(R259&lt;0.05,"*",IF(R259&lt;0.1,"^",""))))</f>
        <v/>
      </c>
    </row>
    <row r="260" spans="1:23" x14ac:dyDescent="0.25">
      <c r="A260">
        <v>259</v>
      </c>
      <c r="B260" t="s">
        <v>358</v>
      </c>
      <c r="C260">
        <v>-12.746695082472399</v>
      </c>
      <c r="D260">
        <v>3956.1803435361298</v>
      </c>
      <c r="E260">
        <v>-3.2219701771934602E-3</v>
      </c>
      <c r="F260">
        <v>0.99742924418812595</v>
      </c>
      <c r="G260" t="s">
        <v>170</v>
      </c>
      <c r="H260" t="s">
        <v>170</v>
      </c>
      <c r="I260" t="s">
        <v>170</v>
      </c>
      <c r="J260" t="s">
        <v>170</v>
      </c>
      <c r="K260">
        <v>-14.714214779154201</v>
      </c>
      <c r="L260">
        <v>10754.012978306901</v>
      </c>
      <c r="M260">
        <v>-1.3682533960890501E-3</v>
      </c>
      <c r="N260">
        <v>0.99890829208062903</v>
      </c>
      <c r="O260">
        <v>-12.8237931604435</v>
      </c>
      <c r="P260">
        <v>3956.18034322829</v>
      </c>
      <c r="Q260">
        <v>-3.2414581864028701E-3</v>
      </c>
      <c r="R260">
        <v>0.99741369508765498</v>
      </c>
      <c r="T260" t="str">
        <f t="shared" si="16"/>
        <v/>
      </c>
      <c r="U260" t="str">
        <f t="shared" si="17"/>
        <v/>
      </c>
      <c r="V260" t="str">
        <f t="shared" si="18"/>
        <v/>
      </c>
      <c r="W260" t="str">
        <f t="shared" si="19"/>
        <v/>
      </c>
    </row>
    <row r="261" spans="1:23" x14ac:dyDescent="0.25">
      <c r="A261">
        <v>260</v>
      </c>
      <c r="B261" t="s">
        <v>359</v>
      </c>
      <c r="C261">
        <v>-12.746695082472399</v>
      </c>
      <c r="D261">
        <v>3956.1803435361498</v>
      </c>
      <c r="E261">
        <v>-3.2219701771934398E-3</v>
      </c>
      <c r="F261">
        <v>0.99742924418812595</v>
      </c>
      <c r="G261" t="s">
        <v>170</v>
      </c>
      <c r="H261" t="s">
        <v>170</v>
      </c>
      <c r="I261" t="s">
        <v>170</v>
      </c>
      <c r="J261" t="s">
        <v>170</v>
      </c>
      <c r="K261">
        <v>-14.714214779154201</v>
      </c>
      <c r="L261">
        <v>10754.012978307001</v>
      </c>
      <c r="M261">
        <v>-1.3682533960890401E-3</v>
      </c>
      <c r="N261">
        <v>0.99890829208062903</v>
      </c>
      <c r="O261">
        <v>-12.8237931604435</v>
      </c>
      <c r="P261">
        <v>3956.18034322829</v>
      </c>
      <c r="Q261">
        <v>-3.2414581864028701E-3</v>
      </c>
      <c r="R261">
        <v>0.99741369508765498</v>
      </c>
      <c r="T261" t="str">
        <f t="shared" si="16"/>
        <v/>
      </c>
      <c r="U261" t="str">
        <f t="shared" si="17"/>
        <v/>
      </c>
      <c r="V261" t="str">
        <f t="shared" si="18"/>
        <v/>
      </c>
      <c r="W261" t="str">
        <f t="shared" si="19"/>
        <v/>
      </c>
    </row>
    <row r="262" spans="1:23" x14ac:dyDescent="0.25">
      <c r="A262">
        <v>261</v>
      </c>
      <c r="B262" t="s">
        <v>360</v>
      </c>
      <c r="C262">
        <v>-12.746695082472399</v>
      </c>
      <c r="D262">
        <v>3956.1803435361599</v>
      </c>
      <c r="E262">
        <v>-3.2219701771934298E-3</v>
      </c>
      <c r="F262">
        <v>0.99742924418812595</v>
      </c>
      <c r="G262" t="s">
        <v>170</v>
      </c>
      <c r="H262" t="s">
        <v>170</v>
      </c>
      <c r="I262" t="s">
        <v>170</v>
      </c>
      <c r="J262" t="s">
        <v>170</v>
      </c>
      <c r="K262">
        <v>-14.714214779154201</v>
      </c>
      <c r="L262">
        <v>10754.012978307001</v>
      </c>
      <c r="M262">
        <v>-1.3682533960890401E-3</v>
      </c>
      <c r="N262">
        <v>0.99890829208062903</v>
      </c>
      <c r="O262">
        <v>-12.8237931604435</v>
      </c>
      <c r="P262">
        <v>3956.18034322829</v>
      </c>
      <c r="Q262">
        <v>-3.2414581864028701E-3</v>
      </c>
      <c r="R262">
        <v>0.99741369508765498</v>
      </c>
      <c r="T262" t="str">
        <f t="shared" si="16"/>
        <v/>
      </c>
      <c r="U262" t="str">
        <f t="shared" si="17"/>
        <v/>
      </c>
      <c r="V262" t="str">
        <f t="shared" si="18"/>
        <v/>
      </c>
      <c r="W262" t="str">
        <f t="shared" si="19"/>
        <v/>
      </c>
    </row>
    <row r="263" spans="1:23" x14ac:dyDescent="0.25">
      <c r="A263">
        <v>262</v>
      </c>
      <c r="B263" t="s">
        <v>361</v>
      </c>
      <c r="C263">
        <v>-12.746695082472399</v>
      </c>
      <c r="D263">
        <v>3956.1803435361599</v>
      </c>
      <c r="E263">
        <v>-3.2219701771934298E-3</v>
      </c>
      <c r="F263">
        <v>0.99742924418812595</v>
      </c>
      <c r="G263" t="s">
        <v>170</v>
      </c>
      <c r="H263" t="s">
        <v>170</v>
      </c>
      <c r="I263" t="s">
        <v>170</v>
      </c>
      <c r="J263" t="s">
        <v>170</v>
      </c>
      <c r="K263">
        <v>-14.714214779154201</v>
      </c>
      <c r="L263">
        <v>10754.012978306901</v>
      </c>
      <c r="M263">
        <v>-1.3682533960890501E-3</v>
      </c>
      <c r="N263">
        <v>0.99890829208062903</v>
      </c>
      <c r="O263">
        <v>-12.8237931604435</v>
      </c>
      <c r="P263">
        <v>3956.18034322831</v>
      </c>
      <c r="Q263">
        <v>-3.2414581864028602E-3</v>
      </c>
      <c r="R263">
        <v>0.99741369508765498</v>
      </c>
      <c r="T263" t="str">
        <f t="shared" si="16"/>
        <v/>
      </c>
      <c r="U263" t="str">
        <f t="shared" si="17"/>
        <v/>
      </c>
      <c r="V263" t="str">
        <f t="shared" si="18"/>
        <v/>
      </c>
      <c r="W263" t="str">
        <f t="shared" si="19"/>
        <v/>
      </c>
    </row>
    <row r="264" spans="1:23" x14ac:dyDescent="0.25">
      <c r="A264">
        <v>263</v>
      </c>
      <c r="B264" t="s">
        <v>362</v>
      </c>
      <c r="C264">
        <v>-12.746695082472399</v>
      </c>
      <c r="D264">
        <v>3956.1803435361198</v>
      </c>
      <c r="E264">
        <v>-3.2219701771934602E-3</v>
      </c>
      <c r="F264">
        <v>0.99742924418812595</v>
      </c>
      <c r="G264" t="s">
        <v>170</v>
      </c>
      <c r="H264" t="s">
        <v>170</v>
      </c>
      <c r="I264" t="s">
        <v>170</v>
      </c>
      <c r="J264" t="s">
        <v>170</v>
      </c>
      <c r="K264">
        <v>-14.714214779154201</v>
      </c>
      <c r="L264">
        <v>10754.012978307001</v>
      </c>
      <c r="M264">
        <v>-1.3682533960890501E-3</v>
      </c>
      <c r="N264">
        <v>0.99890829208062903</v>
      </c>
      <c r="O264">
        <v>-12.8237931604435</v>
      </c>
      <c r="P264">
        <v>3956.1803432283</v>
      </c>
      <c r="Q264">
        <v>-3.2414581864028602E-3</v>
      </c>
      <c r="R264">
        <v>0.99741369508765498</v>
      </c>
      <c r="T264" t="str">
        <f t="shared" si="16"/>
        <v/>
      </c>
      <c r="U264" t="str">
        <f t="shared" si="17"/>
        <v/>
      </c>
      <c r="V264" t="str">
        <f t="shared" si="18"/>
        <v/>
      </c>
      <c r="W264" t="str">
        <f t="shared" si="19"/>
        <v/>
      </c>
    </row>
    <row r="265" spans="1:23" x14ac:dyDescent="0.25">
      <c r="A265">
        <v>264</v>
      </c>
      <c r="B265" t="s">
        <v>363</v>
      </c>
      <c r="C265">
        <v>-12.746695082472399</v>
      </c>
      <c r="D265">
        <v>3956.1803435361498</v>
      </c>
      <c r="E265">
        <v>-3.2219701771934398E-3</v>
      </c>
      <c r="F265">
        <v>0.99742924418812595</v>
      </c>
      <c r="G265" t="s">
        <v>170</v>
      </c>
      <c r="H265" t="s">
        <v>170</v>
      </c>
      <c r="I265" t="s">
        <v>170</v>
      </c>
      <c r="J265" t="s">
        <v>170</v>
      </c>
      <c r="K265">
        <v>-14.714214779154201</v>
      </c>
      <c r="L265">
        <v>10754.012978307001</v>
      </c>
      <c r="M265">
        <v>-1.3682533960890501E-3</v>
      </c>
      <c r="N265">
        <v>0.99890829208062903</v>
      </c>
      <c r="O265">
        <v>-12.8237931604435</v>
      </c>
      <c r="P265">
        <v>3956.18034322829</v>
      </c>
      <c r="Q265">
        <v>-3.2414581864028701E-3</v>
      </c>
      <c r="R265">
        <v>0.99741369508765498</v>
      </c>
      <c r="T265" t="str">
        <f t="shared" si="16"/>
        <v/>
      </c>
      <c r="U265" t="str">
        <f t="shared" si="17"/>
        <v/>
      </c>
      <c r="V265" t="str">
        <f t="shared" si="18"/>
        <v/>
      </c>
      <c r="W265" t="str">
        <f t="shared" si="19"/>
        <v/>
      </c>
    </row>
    <row r="266" spans="1:23" x14ac:dyDescent="0.25">
      <c r="A266">
        <v>265</v>
      </c>
      <c r="B266" t="s">
        <v>364</v>
      </c>
      <c r="C266">
        <v>-12.746695082472399</v>
      </c>
      <c r="D266">
        <v>3956.1803435361498</v>
      </c>
      <c r="E266">
        <v>-3.2219701771934398E-3</v>
      </c>
      <c r="F266">
        <v>0.99742924418812595</v>
      </c>
      <c r="G266" t="s">
        <v>170</v>
      </c>
      <c r="H266" t="s">
        <v>170</v>
      </c>
      <c r="I266" t="s">
        <v>170</v>
      </c>
      <c r="J266" t="s">
        <v>170</v>
      </c>
      <c r="K266">
        <v>-14.714214779154201</v>
      </c>
      <c r="L266">
        <v>10754.012978307101</v>
      </c>
      <c r="M266">
        <v>-1.3682533960890299E-3</v>
      </c>
      <c r="N266">
        <v>0.99890829208062903</v>
      </c>
      <c r="O266">
        <v>-12.8237931604435</v>
      </c>
      <c r="P266">
        <v>3956.18034322831</v>
      </c>
      <c r="Q266">
        <v>-3.2414581864028602E-3</v>
      </c>
      <c r="R266">
        <v>0.99741369508765498</v>
      </c>
      <c r="T266" t="str">
        <f t="shared" si="16"/>
        <v/>
      </c>
      <c r="U266" t="str">
        <f t="shared" si="17"/>
        <v/>
      </c>
      <c r="V266" t="str">
        <f t="shared" si="18"/>
        <v/>
      </c>
      <c r="W266" t="str">
        <f t="shared" si="19"/>
        <v/>
      </c>
    </row>
    <row r="267" spans="1:23" x14ac:dyDescent="0.25">
      <c r="A267">
        <v>266</v>
      </c>
      <c r="B267" t="s">
        <v>365</v>
      </c>
      <c r="C267">
        <v>-12.746695082472399</v>
      </c>
      <c r="D267">
        <v>3956.1803435361498</v>
      </c>
      <c r="E267">
        <v>-3.2219701771934398E-3</v>
      </c>
      <c r="F267">
        <v>0.99742924418812595</v>
      </c>
      <c r="G267" t="s">
        <v>170</v>
      </c>
      <c r="H267" t="s">
        <v>170</v>
      </c>
      <c r="I267" t="s">
        <v>170</v>
      </c>
      <c r="J267" t="s">
        <v>170</v>
      </c>
      <c r="K267">
        <v>-14.714214779154201</v>
      </c>
      <c r="L267">
        <v>10754.012978307101</v>
      </c>
      <c r="M267">
        <v>-1.3682533960890401E-3</v>
      </c>
      <c r="N267">
        <v>0.99890829208062903</v>
      </c>
      <c r="O267">
        <v>-12.8237931604435</v>
      </c>
      <c r="P267">
        <v>3956.18034322831</v>
      </c>
      <c r="Q267">
        <v>-3.2414581864028602E-3</v>
      </c>
      <c r="R267">
        <v>0.99741369508765498</v>
      </c>
      <c r="T267" t="str">
        <f t="shared" si="16"/>
        <v/>
      </c>
      <c r="U267" t="str">
        <f t="shared" si="17"/>
        <v/>
      </c>
      <c r="V267" t="str">
        <f t="shared" si="18"/>
        <v/>
      </c>
      <c r="W267" t="str">
        <f t="shared" si="19"/>
        <v/>
      </c>
    </row>
    <row r="268" spans="1:23" x14ac:dyDescent="0.25">
      <c r="A268">
        <v>267</v>
      </c>
      <c r="B268" t="s">
        <v>366</v>
      </c>
      <c r="C268">
        <v>-12.746695082472399</v>
      </c>
      <c r="D268">
        <v>3956.1803435361498</v>
      </c>
      <c r="E268">
        <v>-3.2219701771934398E-3</v>
      </c>
      <c r="F268">
        <v>0.99742924418812595</v>
      </c>
      <c r="G268" t="s">
        <v>170</v>
      </c>
      <c r="H268" t="s">
        <v>170</v>
      </c>
      <c r="I268" t="s">
        <v>170</v>
      </c>
      <c r="J268" t="s">
        <v>170</v>
      </c>
      <c r="K268">
        <v>-14.714214779154201</v>
      </c>
      <c r="L268">
        <v>10754.012978307001</v>
      </c>
      <c r="M268">
        <v>-1.3682533960890401E-3</v>
      </c>
      <c r="N268">
        <v>0.99890829208062903</v>
      </c>
      <c r="O268">
        <v>-12.8237931604435</v>
      </c>
      <c r="P268">
        <v>3956.18034322828</v>
      </c>
      <c r="Q268">
        <v>-3.2414581864028801E-3</v>
      </c>
      <c r="R268">
        <v>0.99741369508765498</v>
      </c>
      <c r="T268" t="str">
        <f t="shared" si="16"/>
        <v/>
      </c>
      <c r="U268" t="str">
        <f t="shared" si="17"/>
        <v/>
      </c>
      <c r="V268" t="str">
        <f t="shared" si="18"/>
        <v/>
      </c>
      <c r="W268" t="str">
        <f t="shared" si="19"/>
        <v/>
      </c>
    </row>
    <row r="269" spans="1:23" x14ac:dyDescent="0.25">
      <c r="A269">
        <v>268</v>
      </c>
      <c r="B269" t="s">
        <v>367</v>
      </c>
      <c r="C269">
        <v>-12.746695082472399</v>
      </c>
      <c r="D269">
        <v>3956.1803435361198</v>
      </c>
      <c r="E269">
        <v>-3.2219701771934602E-3</v>
      </c>
      <c r="F269">
        <v>0.99742924418812595</v>
      </c>
      <c r="G269" t="s">
        <v>170</v>
      </c>
      <c r="H269" t="s">
        <v>170</v>
      </c>
      <c r="I269" t="s">
        <v>170</v>
      </c>
      <c r="J269" t="s">
        <v>170</v>
      </c>
      <c r="K269">
        <v>-14.714214779154201</v>
      </c>
      <c r="L269">
        <v>10754.012978307101</v>
      </c>
      <c r="M269">
        <v>-1.3682533960890299E-3</v>
      </c>
      <c r="N269">
        <v>0.99890829208062903</v>
      </c>
      <c r="O269">
        <v>-12.8237931604435</v>
      </c>
      <c r="P269">
        <v>3956.18034322832</v>
      </c>
      <c r="Q269">
        <v>-3.2414581864028502E-3</v>
      </c>
      <c r="R269">
        <v>0.99741369508765498</v>
      </c>
      <c r="T269" t="str">
        <f t="shared" si="16"/>
        <v/>
      </c>
      <c r="U269" t="str">
        <f t="shared" si="17"/>
        <v/>
      </c>
      <c r="V269" t="str">
        <f t="shared" si="18"/>
        <v/>
      </c>
      <c r="W269" t="str">
        <f t="shared" si="19"/>
        <v/>
      </c>
    </row>
    <row r="270" spans="1:23" x14ac:dyDescent="0.25">
      <c r="A270">
        <v>269</v>
      </c>
      <c r="B270" t="s">
        <v>368</v>
      </c>
      <c r="C270">
        <v>-12.746695082472399</v>
      </c>
      <c r="D270">
        <v>3956.1803435361498</v>
      </c>
      <c r="E270">
        <v>-3.2219701771934398E-3</v>
      </c>
      <c r="F270">
        <v>0.99742924418812595</v>
      </c>
      <c r="G270" t="s">
        <v>170</v>
      </c>
      <c r="H270" t="s">
        <v>170</v>
      </c>
      <c r="I270" t="s">
        <v>170</v>
      </c>
      <c r="J270" t="s">
        <v>170</v>
      </c>
      <c r="K270">
        <v>-14.714214779154201</v>
      </c>
      <c r="L270">
        <v>10754.012978307001</v>
      </c>
      <c r="M270">
        <v>-1.3682533960890501E-3</v>
      </c>
      <c r="N270">
        <v>0.99890829208062903</v>
      </c>
      <c r="O270">
        <v>-12.8237931604435</v>
      </c>
      <c r="P270">
        <v>3956.18034322829</v>
      </c>
      <c r="Q270">
        <v>-3.2414581864028701E-3</v>
      </c>
      <c r="R270">
        <v>0.99741369508765498</v>
      </c>
      <c r="T270" t="str">
        <f t="shared" si="16"/>
        <v/>
      </c>
      <c r="U270" t="str">
        <f t="shared" si="17"/>
        <v/>
      </c>
      <c r="V270" t="str">
        <f t="shared" si="18"/>
        <v/>
      </c>
      <c r="W270" t="str">
        <f t="shared" si="19"/>
        <v/>
      </c>
    </row>
    <row r="271" spans="1:23" x14ac:dyDescent="0.25">
      <c r="A271">
        <v>270</v>
      </c>
      <c r="B271" t="s">
        <v>369</v>
      </c>
      <c r="C271">
        <v>-12.746695082472399</v>
      </c>
      <c r="D271">
        <v>3956.1803435361398</v>
      </c>
      <c r="E271">
        <v>-3.2219701771934498E-3</v>
      </c>
      <c r="F271">
        <v>0.99742924418812595</v>
      </c>
      <c r="G271" t="s">
        <v>170</v>
      </c>
      <c r="H271" t="s">
        <v>170</v>
      </c>
      <c r="I271" t="s">
        <v>170</v>
      </c>
      <c r="J271" t="s">
        <v>170</v>
      </c>
      <c r="K271">
        <v>-14.714214779154201</v>
      </c>
      <c r="L271">
        <v>10754.012978307101</v>
      </c>
      <c r="M271">
        <v>-1.3682533960890401E-3</v>
      </c>
      <c r="N271">
        <v>0.99890829208062903</v>
      </c>
      <c r="O271">
        <v>-12.8237931604435</v>
      </c>
      <c r="P271">
        <v>3956.1803432283</v>
      </c>
      <c r="Q271">
        <v>-3.2414581864028602E-3</v>
      </c>
      <c r="R271">
        <v>0.99741369508765498</v>
      </c>
      <c r="T271" t="str">
        <f t="shared" si="16"/>
        <v/>
      </c>
      <c r="U271" t="str">
        <f t="shared" si="17"/>
        <v/>
      </c>
      <c r="V271" t="str">
        <f t="shared" si="18"/>
        <v/>
      </c>
      <c r="W271" t="str">
        <f t="shared" si="19"/>
        <v/>
      </c>
    </row>
    <row r="272" spans="1:23" x14ac:dyDescent="0.25">
      <c r="A272">
        <v>271</v>
      </c>
      <c r="B272" t="s">
        <v>370</v>
      </c>
      <c r="C272">
        <v>-12.746695082472399</v>
      </c>
      <c r="D272">
        <v>3956.1803435361298</v>
      </c>
      <c r="E272">
        <v>-3.2219701771934498E-3</v>
      </c>
      <c r="F272">
        <v>0.99742924418812595</v>
      </c>
      <c r="G272" t="s">
        <v>170</v>
      </c>
      <c r="H272" t="s">
        <v>170</v>
      </c>
      <c r="I272" t="s">
        <v>170</v>
      </c>
      <c r="J272" t="s">
        <v>170</v>
      </c>
      <c r="K272">
        <v>-14.714214779154201</v>
      </c>
      <c r="L272">
        <v>10754.012978307001</v>
      </c>
      <c r="M272">
        <v>-1.3682533960890501E-3</v>
      </c>
      <c r="N272">
        <v>0.99890829208062903</v>
      </c>
      <c r="O272">
        <v>-12.8237931604435</v>
      </c>
      <c r="P272">
        <v>3956.18034322829</v>
      </c>
      <c r="Q272">
        <v>-3.2414581864028701E-3</v>
      </c>
      <c r="R272">
        <v>0.99741369508765498</v>
      </c>
      <c r="T272" t="str">
        <f t="shared" si="16"/>
        <v/>
      </c>
      <c r="U272" t="str">
        <f t="shared" si="17"/>
        <v/>
      </c>
      <c r="V272" t="str">
        <f t="shared" si="18"/>
        <v/>
      </c>
      <c r="W272" t="str">
        <f t="shared" si="19"/>
        <v/>
      </c>
    </row>
    <row r="273" spans="1:23" x14ac:dyDescent="0.25">
      <c r="A273">
        <v>272</v>
      </c>
      <c r="B273" t="s">
        <v>371</v>
      </c>
      <c r="C273">
        <v>-12.746695082472399</v>
      </c>
      <c r="D273">
        <v>3956.1803435361198</v>
      </c>
      <c r="E273">
        <v>-3.2219701771934602E-3</v>
      </c>
      <c r="F273">
        <v>0.99742924418812595</v>
      </c>
      <c r="G273" t="s">
        <v>170</v>
      </c>
      <c r="H273" t="s">
        <v>170</v>
      </c>
      <c r="I273" t="s">
        <v>170</v>
      </c>
      <c r="J273" t="s">
        <v>170</v>
      </c>
      <c r="K273">
        <v>-14.714214779154201</v>
      </c>
      <c r="L273">
        <v>10754.012978307001</v>
      </c>
      <c r="M273">
        <v>-1.3682533960890501E-3</v>
      </c>
      <c r="N273">
        <v>0.99890829208062903</v>
      </c>
      <c r="O273">
        <v>-12.8237931604435</v>
      </c>
      <c r="P273">
        <v>3956.18034322829</v>
      </c>
      <c r="Q273">
        <v>-3.2414581864028701E-3</v>
      </c>
      <c r="R273">
        <v>0.99741369508765498</v>
      </c>
      <c r="T273" t="str">
        <f t="shared" si="16"/>
        <v/>
      </c>
      <c r="U273" t="str">
        <f t="shared" si="17"/>
        <v/>
      </c>
      <c r="V273" t="str">
        <f t="shared" si="18"/>
        <v/>
      </c>
      <c r="W273" t="str">
        <f t="shared" si="19"/>
        <v/>
      </c>
    </row>
    <row r="274" spans="1:23" x14ac:dyDescent="0.25">
      <c r="A274">
        <v>273</v>
      </c>
      <c r="B274" t="s">
        <v>372</v>
      </c>
      <c r="C274">
        <v>-12.746695082472399</v>
      </c>
      <c r="D274">
        <v>3956.1803435361398</v>
      </c>
      <c r="E274">
        <v>-3.2219701771934498E-3</v>
      </c>
      <c r="F274">
        <v>0.99742924418812595</v>
      </c>
      <c r="G274" t="s">
        <v>170</v>
      </c>
      <c r="H274" t="s">
        <v>170</v>
      </c>
      <c r="I274" t="s">
        <v>170</v>
      </c>
      <c r="J274" t="s">
        <v>170</v>
      </c>
      <c r="K274">
        <v>-14.714214779154201</v>
      </c>
      <c r="L274">
        <v>10754.012978307001</v>
      </c>
      <c r="M274">
        <v>-1.3682533960890501E-3</v>
      </c>
      <c r="N274">
        <v>0.99890829208062903</v>
      </c>
      <c r="O274">
        <v>-12.8237931604435</v>
      </c>
      <c r="P274">
        <v>3956.18034322828</v>
      </c>
      <c r="Q274">
        <v>-3.2414581864028801E-3</v>
      </c>
      <c r="R274">
        <v>0.99741369508765498</v>
      </c>
      <c r="T274" t="str">
        <f t="shared" si="16"/>
        <v/>
      </c>
      <c r="U274" t="str">
        <f t="shared" si="17"/>
        <v/>
      </c>
      <c r="V274" t="str">
        <f t="shared" si="18"/>
        <v/>
      </c>
      <c r="W274" t="str">
        <f t="shared" si="19"/>
        <v/>
      </c>
    </row>
    <row r="275" spans="1:23" x14ac:dyDescent="0.25">
      <c r="A275">
        <v>274</v>
      </c>
      <c r="B275" t="s">
        <v>373</v>
      </c>
      <c r="C275">
        <v>-12.746695082472399</v>
      </c>
      <c r="D275">
        <v>3956.1803435361498</v>
      </c>
      <c r="E275">
        <v>-3.2219701771934398E-3</v>
      </c>
      <c r="F275">
        <v>0.99742924418812595</v>
      </c>
      <c r="G275" t="s">
        <v>170</v>
      </c>
      <c r="H275" t="s">
        <v>170</v>
      </c>
      <c r="I275" t="s">
        <v>170</v>
      </c>
      <c r="J275" t="s">
        <v>170</v>
      </c>
      <c r="K275">
        <v>-14.714214779154201</v>
      </c>
      <c r="L275">
        <v>10754.012978307101</v>
      </c>
      <c r="M275">
        <v>-1.3682533960890401E-3</v>
      </c>
      <c r="N275">
        <v>0.99890829208062903</v>
      </c>
      <c r="O275">
        <v>-12.8237931604435</v>
      </c>
      <c r="P275">
        <v>3956.18034322831</v>
      </c>
      <c r="Q275">
        <v>-3.2414581864028602E-3</v>
      </c>
      <c r="R275">
        <v>0.99741369508765498</v>
      </c>
      <c r="T275" t="str">
        <f t="shared" si="16"/>
        <v/>
      </c>
      <c r="U275" t="str">
        <f t="shared" si="17"/>
        <v/>
      </c>
      <c r="V275" t="str">
        <f t="shared" si="18"/>
        <v/>
      </c>
      <c r="W275" t="str">
        <f t="shared" si="19"/>
        <v/>
      </c>
    </row>
    <row r="276" spans="1:23" x14ac:dyDescent="0.25">
      <c r="A276">
        <v>275</v>
      </c>
      <c r="B276" t="s">
        <v>374</v>
      </c>
      <c r="C276">
        <v>-12.746695082472399</v>
      </c>
      <c r="D276">
        <v>3956.1803435361198</v>
      </c>
      <c r="E276">
        <v>-3.2219701771934602E-3</v>
      </c>
      <c r="F276">
        <v>0.99742924418812595</v>
      </c>
      <c r="G276" t="s">
        <v>170</v>
      </c>
      <c r="H276" t="s">
        <v>170</v>
      </c>
      <c r="I276" t="s">
        <v>170</v>
      </c>
      <c r="J276" t="s">
        <v>170</v>
      </c>
      <c r="K276">
        <v>-14.714214779154201</v>
      </c>
      <c r="L276">
        <v>10754.012978307101</v>
      </c>
      <c r="M276">
        <v>-1.3682533960890401E-3</v>
      </c>
      <c r="N276">
        <v>0.99890829208062903</v>
      </c>
      <c r="O276">
        <v>-12.8237931604435</v>
      </c>
      <c r="P276">
        <v>3956.18034322831</v>
      </c>
      <c r="Q276">
        <v>-3.2414581864028602E-3</v>
      </c>
      <c r="R276">
        <v>0.99741369508765498</v>
      </c>
      <c r="T276" t="str">
        <f t="shared" si="16"/>
        <v/>
      </c>
      <c r="U276" t="str">
        <f t="shared" si="17"/>
        <v/>
      </c>
      <c r="V276" t="str">
        <f t="shared" si="18"/>
        <v/>
      </c>
      <c r="W276" t="str">
        <f t="shared" si="19"/>
        <v/>
      </c>
    </row>
    <row r="277" spans="1:23" x14ac:dyDescent="0.25">
      <c r="A277">
        <v>276</v>
      </c>
      <c r="B277" t="s">
        <v>375</v>
      </c>
      <c r="C277">
        <v>-12.746695082472399</v>
      </c>
      <c r="D277">
        <v>3956.1803435361398</v>
      </c>
      <c r="E277">
        <v>-3.2219701771934498E-3</v>
      </c>
      <c r="F277">
        <v>0.99742924418812595</v>
      </c>
      <c r="G277" t="s">
        <v>170</v>
      </c>
      <c r="H277" t="s">
        <v>170</v>
      </c>
      <c r="I277" t="s">
        <v>170</v>
      </c>
      <c r="J277" t="s">
        <v>170</v>
      </c>
      <c r="K277">
        <v>-14.714214779154201</v>
      </c>
      <c r="L277">
        <v>10754.012978307101</v>
      </c>
      <c r="M277">
        <v>-1.3682533960890401E-3</v>
      </c>
      <c r="N277">
        <v>0.99890829208062903</v>
      </c>
      <c r="O277">
        <v>-12.8237931604435</v>
      </c>
      <c r="P277">
        <v>3956.1803432283</v>
      </c>
      <c r="Q277">
        <v>-3.2414581864028602E-3</v>
      </c>
      <c r="R277">
        <v>0.99741369508765498</v>
      </c>
      <c r="T277" t="str">
        <f t="shared" si="16"/>
        <v/>
      </c>
      <c r="U277" t="str">
        <f t="shared" si="17"/>
        <v/>
      </c>
      <c r="V277" t="str">
        <f t="shared" si="18"/>
        <v/>
      </c>
      <c r="W277" t="str">
        <f t="shared" si="19"/>
        <v/>
      </c>
    </row>
    <row r="278" spans="1:23" x14ac:dyDescent="0.25">
      <c r="A278">
        <v>277</v>
      </c>
      <c r="B278" t="s">
        <v>376</v>
      </c>
      <c r="C278">
        <v>-12.746695082472399</v>
      </c>
      <c r="D278">
        <v>3956.1803435361498</v>
      </c>
      <c r="E278">
        <v>-3.2219701771934398E-3</v>
      </c>
      <c r="F278">
        <v>0.99742924418812595</v>
      </c>
      <c r="G278" t="s">
        <v>170</v>
      </c>
      <c r="H278" t="s">
        <v>170</v>
      </c>
      <c r="I278" t="s">
        <v>170</v>
      </c>
      <c r="J278" t="s">
        <v>170</v>
      </c>
      <c r="K278">
        <v>-14.714214779154201</v>
      </c>
      <c r="L278">
        <v>10754.012978307101</v>
      </c>
      <c r="M278">
        <v>-1.3682533960890401E-3</v>
      </c>
      <c r="N278">
        <v>0.99890829208062903</v>
      </c>
      <c r="O278">
        <v>-12.8237931604435</v>
      </c>
      <c r="P278">
        <v>3956.18034322832</v>
      </c>
      <c r="Q278">
        <v>-3.2414581864028502E-3</v>
      </c>
      <c r="R278">
        <v>0.99741369508765498</v>
      </c>
      <c r="T278" t="str">
        <f t="shared" si="16"/>
        <v/>
      </c>
      <c r="U278" t="str">
        <f t="shared" si="17"/>
        <v/>
      </c>
      <c r="V278" t="str">
        <f t="shared" si="18"/>
        <v/>
      </c>
      <c r="W278" t="str">
        <f t="shared" si="19"/>
        <v/>
      </c>
    </row>
    <row r="279" spans="1:23" x14ac:dyDescent="0.25">
      <c r="A279">
        <v>278</v>
      </c>
      <c r="B279" t="s">
        <v>377</v>
      </c>
      <c r="C279">
        <v>-12.746695082472399</v>
      </c>
      <c r="D279">
        <v>3956.1803435361298</v>
      </c>
      <c r="E279">
        <v>-3.2219701771934602E-3</v>
      </c>
      <c r="F279">
        <v>0.99742924418812595</v>
      </c>
      <c r="G279" t="s">
        <v>170</v>
      </c>
      <c r="H279" t="s">
        <v>170</v>
      </c>
      <c r="I279" t="s">
        <v>170</v>
      </c>
      <c r="J279" t="s">
        <v>170</v>
      </c>
      <c r="K279">
        <v>-14.714214779154201</v>
      </c>
      <c r="L279">
        <v>10754.012978307101</v>
      </c>
      <c r="M279">
        <v>-1.3682533960890401E-3</v>
      </c>
      <c r="N279">
        <v>0.99890829208062903</v>
      </c>
      <c r="O279">
        <v>-12.8237931604435</v>
      </c>
      <c r="P279">
        <v>3956.1803432283</v>
      </c>
      <c r="Q279">
        <v>-3.2414581864028602E-3</v>
      </c>
      <c r="R279">
        <v>0.99741369508765498</v>
      </c>
      <c r="T279" t="str">
        <f t="shared" si="16"/>
        <v/>
      </c>
      <c r="U279" t="str">
        <f t="shared" si="17"/>
        <v/>
      </c>
      <c r="V279" t="str">
        <f t="shared" si="18"/>
        <v/>
      </c>
      <c r="W279" t="str">
        <f t="shared" si="19"/>
        <v/>
      </c>
    </row>
    <row r="280" spans="1:23" x14ac:dyDescent="0.25">
      <c r="A280">
        <v>279</v>
      </c>
      <c r="B280" t="s">
        <v>378</v>
      </c>
      <c r="C280">
        <v>-12.746695082472399</v>
      </c>
      <c r="D280">
        <v>3956.1803435361498</v>
      </c>
      <c r="E280">
        <v>-3.2219701771934398E-3</v>
      </c>
      <c r="F280">
        <v>0.99742924418812595</v>
      </c>
      <c r="G280" t="s">
        <v>170</v>
      </c>
      <c r="H280" t="s">
        <v>170</v>
      </c>
      <c r="I280" t="s">
        <v>170</v>
      </c>
      <c r="J280" t="s">
        <v>170</v>
      </c>
      <c r="K280">
        <v>-14.714214779154201</v>
      </c>
      <c r="L280">
        <v>10754.012978307101</v>
      </c>
      <c r="M280">
        <v>-1.3682533960890401E-3</v>
      </c>
      <c r="N280">
        <v>0.99890829208062903</v>
      </c>
      <c r="O280">
        <v>-12.8237931604435</v>
      </c>
      <c r="P280">
        <v>3956.18034322829</v>
      </c>
      <c r="Q280">
        <v>-3.2414581864028701E-3</v>
      </c>
      <c r="R280">
        <v>0.99741369508765498</v>
      </c>
      <c r="T280" t="str">
        <f t="shared" si="16"/>
        <v/>
      </c>
      <c r="U280" t="str">
        <f t="shared" si="17"/>
        <v/>
      </c>
      <c r="V280" t="str">
        <f t="shared" si="18"/>
        <v/>
      </c>
      <c r="W280" t="str">
        <f t="shared" si="19"/>
        <v/>
      </c>
    </row>
    <row r="281" spans="1:23" x14ac:dyDescent="0.25">
      <c r="A281">
        <v>280</v>
      </c>
      <c r="B281" t="s">
        <v>379</v>
      </c>
      <c r="C281">
        <v>-12.746695082472399</v>
      </c>
      <c r="D281">
        <v>3956.1803435361498</v>
      </c>
      <c r="E281">
        <v>-3.2219701771934398E-3</v>
      </c>
      <c r="F281">
        <v>0.99742924418812595</v>
      </c>
      <c r="G281" t="s">
        <v>170</v>
      </c>
      <c r="H281" t="s">
        <v>170</v>
      </c>
      <c r="I281" t="s">
        <v>170</v>
      </c>
      <c r="J281" t="s">
        <v>170</v>
      </c>
      <c r="K281">
        <v>-14.714214779154201</v>
      </c>
      <c r="L281">
        <v>10754.012978307101</v>
      </c>
      <c r="M281">
        <v>-1.3682533960890401E-3</v>
      </c>
      <c r="N281">
        <v>0.99890829208062903</v>
      </c>
      <c r="O281">
        <v>-12.8237931604435</v>
      </c>
      <c r="P281">
        <v>3956.18034322831</v>
      </c>
      <c r="Q281">
        <v>-3.2414581864028602E-3</v>
      </c>
      <c r="R281">
        <v>0.99741369508765498</v>
      </c>
      <c r="T281" t="str">
        <f t="shared" si="16"/>
        <v/>
      </c>
      <c r="U281" t="str">
        <f t="shared" si="17"/>
        <v/>
      </c>
      <c r="V281" t="str">
        <f t="shared" si="18"/>
        <v/>
      </c>
      <c r="W281" t="str">
        <f t="shared" si="19"/>
        <v/>
      </c>
    </row>
    <row r="282" spans="1:23" x14ac:dyDescent="0.25">
      <c r="A282">
        <v>281</v>
      </c>
      <c r="B282" t="s">
        <v>380</v>
      </c>
      <c r="C282">
        <v>-12.746695082472399</v>
      </c>
      <c r="D282">
        <v>3956.1803435361498</v>
      </c>
      <c r="E282">
        <v>-3.2219701771934398E-3</v>
      </c>
      <c r="F282">
        <v>0.99742924418812595</v>
      </c>
      <c r="G282" t="s">
        <v>170</v>
      </c>
      <c r="H282" t="s">
        <v>170</v>
      </c>
      <c r="I282" t="s">
        <v>170</v>
      </c>
      <c r="J282" t="s">
        <v>170</v>
      </c>
      <c r="K282">
        <v>-14.714214779154201</v>
      </c>
      <c r="L282">
        <v>10754.012978307101</v>
      </c>
      <c r="M282">
        <v>-1.3682533960890401E-3</v>
      </c>
      <c r="N282">
        <v>0.99890829208062903</v>
      </c>
      <c r="O282">
        <v>-12.8237931604435</v>
      </c>
      <c r="P282">
        <v>3956.18034322832</v>
      </c>
      <c r="Q282">
        <v>-3.2414581864028502E-3</v>
      </c>
      <c r="R282">
        <v>0.99741369508765498</v>
      </c>
      <c r="T282" t="str">
        <f t="shared" si="16"/>
        <v/>
      </c>
      <c r="U282" t="str">
        <f t="shared" si="17"/>
        <v/>
      </c>
      <c r="V282" t="str">
        <f t="shared" si="18"/>
        <v/>
      </c>
      <c r="W282" t="str">
        <f t="shared" si="19"/>
        <v/>
      </c>
    </row>
    <row r="283" spans="1:23" x14ac:dyDescent="0.25">
      <c r="A283">
        <v>282</v>
      </c>
      <c r="B283" t="s">
        <v>381</v>
      </c>
      <c r="C283">
        <v>-12.746695082472399</v>
      </c>
      <c r="D283">
        <v>3956.1803435361498</v>
      </c>
      <c r="E283">
        <v>-3.2219701771934398E-3</v>
      </c>
      <c r="F283">
        <v>0.99742924418812595</v>
      </c>
      <c r="G283" t="s">
        <v>170</v>
      </c>
      <c r="H283" t="s">
        <v>170</v>
      </c>
      <c r="I283" t="s">
        <v>170</v>
      </c>
      <c r="J283" t="s">
        <v>170</v>
      </c>
      <c r="K283">
        <v>-14.714214779154201</v>
      </c>
      <c r="L283">
        <v>10754.012978307101</v>
      </c>
      <c r="M283">
        <v>-1.3682533960890401E-3</v>
      </c>
      <c r="N283">
        <v>0.99890829208062903</v>
      </c>
      <c r="O283">
        <v>-12.8237931604435</v>
      </c>
      <c r="P283">
        <v>3956.18034322832</v>
      </c>
      <c r="Q283">
        <v>-3.2414581864028502E-3</v>
      </c>
      <c r="R283">
        <v>0.99741369508765498</v>
      </c>
      <c r="T283" t="str">
        <f t="shared" si="16"/>
        <v/>
      </c>
      <c r="U283" t="str">
        <f t="shared" si="17"/>
        <v/>
      </c>
      <c r="V283" t="str">
        <f t="shared" si="18"/>
        <v/>
      </c>
      <c r="W283" t="str">
        <f t="shared" si="19"/>
        <v/>
      </c>
    </row>
    <row r="284" spans="1:23" x14ac:dyDescent="0.25">
      <c r="A284">
        <v>283</v>
      </c>
      <c r="B284" t="s">
        <v>382</v>
      </c>
      <c r="C284">
        <v>-12.746695082472399</v>
      </c>
      <c r="D284">
        <v>3956.1803435361198</v>
      </c>
      <c r="E284">
        <v>-3.2219701771934602E-3</v>
      </c>
      <c r="F284">
        <v>0.99742924418812595</v>
      </c>
      <c r="G284" t="s">
        <v>170</v>
      </c>
      <c r="H284" t="s">
        <v>170</v>
      </c>
      <c r="I284" t="s">
        <v>170</v>
      </c>
      <c r="J284" t="s">
        <v>170</v>
      </c>
      <c r="K284">
        <v>-14.714214779154201</v>
      </c>
      <c r="L284">
        <v>10754.012978307001</v>
      </c>
      <c r="M284">
        <v>-1.3682533960890501E-3</v>
      </c>
      <c r="N284">
        <v>0.99890829208062903</v>
      </c>
      <c r="O284">
        <v>-12.8237931604435</v>
      </c>
      <c r="P284">
        <v>3956.18034322831</v>
      </c>
      <c r="Q284">
        <v>-3.2414581864028602E-3</v>
      </c>
      <c r="R284">
        <v>0.99741369508765498</v>
      </c>
      <c r="T284" t="str">
        <f t="shared" si="16"/>
        <v/>
      </c>
      <c r="U284" t="str">
        <f t="shared" si="17"/>
        <v/>
      </c>
      <c r="V284" t="str">
        <f t="shared" si="18"/>
        <v/>
      </c>
      <c r="W284" t="str">
        <f t="shared" si="19"/>
        <v/>
      </c>
    </row>
    <row r="285" spans="1:23" x14ac:dyDescent="0.25">
      <c r="A285">
        <v>284</v>
      </c>
      <c r="B285" t="s">
        <v>383</v>
      </c>
      <c r="C285">
        <v>-12.7466950824723</v>
      </c>
      <c r="D285">
        <v>3956.1803435361098</v>
      </c>
      <c r="E285">
        <v>-3.2219701771934602E-3</v>
      </c>
      <c r="F285">
        <v>0.99742924418812595</v>
      </c>
      <c r="G285" t="s">
        <v>170</v>
      </c>
      <c r="H285" t="s">
        <v>170</v>
      </c>
      <c r="I285" t="s">
        <v>170</v>
      </c>
      <c r="J285" t="s">
        <v>170</v>
      </c>
      <c r="K285">
        <v>-14.714214779154201</v>
      </c>
      <c r="L285">
        <v>10754.012978307101</v>
      </c>
      <c r="M285">
        <v>-1.3682533960890401E-3</v>
      </c>
      <c r="N285">
        <v>0.99890829208062903</v>
      </c>
      <c r="O285">
        <v>-12.8237931604435</v>
      </c>
      <c r="P285">
        <v>3956.18034322834</v>
      </c>
      <c r="Q285">
        <v>-3.2414581864028398E-3</v>
      </c>
      <c r="R285">
        <v>0.99741369508765498</v>
      </c>
      <c r="T285" t="str">
        <f t="shared" si="16"/>
        <v/>
      </c>
      <c r="U285" t="str">
        <f t="shared" si="17"/>
        <v/>
      </c>
      <c r="V285" t="str">
        <f t="shared" si="18"/>
        <v/>
      </c>
      <c r="W285" t="str">
        <f t="shared" si="19"/>
        <v/>
      </c>
    </row>
    <row r="286" spans="1:23" x14ac:dyDescent="0.25">
      <c r="A286">
        <v>285</v>
      </c>
      <c r="B286" t="s">
        <v>384</v>
      </c>
      <c r="C286">
        <v>-12.746695082472399</v>
      </c>
      <c r="D286">
        <v>3956.1803435361398</v>
      </c>
      <c r="E286">
        <v>-3.2219701771934498E-3</v>
      </c>
      <c r="F286">
        <v>0.99742924418812595</v>
      </c>
      <c r="G286" t="s">
        <v>170</v>
      </c>
      <c r="H286" t="s">
        <v>170</v>
      </c>
      <c r="I286" t="s">
        <v>170</v>
      </c>
      <c r="J286" t="s">
        <v>170</v>
      </c>
      <c r="K286">
        <v>-14.714214779154201</v>
      </c>
      <c r="L286">
        <v>10754.012978307001</v>
      </c>
      <c r="M286">
        <v>-1.3682533960890401E-3</v>
      </c>
      <c r="N286">
        <v>0.99890829208062903</v>
      </c>
      <c r="O286">
        <v>-12.8237931604435</v>
      </c>
      <c r="P286">
        <v>3956.18034322831</v>
      </c>
      <c r="Q286">
        <v>-3.2414581864028602E-3</v>
      </c>
      <c r="R286">
        <v>0.99741369508765498</v>
      </c>
      <c r="T286" t="str">
        <f t="shared" si="16"/>
        <v/>
      </c>
      <c r="U286" t="str">
        <f t="shared" si="17"/>
        <v/>
      </c>
      <c r="V286" t="str">
        <f t="shared" si="18"/>
        <v/>
      </c>
      <c r="W286" t="str">
        <f t="shared" si="19"/>
        <v/>
      </c>
    </row>
    <row r="287" spans="1:23" x14ac:dyDescent="0.25">
      <c r="A287">
        <v>286</v>
      </c>
      <c r="B287" t="s">
        <v>385</v>
      </c>
      <c r="C287">
        <v>-12.746695082472399</v>
      </c>
      <c r="D287">
        <v>3956.1803435361398</v>
      </c>
      <c r="E287">
        <v>-3.2219701771934498E-3</v>
      </c>
      <c r="F287">
        <v>0.99742924418812595</v>
      </c>
      <c r="G287" t="s">
        <v>170</v>
      </c>
      <c r="H287" t="s">
        <v>170</v>
      </c>
      <c r="I287" t="s">
        <v>170</v>
      </c>
      <c r="J287" t="s">
        <v>170</v>
      </c>
      <c r="K287">
        <v>-14.714214779154201</v>
      </c>
      <c r="L287">
        <v>10754.012978307101</v>
      </c>
      <c r="M287">
        <v>-1.3682533960890401E-3</v>
      </c>
      <c r="N287">
        <v>0.99890829208062903</v>
      </c>
      <c r="O287">
        <v>-12.8237931604435</v>
      </c>
      <c r="P287">
        <v>3956.1803432283</v>
      </c>
      <c r="Q287">
        <v>-3.2414581864028602E-3</v>
      </c>
      <c r="R287">
        <v>0.99741369508765498</v>
      </c>
      <c r="T287" t="str">
        <f t="shared" si="16"/>
        <v/>
      </c>
      <c r="U287" t="str">
        <f t="shared" si="17"/>
        <v/>
      </c>
      <c r="V287" t="str">
        <f t="shared" si="18"/>
        <v/>
      </c>
      <c r="W287" t="str">
        <f t="shared" si="19"/>
        <v/>
      </c>
    </row>
    <row r="288" spans="1:23" x14ac:dyDescent="0.25">
      <c r="A288">
        <v>287</v>
      </c>
      <c r="B288" t="s">
        <v>386</v>
      </c>
      <c r="C288">
        <v>-12.746695082472399</v>
      </c>
      <c r="D288">
        <v>3956.1803435361398</v>
      </c>
      <c r="E288">
        <v>-3.2219701771934498E-3</v>
      </c>
      <c r="F288">
        <v>0.99742924418812595</v>
      </c>
      <c r="G288" t="s">
        <v>170</v>
      </c>
      <c r="H288" t="s">
        <v>170</v>
      </c>
      <c r="I288" t="s">
        <v>170</v>
      </c>
      <c r="J288" t="s">
        <v>170</v>
      </c>
      <c r="K288">
        <v>-14.714214779154201</v>
      </c>
      <c r="L288">
        <v>10754.012978307101</v>
      </c>
      <c r="M288">
        <v>-1.3682533960890401E-3</v>
      </c>
      <c r="N288">
        <v>0.99890829208062903</v>
      </c>
      <c r="O288">
        <v>-12.8237931604435</v>
      </c>
      <c r="P288">
        <v>3956.18034322832</v>
      </c>
      <c r="Q288">
        <v>-3.2414581864028502E-3</v>
      </c>
      <c r="R288">
        <v>0.99741369508765498</v>
      </c>
      <c r="T288" t="str">
        <f t="shared" si="16"/>
        <v/>
      </c>
      <c r="U288" t="str">
        <f t="shared" si="17"/>
        <v/>
      </c>
      <c r="V288" t="str">
        <f t="shared" si="18"/>
        <v/>
      </c>
      <c r="W288" t="str">
        <f t="shared" si="19"/>
        <v/>
      </c>
    </row>
    <row r="289" spans="1:23" x14ac:dyDescent="0.25">
      <c r="A289">
        <v>288</v>
      </c>
      <c r="B289" t="s">
        <v>387</v>
      </c>
      <c r="C289">
        <v>-12.746695082472399</v>
      </c>
      <c r="D289">
        <v>3956.1803435361198</v>
      </c>
      <c r="E289">
        <v>-3.2219701771934602E-3</v>
      </c>
      <c r="F289">
        <v>0.99742924418812595</v>
      </c>
      <c r="G289" t="s">
        <v>170</v>
      </c>
      <c r="H289" t="s">
        <v>170</v>
      </c>
      <c r="I289" t="s">
        <v>170</v>
      </c>
      <c r="J289" t="s">
        <v>170</v>
      </c>
      <c r="K289">
        <v>-14.714214779154201</v>
      </c>
      <c r="L289">
        <v>10754.012978307101</v>
      </c>
      <c r="M289">
        <v>-1.3682533960890401E-3</v>
      </c>
      <c r="N289">
        <v>0.99890829208062903</v>
      </c>
      <c r="O289">
        <v>-12.8237931604435</v>
      </c>
      <c r="P289">
        <v>3956.18034322829</v>
      </c>
      <c r="Q289">
        <v>-3.2414581864028701E-3</v>
      </c>
      <c r="R289">
        <v>0.99741369508765498</v>
      </c>
      <c r="T289" t="str">
        <f t="shared" si="16"/>
        <v/>
      </c>
      <c r="U289" t="str">
        <f t="shared" si="17"/>
        <v/>
      </c>
      <c r="V289" t="str">
        <f t="shared" si="18"/>
        <v/>
      </c>
      <c r="W289" t="str">
        <f t="shared" si="19"/>
        <v/>
      </c>
    </row>
    <row r="290" spans="1:23" x14ac:dyDescent="0.25">
      <c r="A290">
        <v>289</v>
      </c>
      <c r="B290" t="s">
        <v>388</v>
      </c>
      <c r="C290">
        <v>-12.746695082472399</v>
      </c>
      <c r="D290">
        <v>3956.1803435361398</v>
      </c>
      <c r="E290">
        <v>-3.2219701771934498E-3</v>
      </c>
      <c r="F290">
        <v>0.99742924418812595</v>
      </c>
      <c r="G290" t="s">
        <v>170</v>
      </c>
      <c r="H290" t="s">
        <v>170</v>
      </c>
      <c r="I290" t="s">
        <v>170</v>
      </c>
      <c r="J290" t="s">
        <v>170</v>
      </c>
      <c r="K290">
        <v>-14.714214779154201</v>
      </c>
      <c r="L290">
        <v>10754.012978307101</v>
      </c>
      <c r="M290">
        <v>-1.3682533960890401E-3</v>
      </c>
      <c r="N290">
        <v>0.99890829208062903</v>
      </c>
      <c r="O290">
        <v>-12.8237931604435</v>
      </c>
      <c r="P290">
        <v>3956.1803432283</v>
      </c>
      <c r="Q290">
        <v>-3.2414581864028701E-3</v>
      </c>
      <c r="R290">
        <v>0.99741369508765498</v>
      </c>
      <c r="T290" t="str">
        <f t="shared" si="16"/>
        <v/>
      </c>
      <c r="U290" t="str">
        <f t="shared" si="17"/>
        <v/>
      </c>
      <c r="V290" t="str">
        <f t="shared" si="18"/>
        <v/>
      </c>
      <c r="W290" t="str">
        <f t="shared" si="19"/>
        <v/>
      </c>
    </row>
    <row r="291" spans="1:23" x14ac:dyDescent="0.25">
      <c r="A291">
        <v>290</v>
      </c>
      <c r="B291" t="s">
        <v>389</v>
      </c>
      <c r="C291">
        <v>-12.746695082472399</v>
      </c>
      <c r="D291">
        <v>3956.1803435361298</v>
      </c>
      <c r="E291">
        <v>-3.2219701771934498E-3</v>
      </c>
      <c r="F291">
        <v>0.99742924418812595</v>
      </c>
      <c r="G291" t="s">
        <v>170</v>
      </c>
      <c r="H291" t="s">
        <v>170</v>
      </c>
      <c r="I291" t="s">
        <v>170</v>
      </c>
      <c r="J291" t="s">
        <v>170</v>
      </c>
      <c r="K291">
        <v>-14.714214779154201</v>
      </c>
      <c r="L291">
        <v>10754.012978307101</v>
      </c>
      <c r="M291">
        <v>-1.3682533960890401E-3</v>
      </c>
      <c r="N291">
        <v>0.99890829208062903</v>
      </c>
      <c r="O291">
        <v>-12.8237931604435</v>
      </c>
      <c r="P291">
        <v>3956.18034322834</v>
      </c>
      <c r="Q291">
        <v>-3.2414581864028398E-3</v>
      </c>
      <c r="R291">
        <v>0.99741369508765498</v>
      </c>
      <c r="T291" t="str">
        <f t="shared" si="16"/>
        <v/>
      </c>
      <c r="U291" t="str">
        <f t="shared" si="17"/>
        <v/>
      </c>
      <c r="V291" t="str">
        <f t="shared" si="18"/>
        <v/>
      </c>
      <c r="W291" t="str">
        <f t="shared" si="19"/>
        <v/>
      </c>
    </row>
    <row r="292" spans="1:23" x14ac:dyDescent="0.25">
      <c r="A292">
        <v>291</v>
      </c>
      <c r="B292" t="s">
        <v>390</v>
      </c>
      <c r="C292">
        <v>-12.746695082472399</v>
      </c>
      <c r="D292">
        <v>3956.1803435361398</v>
      </c>
      <c r="E292">
        <v>-3.2219701771934498E-3</v>
      </c>
      <c r="F292">
        <v>0.99742924418812595</v>
      </c>
      <c r="G292" t="s">
        <v>170</v>
      </c>
      <c r="H292" t="s">
        <v>170</v>
      </c>
      <c r="I292" t="s">
        <v>170</v>
      </c>
      <c r="J292" t="s">
        <v>170</v>
      </c>
      <c r="K292">
        <v>-14.714214779154201</v>
      </c>
      <c r="L292">
        <v>10754.012978307001</v>
      </c>
      <c r="M292">
        <v>-1.3682533960890401E-3</v>
      </c>
      <c r="N292">
        <v>0.99890829208062903</v>
      </c>
      <c r="O292">
        <v>-12.8237931604435</v>
      </c>
      <c r="P292">
        <v>3956.18034322835</v>
      </c>
      <c r="Q292">
        <v>-3.2414581864028298E-3</v>
      </c>
      <c r="R292">
        <v>0.99741369508765498</v>
      </c>
      <c r="T292" t="str">
        <f t="shared" si="16"/>
        <v/>
      </c>
      <c r="U292" t="str">
        <f t="shared" si="17"/>
        <v/>
      </c>
      <c r="V292" t="str">
        <f t="shared" si="18"/>
        <v/>
      </c>
      <c r="W292" t="str">
        <f t="shared" si="19"/>
        <v/>
      </c>
    </row>
    <row r="293" spans="1:23" x14ac:dyDescent="0.25">
      <c r="A293">
        <v>292</v>
      </c>
      <c r="B293" t="s">
        <v>391</v>
      </c>
      <c r="C293">
        <v>-12.746695082472399</v>
      </c>
      <c r="D293">
        <v>3956.1803435361398</v>
      </c>
      <c r="E293">
        <v>-3.2219701771934398E-3</v>
      </c>
      <c r="F293">
        <v>0.99742924418812595</v>
      </c>
      <c r="G293" t="s">
        <v>170</v>
      </c>
      <c r="H293" t="s">
        <v>170</v>
      </c>
      <c r="I293" t="s">
        <v>170</v>
      </c>
      <c r="J293" t="s">
        <v>170</v>
      </c>
      <c r="K293">
        <v>-14.7142147791543</v>
      </c>
      <c r="L293">
        <v>10754.012978307201</v>
      </c>
      <c r="M293">
        <v>-1.3682533960890299E-3</v>
      </c>
      <c r="N293">
        <v>0.99890829208062903</v>
      </c>
      <c r="O293">
        <v>-12.8237931604435</v>
      </c>
      <c r="P293">
        <v>3956.18034322832</v>
      </c>
      <c r="Q293">
        <v>-3.2414581864028502E-3</v>
      </c>
      <c r="R293">
        <v>0.99741369508765498</v>
      </c>
      <c r="T293" t="str">
        <f t="shared" si="16"/>
        <v/>
      </c>
      <c r="U293" t="str">
        <f t="shared" si="17"/>
        <v/>
      </c>
      <c r="V293" t="str">
        <f t="shared" si="18"/>
        <v/>
      </c>
      <c r="W293" t="str">
        <f t="shared" si="19"/>
        <v/>
      </c>
    </row>
    <row r="294" spans="1:23" x14ac:dyDescent="0.25">
      <c r="A294">
        <v>293</v>
      </c>
      <c r="B294" t="s">
        <v>392</v>
      </c>
      <c r="C294">
        <v>-12.746695082472399</v>
      </c>
      <c r="D294">
        <v>3956.1803435361498</v>
      </c>
      <c r="E294">
        <v>-3.2219701771934398E-3</v>
      </c>
      <c r="F294">
        <v>0.99742924418812595</v>
      </c>
      <c r="G294" t="s">
        <v>170</v>
      </c>
      <c r="H294" t="s">
        <v>170</v>
      </c>
      <c r="I294" t="s">
        <v>170</v>
      </c>
      <c r="J294" t="s">
        <v>170</v>
      </c>
      <c r="K294">
        <v>-14.714214779154201</v>
      </c>
      <c r="L294">
        <v>10754.012978307001</v>
      </c>
      <c r="M294">
        <v>-1.3682533960890501E-3</v>
      </c>
      <c r="N294">
        <v>0.99890829208062903</v>
      </c>
      <c r="O294">
        <v>-12.8237931604435</v>
      </c>
      <c r="P294">
        <v>3956.18034322834</v>
      </c>
      <c r="Q294">
        <v>-3.2414581864028398E-3</v>
      </c>
      <c r="R294">
        <v>0.99741369508765498</v>
      </c>
      <c r="T294" t="str">
        <f t="shared" si="16"/>
        <v/>
      </c>
      <c r="U294" t="str">
        <f t="shared" si="17"/>
        <v/>
      </c>
      <c r="V294" t="str">
        <f t="shared" si="18"/>
        <v/>
      </c>
      <c r="W294" t="str">
        <f t="shared" si="19"/>
        <v/>
      </c>
    </row>
    <row r="295" spans="1:23" x14ac:dyDescent="0.25">
      <c r="A295">
        <v>294</v>
      </c>
      <c r="B295" t="s">
        <v>393</v>
      </c>
      <c r="C295">
        <v>-12.746695082472399</v>
      </c>
      <c r="D295">
        <v>3956.1803435361599</v>
      </c>
      <c r="E295">
        <v>-3.2219701771934298E-3</v>
      </c>
      <c r="F295">
        <v>0.99742924418812595</v>
      </c>
      <c r="G295" t="s">
        <v>170</v>
      </c>
      <c r="H295" t="s">
        <v>170</v>
      </c>
      <c r="I295" t="s">
        <v>170</v>
      </c>
      <c r="J295" t="s">
        <v>170</v>
      </c>
      <c r="K295">
        <v>-14.714214779154201</v>
      </c>
      <c r="L295">
        <v>10754.012978307001</v>
      </c>
      <c r="M295">
        <v>-1.3682533960890401E-3</v>
      </c>
      <c r="N295">
        <v>0.99890829208062903</v>
      </c>
      <c r="O295">
        <v>-12.8237931604435</v>
      </c>
      <c r="P295">
        <v>3956.18034322832</v>
      </c>
      <c r="Q295">
        <v>-3.2414581864028502E-3</v>
      </c>
      <c r="R295">
        <v>0.99741369508765498</v>
      </c>
      <c r="T295" t="str">
        <f t="shared" si="16"/>
        <v/>
      </c>
      <c r="U295" t="str">
        <f t="shared" si="17"/>
        <v/>
      </c>
      <c r="V295" t="str">
        <f t="shared" si="18"/>
        <v/>
      </c>
      <c r="W295" t="str">
        <f t="shared" si="19"/>
        <v/>
      </c>
    </row>
    <row r="296" spans="1:23" x14ac:dyDescent="0.25">
      <c r="A296">
        <v>295</v>
      </c>
      <c r="B296" t="s">
        <v>394</v>
      </c>
      <c r="C296">
        <v>-12.746695082472399</v>
      </c>
      <c r="D296">
        <v>3956.1803435361599</v>
      </c>
      <c r="E296">
        <v>-3.2219701771934398E-3</v>
      </c>
      <c r="F296">
        <v>0.99742924418812595</v>
      </c>
      <c r="G296" t="s">
        <v>170</v>
      </c>
      <c r="H296" t="s">
        <v>170</v>
      </c>
      <c r="I296" t="s">
        <v>170</v>
      </c>
      <c r="J296" t="s">
        <v>170</v>
      </c>
      <c r="K296">
        <v>-14.714214779154201</v>
      </c>
      <c r="L296">
        <v>10754.012978307001</v>
      </c>
      <c r="M296">
        <v>-1.3682533960890401E-3</v>
      </c>
      <c r="N296">
        <v>0.99890829208062903</v>
      </c>
      <c r="O296">
        <v>-12.8237931604435</v>
      </c>
      <c r="P296">
        <v>3956.1803432283</v>
      </c>
      <c r="Q296">
        <v>-3.2414581864028701E-3</v>
      </c>
      <c r="R296">
        <v>0.99741369508765498</v>
      </c>
      <c r="T296" t="str">
        <f t="shared" si="16"/>
        <v/>
      </c>
      <c r="U296" t="str">
        <f t="shared" si="17"/>
        <v/>
      </c>
      <c r="V296" t="str">
        <f t="shared" si="18"/>
        <v/>
      </c>
      <c r="W296" t="str">
        <f t="shared" si="19"/>
        <v/>
      </c>
    </row>
    <row r="297" spans="1:23" x14ac:dyDescent="0.25">
      <c r="A297">
        <v>296</v>
      </c>
      <c r="B297" t="s">
        <v>395</v>
      </c>
      <c r="C297">
        <v>-12.746695082472399</v>
      </c>
      <c r="D297">
        <v>3956.1803435361599</v>
      </c>
      <c r="E297">
        <v>-3.2219701771934398E-3</v>
      </c>
      <c r="F297">
        <v>0.99742924418812595</v>
      </c>
      <c r="G297" t="s">
        <v>170</v>
      </c>
      <c r="H297" t="s">
        <v>170</v>
      </c>
      <c r="I297" t="s">
        <v>170</v>
      </c>
      <c r="J297" t="s">
        <v>170</v>
      </c>
      <c r="K297">
        <v>-14.714214779154201</v>
      </c>
      <c r="L297">
        <v>10754.012978307101</v>
      </c>
      <c r="M297">
        <v>-1.3682533960890401E-3</v>
      </c>
      <c r="N297">
        <v>0.99890829208062903</v>
      </c>
      <c r="O297">
        <v>-12.8237931604435</v>
      </c>
      <c r="P297">
        <v>3956.18034322837</v>
      </c>
      <c r="Q297">
        <v>-3.2414581864028198E-3</v>
      </c>
      <c r="R297">
        <v>0.99741369508765498</v>
      </c>
      <c r="T297" t="str">
        <f t="shared" si="16"/>
        <v/>
      </c>
      <c r="U297" t="str">
        <f t="shared" si="17"/>
        <v/>
      </c>
      <c r="V297" t="str">
        <f t="shared" si="18"/>
        <v/>
      </c>
      <c r="W297" t="str">
        <f t="shared" si="19"/>
        <v/>
      </c>
    </row>
    <row r="298" spans="1:23" x14ac:dyDescent="0.25">
      <c r="A298">
        <v>297</v>
      </c>
      <c r="B298" t="s">
        <v>396</v>
      </c>
      <c r="C298">
        <v>-12.746695082472399</v>
      </c>
      <c r="D298">
        <v>3956.1803435361398</v>
      </c>
      <c r="E298">
        <v>-3.2219701771934498E-3</v>
      </c>
      <c r="F298">
        <v>0.99742924418812595</v>
      </c>
      <c r="G298" t="s">
        <v>170</v>
      </c>
      <c r="H298" t="s">
        <v>170</v>
      </c>
      <c r="I298" t="s">
        <v>170</v>
      </c>
      <c r="J298" t="s">
        <v>170</v>
      </c>
      <c r="K298">
        <v>-14.714214779154201</v>
      </c>
      <c r="L298">
        <v>10754.012978307001</v>
      </c>
      <c r="M298">
        <v>-1.3682533960890401E-3</v>
      </c>
      <c r="N298">
        <v>0.99890829208062903</v>
      </c>
      <c r="O298">
        <v>-12.8237931604435</v>
      </c>
      <c r="P298">
        <v>3956.18034322835</v>
      </c>
      <c r="Q298">
        <v>-3.2414581864028298E-3</v>
      </c>
      <c r="R298">
        <v>0.99741369508765498</v>
      </c>
      <c r="T298" t="str">
        <f t="shared" si="16"/>
        <v/>
      </c>
      <c r="U298" t="str">
        <f t="shared" si="17"/>
        <v/>
      </c>
      <c r="V298" t="str">
        <f t="shared" si="18"/>
        <v/>
      </c>
      <c r="W298" t="str">
        <f t="shared" si="19"/>
        <v/>
      </c>
    </row>
    <row r="299" spans="1:23" x14ac:dyDescent="0.25">
      <c r="A299">
        <v>298</v>
      </c>
      <c r="B299" t="s">
        <v>397</v>
      </c>
      <c r="C299">
        <v>22.3854418909653</v>
      </c>
      <c r="D299">
        <v>3956.1803449588201</v>
      </c>
      <c r="E299">
        <v>5.6583471781032598E-3</v>
      </c>
      <c r="F299">
        <v>0.99548531623796599</v>
      </c>
      <c r="G299" t="s">
        <v>170</v>
      </c>
      <c r="H299" t="s">
        <v>170</v>
      </c>
      <c r="I299" t="s">
        <v>170</v>
      </c>
      <c r="J299" t="s">
        <v>170</v>
      </c>
      <c r="K299">
        <v>24.4179222625982</v>
      </c>
      <c r="L299">
        <v>10754.0130037462</v>
      </c>
      <c r="M299">
        <v>2.2705870128753099E-3</v>
      </c>
      <c r="N299">
        <v>0.99818833523516004</v>
      </c>
      <c r="O299">
        <v>22.3083438120617</v>
      </c>
      <c r="P299">
        <v>3956.1803428067201</v>
      </c>
      <c r="Q299">
        <v>5.6388591719848096E-3</v>
      </c>
      <c r="R299">
        <v>0.99550086516910896</v>
      </c>
      <c r="T299" t="str">
        <f t="shared" si="16"/>
        <v/>
      </c>
      <c r="U299" t="str">
        <f t="shared" si="17"/>
        <v/>
      </c>
      <c r="V299" t="str">
        <f t="shared" si="18"/>
        <v/>
      </c>
      <c r="W299" t="str">
        <f t="shared" si="19"/>
        <v/>
      </c>
    </row>
    <row r="300" spans="1:23" x14ac:dyDescent="0.25">
      <c r="A300">
        <v>299</v>
      </c>
      <c r="B300" t="s">
        <v>398</v>
      </c>
      <c r="C300">
        <v>0.61056041509601799</v>
      </c>
      <c r="D300">
        <v>1.02195888392421</v>
      </c>
      <c r="E300">
        <v>0.59744127156224802</v>
      </c>
      <c r="F300">
        <v>0.55021280583365995</v>
      </c>
      <c r="G300">
        <v>-13.281300056706</v>
      </c>
      <c r="H300">
        <v>1112.04464537584</v>
      </c>
      <c r="I300">
        <v>-1.19431356573074E-2</v>
      </c>
      <c r="J300">
        <v>0.99047098298609704</v>
      </c>
      <c r="K300">
        <v>1.0871699230415801</v>
      </c>
      <c r="L300">
        <v>1.0372220144940201</v>
      </c>
      <c r="M300">
        <v>1.04815546512664</v>
      </c>
      <c r="N300">
        <v>0.29456698528770497</v>
      </c>
      <c r="O300">
        <v>0.49388942783145301</v>
      </c>
      <c r="P300">
        <v>1.02149436024158</v>
      </c>
      <c r="Q300">
        <v>0.48349696978713602</v>
      </c>
      <c r="R300">
        <v>0.62874291081877198</v>
      </c>
      <c r="T300" t="str">
        <f t="shared" si="16"/>
        <v/>
      </c>
      <c r="U300" t="str">
        <f t="shared" si="17"/>
        <v/>
      </c>
      <c r="V300" t="str">
        <f t="shared" si="18"/>
        <v/>
      </c>
      <c r="W300" t="str">
        <f t="shared" si="19"/>
        <v/>
      </c>
    </row>
    <row r="301" spans="1:23" x14ac:dyDescent="0.25">
      <c r="A301">
        <v>300</v>
      </c>
      <c r="B301" t="s">
        <v>399</v>
      </c>
      <c r="C301">
        <v>0.64936490782624101</v>
      </c>
      <c r="D301">
        <v>1.02250612117053</v>
      </c>
      <c r="E301">
        <v>0.63507190263357005</v>
      </c>
      <c r="F301">
        <v>0.52538152116353598</v>
      </c>
      <c r="G301">
        <v>1.84151434508057</v>
      </c>
      <c r="H301">
        <v>1.0627683304823099</v>
      </c>
      <c r="I301">
        <v>1.73275237157739</v>
      </c>
      <c r="J301">
        <v>8.3139691608775601E-2</v>
      </c>
      <c r="K301">
        <v>-15.231937817012</v>
      </c>
      <c r="L301">
        <v>2128.35224840499</v>
      </c>
      <c r="M301">
        <v>-7.15668086822895E-3</v>
      </c>
      <c r="N301">
        <v>0.994289843572564</v>
      </c>
      <c r="O301">
        <v>0.53363424019469097</v>
      </c>
      <c r="P301">
        <v>1.0220133583592099</v>
      </c>
      <c r="Q301">
        <v>0.52214018127063799</v>
      </c>
      <c r="R301">
        <v>0.60157273166424396</v>
      </c>
      <c r="T301" t="str">
        <f t="shared" si="16"/>
        <v/>
      </c>
      <c r="U301" t="str">
        <f t="shared" si="17"/>
        <v>^</v>
      </c>
      <c r="V301" t="str">
        <f t="shared" si="18"/>
        <v/>
      </c>
      <c r="W301" t="str">
        <f t="shared" si="19"/>
        <v/>
      </c>
    </row>
    <row r="302" spans="1:23" x14ac:dyDescent="0.25">
      <c r="A302">
        <v>301</v>
      </c>
      <c r="B302" t="s">
        <v>400</v>
      </c>
      <c r="C302">
        <v>1.82892285780682</v>
      </c>
      <c r="D302">
        <v>0.617766581921117</v>
      </c>
      <c r="E302">
        <v>2.9605402935835099</v>
      </c>
      <c r="F302">
        <v>3.0709994728612198E-3</v>
      </c>
      <c r="G302">
        <v>2.6787357022509699</v>
      </c>
      <c r="H302">
        <v>0.80436461529380099</v>
      </c>
      <c r="I302">
        <v>3.3302505497118902</v>
      </c>
      <c r="J302">
        <v>8.6767870096642996E-4</v>
      </c>
      <c r="K302">
        <v>1.1471675947587101</v>
      </c>
      <c r="L302">
        <v>1.0386999119382201</v>
      </c>
      <c r="M302">
        <v>1.1044263906965099</v>
      </c>
      <c r="N302">
        <v>0.26940821805706</v>
      </c>
      <c r="O302">
        <v>1.71661168910089</v>
      </c>
      <c r="P302">
        <v>0.61713467780087705</v>
      </c>
      <c r="Q302">
        <v>2.7815835843448902</v>
      </c>
      <c r="R302">
        <v>5.4094399028978999E-3</v>
      </c>
      <c r="T302" t="str">
        <f t="shared" si="16"/>
        <v>**</v>
      </c>
      <c r="U302" t="str">
        <f t="shared" si="17"/>
        <v>***</v>
      </c>
      <c r="V302" t="str">
        <f t="shared" si="18"/>
        <v/>
      </c>
      <c r="W302" t="str">
        <f t="shared" si="19"/>
        <v>**</v>
      </c>
    </row>
    <row r="303" spans="1:23" x14ac:dyDescent="0.25">
      <c r="A303">
        <v>302</v>
      </c>
      <c r="B303" t="s">
        <v>401</v>
      </c>
      <c r="C303">
        <v>1.5056616201856301</v>
      </c>
      <c r="D303">
        <v>0.74247343498818497</v>
      </c>
      <c r="E303">
        <v>2.0278996516684602</v>
      </c>
      <c r="F303">
        <v>4.2570490710599797E-2</v>
      </c>
      <c r="G303">
        <v>-13.3091957801505</v>
      </c>
      <c r="H303">
        <v>1295.1085731815199</v>
      </c>
      <c r="I303">
        <v>-1.0276509673204899E-2</v>
      </c>
      <c r="J303">
        <v>0.991800675910256</v>
      </c>
      <c r="K303">
        <v>1.9540901670053901</v>
      </c>
      <c r="L303">
        <v>0.76427656537511801</v>
      </c>
      <c r="M303">
        <v>2.55678409561897</v>
      </c>
      <c r="N303">
        <v>1.05644765405414E-2</v>
      </c>
      <c r="O303">
        <v>1.38505750507665</v>
      </c>
      <c r="P303">
        <v>0.74180644250304895</v>
      </c>
      <c r="Q303">
        <v>1.8671413804429999</v>
      </c>
      <c r="R303">
        <v>6.1881847070477801E-2</v>
      </c>
      <c r="T303" t="str">
        <f t="shared" si="16"/>
        <v>*</v>
      </c>
      <c r="U303" t="str">
        <f t="shared" si="17"/>
        <v/>
      </c>
      <c r="V303" t="str">
        <f t="shared" si="18"/>
        <v>*</v>
      </c>
      <c r="W303" t="str">
        <f t="shared" si="19"/>
        <v>^</v>
      </c>
    </row>
    <row r="304" spans="1:23" x14ac:dyDescent="0.25">
      <c r="A304">
        <v>303</v>
      </c>
      <c r="B304" t="s">
        <v>402</v>
      </c>
      <c r="C304">
        <v>0.86436666022728603</v>
      </c>
      <c r="D304">
        <v>1.02620377325163</v>
      </c>
      <c r="E304">
        <v>0.84229534402163597</v>
      </c>
      <c r="F304">
        <v>0.39962265656920298</v>
      </c>
      <c r="G304">
        <v>-13.3091957801505</v>
      </c>
      <c r="H304">
        <v>1295.1085731815101</v>
      </c>
      <c r="I304">
        <v>-1.0276509673205E-2</v>
      </c>
      <c r="J304">
        <v>0.991800675910255</v>
      </c>
      <c r="K304">
        <v>1.35789662321455</v>
      </c>
      <c r="L304">
        <v>1.0436838082537001</v>
      </c>
      <c r="M304">
        <v>1.3010613104045401</v>
      </c>
      <c r="N304">
        <v>0.19323746951852</v>
      </c>
      <c r="O304">
        <v>0.73512810615110002</v>
      </c>
      <c r="P304">
        <v>1.02567337614478</v>
      </c>
      <c r="Q304">
        <v>0.71672729667044899</v>
      </c>
      <c r="R304">
        <v>0.47354237954399298</v>
      </c>
      <c r="T304" t="str">
        <f t="shared" si="16"/>
        <v/>
      </c>
      <c r="U304" t="str">
        <f t="shared" si="17"/>
        <v/>
      </c>
      <c r="V304" t="str">
        <f t="shared" si="18"/>
        <v/>
      </c>
      <c r="W304" t="str">
        <f t="shared" si="19"/>
        <v/>
      </c>
    </row>
    <row r="305" spans="1:23" x14ac:dyDescent="0.25">
      <c r="A305">
        <v>304</v>
      </c>
      <c r="B305" t="s">
        <v>403</v>
      </c>
      <c r="C305">
        <v>-13.2737693038509</v>
      </c>
      <c r="D305">
        <v>717.37967189956601</v>
      </c>
      <c r="E305">
        <v>-1.8503129965619099E-2</v>
      </c>
      <c r="F305">
        <v>0.98523748064238004</v>
      </c>
      <c r="G305">
        <v>-13.3091957801505</v>
      </c>
      <c r="H305">
        <v>1295.1085731815101</v>
      </c>
      <c r="I305">
        <v>-1.0276509673205E-2</v>
      </c>
      <c r="J305">
        <v>0.991800675910255</v>
      </c>
      <c r="K305">
        <v>-15.122838213245601</v>
      </c>
      <c r="L305">
        <v>2334.2044970423199</v>
      </c>
      <c r="M305">
        <v>-6.47879748000135E-3</v>
      </c>
      <c r="N305">
        <v>0.99483070368154103</v>
      </c>
      <c r="O305">
        <v>-13.4063227214733</v>
      </c>
      <c r="P305">
        <v>716.32825732969297</v>
      </c>
      <c r="Q305">
        <v>-1.87153341841476E-2</v>
      </c>
      <c r="R305">
        <v>0.98506819548755697</v>
      </c>
      <c r="T305" t="str">
        <f t="shared" si="16"/>
        <v/>
      </c>
      <c r="U305" t="str">
        <f t="shared" si="17"/>
        <v/>
      </c>
      <c r="V305" t="str">
        <f t="shared" si="18"/>
        <v/>
      </c>
      <c r="W305" t="str">
        <f t="shared" si="19"/>
        <v/>
      </c>
    </row>
    <row r="306" spans="1:23" x14ac:dyDescent="0.25">
      <c r="A306">
        <v>305</v>
      </c>
      <c r="B306" t="s">
        <v>404</v>
      </c>
      <c r="C306">
        <v>-13.2737693038509</v>
      </c>
      <c r="D306">
        <v>717.379671899556</v>
      </c>
      <c r="E306">
        <v>-1.8503129965619401E-2</v>
      </c>
      <c r="F306">
        <v>0.98523748064238004</v>
      </c>
      <c r="G306">
        <v>-13.3091957801505</v>
      </c>
      <c r="H306">
        <v>1295.1085731815199</v>
      </c>
      <c r="I306">
        <v>-1.0276509673204899E-2</v>
      </c>
      <c r="J306">
        <v>0.991800675910256</v>
      </c>
      <c r="K306">
        <v>-15.1228382132457</v>
      </c>
      <c r="L306">
        <v>2334.2044970423699</v>
      </c>
      <c r="M306">
        <v>-6.4787974800012398E-3</v>
      </c>
      <c r="N306">
        <v>0.99483070368154103</v>
      </c>
      <c r="O306">
        <v>-13.4063227214733</v>
      </c>
      <c r="P306">
        <v>716.32825732969104</v>
      </c>
      <c r="Q306">
        <v>-1.8715334184147701E-2</v>
      </c>
      <c r="R306">
        <v>0.98506819548755697</v>
      </c>
      <c r="T306" t="str">
        <f t="shared" si="16"/>
        <v/>
      </c>
      <c r="U306" t="str">
        <f t="shared" si="17"/>
        <v/>
      </c>
      <c r="V306" t="str">
        <f t="shared" si="18"/>
        <v/>
      </c>
      <c r="W306" t="str">
        <f t="shared" si="19"/>
        <v/>
      </c>
    </row>
    <row r="307" spans="1:23" x14ac:dyDescent="0.25">
      <c r="A307">
        <v>306</v>
      </c>
      <c r="B307" t="s">
        <v>405</v>
      </c>
      <c r="C307">
        <v>-13.2737693038508</v>
      </c>
      <c r="D307">
        <v>717.37967189954998</v>
      </c>
      <c r="E307">
        <v>-1.8503129965619501E-2</v>
      </c>
      <c r="F307">
        <v>0.98523748064238004</v>
      </c>
      <c r="G307">
        <v>-13.3091957801505</v>
      </c>
      <c r="H307">
        <v>1295.1085731815199</v>
      </c>
      <c r="I307">
        <v>-1.0276509673204899E-2</v>
      </c>
      <c r="J307">
        <v>0.991800675910256</v>
      </c>
      <c r="K307">
        <v>-15.122838213245601</v>
      </c>
      <c r="L307">
        <v>2334.2044970423199</v>
      </c>
      <c r="M307">
        <v>-6.4787974800013604E-3</v>
      </c>
      <c r="N307">
        <v>0.99483070368154103</v>
      </c>
      <c r="O307">
        <v>-13.4063227214733</v>
      </c>
      <c r="P307">
        <v>716.32825732969104</v>
      </c>
      <c r="Q307">
        <v>-1.8715334184147701E-2</v>
      </c>
      <c r="R307">
        <v>0.98506819548755697</v>
      </c>
      <c r="T307" t="str">
        <f t="shared" si="16"/>
        <v/>
      </c>
      <c r="U307" t="str">
        <f t="shared" si="17"/>
        <v/>
      </c>
      <c r="V307" t="str">
        <f t="shared" si="18"/>
        <v/>
      </c>
      <c r="W307" t="str">
        <f t="shared" si="19"/>
        <v/>
      </c>
    </row>
    <row r="308" spans="1:23" x14ac:dyDescent="0.25">
      <c r="A308">
        <v>307</v>
      </c>
      <c r="B308" t="s">
        <v>406</v>
      </c>
      <c r="C308">
        <v>0.91784905516790904</v>
      </c>
      <c r="D308">
        <v>1.0269613470552601</v>
      </c>
      <c r="E308">
        <v>0.89375228950902696</v>
      </c>
      <c r="F308">
        <v>0.371454441438966</v>
      </c>
      <c r="G308">
        <v>2.1461034928256799</v>
      </c>
      <c r="H308">
        <v>1.07878403654174</v>
      </c>
      <c r="I308">
        <v>1.98937268269694</v>
      </c>
      <c r="J308">
        <v>4.6660082544144103E-2</v>
      </c>
      <c r="K308">
        <v>-15.122838213245601</v>
      </c>
      <c r="L308">
        <v>2334.2044970423299</v>
      </c>
      <c r="M308">
        <v>-6.4787974800013396E-3</v>
      </c>
      <c r="N308">
        <v>0.99483070368154103</v>
      </c>
      <c r="O308">
        <v>0.78214357225902198</v>
      </c>
      <c r="P308">
        <v>1.02650331527231</v>
      </c>
      <c r="Q308">
        <v>0.76194938742261398</v>
      </c>
      <c r="R308">
        <v>0.446090212137492</v>
      </c>
      <c r="T308" t="str">
        <f t="shared" si="16"/>
        <v/>
      </c>
      <c r="U308" t="str">
        <f t="shared" si="17"/>
        <v>*</v>
      </c>
      <c r="V308" t="str">
        <f t="shared" si="18"/>
        <v/>
      </c>
      <c r="W308" t="str">
        <f t="shared" si="19"/>
        <v/>
      </c>
    </row>
    <row r="309" spans="1:23" x14ac:dyDescent="0.25">
      <c r="A309">
        <v>308</v>
      </c>
      <c r="B309" t="s">
        <v>407</v>
      </c>
      <c r="C309">
        <v>-13.268226324847401</v>
      </c>
      <c r="D309">
        <v>729.66336106249003</v>
      </c>
      <c r="E309">
        <v>-1.8184038054928599E-2</v>
      </c>
      <c r="F309">
        <v>0.98549203631936699</v>
      </c>
      <c r="G309">
        <v>-13.2959417221984</v>
      </c>
      <c r="H309">
        <v>1374.7051639249501</v>
      </c>
      <c r="I309">
        <v>-9.6718496962919006E-3</v>
      </c>
      <c r="J309">
        <v>0.99228310076558401</v>
      </c>
      <c r="K309">
        <v>-15.122838213245601</v>
      </c>
      <c r="L309">
        <v>2334.2044970423199</v>
      </c>
      <c r="M309">
        <v>-6.47879748000135E-3</v>
      </c>
      <c r="N309">
        <v>0.99483070368154103</v>
      </c>
      <c r="O309">
        <v>-13.402866129770301</v>
      </c>
      <c r="P309">
        <v>728.80683743791701</v>
      </c>
      <c r="Q309">
        <v>-1.8390148721556102E-2</v>
      </c>
      <c r="R309">
        <v>0.98532761129656399</v>
      </c>
      <c r="T309" t="str">
        <f t="shared" si="16"/>
        <v/>
      </c>
      <c r="U309" t="str">
        <f t="shared" si="17"/>
        <v/>
      </c>
      <c r="V309" t="str">
        <f t="shared" si="18"/>
        <v/>
      </c>
      <c r="W309" t="str">
        <f t="shared" si="19"/>
        <v/>
      </c>
    </row>
    <row r="310" spans="1:23" x14ac:dyDescent="0.25">
      <c r="A310">
        <v>309</v>
      </c>
      <c r="B310" t="s">
        <v>408</v>
      </c>
      <c r="C310">
        <v>1.6956017120892299</v>
      </c>
      <c r="D310">
        <v>0.74705933866159602</v>
      </c>
      <c r="E310">
        <v>2.2697015141086498</v>
      </c>
      <c r="F310">
        <v>2.3225699488994601E-2</v>
      </c>
      <c r="G310">
        <v>3.1486783146750299</v>
      </c>
      <c r="H310">
        <v>0.84191558782058895</v>
      </c>
      <c r="I310">
        <v>3.7398978712649802</v>
      </c>
      <c r="J310">
        <v>1.8409503783233701E-4</v>
      </c>
      <c r="K310">
        <v>-15.1228382132457</v>
      </c>
      <c r="L310">
        <v>2334.2044970423699</v>
      </c>
      <c r="M310">
        <v>-6.4787974800012398E-3</v>
      </c>
      <c r="N310">
        <v>0.99483070368154103</v>
      </c>
      <c r="O310">
        <v>1.5581723715149001</v>
      </c>
      <c r="P310">
        <v>0.74645349809210504</v>
      </c>
      <c r="Q310">
        <v>2.0874339466523999</v>
      </c>
      <c r="R310">
        <v>3.6848926071132097E-2</v>
      </c>
      <c r="T310" t="str">
        <f t="shared" si="16"/>
        <v>*</v>
      </c>
      <c r="U310" t="str">
        <f t="shared" si="17"/>
        <v>***</v>
      </c>
      <c r="V310" t="str">
        <f t="shared" si="18"/>
        <v/>
      </c>
      <c r="W310" t="str">
        <f t="shared" si="19"/>
        <v>*</v>
      </c>
    </row>
    <row r="311" spans="1:23" x14ac:dyDescent="0.25">
      <c r="A311">
        <v>310</v>
      </c>
      <c r="B311" t="s">
        <v>409</v>
      </c>
      <c r="C311">
        <v>1.0459118016237201</v>
      </c>
      <c r="D311">
        <v>1.02989028150886</v>
      </c>
      <c r="E311">
        <v>1.0155565310232599</v>
      </c>
      <c r="F311">
        <v>0.30984061362728299</v>
      </c>
      <c r="G311">
        <v>-13.3368802356005</v>
      </c>
      <c r="H311">
        <v>1581.1786530033901</v>
      </c>
      <c r="I311">
        <v>-8.4347712450250495E-3</v>
      </c>
      <c r="J311">
        <v>0.99327010604991295</v>
      </c>
      <c r="K311">
        <v>1.4530985193175701</v>
      </c>
      <c r="L311">
        <v>1.0452994295492699</v>
      </c>
      <c r="M311">
        <v>1.39012657831846</v>
      </c>
      <c r="N311">
        <v>0.164490443761798</v>
      </c>
      <c r="O311">
        <v>0.91573752245573603</v>
      </c>
      <c r="P311">
        <v>1.02930302526298</v>
      </c>
      <c r="Q311">
        <v>0.88966757114288197</v>
      </c>
      <c r="R311">
        <v>0.37364441175089202</v>
      </c>
      <c r="T311" t="str">
        <f t="shared" si="16"/>
        <v/>
      </c>
      <c r="U311" t="str">
        <f t="shared" si="17"/>
        <v/>
      </c>
      <c r="V311" t="str">
        <f t="shared" si="18"/>
        <v/>
      </c>
      <c r="W311" t="str">
        <f t="shared" si="19"/>
        <v/>
      </c>
    </row>
    <row r="312" spans="1:23" x14ac:dyDescent="0.25">
      <c r="A312">
        <v>311</v>
      </c>
      <c r="B312" t="s">
        <v>410</v>
      </c>
      <c r="C312">
        <v>-13.2538418873393</v>
      </c>
      <c r="D312">
        <v>770.16564199734296</v>
      </c>
      <c r="E312">
        <v>-1.7209079663651199E-2</v>
      </c>
      <c r="F312">
        <v>0.98626981873849895</v>
      </c>
      <c r="G312">
        <v>-13.3368802356005</v>
      </c>
      <c r="H312">
        <v>1581.1786530033901</v>
      </c>
      <c r="I312">
        <v>-8.4347712450250408E-3</v>
      </c>
      <c r="J312">
        <v>0.99327010604991295</v>
      </c>
      <c r="K312">
        <v>-15.1167927506991</v>
      </c>
      <c r="L312">
        <v>2391.0695705179801</v>
      </c>
      <c r="M312">
        <v>-6.32218858752168E-3</v>
      </c>
      <c r="N312">
        <v>0.99495565693934396</v>
      </c>
      <c r="O312">
        <v>-13.3822649291131</v>
      </c>
      <c r="P312">
        <v>769.86582020644198</v>
      </c>
      <c r="Q312">
        <v>-1.7382593924646E-2</v>
      </c>
      <c r="R312">
        <v>0.98613139509473202</v>
      </c>
      <c r="T312" t="str">
        <f t="shared" si="16"/>
        <v/>
      </c>
      <c r="U312" t="str">
        <f t="shared" si="17"/>
        <v/>
      </c>
      <c r="V312" t="str">
        <f t="shared" si="18"/>
        <v/>
      </c>
      <c r="W312" t="str">
        <f t="shared" si="19"/>
        <v/>
      </c>
    </row>
    <row r="313" spans="1:23" x14ac:dyDescent="0.25">
      <c r="A313">
        <v>312</v>
      </c>
      <c r="B313" t="s">
        <v>411</v>
      </c>
      <c r="C313">
        <v>1.0873171272144799</v>
      </c>
      <c r="D313">
        <v>1.0310236703895299</v>
      </c>
      <c r="E313">
        <v>1.0545995775282999</v>
      </c>
      <c r="F313">
        <v>0.29160849709681103</v>
      </c>
      <c r="G313">
        <v>-13.3368802356005</v>
      </c>
      <c r="H313">
        <v>1581.1786530033901</v>
      </c>
      <c r="I313">
        <v>-8.4347712450250408E-3</v>
      </c>
      <c r="J313">
        <v>0.99327010604991295</v>
      </c>
      <c r="K313">
        <v>1.5116112242193001</v>
      </c>
      <c r="L313">
        <v>1.0475512334497801</v>
      </c>
      <c r="M313">
        <v>1.4429950306499899</v>
      </c>
      <c r="N313">
        <v>0.149021871096709</v>
      </c>
      <c r="O313">
        <v>0.95753489506308298</v>
      </c>
      <c r="P313">
        <v>1.0304401127945699</v>
      </c>
      <c r="Q313">
        <v>0.92924846691598195</v>
      </c>
      <c r="R313">
        <v>0.35276033505801502</v>
      </c>
      <c r="T313" t="str">
        <f t="shared" si="16"/>
        <v/>
      </c>
      <c r="U313" t="str">
        <f t="shared" si="17"/>
        <v/>
      </c>
      <c r="V313" t="str">
        <f t="shared" si="18"/>
        <v/>
      </c>
      <c r="W313" t="str">
        <f t="shared" si="19"/>
        <v/>
      </c>
    </row>
    <row r="314" spans="1:23" x14ac:dyDescent="0.25">
      <c r="A314">
        <v>313</v>
      </c>
      <c r="B314" t="s">
        <v>412</v>
      </c>
      <c r="C314">
        <v>1.8587342841482699</v>
      </c>
      <c r="D314">
        <v>0.75312531911845504</v>
      </c>
      <c r="E314">
        <v>2.4680278792431798</v>
      </c>
      <c r="F314">
        <v>1.3585973789599101E-2</v>
      </c>
      <c r="G314">
        <v>2.5854649708640101</v>
      </c>
      <c r="H314">
        <v>1.1170529424784501</v>
      </c>
      <c r="I314">
        <v>2.3145411220416601</v>
      </c>
      <c r="J314">
        <v>2.0638058281331001E-2</v>
      </c>
      <c r="K314">
        <v>1.55554273236745</v>
      </c>
      <c r="L314">
        <v>1.0498504575788301</v>
      </c>
      <c r="M314">
        <v>1.481680291834</v>
      </c>
      <c r="N314">
        <v>0.13842538348538799</v>
      </c>
      <c r="O314">
        <v>1.72381031612278</v>
      </c>
      <c r="P314">
        <v>0.75217345124775103</v>
      </c>
      <c r="Q314">
        <v>2.2917723475392799</v>
      </c>
      <c r="R314">
        <v>2.19187831346184E-2</v>
      </c>
      <c r="T314" t="str">
        <f t="shared" si="16"/>
        <v>*</v>
      </c>
      <c r="U314" t="str">
        <f t="shared" si="17"/>
        <v>*</v>
      </c>
      <c r="V314" t="str">
        <f t="shared" si="18"/>
        <v/>
      </c>
      <c r="W314" t="str">
        <f t="shared" si="19"/>
        <v>*</v>
      </c>
    </row>
    <row r="315" spans="1:23" x14ac:dyDescent="0.25">
      <c r="A315">
        <v>314</v>
      </c>
      <c r="B315" t="s">
        <v>413</v>
      </c>
      <c r="C315">
        <v>1.98838405635275</v>
      </c>
      <c r="D315">
        <v>0.75651246863432298</v>
      </c>
      <c r="E315">
        <v>2.6283559607976299</v>
      </c>
      <c r="F315">
        <v>8.5798682514270693E-3</v>
      </c>
      <c r="G315">
        <v>2.8874561038887601</v>
      </c>
      <c r="H315">
        <v>1.1403693568741</v>
      </c>
      <c r="I315">
        <v>2.5320358588060099</v>
      </c>
      <c r="J315">
        <v>1.13402393334787E-2</v>
      </c>
      <c r="K315">
        <v>1.6067583112295201</v>
      </c>
      <c r="L315">
        <v>1.0524429739883201</v>
      </c>
      <c r="M315">
        <v>1.5266939406137801</v>
      </c>
      <c r="N315">
        <v>0.12683713486774201</v>
      </c>
      <c r="O315">
        <v>1.8501142599752001</v>
      </c>
      <c r="P315">
        <v>0.75575251275511002</v>
      </c>
      <c r="Q315">
        <v>2.4480424858007699</v>
      </c>
      <c r="R315">
        <v>1.43634717589402E-2</v>
      </c>
      <c r="T315" t="str">
        <f t="shared" si="16"/>
        <v>**</v>
      </c>
      <c r="U315" t="str">
        <f t="shared" si="17"/>
        <v>*</v>
      </c>
      <c r="V315" t="str">
        <f t="shared" si="18"/>
        <v/>
      </c>
      <c r="W315" t="str">
        <f t="shared" si="19"/>
        <v>*</v>
      </c>
    </row>
    <row r="316" spans="1:23" x14ac:dyDescent="0.25">
      <c r="A316">
        <v>315</v>
      </c>
      <c r="B316" t="s">
        <v>414</v>
      </c>
      <c r="C316">
        <v>-13.1649621346203</v>
      </c>
      <c r="D316">
        <v>864.610369985749</v>
      </c>
      <c r="E316">
        <v>-1.5226468004122201E-2</v>
      </c>
      <c r="F316">
        <v>0.98785150569437397</v>
      </c>
      <c r="G316">
        <v>-13.214179127193299</v>
      </c>
      <c r="H316">
        <v>1946.4351050094799</v>
      </c>
      <c r="I316">
        <v>-6.7889132769874301E-3</v>
      </c>
      <c r="J316">
        <v>0.99458327252059597</v>
      </c>
      <c r="K316">
        <v>-15.0457580548559</v>
      </c>
      <c r="L316">
        <v>2619.35915441832</v>
      </c>
      <c r="M316">
        <v>-5.7440607293111302E-3</v>
      </c>
      <c r="N316">
        <v>0.99541692783027502</v>
      </c>
      <c r="O316">
        <v>-13.3020200095552</v>
      </c>
      <c r="P316">
        <v>863.65518811255004</v>
      </c>
      <c r="Q316">
        <v>-1.54020032446349E-2</v>
      </c>
      <c r="R316">
        <v>0.98771146525878295</v>
      </c>
      <c r="T316" t="str">
        <f t="shared" si="16"/>
        <v/>
      </c>
      <c r="U316" t="str">
        <f t="shared" si="17"/>
        <v/>
      </c>
      <c r="V316" t="str">
        <f t="shared" si="18"/>
        <v/>
      </c>
      <c r="W316" t="str">
        <f t="shared" si="19"/>
        <v/>
      </c>
    </row>
    <row r="317" spans="1:23" x14ac:dyDescent="0.25">
      <c r="A317">
        <v>316</v>
      </c>
      <c r="B317" t="s">
        <v>415</v>
      </c>
      <c r="C317">
        <v>1.4168884737766501</v>
      </c>
      <c r="D317">
        <v>1.03657568495317</v>
      </c>
      <c r="E317">
        <v>1.3668934110109501</v>
      </c>
      <c r="F317">
        <v>0.171658717580188</v>
      </c>
      <c r="G317">
        <v>-13.214179127193299</v>
      </c>
      <c r="H317">
        <v>1946.4351050094799</v>
      </c>
      <c r="I317">
        <v>-6.7889132769874102E-3</v>
      </c>
      <c r="J317">
        <v>0.99458327252059597</v>
      </c>
      <c r="K317">
        <v>1.77210887448807</v>
      </c>
      <c r="L317">
        <v>1.05233690702498</v>
      </c>
      <c r="M317">
        <v>1.6839748398618199</v>
      </c>
      <c r="N317">
        <v>9.2186531286306703E-2</v>
      </c>
      <c r="O317">
        <v>1.2773060532874601</v>
      </c>
      <c r="P317">
        <v>1.0360306489656099</v>
      </c>
      <c r="Q317">
        <v>1.23288442727322</v>
      </c>
      <c r="R317">
        <v>0.217618886261947</v>
      </c>
      <c r="T317" t="str">
        <f t="shared" si="16"/>
        <v/>
      </c>
      <c r="U317" t="str">
        <f t="shared" si="17"/>
        <v/>
      </c>
      <c r="V317" t="str">
        <f t="shared" si="18"/>
        <v>^</v>
      </c>
      <c r="W317" t="str">
        <f t="shared" si="19"/>
        <v/>
      </c>
    </row>
    <row r="318" spans="1:23" x14ac:dyDescent="0.25">
      <c r="A318">
        <v>317</v>
      </c>
      <c r="B318" t="s">
        <v>416</v>
      </c>
      <c r="C318">
        <v>-13.1858745048853</v>
      </c>
      <c r="D318">
        <v>886.88645358809003</v>
      </c>
      <c r="E318">
        <v>-1.4867601654686501E-2</v>
      </c>
      <c r="F318">
        <v>0.98813780719938105</v>
      </c>
      <c r="G318">
        <v>-13.214179127193299</v>
      </c>
      <c r="H318">
        <v>1946.4351050094799</v>
      </c>
      <c r="I318">
        <v>-6.7889132769874102E-3</v>
      </c>
      <c r="J318">
        <v>0.99458327252059597</v>
      </c>
      <c r="K318">
        <v>-15.0641349012148</v>
      </c>
      <c r="L318">
        <v>2702.54011536084</v>
      </c>
      <c r="M318">
        <v>-5.5740652342558998E-3</v>
      </c>
      <c r="N318">
        <v>0.99555256243915602</v>
      </c>
      <c r="O318">
        <v>-13.3241581644885</v>
      </c>
      <c r="P318">
        <v>885.99889371290601</v>
      </c>
      <c r="Q318">
        <v>-1.5038572010684601E-2</v>
      </c>
      <c r="R318">
        <v>0.98800140784208801</v>
      </c>
      <c r="T318" t="str">
        <f t="shared" si="16"/>
        <v/>
      </c>
      <c r="U318" t="str">
        <f t="shared" si="17"/>
        <v/>
      </c>
      <c r="V318" t="str">
        <f t="shared" si="18"/>
        <v/>
      </c>
      <c r="W318" t="str">
        <f t="shared" si="19"/>
        <v/>
      </c>
    </row>
    <row r="319" spans="1:23" x14ac:dyDescent="0.25">
      <c r="A319">
        <v>318</v>
      </c>
      <c r="B319" t="s">
        <v>417</v>
      </c>
      <c r="C319">
        <v>-13.1858745048853</v>
      </c>
      <c r="D319">
        <v>886.88645358808196</v>
      </c>
      <c r="E319">
        <v>-1.4867601654686599E-2</v>
      </c>
      <c r="F319">
        <v>0.98813780719938105</v>
      </c>
      <c r="G319">
        <v>-13.214179127193299</v>
      </c>
      <c r="H319">
        <v>1946.4351050094699</v>
      </c>
      <c r="I319">
        <v>-6.7889132769874396E-3</v>
      </c>
      <c r="J319">
        <v>0.99458327252059597</v>
      </c>
      <c r="K319">
        <v>-15.0641349012148</v>
      </c>
      <c r="L319">
        <v>2702.54011536084</v>
      </c>
      <c r="M319">
        <v>-5.5740652342558903E-3</v>
      </c>
      <c r="N319">
        <v>0.99555256243915602</v>
      </c>
      <c r="O319">
        <v>-13.3241581644884</v>
      </c>
      <c r="P319">
        <v>885.99889371289896</v>
      </c>
      <c r="Q319">
        <v>-1.50385720106847E-2</v>
      </c>
      <c r="R319">
        <v>0.98800140784208701</v>
      </c>
      <c r="T319" t="str">
        <f t="shared" si="16"/>
        <v/>
      </c>
      <c r="U319" t="str">
        <f t="shared" si="17"/>
        <v/>
      </c>
      <c r="V319" t="str">
        <f t="shared" si="18"/>
        <v/>
      </c>
      <c r="W319" t="str">
        <f t="shared" si="19"/>
        <v/>
      </c>
    </row>
    <row r="320" spans="1:23" x14ac:dyDescent="0.25">
      <c r="A320">
        <v>319</v>
      </c>
      <c r="B320" t="s">
        <v>418</v>
      </c>
      <c r="C320">
        <v>-13.1858745048853</v>
      </c>
      <c r="D320">
        <v>886.88645358809094</v>
      </c>
      <c r="E320">
        <v>-1.4867601654686501E-2</v>
      </c>
      <c r="F320">
        <v>0.98813780719938105</v>
      </c>
      <c r="G320">
        <v>-13.214179127193299</v>
      </c>
      <c r="H320">
        <v>1946.4351050094799</v>
      </c>
      <c r="I320">
        <v>-6.7889132769874301E-3</v>
      </c>
      <c r="J320">
        <v>0.99458327252059597</v>
      </c>
      <c r="K320">
        <v>-15.0641349012148</v>
      </c>
      <c r="L320">
        <v>2702.54011536085</v>
      </c>
      <c r="M320">
        <v>-5.5740652342558903E-3</v>
      </c>
      <c r="N320">
        <v>0.99555256243915602</v>
      </c>
      <c r="O320">
        <v>-13.3241581644884</v>
      </c>
      <c r="P320">
        <v>885.99889371289601</v>
      </c>
      <c r="Q320">
        <v>-1.50385720106848E-2</v>
      </c>
      <c r="R320">
        <v>0.98800140784208701</v>
      </c>
      <c r="T320" t="str">
        <f t="shared" si="16"/>
        <v/>
      </c>
      <c r="U320" t="str">
        <f t="shared" si="17"/>
        <v/>
      </c>
      <c r="V320" t="str">
        <f t="shared" si="18"/>
        <v/>
      </c>
      <c r="W320" t="str">
        <f t="shared" si="19"/>
        <v/>
      </c>
    </row>
    <row r="321" spans="1:23" x14ac:dyDescent="0.25">
      <c r="A321">
        <v>320</v>
      </c>
      <c r="B321" t="s">
        <v>419</v>
      </c>
      <c r="C321">
        <v>-13.1858745048853</v>
      </c>
      <c r="D321">
        <v>886.88645358809094</v>
      </c>
      <c r="E321">
        <v>-1.4867601654686501E-2</v>
      </c>
      <c r="F321">
        <v>0.98813780719938105</v>
      </c>
      <c r="G321">
        <v>-13.214179127193299</v>
      </c>
      <c r="H321">
        <v>1946.4351050094799</v>
      </c>
      <c r="I321">
        <v>-6.7889132769874102E-3</v>
      </c>
      <c r="J321">
        <v>0.99458327252059597</v>
      </c>
      <c r="K321">
        <v>-15.0641349012148</v>
      </c>
      <c r="L321">
        <v>2702.54011536085</v>
      </c>
      <c r="M321">
        <v>-5.5740652342558799E-3</v>
      </c>
      <c r="N321">
        <v>0.99555256243915602</v>
      </c>
      <c r="O321">
        <v>-13.3241581644885</v>
      </c>
      <c r="P321">
        <v>885.99889371290203</v>
      </c>
      <c r="Q321">
        <v>-1.50385720106847E-2</v>
      </c>
      <c r="R321">
        <v>0.98800140784208701</v>
      </c>
      <c r="T321" t="str">
        <f t="shared" si="16"/>
        <v/>
      </c>
      <c r="U321" t="str">
        <f t="shared" si="17"/>
        <v/>
      </c>
      <c r="V321" t="str">
        <f t="shared" si="18"/>
        <v/>
      </c>
      <c r="W321" t="str">
        <f t="shared" si="19"/>
        <v/>
      </c>
    </row>
    <row r="322" spans="1:23" x14ac:dyDescent="0.25">
      <c r="A322">
        <v>321</v>
      </c>
      <c r="B322" t="s">
        <v>420</v>
      </c>
      <c r="C322">
        <v>1.44953065012807</v>
      </c>
      <c r="D322">
        <v>1.0379731832068599</v>
      </c>
      <c r="E322">
        <v>1.39650105954538</v>
      </c>
      <c r="F322">
        <v>0.16256366176213899</v>
      </c>
      <c r="G322">
        <v>-13.214179127193299</v>
      </c>
      <c r="H322">
        <v>1946.4351050094799</v>
      </c>
      <c r="I322">
        <v>-6.7889132769874197E-3</v>
      </c>
      <c r="J322">
        <v>0.99458327252059597</v>
      </c>
      <c r="K322">
        <v>1.8214023664877299</v>
      </c>
      <c r="L322">
        <v>1.05504619769477</v>
      </c>
      <c r="M322">
        <v>1.72637214414631</v>
      </c>
      <c r="N322">
        <v>8.4280483847535601E-2</v>
      </c>
      <c r="O322">
        <v>1.3088517684566601</v>
      </c>
      <c r="P322">
        <v>1.0373835701223399</v>
      </c>
      <c r="Q322">
        <v>1.2616854615331099</v>
      </c>
      <c r="R322">
        <v>0.20706199037619999</v>
      </c>
      <c r="T322" t="str">
        <f t="shared" si="16"/>
        <v/>
      </c>
      <c r="U322" t="str">
        <f t="shared" si="17"/>
        <v/>
      </c>
      <c r="V322" t="str">
        <f t="shared" si="18"/>
        <v>^</v>
      </c>
      <c r="W322" t="str">
        <f t="shared" si="19"/>
        <v/>
      </c>
    </row>
    <row r="323" spans="1:23" x14ac:dyDescent="0.25">
      <c r="A323">
        <v>322</v>
      </c>
      <c r="B323" t="s">
        <v>421</v>
      </c>
      <c r="C323">
        <v>2.31559168590949</v>
      </c>
      <c r="D323">
        <v>0.76407267003916901</v>
      </c>
      <c r="E323">
        <v>3.0305909067403101</v>
      </c>
      <c r="F323">
        <v>2.4407569992350802E-3</v>
      </c>
      <c r="G323">
        <v>-13.214179127193299</v>
      </c>
      <c r="H323">
        <v>1946.4351050094799</v>
      </c>
      <c r="I323">
        <v>-6.7889132769874197E-3</v>
      </c>
      <c r="J323">
        <v>0.99458327252059597</v>
      </c>
      <c r="K323">
        <v>2.76709916464698</v>
      </c>
      <c r="L323">
        <v>0.78832687639672505</v>
      </c>
      <c r="M323">
        <v>3.5100911151155998</v>
      </c>
      <c r="N323">
        <v>4.47953166784355E-4</v>
      </c>
      <c r="O323">
        <v>2.16629661915213</v>
      </c>
      <c r="P323">
        <v>0.76365950139828198</v>
      </c>
      <c r="Q323">
        <v>2.8367310498796701</v>
      </c>
      <c r="R323">
        <v>4.5577987404331298E-3</v>
      </c>
      <c r="T323" t="str">
        <f t="shared" ref="T323:T386" si="20">IF(F323&lt;0.001,"***",IF(F323&lt;0.01,"**",IF(F323&lt;0.05,"*",IF(F323&lt;0.1,"^",""))))</f>
        <v>**</v>
      </c>
      <c r="U323" t="str">
        <f t="shared" ref="U323:U386" si="21">IF(J323&lt;0.001,"***",IF(J323&lt;0.01,"**",IF(J323&lt;0.05,"*",IF(J323&lt;0.1,"^",""))))</f>
        <v/>
      </c>
      <c r="V323" t="str">
        <f t="shared" ref="V323:V386" si="22">IF(N323&lt;0.001,"***",IF(N323&lt;0.01,"**",IF(N323&lt;0.05,"*",IF(N323&lt;0.1,"^",""))))</f>
        <v>***</v>
      </c>
      <c r="W323" t="str">
        <f t="shared" ref="W323:W386" si="23">IF(R323&lt;0.001,"***",IF(R323&lt;0.01,"**",IF(R323&lt;0.05,"*",IF(R323&lt;0.1,"^",""))))</f>
        <v>**</v>
      </c>
    </row>
    <row r="324" spans="1:23" x14ac:dyDescent="0.25">
      <c r="A324">
        <v>323</v>
      </c>
      <c r="B324" t="s">
        <v>422</v>
      </c>
      <c r="C324">
        <v>-13.1353107955889</v>
      </c>
      <c r="D324">
        <v>971.74819940331201</v>
      </c>
      <c r="E324">
        <v>-1.3517195919328101E-2</v>
      </c>
      <c r="F324">
        <v>0.98921516649601804</v>
      </c>
      <c r="G324">
        <v>-13.214179127193299</v>
      </c>
      <c r="H324">
        <v>1946.4351050094799</v>
      </c>
      <c r="I324">
        <v>-6.7889132769874197E-3</v>
      </c>
      <c r="J324">
        <v>0.99458327252059597</v>
      </c>
      <c r="K324">
        <v>-14.9834880951601</v>
      </c>
      <c r="L324">
        <v>3041.2312081648302</v>
      </c>
      <c r="M324">
        <v>-4.9267836180734098E-3</v>
      </c>
      <c r="N324">
        <v>0.99606901131967296</v>
      </c>
      <c r="O324">
        <v>-13.2791339451979</v>
      </c>
      <c r="P324">
        <v>971.14069551802197</v>
      </c>
      <c r="Q324">
        <v>-1.3673748825976899E-2</v>
      </c>
      <c r="R324">
        <v>0.98909026689254098</v>
      </c>
      <c r="T324" t="str">
        <f t="shared" si="20"/>
        <v/>
      </c>
      <c r="U324" t="str">
        <f t="shared" si="21"/>
        <v/>
      </c>
      <c r="V324" t="str">
        <f t="shared" si="22"/>
        <v/>
      </c>
      <c r="W324" t="str">
        <f t="shared" si="23"/>
        <v/>
      </c>
    </row>
    <row r="325" spans="1:23" x14ac:dyDescent="0.25">
      <c r="A325">
        <v>324</v>
      </c>
      <c r="B325" t="s">
        <v>423</v>
      </c>
      <c r="C325">
        <v>1.6929417450031601</v>
      </c>
      <c r="D325">
        <v>1.04392392113031</v>
      </c>
      <c r="E325">
        <v>1.6217098877953999</v>
      </c>
      <c r="F325">
        <v>0.104865480664063</v>
      </c>
      <c r="G325">
        <v>-13.214179127193299</v>
      </c>
      <c r="H325">
        <v>1946.4351050094799</v>
      </c>
      <c r="I325">
        <v>-6.7889132769874301E-3</v>
      </c>
      <c r="J325">
        <v>0.99458327252059597</v>
      </c>
      <c r="K325">
        <v>2.1529064168495302</v>
      </c>
      <c r="L325">
        <v>1.0641141692940901</v>
      </c>
      <c r="M325">
        <v>2.0231911941156802</v>
      </c>
      <c r="N325">
        <v>4.3053439215727997E-2</v>
      </c>
      <c r="O325">
        <v>1.54834582388126</v>
      </c>
      <c r="P325">
        <v>1.0437058945367601</v>
      </c>
      <c r="Q325">
        <v>1.4835077889145001</v>
      </c>
      <c r="R325">
        <v>0.13793954858070701</v>
      </c>
      <c r="T325" t="str">
        <f t="shared" si="20"/>
        <v/>
      </c>
      <c r="U325" t="str">
        <f t="shared" si="21"/>
        <v/>
      </c>
      <c r="V325" t="str">
        <f t="shared" si="22"/>
        <v>*</v>
      </c>
      <c r="W325" t="str">
        <f t="shared" si="23"/>
        <v/>
      </c>
    </row>
    <row r="326" spans="1:23" x14ac:dyDescent="0.25">
      <c r="A326">
        <v>325</v>
      </c>
      <c r="B326" t="s">
        <v>424</v>
      </c>
      <c r="C326">
        <v>1.7841981844744601</v>
      </c>
      <c r="D326">
        <v>1.0468042440622001</v>
      </c>
      <c r="E326">
        <v>1.70442391172464</v>
      </c>
      <c r="F326">
        <v>8.8301919832207601E-2</v>
      </c>
      <c r="G326">
        <v>-13.214179127193299</v>
      </c>
      <c r="H326">
        <v>1946.4351050094899</v>
      </c>
      <c r="I326">
        <v>-6.7889132769873997E-3</v>
      </c>
      <c r="J326">
        <v>0.99458327252059597</v>
      </c>
      <c r="K326">
        <v>2.3065743215280601</v>
      </c>
      <c r="L326">
        <v>1.0686823122957401</v>
      </c>
      <c r="M326">
        <v>2.1583348905373798</v>
      </c>
      <c r="N326">
        <v>3.09018038985257E-2</v>
      </c>
      <c r="O326">
        <v>1.6578855156091299</v>
      </c>
      <c r="P326">
        <v>1.0461637490954401</v>
      </c>
      <c r="Q326">
        <v>1.58472850645284</v>
      </c>
      <c r="R326">
        <v>0.113028032154773</v>
      </c>
      <c r="T326" t="str">
        <f t="shared" si="20"/>
        <v>^</v>
      </c>
      <c r="U326" t="str">
        <f t="shared" si="21"/>
        <v/>
      </c>
      <c r="V326" t="str">
        <f t="shared" si="22"/>
        <v>*</v>
      </c>
      <c r="W326" t="str">
        <f t="shared" si="23"/>
        <v/>
      </c>
    </row>
    <row r="327" spans="1:23" x14ac:dyDescent="0.25">
      <c r="A327">
        <v>326</v>
      </c>
      <c r="B327" t="s">
        <v>425</v>
      </c>
      <c r="C327">
        <v>-13.108547369256399</v>
      </c>
      <c r="D327">
        <v>1043.1099144851801</v>
      </c>
      <c r="E327">
        <v>-1.2566793956441299E-2</v>
      </c>
      <c r="F327">
        <v>0.98997341303103104</v>
      </c>
      <c r="G327">
        <v>-13.214179127193299</v>
      </c>
      <c r="H327">
        <v>1946.4351050094799</v>
      </c>
      <c r="I327">
        <v>-6.7889132769874301E-3</v>
      </c>
      <c r="J327">
        <v>0.99458327252059597</v>
      </c>
      <c r="K327">
        <v>-14.91933295198</v>
      </c>
      <c r="L327">
        <v>3363.0108835404199</v>
      </c>
      <c r="M327">
        <v>-4.4363023102303003E-3</v>
      </c>
      <c r="N327">
        <v>0.99646035449011305</v>
      </c>
      <c r="O327">
        <v>-13.240948588127001</v>
      </c>
      <c r="P327">
        <v>1044.1423142078499</v>
      </c>
      <c r="Q327">
        <v>-1.26811722961083E-2</v>
      </c>
      <c r="R327">
        <v>0.98988215959135994</v>
      </c>
      <c r="T327" t="str">
        <f t="shared" si="20"/>
        <v/>
      </c>
      <c r="U327" t="str">
        <f t="shared" si="21"/>
        <v/>
      </c>
      <c r="V327" t="str">
        <f t="shared" si="22"/>
        <v/>
      </c>
      <c r="W327" t="str">
        <f t="shared" si="23"/>
        <v/>
      </c>
    </row>
    <row r="328" spans="1:23" x14ac:dyDescent="0.25">
      <c r="A328">
        <v>327</v>
      </c>
      <c r="B328" t="s">
        <v>426</v>
      </c>
      <c r="C328">
        <v>1.8723918531436501</v>
      </c>
      <c r="D328">
        <v>1.0502632886038401</v>
      </c>
      <c r="E328">
        <v>1.7827833015402299</v>
      </c>
      <c r="F328">
        <v>7.4621585015329603E-2</v>
      </c>
      <c r="G328">
        <v>-13.214179127193299</v>
      </c>
      <c r="H328">
        <v>1946.4351050094799</v>
      </c>
      <c r="I328">
        <v>-6.7889132769874301E-3</v>
      </c>
      <c r="J328">
        <v>0.99458327252059597</v>
      </c>
      <c r="K328">
        <v>2.4372442616733601</v>
      </c>
      <c r="L328">
        <v>1.0755348929084501</v>
      </c>
      <c r="M328">
        <v>2.2660764218281999</v>
      </c>
      <c r="N328">
        <v>2.3446704583689498E-2</v>
      </c>
      <c r="O328">
        <v>1.7414421284105099</v>
      </c>
      <c r="P328">
        <v>1.0495682965447899</v>
      </c>
      <c r="Q328">
        <v>1.6591984858378299</v>
      </c>
      <c r="R328">
        <v>9.7075802629245797E-2</v>
      </c>
      <c r="T328" t="str">
        <f t="shared" si="20"/>
        <v>^</v>
      </c>
      <c r="U328" t="str">
        <f t="shared" si="21"/>
        <v/>
      </c>
      <c r="V328" t="str">
        <f t="shared" si="22"/>
        <v>*</v>
      </c>
      <c r="W328" t="str">
        <f t="shared" si="23"/>
        <v>^</v>
      </c>
    </row>
    <row r="329" spans="1:23" x14ac:dyDescent="0.25">
      <c r="A329">
        <v>328</v>
      </c>
      <c r="B329" t="s">
        <v>427</v>
      </c>
      <c r="C329">
        <v>-13.0811222934394</v>
      </c>
      <c r="D329">
        <v>1082.44038258705</v>
      </c>
      <c r="E329">
        <v>-1.2084843196791401E-2</v>
      </c>
      <c r="F329">
        <v>0.99035792488775598</v>
      </c>
      <c r="G329">
        <v>-13.214179127193299</v>
      </c>
      <c r="H329">
        <v>1946.4351050094799</v>
      </c>
      <c r="I329">
        <v>-6.7889132769874102E-3</v>
      </c>
      <c r="J329">
        <v>0.99458327252059597</v>
      </c>
      <c r="K329">
        <v>-14.846320317566301</v>
      </c>
      <c r="L329">
        <v>3550.3353087757</v>
      </c>
      <c r="M329">
        <v>-4.1816670895476402E-3</v>
      </c>
      <c r="N329">
        <v>0.99666352211463305</v>
      </c>
      <c r="O329">
        <v>-13.198621629559099</v>
      </c>
      <c r="P329">
        <v>1085.1035726479299</v>
      </c>
      <c r="Q329">
        <v>-1.21634671217155E-2</v>
      </c>
      <c r="R329">
        <v>0.99029519668250598</v>
      </c>
      <c r="T329" t="str">
        <f t="shared" si="20"/>
        <v/>
      </c>
      <c r="U329" t="str">
        <f t="shared" si="21"/>
        <v/>
      </c>
      <c r="V329" t="str">
        <f t="shared" si="22"/>
        <v/>
      </c>
      <c r="W329" t="str">
        <f t="shared" si="23"/>
        <v/>
      </c>
    </row>
    <row r="330" spans="1:23" x14ac:dyDescent="0.25">
      <c r="B330" t="s">
        <v>428</v>
      </c>
      <c r="C330">
        <v>-13.0811222934394</v>
      </c>
      <c r="D330">
        <v>1082.44038258705</v>
      </c>
      <c r="E330">
        <v>-1.2084843196791401E-2</v>
      </c>
      <c r="F330">
        <v>0.99035792488775598</v>
      </c>
      <c r="G330">
        <v>-13.214179127193299</v>
      </c>
      <c r="H330">
        <v>1946.4351050094799</v>
      </c>
      <c r="I330">
        <v>-6.7889132769874102E-3</v>
      </c>
      <c r="J330">
        <v>0.99458327252059597</v>
      </c>
      <c r="K330">
        <v>-14.846320317566301</v>
      </c>
      <c r="L330">
        <v>3550.33530877576</v>
      </c>
      <c r="M330">
        <v>-4.1816670895475899E-3</v>
      </c>
      <c r="N330">
        <v>0.99666352211463305</v>
      </c>
      <c r="O330">
        <v>-13.198621629559099</v>
      </c>
      <c r="P330">
        <v>1085.1035726479299</v>
      </c>
      <c r="Q330">
        <v>-1.21634671217155E-2</v>
      </c>
      <c r="R330">
        <v>0.99029519668250598</v>
      </c>
      <c r="T330" t="str">
        <f t="shared" si="20"/>
        <v/>
      </c>
      <c r="U330" t="str">
        <f t="shared" si="21"/>
        <v/>
      </c>
      <c r="V330" t="str">
        <f t="shared" si="22"/>
        <v/>
      </c>
      <c r="W330" t="str">
        <f t="shared" si="23"/>
        <v/>
      </c>
    </row>
    <row r="331" spans="1:23" x14ac:dyDescent="0.25">
      <c r="B331" t="s">
        <v>429</v>
      </c>
      <c r="C331">
        <v>-13.0811222934394</v>
      </c>
      <c r="D331">
        <v>1082.4403825870399</v>
      </c>
      <c r="E331">
        <v>-1.2084843196791499E-2</v>
      </c>
      <c r="F331">
        <v>0.99035792488775598</v>
      </c>
      <c r="G331">
        <v>-13.214179127193299</v>
      </c>
      <c r="H331">
        <v>1946.4351050094799</v>
      </c>
      <c r="I331">
        <v>-6.7889132769874197E-3</v>
      </c>
      <c r="J331">
        <v>0.99458327252059597</v>
      </c>
      <c r="K331">
        <v>-14.846320317566301</v>
      </c>
      <c r="L331">
        <v>3550.33530877576</v>
      </c>
      <c r="M331">
        <v>-4.1816670895475803E-3</v>
      </c>
      <c r="N331">
        <v>0.99666352211463305</v>
      </c>
      <c r="O331">
        <v>-13.198621629559099</v>
      </c>
      <c r="P331">
        <v>1085.1035726479399</v>
      </c>
      <c r="Q331">
        <v>-1.2163467121715401E-2</v>
      </c>
      <c r="R331">
        <v>0.99029519668250598</v>
      </c>
      <c r="T331" t="str">
        <f t="shared" si="20"/>
        <v/>
      </c>
      <c r="U331" t="str">
        <f t="shared" si="21"/>
        <v/>
      </c>
      <c r="V331" t="str">
        <f t="shared" si="22"/>
        <v/>
      </c>
      <c r="W331" t="str">
        <f t="shared" si="23"/>
        <v/>
      </c>
    </row>
    <row r="332" spans="1:23" x14ac:dyDescent="0.25">
      <c r="T332" t="str">
        <f t="shared" si="20"/>
        <v>***</v>
      </c>
      <c r="U332" t="str">
        <f t="shared" si="21"/>
        <v>***</v>
      </c>
      <c r="V332" t="str">
        <f t="shared" si="22"/>
        <v>***</v>
      </c>
      <c r="W332" t="str">
        <f t="shared" si="23"/>
        <v>***</v>
      </c>
    </row>
    <row r="333" spans="1:23" x14ac:dyDescent="0.25">
      <c r="T333" t="str">
        <f t="shared" si="20"/>
        <v>***</v>
      </c>
      <c r="U333" t="str">
        <f t="shared" si="21"/>
        <v>***</v>
      </c>
      <c r="V333" t="str">
        <f t="shared" si="22"/>
        <v>***</v>
      </c>
      <c r="W333" t="str">
        <f t="shared" si="23"/>
        <v>***</v>
      </c>
    </row>
    <row r="334" spans="1:23" x14ac:dyDescent="0.25">
      <c r="T334" t="str">
        <f t="shared" si="20"/>
        <v>***</v>
      </c>
      <c r="U334" t="str">
        <f t="shared" si="21"/>
        <v>***</v>
      </c>
      <c r="V334" t="str">
        <f t="shared" si="22"/>
        <v>***</v>
      </c>
      <c r="W334" t="str">
        <f t="shared" si="23"/>
        <v>***</v>
      </c>
    </row>
    <row r="335" spans="1:23" x14ac:dyDescent="0.25">
      <c r="T335" t="str">
        <f t="shared" si="20"/>
        <v>***</v>
      </c>
      <c r="U335" t="str">
        <f t="shared" si="21"/>
        <v>***</v>
      </c>
      <c r="V335" t="str">
        <f t="shared" si="22"/>
        <v>***</v>
      </c>
      <c r="W335" t="str">
        <f t="shared" si="23"/>
        <v>***</v>
      </c>
    </row>
    <row r="336" spans="1:23" x14ac:dyDescent="0.25">
      <c r="T336" t="str">
        <f t="shared" si="20"/>
        <v>***</v>
      </c>
      <c r="U336" t="str">
        <f t="shared" si="21"/>
        <v>***</v>
      </c>
      <c r="V336" t="str">
        <f t="shared" si="22"/>
        <v>***</v>
      </c>
      <c r="W336" t="str">
        <f t="shared" si="23"/>
        <v>***</v>
      </c>
    </row>
    <row r="337" spans="20:23" x14ac:dyDescent="0.25">
      <c r="T337" t="str">
        <f t="shared" si="20"/>
        <v>***</v>
      </c>
      <c r="U337" t="str">
        <f t="shared" si="21"/>
        <v>***</v>
      </c>
      <c r="V337" t="str">
        <f t="shared" si="22"/>
        <v>***</v>
      </c>
      <c r="W337" t="str">
        <f t="shared" si="23"/>
        <v>***</v>
      </c>
    </row>
    <row r="338" spans="20:23" x14ac:dyDescent="0.25">
      <c r="T338" t="str">
        <f t="shared" si="20"/>
        <v>***</v>
      </c>
      <c r="U338" t="str">
        <f t="shared" si="21"/>
        <v>***</v>
      </c>
      <c r="V338" t="str">
        <f t="shared" si="22"/>
        <v>***</v>
      </c>
      <c r="W338" t="str">
        <f t="shared" si="23"/>
        <v>***</v>
      </c>
    </row>
    <row r="339" spans="20:23" x14ac:dyDescent="0.25">
      <c r="T339" t="str">
        <f t="shared" si="20"/>
        <v>***</v>
      </c>
      <c r="U339" t="str">
        <f t="shared" si="21"/>
        <v>***</v>
      </c>
      <c r="V339" t="str">
        <f t="shared" si="22"/>
        <v>***</v>
      </c>
      <c r="W339" t="str">
        <f t="shared" si="23"/>
        <v>***</v>
      </c>
    </row>
    <row r="340" spans="20:23" x14ac:dyDescent="0.25">
      <c r="T340" t="str">
        <f t="shared" si="20"/>
        <v>***</v>
      </c>
      <c r="U340" t="str">
        <f t="shared" si="21"/>
        <v>***</v>
      </c>
      <c r="V340" t="str">
        <f t="shared" si="22"/>
        <v>***</v>
      </c>
      <c r="W340" t="str">
        <f t="shared" si="23"/>
        <v>***</v>
      </c>
    </row>
    <row r="341" spans="20:23" x14ac:dyDescent="0.25">
      <c r="T341" t="str">
        <f t="shared" si="20"/>
        <v>***</v>
      </c>
      <c r="U341" t="str">
        <f t="shared" si="21"/>
        <v>***</v>
      </c>
      <c r="V341" t="str">
        <f t="shared" si="22"/>
        <v>***</v>
      </c>
      <c r="W341" t="str">
        <f t="shared" si="23"/>
        <v>***</v>
      </c>
    </row>
    <row r="342" spans="20:23" x14ac:dyDescent="0.25">
      <c r="T342" t="str">
        <f t="shared" si="20"/>
        <v>***</v>
      </c>
      <c r="U342" t="str">
        <f t="shared" si="21"/>
        <v>***</v>
      </c>
      <c r="V342" t="str">
        <f t="shared" si="22"/>
        <v>***</v>
      </c>
      <c r="W342" t="str">
        <f t="shared" si="23"/>
        <v>***</v>
      </c>
    </row>
    <row r="343" spans="20:23" x14ac:dyDescent="0.25">
      <c r="T343" t="str">
        <f t="shared" si="20"/>
        <v>***</v>
      </c>
      <c r="U343" t="str">
        <f t="shared" si="21"/>
        <v>***</v>
      </c>
      <c r="V343" t="str">
        <f t="shared" si="22"/>
        <v>***</v>
      </c>
      <c r="W343" t="str">
        <f t="shared" si="23"/>
        <v>***</v>
      </c>
    </row>
    <row r="344" spans="20:23" x14ac:dyDescent="0.25">
      <c r="T344" t="str">
        <f t="shared" si="20"/>
        <v>***</v>
      </c>
      <c r="U344" t="str">
        <f t="shared" si="21"/>
        <v>***</v>
      </c>
      <c r="V344" t="str">
        <f t="shared" si="22"/>
        <v>***</v>
      </c>
      <c r="W344" t="str">
        <f t="shared" si="23"/>
        <v>***</v>
      </c>
    </row>
    <row r="345" spans="20:23" x14ac:dyDescent="0.25">
      <c r="T345" t="str">
        <f t="shared" si="20"/>
        <v>***</v>
      </c>
      <c r="U345" t="str">
        <f t="shared" si="21"/>
        <v>***</v>
      </c>
      <c r="V345" t="str">
        <f t="shared" si="22"/>
        <v>***</v>
      </c>
      <c r="W345" t="str">
        <f t="shared" si="23"/>
        <v>***</v>
      </c>
    </row>
    <row r="346" spans="20:23" x14ac:dyDescent="0.25">
      <c r="T346" t="str">
        <f t="shared" si="20"/>
        <v>***</v>
      </c>
      <c r="U346" t="str">
        <f t="shared" si="21"/>
        <v>***</v>
      </c>
      <c r="V346" t="str">
        <f t="shared" si="22"/>
        <v>***</v>
      </c>
      <c r="W346" t="str">
        <f t="shared" si="23"/>
        <v>***</v>
      </c>
    </row>
    <row r="347" spans="20:23" x14ac:dyDescent="0.25">
      <c r="T347" t="str">
        <f t="shared" si="20"/>
        <v>***</v>
      </c>
      <c r="U347" t="str">
        <f t="shared" si="21"/>
        <v>***</v>
      </c>
      <c r="V347" t="str">
        <f t="shared" si="22"/>
        <v>***</v>
      </c>
      <c r="W347" t="str">
        <f t="shared" si="23"/>
        <v>***</v>
      </c>
    </row>
    <row r="348" spans="20:23" x14ac:dyDescent="0.25">
      <c r="T348" t="str">
        <f t="shared" si="20"/>
        <v>***</v>
      </c>
      <c r="U348" t="str">
        <f t="shared" si="21"/>
        <v>***</v>
      </c>
      <c r="V348" t="str">
        <f t="shared" si="22"/>
        <v>***</v>
      </c>
      <c r="W348" t="str">
        <f t="shared" si="23"/>
        <v>***</v>
      </c>
    </row>
    <row r="349" spans="20:23" x14ac:dyDescent="0.25">
      <c r="T349" t="str">
        <f t="shared" si="20"/>
        <v>***</v>
      </c>
      <c r="U349" t="str">
        <f t="shared" si="21"/>
        <v>***</v>
      </c>
      <c r="V349" t="str">
        <f t="shared" si="22"/>
        <v>***</v>
      </c>
      <c r="W349" t="str">
        <f t="shared" si="23"/>
        <v>***</v>
      </c>
    </row>
    <row r="350" spans="20:23" x14ac:dyDescent="0.25">
      <c r="T350" t="str">
        <f t="shared" si="20"/>
        <v>***</v>
      </c>
      <c r="U350" t="str">
        <f t="shared" si="21"/>
        <v>***</v>
      </c>
      <c r="V350" t="str">
        <f t="shared" si="22"/>
        <v>***</v>
      </c>
      <c r="W350" t="str">
        <f t="shared" si="23"/>
        <v>***</v>
      </c>
    </row>
    <row r="351" spans="20:23" x14ac:dyDescent="0.25">
      <c r="T351" t="str">
        <f t="shared" si="20"/>
        <v>***</v>
      </c>
      <c r="U351" t="str">
        <f t="shared" si="21"/>
        <v>***</v>
      </c>
      <c r="V351" t="str">
        <f t="shared" si="22"/>
        <v>***</v>
      </c>
      <c r="W351" t="str">
        <f t="shared" si="23"/>
        <v>***</v>
      </c>
    </row>
    <row r="352" spans="20:23" x14ac:dyDescent="0.25">
      <c r="T352" t="str">
        <f t="shared" si="20"/>
        <v>***</v>
      </c>
      <c r="U352" t="str">
        <f t="shared" si="21"/>
        <v>***</v>
      </c>
      <c r="V352" t="str">
        <f t="shared" si="22"/>
        <v>***</v>
      </c>
      <c r="W352" t="str">
        <f t="shared" si="23"/>
        <v>***</v>
      </c>
    </row>
    <row r="353" spans="20:23" x14ac:dyDescent="0.25">
      <c r="T353" t="str">
        <f t="shared" si="20"/>
        <v>***</v>
      </c>
      <c r="U353" t="str">
        <f t="shared" si="21"/>
        <v>***</v>
      </c>
      <c r="V353" t="str">
        <f t="shared" si="22"/>
        <v>***</v>
      </c>
      <c r="W353" t="str">
        <f t="shared" si="23"/>
        <v>***</v>
      </c>
    </row>
    <row r="354" spans="20:23" x14ac:dyDescent="0.25">
      <c r="T354" t="str">
        <f t="shared" si="20"/>
        <v>***</v>
      </c>
      <c r="U354" t="str">
        <f t="shared" si="21"/>
        <v>***</v>
      </c>
      <c r="V354" t="str">
        <f t="shared" si="22"/>
        <v>***</v>
      </c>
      <c r="W354" t="str">
        <f t="shared" si="23"/>
        <v>***</v>
      </c>
    </row>
    <row r="355" spans="20:23" x14ac:dyDescent="0.25">
      <c r="T355" t="str">
        <f t="shared" si="20"/>
        <v>***</v>
      </c>
      <c r="U355" t="str">
        <f t="shared" si="21"/>
        <v>***</v>
      </c>
      <c r="V355" t="str">
        <f t="shared" si="22"/>
        <v>***</v>
      </c>
      <c r="W355" t="str">
        <f t="shared" si="23"/>
        <v>***</v>
      </c>
    </row>
    <row r="356" spans="20:23" x14ac:dyDescent="0.25">
      <c r="T356" t="str">
        <f t="shared" si="20"/>
        <v>***</v>
      </c>
      <c r="U356" t="str">
        <f t="shared" si="21"/>
        <v>***</v>
      </c>
      <c r="V356" t="str">
        <f t="shared" si="22"/>
        <v>***</v>
      </c>
      <c r="W356" t="str">
        <f t="shared" si="23"/>
        <v>***</v>
      </c>
    </row>
    <row r="357" spans="20:23" x14ac:dyDescent="0.25">
      <c r="T357" t="str">
        <f t="shared" si="20"/>
        <v>***</v>
      </c>
      <c r="U357" t="str">
        <f t="shared" si="21"/>
        <v>***</v>
      </c>
      <c r="V357" t="str">
        <f t="shared" si="22"/>
        <v>***</v>
      </c>
      <c r="W357" t="str">
        <f t="shared" si="23"/>
        <v>***</v>
      </c>
    </row>
    <row r="358" spans="20:23" x14ac:dyDescent="0.25">
      <c r="T358" t="str">
        <f t="shared" si="20"/>
        <v>***</v>
      </c>
      <c r="U358" t="str">
        <f t="shared" si="21"/>
        <v>***</v>
      </c>
      <c r="V358" t="str">
        <f t="shared" si="22"/>
        <v>***</v>
      </c>
      <c r="W358" t="str">
        <f t="shared" si="23"/>
        <v>***</v>
      </c>
    </row>
    <row r="359" spans="20:23" x14ac:dyDescent="0.25">
      <c r="T359" t="str">
        <f t="shared" si="20"/>
        <v>***</v>
      </c>
      <c r="U359" t="str">
        <f t="shared" si="21"/>
        <v>***</v>
      </c>
      <c r="V359" t="str">
        <f t="shared" si="22"/>
        <v>***</v>
      </c>
      <c r="W359" t="str">
        <f t="shared" si="23"/>
        <v>***</v>
      </c>
    </row>
    <row r="360" spans="20:23" x14ac:dyDescent="0.25">
      <c r="T360" t="str">
        <f t="shared" si="20"/>
        <v>***</v>
      </c>
      <c r="U360" t="str">
        <f t="shared" si="21"/>
        <v>***</v>
      </c>
      <c r="V360" t="str">
        <f t="shared" si="22"/>
        <v>***</v>
      </c>
      <c r="W360" t="str">
        <f t="shared" si="23"/>
        <v>***</v>
      </c>
    </row>
    <row r="361" spans="20:23" x14ac:dyDescent="0.25">
      <c r="T361" t="str">
        <f t="shared" si="20"/>
        <v>***</v>
      </c>
      <c r="U361" t="str">
        <f t="shared" si="21"/>
        <v>***</v>
      </c>
      <c r="V361" t="str">
        <f t="shared" si="22"/>
        <v>***</v>
      </c>
      <c r="W361" t="str">
        <f t="shared" si="23"/>
        <v>***</v>
      </c>
    </row>
    <row r="362" spans="20:23" x14ac:dyDescent="0.25">
      <c r="T362" t="str">
        <f t="shared" si="20"/>
        <v>***</v>
      </c>
      <c r="U362" t="str">
        <f t="shared" si="21"/>
        <v>***</v>
      </c>
      <c r="V362" t="str">
        <f t="shared" si="22"/>
        <v>***</v>
      </c>
      <c r="W362" t="str">
        <f t="shared" si="23"/>
        <v>***</v>
      </c>
    </row>
    <row r="363" spans="20:23" x14ac:dyDescent="0.25">
      <c r="T363" t="str">
        <f t="shared" si="20"/>
        <v>***</v>
      </c>
      <c r="U363" t="str">
        <f t="shared" si="21"/>
        <v>***</v>
      </c>
      <c r="V363" t="str">
        <f t="shared" si="22"/>
        <v>***</v>
      </c>
      <c r="W363" t="str">
        <f t="shared" si="23"/>
        <v>***</v>
      </c>
    </row>
    <row r="364" spans="20:23" x14ac:dyDescent="0.25">
      <c r="T364" t="str">
        <f t="shared" si="20"/>
        <v>***</v>
      </c>
      <c r="U364" t="str">
        <f t="shared" si="21"/>
        <v>***</v>
      </c>
      <c r="V364" t="str">
        <f t="shared" si="22"/>
        <v>***</v>
      </c>
      <c r="W364" t="str">
        <f t="shared" si="23"/>
        <v>***</v>
      </c>
    </row>
    <row r="365" spans="20:23" x14ac:dyDescent="0.25">
      <c r="T365" t="str">
        <f t="shared" si="20"/>
        <v>***</v>
      </c>
      <c r="U365" t="str">
        <f t="shared" si="21"/>
        <v>***</v>
      </c>
      <c r="V365" t="str">
        <f t="shared" si="22"/>
        <v>***</v>
      </c>
      <c r="W365" t="str">
        <f t="shared" si="23"/>
        <v>***</v>
      </c>
    </row>
    <row r="366" spans="20:23" x14ac:dyDescent="0.25">
      <c r="T366" t="str">
        <f t="shared" si="20"/>
        <v>***</v>
      </c>
      <c r="U366" t="str">
        <f t="shared" si="21"/>
        <v>***</v>
      </c>
      <c r="V366" t="str">
        <f t="shared" si="22"/>
        <v>***</v>
      </c>
      <c r="W366" t="str">
        <f t="shared" si="23"/>
        <v>***</v>
      </c>
    </row>
    <row r="367" spans="20:23" x14ac:dyDescent="0.25">
      <c r="T367" t="str">
        <f t="shared" si="20"/>
        <v>***</v>
      </c>
      <c r="U367" t="str">
        <f t="shared" si="21"/>
        <v>***</v>
      </c>
      <c r="V367" t="str">
        <f t="shared" si="22"/>
        <v>***</v>
      </c>
      <c r="W367" t="str">
        <f t="shared" si="23"/>
        <v>***</v>
      </c>
    </row>
    <row r="368" spans="20:23" x14ac:dyDescent="0.25">
      <c r="T368" t="str">
        <f t="shared" si="20"/>
        <v>***</v>
      </c>
      <c r="U368" t="str">
        <f t="shared" si="21"/>
        <v>***</v>
      </c>
      <c r="V368" t="str">
        <f t="shared" si="22"/>
        <v>***</v>
      </c>
      <c r="W368" t="str">
        <f t="shared" si="23"/>
        <v>***</v>
      </c>
    </row>
    <row r="369" spans="20:23" x14ac:dyDescent="0.25">
      <c r="T369" t="str">
        <f t="shared" si="20"/>
        <v>***</v>
      </c>
      <c r="U369" t="str">
        <f t="shared" si="21"/>
        <v>***</v>
      </c>
      <c r="V369" t="str">
        <f t="shared" si="22"/>
        <v>***</v>
      </c>
      <c r="W369" t="str">
        <f t="shared" si="23"/>
        <v>***</v>
      </c>
    </row>
    <row r="370" spans="20:23" x14ac:dyDescent="0.25">
      <c r="T370" t="str">
        <f t="shared" si="20"/>
        <v>***</v>
      </c>
      <c r="U370" t="str">
        <f t="shared" si="21"/>
        <v>***</v>
      </c>
      <c r="V370" t="str">
        <f t="shared" si="22"/>
        <v>***</v>
      </c>
      <c r="W370" t="str">
        <f t="shared" si="23"/>
        <v>***</v>
      </c>
    </row>
    <row r="371" spans="20:23" x14ac:dyDescent="0.25">
      <c r="T371" t="str">
        <f t="shared" si="20"/>
        <v>***</v>
      </c>
      <c r="U371" t="str">
        <f t="shared" si="21"/>
        <v>***</v>
      </c>
      <c r="V371" t="str">
        <f t="shared" si="22"/>
        <v>***</v>
      </c>
      <c r="W371" t="str">
        <f t="shared" si="23"/>
        <v>***</v>
      </c>
    </row>
    <row r="372" spans="20:23" x14ac:dyDescent="0.25">
      <c r="T372" t="str">
        <f t="shared" si="20"/>
        <v>***</v>
      </c>
      <c r="U372" t="str">
        <f t="shared" si="21"/>
        <v>***</v>
      </c>
      <c r="V372" t="str">
        <f t="shared" si="22"/>
        <v>***</v>
      </c>
      <c r="W372" t="str">
        <f t="shared" si="23"/>
        <v>***</v>
      </c>
    </row>
    <row r="373" spans="20:23" x14ac:dyDescent="0.25">
      <c r="T373" t="str">
        <f t="shared" si="20"/>
        <v>***</v>
      </c>
      <c r="U373" t="str">
        <f t="shared" si="21"/>
        <v>***</v>
      </c>
      <c r="V373" t="str">
        <f t="shared" si="22"/>
        <v>***</v>
      </c>
      <c r="W373" t="str">
        <f t="shared" si="23"/>
        <v>***</v>
      </c>
    </row>
    <row r="374" spans="20:23" x14ac:dyDescent="0.25">
      <c r="T374" t="str">
        <f t="shared" si="20"/>
        <v>***</v>
      </c>
      <c r="U374" t="str">
        <f t="shared" si="21"/>
        <v>***</v>
      </c>
      <c r="V374" t="str">
        <f t="shared" si="22"/>
        <v>***</v>
      </c>
      <c r="W374" t="str">
        <f t="shared" si="23"/>
        <v>***</v>
      </c>
    </row>
    <row r="375" spans="20:23" x14ac:dyDescent="0.25">
      <c r="T375" t="str">
        <f t="shared" si="20"/>
        <v>***</v>
      </c>
      <c r="U375" t="str">
        <f t="shared" si="21"/>
        <v>***</v>
      </c>
      <c r="V375" t="str">
        <f t="shared" si="22"/>
        <v>***</v>
      </c>
      <c r="W375" t="str">
        <f t="shared" si="23"/>
        <v>***</v>
      </c>
    </row>
    <row r="376" spans="20:23" x14ac:dyDescent="0.25">
      <c r="T376" t="str">
        <f t="shared" si="20"/>
        <v>***</v>
      </c>
      <c r="U376" t="str">
        <f t="shared" si="21"/>
        <v>***</v>
      </c>
      <c r="V376" t="str">
        <f t="shared" si="22"/>
        <v>***</v>
      </c>
      <c r="W376" t="str">
        <f t="shared" si="23"/>
        <v>***</v>
      </c>
    </row>
    <row r="377" spans="20:23" x14ac:dyDescent="0.25">
      <c r="T377" t="str">
        <f t="shared" si="20"/>
        <v>***</v>
      </c>
      <c r="U377" t="str">
        <f t="shared" si="21"/>
        <v>***</v>
      </c>
      <c r="V377" t="str">
        <f t="shared" si="22"/>
        <v>***</v>
      </c>
      <c r="W377" t="str">
        <f t="shared" si="23"/>
        <v>***</v>
      </c>
    </row>
    <row r="378" spans="20:23" x14ac:dyDescent="0.25">
      <c r="T378" t="str">
        <f t="shared" si="20"/>
        <v>***</v>
      </c>
      <c r="U378" t="str">
        <f t="shared" si="21"/>
        <v>***</v>
      </c>
      <c r="V378" t="str">
        <f t="shared" si="22"/>
        <v>***</v>
      </c>
      <c r="W378" t="str">
        <f t="shared" si="23"/>
        <v>***</v>
      </c>
    </row>
    <row r="379" spans="20:23" x14ac:dyDescent="0.25">
      <c r="T379" t="str">
        <f t="shared" si="20"/>
        <v>***</v>
      </c>
      <c r="U379" t="str">
        <f t="shared" si="21"/>
        <v>***</v>
      </c>
      <c r="V379" t="str">
        <f t="shared" si="22"/>
        <v>***</v>
      </c>
      <c r="W379" t="str">
        <f t="shared" si="23"/>
        <v>***</v>
      </c>
    </row>
    <row r="380" spans="20:23" x14ac:dyDescent="0.25">
      <c r="T380" t="str">
        <f t="shared" si="20"/>
        <v>***</v>
      </c>
      <c r="U380" t="str">
        <f t="shared" si="21"/>
        <v>***</v>
      </c>
      <c r="V380" t="str">
        <f t="shared" si="22"/>
        <v>***</v>
      </c>
      <c r="W380" t="str">
        <f t="shared" si="23"/>
        <v>***</v>
      </c>
    </row>
    <row r="381" spans="20:23" x14ac:dyDescent="0.25">
      <c r="T381" t="str">
        <f t="shared" si="20"/>
        <v>***</v>
      </c>
      <c r="U381" t="str">
        <f t="shared" si="21"/>
        <v>***</v>
      </c>
      <c r="V381" t="str">
        <f t="shared" si="22"/>
        <v>***</v>
      </c>
      <c r="W381" t="str">
        <f t="shared" si="23"/>
        <v>***</v>
      </c>
    </row>
    <row r="382" spans="20:23" x14ac:dyDescent="0.25">
      <c r="T382" t="str">
        <f t="shared" si="20"/>
        <v>***</v>
      </c>
      <c r="U382" t="str">
        <f t="shared" si="21"/>
        <v>***</v>
      </c>
      <c r="V382" t="str">
        <f t="shared" si="22"/>
        <v>***</v>
      </c>
      <c r="W382" t="str">
        <f t="shared" si="23"/>
        <v>***</v>
      </c>
    </row>
    <row r="383" spans="20:23" x14ac:dyDescent="0.25">
      <c r="T383" t="str">
        <f t="shared" si="20"/>
        <v>***</v>
      </c>
      <c r="U383" t="str">
        <f t="shared" si="21"/>
        <v>***</v>
      </c>
      <c r="V383" t="str">
        <f t="shared" si="22"/>
        <v>***</v>
      </c>
      <c r="W383" t="str">
        <f t="shared" si="23"/>
        <v>***</v>
      </c>
    </row>
    <row r="384" spans="20:23" x14ac:dyDescent="0.25">
      <c r="T384" t="str">
        <f t="shared" si="20"/>
        <v>***</v>
      </c>
      <c r="U384" t="str">
        <f t="shared" si="21"/>
        <v>***</v>
      </c>
      <c r="V384" t="str">
        <f t="shared" si="22"/>
        <v>***</v>
      </c>
      <c r="W384" t="str">
        <f t="shared" si="23"/>
        <v>***</v>
      </c>
    </row>
    <row r="385" spans="20:23" x14ac:dyDescent="0.25">
      <c r="T385" t="str">
        <f t="shared" si="20"/>
        <v>***</v>
      </c>
      <c r="U385" t="str">
        <f t="shared" si="21"/>
        <v>***</v>
      </c>
      <c r="V385" t="str">
        <f t="shared" si="22"/>
        <v>***</v>
      </c>
      <c r="W385" t="str">
        <f t="shared" si="23"/>
        <v>***</v>
      </c>
    </row>
    <row r="386" spans="20:23" x14ac:dyDescent="0.25">
      <c r="T386" t="str">
        <f t="shared" si="20"/>
        <v>***</v>
      </c>
      <c r="U386" t="str">
        <f t="shared" si="21"/>
        <v>***</v>
      </c>
      <c r="V386" t="str">
        <f t="shared" si="22"/>
        <v>***</v>
      </c>
      <c r="W386" t="str">
        <f t="shared" si="23"/>
        <v>***</v>
      </c>
    </row>
    <row r="387" spans="20:23" x14ac:dyDescent="0.25">
      <c r="T387" t="str">
        <f t="shared" ref="T387:T402" si="24">IF(F387&lt;0.001,"***",IF(F387&lt;0.01,"**",IF(F387&lt;0.05,"*",IF(F387&lt;0.1,"^",""))))</f>
        <v>***</v>
      </c>
      <c r="U387" t="str">
        <f t="shared" ref="U387:U402" si="25">IF(J387&lt;0.001,"***",IF(J387&lt;0.01,"**",IF(J387&lt;0.05,"*",IF(J387&lt;0.1,"^",""))))</f>
        <v>***</v>
      </c>
      <c r="V387" t="str">
        <f t="shared" ref="V387:V402" si="26">IF(N387&lt;0.001,"***",IF(N387&lt;0.01,"**",IF(N387&lt;0.05,"*",IF(N387&lt;0.1,"^",""))))</f>
        <v>***</v>
      </c>
      <c r="W387" t="str">
        <f t="shared" ref="W387:W402" si="27">IF(R387&lt;0.001,"***",IF(R387&lt;0.01,"**",IF(R387&lt;0.05,"*",IF(R387&lt;0.1,"^",""))))</f>
        <v>***</v>
      </c>
    </row>
    <row r="388" spans="20:23" x14ac:dyDescent="0.25">
      <c r="T388" t="str">
        <f t="shared" si="24"/>
        <v>***</v>
      </c>
      <c r="U388" t="str">
        <f t="shared" si="25"/>
        <v>***</v>
      </c>
      <c r="V388" t="str">
        <f t="shared" si="26"/>
        <v>***</v>
      </c>
      <c r="W388" t="str">
        <f t="shared" si="27"/>
        <v>***</v>
      </c>
    </row>
    <row r="389" spans="20:23" x14ac:dyDescent="0.25">
      <c r="T389" t="str">
        <f t="shared" si="24"/>
        <v>***</v>
      </c>
      <c r="U389" t="str">
        <f t="shared" si="25"/>
        <v>***</v>
      </c>
      <c r="V389" t="str">
        <f t="shared" si="26"/>
        <v>***</v>
      </c>
      <c r="W389" t="str">
        <f t="shared" si="27"/>
        <v>***</v>
      </c>
    </row>
    <row r="390" spans="20:23" x14ac:dyDescent="0.25">
      <c r="T390" t="str">
        <f t="shared" si="24"/>
        <v>***</v>
      </c>
      <c r="U390" t="str">
        <f t="shared" si="25"/>
        <v>***</v>
      </c>
      <c r="V390" t="str">
        <f t="shared" si="26"/>
        <v>***</v>
      </c>
      <c r="W390" t="str">
        <f t="shared" si="27"/>
        <v>***</v>
      </c>
    </row>
    <row r="391" spans="20:23" x14ac:dyDescent="0.25">
      <c r="T391" t="str">
        <f t="shared" si="24"/>
        <v>***</v>
      </c>
      <c r="U391" t="str">
        <f t="shared" si="25"/>
        <v>***</v>
      </c>
      <c r="V391" t="str">
        <f t="shared" si="26"/>
        <v>***</v>
      </c>
      <c r="W391" t="str">
        <f t="shared" si="27"/>
        <v>***</v>
      </c>
    </row>
    <row r="392" spans="20:23" x14ac:dyDescent="0.25">
      <c r="T392" t="str">
        <f t="shared" si="24"/>
        <v>***</v>
      </c>
      <c r="U392" t="str">
        <f t="shared" si="25"/>
        <v>***</v>
      </c>
      <c r="V392" t="str">
        <f t="shared" si="26"/>
        <v>***</v>
      </c>
      <c r="W392" t="str">
        <f t="shared" si="27"/>
        <v>***</v>
      </c>
    </row>
    <row r="393" spans="20:23" x14ac:dyDescent="0.25">
      <c r="T393" t="str">
        <f t="shared" si="24"/>
        <v>***</v>
      </c>
      <c r="U393" t="str">
        <f t="shared" si="25"/>
        <v>***</v>
      </c>
      <c r="V393" t="str">
        <f t="shared" si="26"/>
        <v>***</v>
      </c>
      <c r="W393" t="str">
        <f t="shared" si="27"/>
        <v>***</v>
      </c>
    </row>
    <row r="394" spans="20:23" x14ac:dyDescent="0.25">
      <c r="T394" t="str">
        <f t="shared" si="24"/>
        <v>***</v>
      </c>
      <c r="U394" t="str">
        <f t="shared" si="25"/>
        <v>***</v>
      </c>
      <c r="V394" t="str">
        <f t="shared" si="26"/>
        <v>***</v>
      </c>
      <c r="W394" t="str">
        <f t="shared" si="27"/>
        <v>***</v>
      </c>
    </row>
    <row r="395" spans="20:23" x14ac:dyDescent="0.25">
      <c r="T395" t="str">
        <f t="shared" si="24"/>
        <v>***</v>
      </c>
      <c r="U395" t="str">
        <f t="shared" si="25"/>
        <v>***</v>
      </c>
      <c r="V395" t="str">
        <f t="shared" si="26"/>
        <v>***</v>
      </c>
      <c r="W395" t="str">
        <f t="shared" si="27"/>
        <v>***</v>
      </c>
    </row>
    <row r="396" spans="20:23" x14ac:dyDescent="0.25">
      <c r="T396" t="str">
        <f t="shared" si="24"/>
        <v>***</v>
      </c>
      <c r="U396" t="str">
        <f t="shared" si="25"/>
        <v>***</v>
      </c>
      <c r="V396" t="str">
        <f t="shared" si="26"/>
        <v>***</v>
      </c>
      <c r="W396" t="str">
        <f t="shared" si="27"/>
        <v>***</v>
      </c>
    </row>
    <row r="397" spans="20:23" x14ac:dyDescent="0.25">
      <c r="T397" t="str">
        <f t="shared" si="24"/>
        <v>***</v>
      </c>
      <c r="U397" t="str">
        <f t="shared" si="25"/>
        <v>***</v>
      </c>
      <c r="V397" t="str">
        <f t="shared" si="26"/>
        <v>***</v>
      </c>
      <c r="W397" t="str">
        <f t="shared" si="27"/>
        <v>***</v>
      </c>
    </row>
    <row r="398" spans="20:23" x14ac:dyDescent="0.25">
      <c r="T398" t="str">
        <f t="shared" si="24"/>
        <v>***</v>
      </c>
      <c r="U398" t="str">
        <f t="shared" si="25"/>
        <v>***</v>
      </c>
      <c r="V398" t="str">
        <f t="shared" si="26"/>
        <v>***</v>
      </c>
      <c r="W398" t="str">
        <f t="shared" si="27"/>
        <v>***</v>
      </c>
    </row>
    <row r="399" spans="20:23" x14ac:dyDescent="0.25">
      <c r="T399" t="str">
        <f t="shared" si="24"/>
        <v>***</v>
      </c>
      <c r="U399" t="str">
        <f t="shared" si="25"/>
        <v>***</v>
      </c>
      <c r="V399" t="str">
        <f t="shared" si="26"/>
        <v>***</v>
      </c>
      <c r="W399" t="str">
        <f t="shared" si="27"/>
        <v>***</v>
      </c>
    </row>
    <row r="400" spans="20:23" x14ac:dyDescent="0.25">
      <c r="T400" t="str">
        <f t="shared" si="24"/>
        <v>***</v>
      </c>
      <c r="U400" t="str">
        <f t="shared" si="25"/>
        <v>***</v>
      </c>
      <c r="V400" t="str">
        <f t="shared" si="26"/>
        <v>***</v>
      </c>
      <c r="W400" t="str">
        <f t="shared" si="27"/>
        <v>***</v>
      </c>
    </row>
    <row r="401" spans="20:23" x14ac:dyDescent="0.25">
      <c r="T401" t="str">
        <f t="shared" si="24"/>
        <v>***</v>
      </c>
      <c r="U401" t="str">
        <f t="shared" si="25"/>
        <v>***</v>
      </c>
      <c r="V401" t="str">
        <f t="shared" si="26"/>
        <v>***</v>
      </c>
      <c r="W401" t="str">
        <f t="shared" si="27"/>
        <v>***</v>
      </c>
    </row>
    <row r="402" spans="20:23" x14ac:dyDescent="0.25">
      <c r="T402" t="str">
        <f t="shared" si="24"/>
        <v>***</v>
      </c>
      <c r="U402" t="str">
        <f t="shared" si="25"/>
        <v>***</v>
      </c>
      <c r="V402" t="str">
        <f t="shared" si="26"/>
        <v>***</v>
      </c>
      <c r="W402" t="str">
        <f t="shared" si="27"/>
        <v>***</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B4C12-8E21-4BE6-BAB7-492548B74D56}">
  <dimension ref="A1:G7"/>
  <sheetViews>
    <sheetView workbookViewId="0">
      <selection activeCell="A8" sqref="A8"/>
    </sheetView>
  </sheetViews>
  <sheetFormatPr defaultRowHeight="15" x14ac:dyDescent="0.25"/>
  <cols>
    <col min="1" max="1" width="22.140625" bestFit="1" customWidth="1"/>
    <col min="2" max="2" width="9.7109375" bestFit="1" customWidth="1"/>
    <col min="3" max="3" width="9.5703125" bestFit="1" customWidth="1"/>
    <col min="4" max="4" width="9" bestFit="1" customWidth="1"/>
    <col min="5" max="5" width="7.7109375" bestFit="1" customWidth="1"/>
    <col min="6" max="6" width="8.28515625" bestFit="1" customWidth="1"/>
    <col min="7" max="7" width="4" bestFit="1" customWidth="1"/>
  </cols>
  <sheetData>
    <row r="1" spans="1:7" x14ac:dyDescent="0.25">
      <c r="B1" t="s">
        <v>5</v>
      </c>
      <c r="C1" t="s">
        <v>6</v>
      </c>
      <c r="D1" t="s">
        <v>7</v>
      </c>
      <c r="E1" t="s">
        <v>8</v>
      </c>
      <c r="F1" t="s">
        <v>9</v>
      </c>
    </row>
    <row r="2" spans="1:7" x14ac:dyDescent="0.25">
      <c r="A2" t="s">
        <v>120</v>
      </c>
      <c r="B2">
        <v>5.2090000000000001E-3</v>
      </c>
      <c r="C2">
        <v>1.0052220000000001</v>
      </c>
      <c r="D2">
        <v>4.0823999999999999E-2</v>
      </c>
      <c r="E2">
        <v>0.128</v>
      </c>
      <c r="F2" s="1">
        <v>0.89800000000000002</v>
      </c>
    </row>
    <row r="3" spans="1:7" x14ac:dyDescent="0.25">
      <c r="A3" t="s">
        <v>10</v>
      </c>
      <c r="B3">
        <v>-0.114066</v>
      </c>
      <c r="C3">
        <v>0.89219899999999996</v>
      </c>
      <c r="D3">
        <v>1.5304E-2</v>
      </c>
      <c r="E3">
        <v>-7.4530000000000003</v>
      </c>
      <c r="F3" s="1">
        <v>9.1000000000000004E-14</v>
      </c>
      <c r="G3" t="s">
        <v>11</v>
      </c>
    </row>
    <row r="4" spans="1:7" x14ac:dyDescent="0.25">
      <c r="A4" t="s">
        <v>12</v>
      </c>
      <c r="B4">
        <v>-0.19416700000000001</v>
      </c>
      <c r="C4">
        <v>0.82352000000000003</v>
      </c>
      <c r="D4">
        <v>1.5691E-2</v>
      </c>
      <c r="E4">
        <v>-12.374000000000001</v>
      </c>
      <c r="F4" t="s">
        <v>119</v>
      </c>
      <c r="G4" t="s">
        <v>11</v>
      </c>
    </row>
    <row r="7" spans="1:7" x14ac:dyDescent="0.25">
      <c r="A7">
        <v>25147</v>
      </c>
    </row>
  </sheetData>
  <pageMargins left="0.7" right="0.7" top="0.75" bottom="0.75" header="0.3" footer="0.3"/>
  <pageSetup orientation="portrait"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98E6-D8AB-45F4-8FA8-5E9D14E501C2}">
  <sheetPr>
    <pageSetUpPr fitToPage="1"/>
  </sheetPr>
  <dimension ref="B1:H72"/>
  <sheetViews>
    <sheetView workbookViewId="0">
      <selection activeCell="L67" sqref="L67"/>
    </sheetView>
  </sheetViews>
  <sheetFormatPr defaultRowHeight="15" x14ac:dyDescent="0.25"/>
  <cols>
    <col min="1" max="1" width="3" bestFit="1" customWidth="1"/>
    <col min="2" max="2" width="23.140625" bestFit="1" customWidth="1"/>
    <col min="3" max="6" width="15.7109375" style="2" customWidth="1"/>
  </cols>
  <sheetData>
    <row r="1" spans="2:8" ht="21" x14ac:dyDescent="0.35">
      <c r="B1" s="133" t="s">
        <v>628</v>
      </c>
      <c r="C1" s="133"/>
      <c r="D1" s="133"/>
      <c r="E1" s="133"/>
      <c r="F1" s="133"/>
    </row>
    <row r="2" spans="2:8" ht="15.75" thickBot="1" x14ac:dyDescent="0.3">
      <c r="B2" s="6"/>
      <c r="C2" s="9" t="s">
        <v>114</v>
      </c>
      <c r="D2" s="9" t="s">
        <v>115</v>
      </c>
      <c r="E2" s="9" t="s">
        <v>116</v>
      </c>
      <c r="F2" s="9" t="s">
        <v>117</v>
      </c>
    </row>
    <row r="3" spans="2:8" x14ac:dyDescent="0.25">
      <c r="B3" s="122" t="s">
        <v>123</v>
      </c>
      <c r="C3" s="4" t="str">
        <f>_xlfn.CONCAT(FIXED(VLOOKUP($H3,logitme.main!$B:$W,14,0),4)," ",VLOOKUP($H3,logitme.main!$B:$W,22,0))</f>
        <v xml:space="preserve">0.0227 </v>
      </c>
      <c r="D3" s="4" t="str">
        <f>_xlfn.CONCAT(FIXED(VLOOKUP($H3,logitme.main!$B:$W,10,0),4)," ",VLOOKUP($H3,logitme.main!$B:$W,21,0))</f>
        <v xml:space="preserve">-0.0711 </v>
      </c>
      <c r="E3" s="4" t="str">
        <f>_xlfn.CONCAT(FIXED(VLOOKUP($H3,logitme.main!$B:$W,6,0),4)," ",VLOOKUP($H3,logitme.main!$B:$W,20,0))</f>
        <v xml:space="preserve">-0.0688 </v>
      </c>
      <c r="F3" s="4" t="str">
        <f>_xlfn.CONCAT(FIXED(VLOOKUP($H3,logitme.main!$B:$W,2,0),4)," ",VLOOKUP($H3,logitme.main!$B:$W,19,0))</f>
        <v xml:space="preserve">-0.0689 </v>
      </c>
      <c r="H3" t="s">
        <v>120</v>
      </c>
    </row>
    <row r="4" spans="2:8" x14ac:dyDescent="0.25">
      <c r="B4" s="123" t="s">
        <v>1</v>
      </c>
      <c r="C4" s="5" t="str">
        <f>_xlfn.CONCAT("(",FIXED(VLOOKUP($H3,logitme.main!$B:$W,15,0),4),")")</f>
        <v>(0.0658)</v>
      </c>
      <c r="D4" s="5" t="str">
        <f>_xlfn.CONCAT("(",FIXED(VLOOKUP($H3,logitme.main!$B:$W,11,0),4),")")</f>
        <v>(0.0645)</v>
      </c>
      <c r="E4" s="5" t="str">
        <f>_xlfn.CONCAT("(",FIXED(VLOOKUP($H3,logitme.main!$B:$W,7,0),4),")")</f>
        <v>(0.0643)</v>
      </c>
      <c r="F4" s="5" t="str">
        <f>_xlfn.CONCAT("(",FIXED(VLOOKUP($H3,logitme.main!$B:$W,3,0),4),")")</f>
        <v>(0.0643)</v>
      </c>
    </row>
    <row r="5" spans="2:8" x14ac:dyDescent="0.25">
      <c r="B5" s="122" t="s">
        <v>0</v>
      </c>
      <c r="C5" s="4" t="str">
        <f>_xlfn.CONCAT(FIXED(VLOOKUP($H5,logitme.main!$B:$W,14,0),4)," ",VLOOKUP($H5,logitme.main!$B:$W,22,0))</f>
        <v>-0.1502 ***</v>
      </c>
      <c r="D5" s="4" t="str">
        <f>_xlfn.CONCAT(FIXED(VLOOKUP($H5,logitme.main!$B:$W,10,0),4)," ",VLOOKUP($H5,logitme.main!$B:$W,21,0))</f>
        <v xml:space="preserve">-0.0179 </v>
      </c>
      <c r="E5" s="4" t="str">
        <f>_xlfn.CONCAT(FIXED(VLOOKUP($H5,logitme.main!$B:$W,6,0),4)," ",VLOOKUP($H5,logitme.main!$B:$W,20,0))</f>
        <v xml:space="preserve">-0.0165 </v>
      </c>
      <c r="F5" s="4" t="str">
        <f>_xlfn.CONCAT(FIXED(VLOOKUP($H5,logitme.main!$B:$W,2,0),4)," ",VLOOKUP($H5,logitme.main!$B:$W,19,0))</f>
        <v xml:space="preserve">-0.0172 </v>
      </c>
      <c r="H5" t="s">
        <v>10</v>
      </c>
    </row>
    <row r="6" spans="2:8" x14ac:dyDescent="0.25">
      <c r="B6" s="123" t="s">
        <v>1</v>
      </c>
      <c r="C6" s="5" t="str">
        <f>_xlfn.CONCAT("(",FIXED(VLOOKUP($H5,logitme.main!$B:$W,15,0),4),")")</f>
        <v>(0.0247)</v>
      </c>
      <c r="D6" s="5" t="str">
        <f>_xlfn.CONCAT("(",FIXED(VLOOKUP($H5,logitme.main!$B:$W,11,0),4),")")</f>
        <v>(0.0259)</v>
      </c>
      <c r="E6" s="5" t="str">
        <f>_xlfn.CONCAT("(",FIXED(VLOOKUP($H5,logitme.main!$B:$W,7,0),4),")")</f>
        <v>(0.0258)</v>
      </c>
      <c r="F6" s="5" t="str">
        <f>_xlfn.CONCAT("(",FIXED(VLOOKUP($H5,logitme.main!$B:$W,3,0),4),")")</f>
        <v>(0.0258)</v>
      </c>
    </row>
    <row r="7" spans="2:8" x14ac:dyDescent="0.25">
      <c r="B7" s="122" t="s">
        <v>2</v>
      </c>
      <c r="C7" s="4" t="str">
        <f>_xlfn.CONCAT(FIXED(VLOOKUP($H7,logitme.main!$B:$W,14,0),4)," ",VLOOKUP($H7,logitme.main!$B:$W,22,0))</f>
        <v>-0.3147 ***</v>
      </c>
      <c r="D7" s="4" t="str">
        <f>_xlfn.CONCAT(FIXED(VLOOKUP($H7,logitme.main!$B:$W,10,0),4)," ",VLOOKUP($H7,logitme.main!$B:$W,21,0))</f>
        <v>-0.0908 **</v>
      </c>
      <c r="E7" s="4" t="str">
        <f>_xlfn.CONCAT(FIXED(VLOOKUP($H7,logitme.main!$B:$W,6,0),4)," ",VLOOKUP($H7,logitme.main!$B:$W,20,0))</f>
        <v>-0.0833 **</v>
      </c>
      <c r="F7" s="4" t="str">
        <f>_xlfn.CONCAT(FIXED(VLOOKUP($H7,logitme.main!$B:$W,2,0),4)," ",VLOOKUP($H7,logitme.main!$B:$W,19,0))</f>
        <v>-0.0841 **</v>
      </c>
      <c r="H7" t="s">
        <v>12</v>
      </c>
    </row>
    <row r="8" spans="2:8" x14ac:dyDescent="0.25">
      <c r="B8" s="123" t="s">
        <v>1</v>
      </c>
      <c r="C8" s="5" t="str">
        <f>_xlfn.CONCAT("(",FIXED(VLOOKUP($H7,logitme.main!$B:$W,15,0),4),")")</f>
        <v>(0.0277)</v>
      </c>
      <c r="D8" s="5" t="str">
        <f>_xlfn.CONCAT("(",FIXED(VLOOKUP($H7,logitme.main!$B:$W,11,0),4),")")</f>
        <v>(0.0308)</v>
      </c>
      <c r="E8" s="5" t="str">
        <f>_xlfn.CONCAT("(",FIXED(VLOOKUP($H7,logitme.main!$B:$W,7,0),4),")")</f>
        <v>(0.0306)</v>
      </c>
      <c r="F8" s="5" t="str">
        <f>_xlfn.CONCAT("(",FIXED(VLOOKUP($H7,logitme.main!$B:$W,3,0),4),")")</f>
        <v>(0.0307)</v>
      </c>
    </row>
    <row r="9" spans="2:8" x14ac:dyDescent="0.25">
      <c r="B9" s="122" t="s">
        <v>89</v>
      </c>
      <c r="C9" s="4"/>
      <c r="D9" s="4" t="str">
        <f>_xlfn.CONCAT(FIXED(VLOOKUP($H9,logitme.main!$B:$W,10,0),4)," ",VLOOKUP($H9,logitme.main!$B:$W,21,0))</f>
        <v>0.0892 ***</v>
      </c>
      <c r="E9" s="4" t="str">
        <f>_xlfn.CONCAT(FIXED(VLOOKUP($H9,logitme.main!$B:$W,6,0),4)," ",VLOOKUP($H9,logitme.main!$B:$W,20,0))</f>
        <v>0.0755 **</v>
      </c>
      <c r="F9" s="4" t="str">
        <f>_xlfn.CONCAT(FIXED(VLOOKUP($H9,logitme.main!$B:$W,2,0),4)," ",VLOOKUP($H9,logitme.main!$B:$W,19,0))</f>
        <v>0.0831 **</v>
      </c>
      <c r="H9" t="s">
        <v>124</v>
      </c>
    </row>
    <row r="10" spans="2:8" x14ac:dyDescent="0.25">
      <c r="B10" s="123"/>
      <c r="C10" s="5"/>
      <c r="D10" s="5" t="str">
        <f>_xlfn.CONCAT("(",FIXED(VLOOKUP($H9,logitme.main!$B:$W,11,0),4),")")</f>
        <v>(0.0248)</v>
      </c>
      <c r="E10" s="5" t="str">
        <f>_xlfn.CONCAT("(",FIXED(VLOOKUP($H9,logitme.main!$B:$W,7,0),4),")")</f>
        <v>(0.0246)</v>
      </c>
      <c r="F10" s="5" t="str">
        <f>_xlfn.CONCAT("(",FIXED(VLOOKUP($H9,logitme.main!$B:$W,3,0),4),")")</f>
        <v>(0.0253)</v>
      </c>
    </row>
    <row r="11" spans="2:8" x14ac:dyDescent="0.25">
      <c r="B11" s="122" t="s">
        <v>31</v>
      </c>
      <c r="C11" s="4"/>
      <c r="D11" s="4" t="str">
        <f>_xlfn.CONCAT(FIXED(VLOOKUP($H11,logitme.main!$B:$W,10,0),4)," ",VLOOKUP($H11,logitme.main!$B:$W,21,0))</f>
        <v>-0.0914 ***</v>
      </c>
      <c r="E11" s="4" t="str">
        <f>_xlfn.CONCAT(FIXED(VLOOKUP($H11,logitme.main!$B:$W,6,0),4)," ",VLOOKUP($H11,logitme.main!$B:$W,20,0))</f>
        <v>-0.0513 ***</v>
      </c>
      <c r="F11" s="4" t="str">
        <f>_xlfn.CONCAT(FIXED(VLOOKUP($H11,logitme.main!$B:$W,2,0),4)," ",VLOOKUP($H11,logitme.main!$B:$W,19,0))</f>
        <v>-0.0517 ***</v>
      </c>
      <c r="H11" t="s">
        <v>31</v>
      </c>
    </row>
    <row r="12" spans="2:8" x14ac:dyDescent="0.25">
      <c r="B12" s="123"/>
      <c r="C12" s="5"/>
      <c r="D12" s="5" t="str">
        <f>_xlfn.CONCAT("(",FIXED(VLOOKUP($H11,logitme.main!$B:$W,11,0),4),")")</f>
        <v>(0.0060)</v>
      </c>
      <c r="E12" s="5" t="str">
        <f>_xlfn.CONCAT("(",FIXED(VLOOKUP($H11,logitme.main!$B:$W,7,0),4),")")</f>
        <v>(0.0071)</v>
      </c>
      <c r="F12" s="5" t="str">
        <f>_xlfn.CONCAT("(",FIXED(VLOOKUP($H11,logitme.main!$B:$W,3,0),4),")")</f>
        <v>(0.0071)</v>
      </c>
    </row>
    <row r="13" spans="2:8" x14ac:dyDescent="0.25">
      <c r="B13" s="122" t="s">
        <v>90</v>
      </c>
      <c r="C13" s="4"/>
      <c r="D13" s="4" t="str">
        <f>_xlfn.CONCAT(FIXED(VLOOKUP($H13,logitme.main!$B:$W,10,0),4)," ",VLOOKUP($H13,logitme.main!$B:$W,21,0))</f>
        <v>-0.2111 ***</v>
      </c>
      <c r="E13" s="4" t="str">
        <f>_xlfn.CONCAT(FIXED(VLOOKUP($H13,logitme.main!$B:$W,6,0),4)," ",VLOOKUP($H13,logitme.main!$B:$W,20,0))</f>
        <v>-0.2173 ***</v>
      </c>
      <c r="F13" s="4" t="str">
        <f>_xlfn.CONCAT(FIXED(VLOOKUP($H13,logitme.main!$B:$W,2,0),4)," ",VLOOKUP($H13,logitme.main!$B:$W,19,0))</f>
        <v>-0.2092 ***</v>
      </c>
      <c r="H13" t="s">
        <v>23</v>
      </c>
    </row>
    <row r="14" spans="2:8" x14ac:dyDescent="0.25">
      <c r="B14" s="123"/>
      <c r="C14" s="5"/>
      <c r="D14" s="5" t="str">
        <f>_xlfn.CONCAT("(",FIXED(VLOOKUP($H13,logitme.main!$B:$W,11,0),4),")")</f>
        <v>(0.0306)</v>
      </c>
      <c r="E14" s="5" t="str">
        <f>_xlfn.CONCAT("(",FIXED(VLOOKUP($H13,logitme.main!$B:$W,7,0),4),")")</f>
        <v>(0.0303)</v>
      </c>
      <c r="F14" s="5" t="str">
        <f>_xlfn.CONCAT("(",FIXED(VLOOKUP($H13,logitme.main!$B:$W,3,0),4),")")</f>
        <v>(0.0304)</v>
      </c>
    </row>
    <row r="15" spans="2:8" x14ac:dyDescent="0.25">
      <c r="B15" s="122" t="s">
        <v>91</v>
      </c>
      <c r="C15" s="4"/>
      <c r="D15" s="4" t="str">
        <f>_xlfn.CONCAT(FIXED(VLOOKUP($H15,logitme.main!$B:$W,10,0),4)," ",VLOOKUP($H15,logitme.main!$B:$W,21,0))</f>
        <v xml:space="preserve">-0.0121 </v>
      </c>
      <c r="E15" s="4" t="str">
        <f>_xlfn.CONCAT(FIXED(VLOOKUP($H15,logitme.main!$B:$W,6,0),4)," ",VLOOKUP($H15,logitme.main!$B:$W,20,0))</f>
        <v xml:space="preserve">-0.0202 </v>
      </c>
      <c r="F15" s="4" t="str">
        <f>_xlfn.CONCAT(FIXED(VLOOKUP($H15,logitme.main!$B:$W,2,0),4)," ",VLOOKUP($H15,logitme.main!$B:$W,19,0))</f>
        <v xml:space="preserve">-0.0162 </v>
      </c>
      <c r="H15" t="s">
        <v>24</v>
      </c>
    </row>
    <row r="16" spans="2:8" x14ac:dyDescent="0.25">
      <c r="B16" s="123"/>
      <c r="C16" s="5"/>
      <c r="D16" s="5" t="str">
        <f>_xlfn.CONCAT("(",FIXED(VLOOKUP($H15,logitme.main!$B:$W,11,0),4),")")</f>
        <v>(0.0331)</v>
      </c>
      <c r="E16" s="5" t="str">
        <f>_xlfn.CONCAT("(",FIXED(VLOOKUP($H15,logitme.main!$B:$W,7,0),4),")")</f>
        <v>(0.0329)</v>
      </c>
      <c r="F16" s="5" t="str">
        <f>_xlfn.CONCAT("(",FIXED(VLOOKUP($H15,logitme.main!$B:$W,3,0),4),")")</f>
        <v>(0.0329)</v>
      </c>
    </row>
    <row r="17" spans="2:8" x14ac:dyDescent="0.25">
      <c r="B17" s="122" t="s">
        <v>92</v>
      </c>
      <c r="C17" s="4"/>
      <c r="D17" s="4" t="str">
        <f>_xlfn.CONCAT(FIXED(VLOOKUP($H17,logitme.main!$B:$W,10,0),4)," ",VLOOKUP($H17,logitme.main!$B:$W,21,0))</f>
        <v xml:space="preserve">0.0422 </v>
      </c>
      <c r="E17" s="4" t="str">
        <f>_xlfn.CONCAT(FIXED(VLOOKUP($H17,logitme.main!$B:$W,6,0),4)," ",VLOOKUP($H17,logitme.main!$B:$W,20,0))</f>
        <v xml:space="preserve">0.0398 </v>
      </c>
      <c r="F17" s="4" t="str">
        <f>_xlfn.CONCAT(FIXED(VLOOKUP($H17,logitme.main!$B:$W,2,0),4)," ",VLOOKUP($H17,logitme.main!$B:$W,19,0))</f>
        <v xml:space="preserve">0.0411 </v>
      </c>
      <c r="H17" t="s">
        <v>25</v>
      </c>
    </row>
    <row r="18" spans="2:8" x14ac:dyDescent="0.25">
      <c r="B18" s="123"/>
      <c r="C18" s="5"/>
      <c r="D18" s="5" t="str">
        <f>_xlfn.CONCAT("(",FIXED(VLOOKUP($H17,logitme.main!$B:$W,11,0),4),")")</f>
        <v>(0.0330)</v>
      </c>
      <c r="E18" s="5" t="str">
        <f>_xlfn.CONCAT("(",FIXED(VLOOKUP($H17,logitme.main!$B:$W,7,0),4),")")</f>
        <v>(0.0329)</v>
      </c>
      <c r="F18" s="5" t="str">
        <f>_xlfn.CONCAT("(",FIXED(VLOOKUP($H17,logitme.main!$B:$W,3,0),4),")")</f>
        <v>(0.0330)</v>
      </c>
    </row>
    <row r="19" spans="2:8" x14ac:dyDescent="0.25">
      <c r="B19" s="122" t="s">
        <v>93</v>
      </c>
      <c r="C19" s="4"/>
      <c r="D19" s="4" t="str">
        <f>_xlfn.CONCAT(FIXED(VLOOKUP($H19,logitme.main!$B:$W,10,0),4)," ",VLOOKUP($H19,logitme.main!$B:$W,21,0))</f>
        <v>-0.1227 *</v>
      </c>
      <c r="E19" s="4" t="str">
        <f>_xlfn.CONCAT(FIXED(VLOOKUP($H19,logitme.main!$B:$W,6,0),4)," ",VLOOKUP($H19,logitme.main!$B:$W,20,0))</f>
        <v>-0.1157 *</v>
      </c>
      <c r="F19" s="4" t="str">
        <f>_xlfn.CONCAT(FIXED(VLOOKUP($H19,logitme.main!$B:$W,2,0),4)," ",VLOOKUP($H19,logitme.main!$B:$W,19,0))</f>
        <v>-0.1071 ^</v>
      </c>
      <c r="H19" t="s">
        <v>26</v>
      </c>
    </row>
    <row r="20" spans="2:8" x14ac:dyDescent="0.25">
      <c r="B20" s="123"/>
      <c r="C20" s="5"/>
      <c r="D20" s="5" t="str">
        <f>_xlfn.CONCAT("(",FIXED(VLOOKUP($H19,logitme.main!$B:$W,11,0),4),")")</f>
        <v>(0.0576)</v>
      </c>
      <c r="E20" s="5" t="str">
        <f>_xlfn.CONCAT("(",FIXED(VLOOKUP($H19,logitme.main!$B:$W,7,0),4),")")</f>
        <v>(0.0575)</v>
      </c>
      <c r="F20" s="5" t="str">
        <f>_xlfn.CONCAT("(",FIXED(VLOOKUP($H19,logitme.main!$B:$W,3,0),4),")")</f>
        <v>(0.0576)</v>
      </c>
    </row>
    <row r="21" spans="2:8" x14ac:dyDescent="0.25">
      <c r="B21" s="122" t="s">
        <v>32</v>
      </c>
      <c r="C21" s="4"/>
      <c r="D21" s="4" t="str">
        <f>_xlfn.CONCAT(FIXED(VLOOKUP($H21,logitme.main!$B:$W,10,0),4)," ",VLOOKUP($H21,logitme.main!$B:$W,21,0))</f>
        <v xml:space="preserve">0.0258 </v>
      </c>
      <c r="E21" s="4" t="str">
        <f>_xlfn.CONCAT(FIXED(VLOOKUP($H21,logitme.main!$B:$W,6,0),4)," ",VLOOKUP($H21,logitme.main!$B:$W,20,0))</f>
        <v xml:space="preserve">0.0217 </v>
      </c>
      <c r="F21" s="4" t="str">
        <f>_xlfn.CONCAT(FIXED(VLOOKUP($H21,logitme.main!$B:$W,2,0),4)," ",VLOOKUP($H21,logitme.main!$B:$W,19,0))</f>
        <v xml:space="preserve">0.0186 </v>
      </c>
      <c r="H21" t="s">
        <v>32</v>
      </c>
    </row>
    <row r="22" spans="2:8" x14ac:dyDescent="0.25">
      <c r="B22" s="123"/>
      <c r="C22" s="5"/>
      <c r="D22" s="5" t="str">
        <f>_xlfn.CONCAT("(",FIXED(VLOOKUP($H21,logitme.main!$B:$W,11,0),4),")")</f>
        <v>(0.0157)</v>
      </c>
      <c r="E22" s="5" t="str">
        <f>_xlfn.CONCAT("(",FIXED(VLOOKUP($H21,logitme.main!$B:$W,7,0),4),")")</f>
        <v>(0.0157)</v>
      </c>
      <c r="F22" s="5" t="str">
        <f>_xlfn.CONCAT("(",FIXED(VLOOKUP($H21,logitme.main!$B:$W,3,0),4),")")</f>
        <v>(0.0158)</v>
      </c>
    </row>
    <row r="23" spans="2:8" x14ac:dyDescent="0.25">
      <c r="B23" s="122" t="s">
        <v>94</v>
      </c>
      <c r="C23" s="4"/>
      <c r="D23" s="4" t="str">
        <f>_xlfn.CONCAT(FIXED(VLOOKUP($H23,logitme.main!$B:$W,10,0),4)," ",VLOOKUP($H23,logitme.main!$B:$W,21,0))</f>
        <v>0.0147 ***</v>
      </c>
      <c r="E23" s="4" t="str">
        <f>_xlfn.CONCAT(FIXED(VLOOKUP($H23,logitme.main!$B:$W,6,0),4)," ",VLOOKUP($H23,logitme.main!$B:$W,20,0))</f>
        <v>0.0152 ***</v>
      </c>
      <c r="F23" s="4" t="str">
        <f>_xlfn.CONCAT(FIXED(VLOOKUP($H23,logitme.main!$B:$W,2,0),4)," ",VLOOKUP($H23,logitme.main!$B:$W,19,0))</f>
        <v>0.0155 ***</v>
      </c>
      <c r="H23" t="s">
        <v>33</v>
      </c>
    </row>
    <row r="24" spans="2:8" x14ac:dyDescent="0.25">
      <c r="B24" s="123"/>
      <c r="C24" s="5"/>
      <c r="D24" s="5" t="str">
        <f>_xlfn.CONCAT("(",FIXED(VLOOKUP($H23,logitme.main!$B:$W,11,0),4),")")</f>
        <v>(0.0042)</v>
      </c>
      <c r="E24" s="5" t="str">
        <f>_xlfn.CONCAT("(",FIXED(VLOOKUP($H23,logitme.main!$B:$W,7,0),4),")")</f>
        <v>(0.0042)</v>
      </c>
      <c r="F24" s="5" t="str">
        <f>_xlfn.CONCAT("(",FIXED(VLOOKUP($H23,logitme.main!$B:$W,3,0),4),")")</f>
        <v>(0.0042)</v>
      </c>
    </row>
    <row r="25" spans="2:8" x14ac:dyDescent="0.25">
      <c r="B25" s="122" t="s">
        <v>125</v>
      </c>
      <c r="C25" s="4"/>
      <c r="D25" s="4" t="str">
        <f>_xlfn.CONCAT(FIXED(VLOOKUP($H25,logitme.main!$B:$W,10,0),4)," ",VLOOKUP($H25,logitme.main!$B:$W,21,0))</f>
        <v>-0.0142 *</v>
      </c>
      <c r="E25" s="4" t="str">
        <f>_xlfn.CONCAT(FIXED(VLOOKUP($H25,logitme.main!$B:$W,6,0),4)," ",VLOOKUP($H25,logitme.main!$B:$W,20,0))</f>
        <v>-0.0134 *</v>
      </c>
      <c r="F25" s="4" t="str">
        <f>_xlfn.CONCAT(FIXED(VLOOKUP($H25,logitme.main!$B:$W,2,0),4)," ",VLOOKUP($H25,logitme.main!$B:$W,19,0))</f>
        <v>-0.0134 *</v>
      </c>
      <c r="H25" t="s">
        <v>118</v>
      </c>
    </row>
    <row r="26" spans="2:8" x14ac:dyDescent="0.25">
      <c r="B26" s="123"/>
      <c r="C26" s="5"/>
      <c r="D26" s="5" t="str">
        <f>_xlfn.CONCAT("(",FIXED(VLOOKUP($H25,logitme.main!$B:$W,11,0),4),")")</f>
        <v>(0.0066)</v>
      </c>
      <c r="E26" s="5" t="str">
        <f>_xlfn.CONCAT("(",FIXED(VLOOKUP($H25,logitme.main!$B:$W,7,0),4),")")</f>
        <v>(0.0066)</v>
      </c>
      <c r="F26" s="5" t="str">
        <f>_xlfn.CONCAT("(",FIXED(VLOOKUP($H25,logitme.main!$B:$W,3,0),4),")")</f>
        <v>(0.0066)</v>
      </c>
    </row>
    <row r="27" spans="2:8" x14ac:dyDescent="0.25">
      <c r="B27" s="122" t="s">
        <v>95</v>
      </c>
      <c r="C27" s="4"/>
      <c r="D27" s="4" t="str">
        <f>_xlfn.CONCAT(FIXED(VLOOKUP($H27,logitme.main!$B:$W,10,0),4)," ",VLOOKUP($H27,logitme.main!$B:$W,21,0))</f>
        <v>0.1178 ***</v>
      </c>
      <c r="E27" s="4" t="str">
        <f>_xlfn.CONCAT(FIXED(VLOOKUP($H27,logitme.main!$B:$W,6,0),4)," ",VLOOKUP($H27,logitme.main!$B:$W,20,0))</f>
        <v>0.1072 ***</v>
      </c>
      <c r="F27" s="4" t="str">
        <f>_xlfn.CONCAT(FIXED(VLOOKUP($H27,logitme.main!$B:$W,2,0),4)," ",VLOOKUP($H27,logitme.main!$B:$W,19,0))</f>
        <v>0.1101 ***</v>
      </c>
      <c r="H27" t="s">
        <v>29</v>
      </c>
    </row>
    <row r="28" spans="2:8" x14ac:dyDescent="0.25">
      <c r="B28" s="123"/>
      <c r="C28" s="5"/>
      <c r="D28" s="5" t="str">
        <f>_xlfn.CONCAT("(",FIXED(VLOOKUP($H27,logitme.main!$B:$W,11,0),4),")")</f>
        <v>(0.0305)</v>
      </c>
      <c r="E28" s="5" t="str">
        <f>_xlfn.CONCAT("(",FIXED(VLOOKUP($H27,logitme.main!$B:$W,7,0),4),")")</f>
        <v>(0.0305)</v>
      </c>
      <c r="F28" s="5" t="str">
        <f>_xlfn.CONCAT("(",FIXED(VLOOKUP($H27,logitme.main!$B:$W,3,0),4),")")</f>
        <v>(0.0305)</v>
      </c>
    </row>
    <row r="29" spans="2:8" x14ac:dyDescent="0.25">
      <c r="B29" s="122" t="s">
        <v>96</v>
      </c>
      <c r="C29" s="4"/>
      <c r="D29" s="4" t="str">
        <f>_xlfn.CONCAT(FIXED(VLOOKUP($H29,logitme.main!$B:$W,10,0),4)," ",VLOOKUP($H29,logitme.main!$B:$W,21,0))</f>
        <v>0.2251 ***</v>
      </c>
      <c r="E29" s="4" t="str">
        <f>_xlfn.CONCAT(FIXED(VLOOKUP($H29,logitme.main!$B:$W,6,0),4)," ",VLOOKUP($H29,logitme.main!$B:$W,20,0))</f>
        <v>0.2133 ***</v>
      </c>
      <c r="F29" s="4" t="str">
        <f>_xlfn.CONCAT(FIXED(VLOOKUP($H29,logitme.main!$B:$W,2,0),4)," ",VLOOKUP($H29,logitme.main!$B:$W,19,0))</f>
        <v>0.2200 ***</v>
      </c>
      <c r="H29" t="s">
        <v>30</v>
      </c>
    </row>
    <row r="30" spans="2:8" x14ac:dyDescent="0.25">
      <c r="B30" s="123"/>
      <c r="C30" s="5"/>
      <c r="D30" s="5" t="str">
        <f>_xlfn.CONCAT("(",FIXED(VLOOKUP($H29,logitme.main!$B:$W,11,0),4),")")</f>
        <v>(0.0337)</v>
      </c>
      <c r="E30" s="5" t="str">
        <f>_xlfn.CONCAT("(",FIXED(VLOOKUP($H29,logitme.main!$B:$W,7,0),4),")")</f>
        <v>(0.0336)</v>
      </c>
      <c r="F30" s="5" t="str">
        <f>_xlfn.CONCAT("(",FIXED(VLOOKUP($H29,logitme.main!$B:$W,3,0),4),")")</f>
        <v>(0.0337)</v>
      </c>
    </row>
    <row r="31" spans="2:8" x14ac:dyDescent="0.25">
      <c r="B31" s="122" t="s">
        <v>97</v>
      </c>
      <c r="C31" s="4"/>
      <c r="D31" s="4" t="str">
        <f>_xlfn.CONCAT(FIXED(VLOOKUP($H31,logitme.main!$B:$W,10,0),4)," ",VLOOKUP($H31,logitme.main!$B:$W,21,0))</f>
        <v>0.1565 **</v>
      </c>
      <c r="E31" s="4" t="str">
        <f>_xlfn.CONCAT(FIXED(VLOOKUP($H31,logitme.main!$B:$W,6,0),4)," ",VLOOKUP($H31,logitme.main!$B:$W,20,0))</f>
        <v>0.1460 **</v>
      </c>
      <c r="F31" s="4" t="str">
        <f>_xlfn.CONCAT(FIXED(VLOOKUP($H31,logitme.main!$B:$W,2,0),4)," ",VLOOKUP($H31,logitme.main!$B:$W,19,0))</f>
        <v>0.1693 ***</v>
      </c>
      <c r="H31" t="s">
        <v>27</v>
      </c>
    </row>
    <row r="32" spans="2:8" x14ac:dyDescent="0.25">
      <c r="B32" s="123"/>
      <c r="C32" s="5"/>
      <c r="D32" s="5" t="str">
        <f>_xlfn.CONCAT("(",FIXED(VLOOKUP($H31,logitme.main!$B:$W,11,0),4),")")</f>
        <v>(0.0501)</v>
      </c>
      <c r="E32" s="5" t="str">
        <f>_xlfn.CONCAT("(",FIXED(VLOOKUP($H31,logitme.main!$B:$W,7,0),4),")")</f>
        <v>(0.0500)</v>
      </c>
      <c r="F32" s="5" t="str">
        <f>_xlfn.CONCAT("(",FIXED(VLOOKUP($H31,logitme.main!$B:$W,3,0),4),")")</f>
        <v>(0.0508)</v>
      </c>
    </row>
    <row r="33" spans="2:8" x14ac:dyDescent="0.25">
      <c r="B33" s="122" t="s">
        <v>98</v>
      </c>
      <c r="C33" s="4"/>
      <c r="D33" s="4" t="str">
        <f>_xlfn.CONCAT(FIXED(VLOOKUP($H33,logitme.main!$B:$W,10,0),4)," ",VLOOKUP($H33,logitme.main!$B:$W,21,0))</f>
        <v xml:space="preserve">0.0791 </v>
      </c>
      <c r="E33" s="4" t="str">
        <f>_xlfn.CONCAT(FIXED(VLOOKUP($H33,logitme.main!$B:$W,6,0),4)," ",VLOOKUP($H33,logitme.main!$B:$W,20,0))</f>
        <v xml:space="preserve">0.0709 </v>
      </c>
      <c r="F33" s="4" t="str">
        <f>_xlfn.CONCAT(FIXED(VLOOKUP($H33,logitme.main!$B:$W,2,0),4)," ",VLOOKUP($H33,logitme.main!$B:$W,19,0))</f>
        <v xml:space="preserve">0.0792 </v>
      </c>
      <c r="H33" t="s">
        <v>28</v>
      </c>
    </row>
    <row r="34" spans="2:8" x14ac:dyDescent="0.25">
      <c r="B34" s="123"/>
      <c r="C34" s="5"/>
      <c r="D34" s="5" t="str">
        <f>_xlfn.CONCAT("(",FIXED(VLOOKUP($H33,logitme.main!$B:$W,11,0),4),")")</f>
        <v>(0.0773)</v>
      </c>
      <c r="E34" s="5" t="str">
        <f>_xlfn.CONCAT("(",FIXED(VLOOKUP($H33,logitme.main!$B:$W,7,0),4),")")</f>
        <v>(0.0772)</v>
      </c>
      <c r="F34" s="5" t="str">
        <f>_xlfn.CONCAT("(",FIXED(VLOOKUP($H33,logitme.main!$B:$W,3,0),4),")")</f>
        <v>(0.0781)</v>
      </c>
    </row>
    <row r="35" spans="2:8" x14ac:dyDescent="0.25">
      <c r="B35" s="122" t="s">
        <v>34</v>
      </c>
      <c r="C35" s="4"/>
      <c r="D35" s="4" t="str">
        <f>_xlfn.CONCAT(FIXED(VLOOKUP($H35,logitme.main!$B:$W,10,0),4)," ",VLOOKUP($H35,logitme.main!$B:$W,21,0))</f>
        <v>0.0046 ***</v>
      </c>
      <c r="E35" s="4" t="str">
        <f>_xlfn.CONCAT(FIXED(VLOOKUP($H35,logitme.main!$B:$W,6,0),4)," ",VLOOKUP($H35,logitme.main!$B:$W,20,0))</f>
        <v>0.0045 ***</v>
      </c>
      <c r="F35" s="4" t="str">
        <f>_xlfn.CONCAT(FIXED(VLOOKUP($H35,logitme.main!$B:$W,2,0),4)," ",VLOOKUP($H35,logitme.main!$B:$W,19,0))</f>
        <v>0.0045 ***</v>
      </c>
      <c r="H35" t="s">
        <v>34</v>
      </c>
    </row>
    <row r="36" spans="2:8" x14ac:dyDescent="0.25">
      <c r="B36" s="123"/>
      <c r="C36" s="5"/>
      <c r="D36" s="5" t="str">
        <f>_xlfn.CONCAT("(",FIXED(VLOOKUP($H35,logitme.main!$B:$W,11,0),4),")")</f>
        <v>(0.0005)</v>
      </c>
      <c r="E36" s="5" t="str">
        <f>_xlfn.CONCAT("(",FIXED(VLOOKUP($H35,logitme.main!$B:$W,7,0),4),")")</f>
        <v>(0.0005)</v>
      </c>
      <c r="F36" s="5" t="str">
        <f>_xlfn.CONCAT("(",FIXED(VLOOKUP($H35,logitme.main!$B:$W,3,0),4),")")</f>
        <v>(0.0005)</v>
      </c>
    </row>
    <row r="37" spans="2:8" x14ac:dyDescent="0.25">
      <c r="B37" s="122" t="s">
        <v>99</v>
      </c>
      <c r="C37" s="4"/>
      <c r="D37" s="4" t="str">
        <f>_xlfn.CONCAT(FIXED(VLOOKUP($H37,logitme.main!$B:$W,10,0),4)," ",VLOOKUP($H37,logitme.main!$B:$W,21,0))</f>
        <v>-0.0007 ***</v>
      </c>
      <c r="E37" s="4" t="str">
        <f>_xlfn.CONCAT(FIXED(VLOOKUP($H37,logitme.main!$B:$W,6,0),4)," ",VLOOKUP($H37,logitme.main!$B:$W,20,0))</f>
        <v xml:space="preserve">-0.0001 </v>
      </c>
      <c r="F37" s="4" t="str">
        <f>_xlfn.CONCAT(FIXED(VLOOKUP($H37,logitme.main!$B:$W,2,0),4)," ",VLOOKUP($H37,logitme.main!$B:$W,19,0))</f>
        <v xml:space="preserve">-0.0001 </v>
      </c>
      <c r="H37" t="s">
        <v>35</v>
      </c>
    </row>
    <row r="38" spans="2:8" x14ac:dyDescent="0.25">
      <c r="B38" s="123"/>
      <c r="C38" s="5"/>
      <c r="D38" s="5" t="str">
        <f>_xlfn.CONCAT("(",FIXED(VLOOKUP($H37,logitme.main!$B:$W,11,0),4),")")</f>
        <v>(0.0002)</v>
      </c>
      <c r="E38" s="5" t="str">
        <f>_xlfn.CONCAT("(",FIXED(VLOOKUP($H37,logitme.main!$B:$W,7,0),4),")")</f>
        <v>(0.0002)</v>
      </c>
      <c r="F38" s="5" t="str">
        <f>_xlfn.CONCAT("(",FIXED(VLOOKUP($H37,logitme.main!$B:$W,3,0),4),")")</f>
        <v>(0.0002)</v>
      </c>
    </row>
    <row r="39" spans="2:8" x14ac:dyDescent="0.25">
      <c r="B39" s="122" t="s">
        <v>100</v>
      </c>
      <c r="C39" s="4"/>
      <c r="D39" s="4" t="str">
        <f>_xlfn.CONCAT(FIXED(VLOOKUP($H39,logitme.main!$B:$W,10,0),4)," ",VLOOKUP($H39,logitme.main!$B:$W,21,0))</f>
        <v xml:space="preserve">0.0001 </v>
      </c>
      <c r="E39" s="4" t="str">
        <f>_xlfn.CONCAT(FIXED(VLOOKUP($H39,logitme.main!$B:$W,6,0),4)," ",VLOOKUP($H39,logitme.main!$B:$W,20,0))</f>
        <v>0.0003 *</v>
      </c>
      <c r="F39" s="4" t="str">
        <f>_xlfn.CONCAT(FIXED(VLOOKUP($H39,logitme.main!$B:$W,2,0),4)," ",VLOOKUP($H39,logitme.main!$B:$W,19,0))</f>
        <v>0.0003 **</v>
      </c>
      <c r="H39" t="s">
        <v>36</v>
      </c>
    </row>
    <row r="40" spans="2:8" x14ac:dyDescent="0.25">
      <c r="B40" s="123"/>
      <c r="C40" s="5"/>
      <c r="D40" s="5" t="str">
        <f>_xlfn.CONCAT("(",FIXED(VLOOKUP($H39,logitme.main!$B:$W,11,0),4),")")</f>
        <v>(0.0001)</v>
      </c>
      <c r="E40" s="5" t="str">
        <f>_xlfn.CONCAT("(",FIXED(VLOOKUP($H39,logitme.main!$B:$W,7,0),4),")")</f>
        <v>(0.0001)</v>
      </c>
      <c r="F40" s="5" t="str">
        <f>_xlfn.CONCAT("(",FIXED(VLOOKUP($H39,logitme.main!$B:$W,3,0),4),")")</f>
        <v>(0.0001)</v>
      </c>
    </row>
    <row r="41" spans="2:8" x14ac:dyDescent="0.25">
      <c r="B41" s="122" t="s">
        <v>101</v>
      </c>
      <c r="C41" s="4"/>
      <c r="D41" s="4" t="str">
        <f>_xlfn.CONCAT(FIXED(VLOOKUP($H41,logitme.main!$B:$W,10,0),4)," ",VLOOKUP($H41,logitme.main!$B:$W,21,0))</f>
        <v xml:space="preserve">-0.0081 </v>
      </c>
      <c r="E41" s="4" t="str">
        <f>_xlfn.CONCAT(FIXED(VLOOKUP($H41,logitme.main!$B:$W,6,0),4)," ",VLOOKUP($H41,logitme.main!$B:$W,20,0))</f>
        <v xml:space="preserve">-0.0001 </v>
      </c>
      <c r="F41" s="4" t="str">
        <f>_xlfn.CONCAT(FIXED(VLOOKUP($H41,logitme.main!$B:$W,2,0),4)," ",VLOOKUP($H41,logitme.main!$B:$W,19,0))</f>
        <v xml:space="preserve">-0.0026 </v>
      </c>
      <c r="H41" t="s">
        <v>37</v>
      </c>
    </row>
    <row r="42" spans="2:8" x14ac:dyDescent="0.25">
      <c r="B42" s="123"/>
      <c r="C42" s="5"/>
      <c r="D42" s="5" t="str">
        <f>_xlfn.CONCAT("(",FIXED(VLOOKUP($H41,logitme.main!$B:$W,11,0),4),")")</f>
        <v>(0.0223)</v>
      </c>
      <c r="E42" s="5" t="str">
        <f>_xlfn.CONCAT("(",FIXED(VLOOKUP($H41,logitme.main!$B:$W,7,0),4),")")</f>
        <v>(0.0223)</v>
      </c>
      <c r="F42" s="5" t="str">
        <f>_xlfn.CONCAT("(",FIXED(VLOOKUP($H41,logitme.main!$B:$W,3,0),4),")")</f>
        <v>(0.0223)</v>
      </c>
    </row>
    <row r="43" spans="2:8" x14ac:dyDescent="0.25">
      <c r="B43" s="122" t="s">
        <v>102</v>
      </c>
      <c r="C43" s="4"/>
      <c r="D43" s="4" t="str">
        <f>_xlfn.CONCAT(FIXED(VLOOKUP($H43,logitme.main!$B:$W,10,0),4)," ",VLOOKUP($H43,logitme.main!$B:$W,21,0))</f>
        <v xml:space="preserve">-0.0168 </v>
      </c>
      <c r="E43" s="4" t="str">
        <f>_xlfn.CONCAT(FIXED(VLOOKUP($H43,logitme.main!$B:$W,6,0),4)," ",VLOOKUP($H43,logitme.main!$B:$W,20,0))</f>
        <v xml:space="preserve">-0.0082 </v>
      </c>
      <c r="F43" s="4" t="str">
        <f>_xlfn.CONCAT(FIXED(VLOOKUP($H43,logitme.main!$B:$W,2,0),4)," ",VLOOKUP($H43,logitme.main!$B:$W,19,0))</f>
        <v xml:space="preserve">-0.0140 </v>
      </c>
      <c r="H43" t="s">
        <v>38</v>
      </c>
    </row>
    <row r="44" spans="2:8" x14ac:dyDescent="0.25">
      <c r="B44" s="123"/>
      <c r="C44" s="5"/>
      <c r="D44" s="5" t="str">
        <f>_xlfn.CONCAT("(",FIXED(VLOOKUP($H43,logitme.main!$B:$W,11,0),4),")")</f>
        <v>(0.0335)</v>
      </c>
      <c r="E44" s="5" t="str">
        <f>_xlfn.CONCAT("(",FIXED(VLOOKUP($H43,logitme.main!$B:$W,7,0),4),")")</f>
        <v>(0.0334)</v>
      </c>
      <c r="F44" s="5" t="str">
        <f>_xlfn.CONCAT("(",FIXED(VLOOKUP($H43,logitme.main!$B:$W,3,0),4),")")</f>
        <v>(0.0334)</v>
      </c>
    </row>
    <row r="45" spans="2:8" x14ac:dyDescent="0.25">
      <c r="B45" s="122" t="s">
        <v>127</v>
      </c>
      <c r="C45" s="4"/>
      <c r="D45" s="4" t="str">
        <f>_xlfn.CONCAT(FIXED(VLOOKUP($H45,logitme.main!$B:$W,10,0),4)," ",VLOOKUP($H45,logitme.main!$B:$W,21,0))</f>
        <v>-0.0759 *</v>
      </c>
      <c r="E45" s="4" t="str">
        <f>_xlfn.CONCAT(FIXED(VLOOKUP($H45,logitme.main!$B:$W,6,0),4)," ",VLOOKUP($H45,logitme.main!$B:$W,20,0))</f>
        <v>-0.1229 ***</v>
      </c>
      <c r="F45" s="4" t="str">
        <f>_xlfn.CONCAT(FIXED(VLOOKUP($H45,logitme.main!$B:$W,2,0),4)," ",VLOOKUP($H45,logitme.main!$B:$W,19,0))</f>
        <v>-0.1313 ***</v>
      </c>
      <c r="H45" t="s">
        <v>39</v>
      </c>
    </row>
    <row r="46" spans="2:8" x14ac:dyDescent="0.25">
      <c r="B46" s="123"/>
      <c r="C46" s="5"/>
      <c r="D46" s="5" t="str">
        <f>_xlfn.CONCAT("(",FIXED(VLOOKUP($H45,logitme.main!$B:$W,11,0),4),")")</f>
        <v>(0.0354)</v>
      </c>
      <c r="E46" s="5" t="str">
        <f>_xlfn.CONCAT("(",FIXED(VLOOKUP($H45,logitme.main!$B:$W,7,0),4),")")</f>
        <v>(0.0355)</v>
      </c>
      <c r="F46" s="5" t="str">
        <f>_xlfn.CONCAT("(",FIXED(VLOOKUP($H45,logitme.main!$B:$W,3,0),4),")")</f>
        <v>(0.0355)</v>
      </c>
    </row>
    <row r="47" spans="2:8" x14ac:dyDescent="0.25">
      <c r="B47" s="122" t="s">
        <v>126</v>
      </c>
      <c r="C47" s="4"/>
      <c r="D47" s="4" t="str">
        <f>_xlfn.CONCAT(FIXED(VLOOKUP($H47,logitme.main!$B:$W,10,0),4)," ",VLOOKUP($H47,logitme.main!$B:$W,21,0))</f>
        <v>-0.1809 ***</v>
      </c>
      <c r="E47" s="4" t="str">
        <f>_xlfn.CONCAT(FIXED(VLOOKUP($H47,logitme.main!$B:$W,6,0),4)," ",VLOOKUP($H47,logitme.main!$B:$W,20,0))</f>
        <v>-0.2619 ***</v>
      </c>
      <c r="F47" s="4" t="str">
        <f>_xlfn.CONCAT(FIXED(VLOOKUP($H47,logitme.main!$B:$W,2,0),4)," ",VLOOKUP($H47,logitme.main!$B:$W,19,0))</f>
        <v>-0.2658 ***</v>
      </c>
      <c r="H47" t="s">
        <v>40</v>
      </c>
    </row>
    <row r="48" spans="2:8" x14ac:dyDescent="0.25">
      <c r="B48" s="123"/>
      <c r="C48" s="5"/>
      <c r="D48" s="5" t="str">
        <f>_xlfn.CONCAT("(",FIXED(VLOOKUP($H47,logitme.main!$B:$W,11,0),4),")")</f>
        <v>(0.0384)</v>
      </c>
      <c r="E48" s="5" t="str">
        <f>_xlfn.CONCAT("(",FIXED(VLOOKUP($H47,logitme.main!$B:$W,7,0),4),")")</f>
        <v>(0.0388)</v>
      </c>
      <c r="F48" s="5" t="str">
        <f>_xlfn.CONCAT("(",FIXED(VLOOKUP($H47,logitme.main!$B:$W,3,0),4),")")</f>
        <v>(0.0389)</v>
      </c>
    </row>
    <row r="49" spans="2:8" x14ac:dyDescent="0.25">
      <c r="B49" s="122" t="s">
        <v>103</v>
      </c>
      <c r="C49" s="4"/>
      <c r="D49" s="4" t="str">
        <f>_xlfn.CONCAT(FIXED(VLOOKUP($H49,logitme.main!$B:$W,10,0),4)," ",VLOOKUP($H49,logitme.main!$B:$W,21,0))</f>
        <v>-0.0562 ^</v>
      </c>
      <c r="E49" s="4" t="str">
        <f>_xlfn.CONCAT(FIXED(VLOOKUP($H49,logitme.main!$B:$W,6,0),4)," ",VLOOKUP($H49,logitme.main!$B:$W,20,0))</f>
        <v>-0.1188 ***</v>
      </c>
      <c r="F49" s="4" t="str">
        <f>_xlfn.CONCAT(FIXED(VLOOKUP($H49,logitme.main!$B:$W,2,0),4)," ",VLOOKUP($H49,logitme.main!$B:$W,19,0))</f>
        <v>-0.1272 ***</v>
      </c>
      <c r="H49" t="s">
        <v>41</v>
      </c>
    </row>
    <row r="50" spans="2:8" x14ac:dyDescent="0.25">
      <c r="B50" s="123"/>
      <c r="C50" s="5"/>
      <c r="D50" s="5" t="str">
        <f>_xlfn.CONCAT("(",FIXED(VLOOKUP($H49,logitme.main!$B:$W,11,0),4),")")</f>
        <v>(0.0318)</v>
      </c>
      <c r="E50" s="5" t="str">
        <f>_xlfn.CONCAT("(",FIXED(VLOOKUP($H49,logitme.main!$B:$W,7,0),4),")")</f>
        <v>(0.0322)</v>
      </c>
      <c r="F50" s="5" t="str">
        <f>_xlfn.CONCAT("(",FIXED(VLOOKUP($H49,logitme.main!$B:$W,3,0),4),")")</f>
        <v>(0.0323)</v>
      </c>
    </row>
    <row r="51" spans="2:8" x14ac:dyDescent="0.25">
      <c r="B51" s="122" t="s">
        <v>104</v>
      </c>
      <c r="C51" s="4"/>
      <c r="D51" s="4"/>
      <c r="E51" s="4" t="str">
        <f>_xlfn.CONCAT(FIXED(VLOOKUP($H51,logitme.main!$B:$W,6,0),4)," ",VLOOKUP($H51,logitme.main!$B:$W,20,0))</f>
        <v>-0.0874 ***</v>
      </c>
      <c r="F51" s="4" t="str">
        <f>_xlfn.CONCAT(FIXED(VLOOKUP($H51,logitme.main!$B:$W,2,0),4)," ",VLOOKUP($H51,logitme.main!$B:$W,19,0))</f>
        <v>-0.0877 ***</v>
      </c>
      <c r="H51" t="s">
        <v>43</v>
      </c>
    </row>
    <row r="52" spans="2:8" x14ac:dyDescent="0.25">
      <c r="B52" s="123"/>
      <c r="C52" s="5"/>
      <c r="D52" s="5"/>
      <c r="E52" s="5" t="str">
        <f>_xlfn.CONCAT("(",FIXED(VLOOKUP($H51,logitme.main!$B:$W,7,0),4),")")</f>
        <v>(0.0075)</v>
      </c>
      <c r="F52" s="5" t="str">
        <f>_xlfn.CONCAT("(",FIXED(VLOOKUP($H51,logitme.main!$B:$W,3,0),4),")")</f>
        <v>(0.0075)</v>
      </c>
    </row>
    <row r="53" spans="2:8" x14ac:dyDescent="0.25">
      <c r="B53" s="122" t="s">
        <v>105</v>
      </c>
      <c r="C53" s="4"/>
      <c r="D53" s="4"/>
      <c r="E53" s="4" t="str">
        <f>_xlfn.CONCAT(FIXED(VLOOKUP($H53,logitme.main!$B:$W,6,0),4)," ",VLOOKUP($H53,logitme.main!$B:$W,20,0))</f>
        <v xml:space="preserve">0.0167 </v>
      </c>
      <c r="F53" s="4" t="str">
        <f>_xlfn.CONCAT(FIXED(VLOOKUP($H53,logitme.main!$B:$W,2,0),4)," ",VLOOKUP($H53,logitme.main!$B:$W,19,0))</f>
        <v xml:space="preserve">0.0175 </v>
      </c>
      <c r="H53" t="s">
        <v>44</v>
      </c>
    </row>
    <row r="54" spans="2:8" x14ac:dyDescent="0.25">
      <c r="B54" s="123"/>
      <c r="C54" s="5"/>
      <c r="D54" s="39"/>
      <c r="E54" s="5" t="str">
        <f>_xlfn.CONCAT("(",FIXED(VLOOKUP($H53,logitme.main!$B:$W,7,0),4),")")</f>
        <v>(0.0176)</v>
      </c>
      <c r="F54" s="5" t="str">
        <f>_xlfn.CONCAT("(",FIXED(VLOOKUP($H53,logitme.main!$B:$W,3,0),4),")")</f>
        <v>(0.0177)</v>
      </c>
    </row>
    <row r="55" spans="2:8" x14ac:dyDescent="0.25">
      <c r="B55" s="122" t="s">
        <v>132</v>
      </c>
      <c r="C55" s="4"/>
      <c r="D55" s="40"/>
      <c r="E55" s="4" t="str">
        <f>_xlfn.CONCAT(FIXED(VLOOKUP($H55,logitme.main!$B:$W,6,0),4)," ",VLOOKUP($H55,logitme.main!$B:$W,20,0))</f>
        <v>-0.3211 ^</v>
      </c>
      <c r="F55" s="4" t="str">
        <f>_xlfn.CONCAT(FIXED(VLOOKUP($H55,logitme.main!$B:$W,2,0),4)," ",VLOOKUP($H55,logitme.main!$B:$W,19,0))</f>
        <v xml:space="preserve">0.0932 </v>
      </c>
      <c r="H55" t="s">
        <v>45</v>
      </c>
    </row>
    <row r="56" spans="2:8" x14ac:dyDescent="0.25">
      <c r="B56" s="123"/>
      <c r="C56" s="5"/>
      <c r="D56" s="39"/>
      <c r="E56" s="5" t="str">
        <f>_xlfn.CONCAT("(",FIXED(VLOOKUP($H55,logitme.main!$B:$W,7,0),4),")")</f>
        <v>(0.1858)</v>
      </c>
      <c r="F56" s="5" t="str">
        <f>_xlfn.CONCAT("(",FIXED(VLOOKUP($H55,logitme.main!$B:$W,3,0),4),")")</f>
        <v>(0.2815)</v>
      </c>
    </row>
    <row r="57" spans="2:8" x14ac:dyDescent="0.25">
      <c r="B57" s="122" t="s">
        <v>133</v>
      </c>
      <c r="C57" s="4"/>
      <c r="D57" s="40"/>
      <c r="E57" s="4" t="str">
        <f>_xlfn.CONCAT(FIXED(VLOOKUP($H57,logitme.main!$B:$W,6,0),4)," ",VLOOKUP($H57,logitme.main!$B:$W,20,0))</f>
        <v>-0.5203 ***</v>
      </c>
      <c r="F57" s="4" t="str">
        <f>_xlfn.CONCAT(FIXED(VLOOKUP($H57,logitme.main!$B:$W,2,0),4)," ",VLOOKUP($H57,logitme.main!$B:$W,19,0))</f>
        <v xml:space="preserve">-0.1027 </v>
      </c>
      <c r="H57" t="s">
        <v>129</v>
      </c>
    </row>
    <row r="58" spans="2:8" x14ac:dyDescent="0.25">
      <c r="B58" s="123"/>
      <c r="C58" s="5"/>
      <c r="D58" s="39"/>
      <c r="E58" s="5" t="str">
        <f>_xlfn.CONCAT("(",FIXED(VLOOKUP($H57,logitme.main!$B:$W,7,0),4),")")</f>
        <v>(0.0849)</v>
      </c>
      <c r="F58" s="5" t="str">
        <f>_xlfn.CONCAT("(",FIXED(VLOOKUP($H57,logitme.main!$B:$W,3,0),4),")")</f>
        <v>(0.2257)</v>
      </c>
    </row>
    <row r="59" spans="2:8" x14ac:dyDescent="0.25">
      <c r="B59" s="122" t="s">
        <v>134</v>
      </c>
      <c r="C59" s="4"/>
      <c r="D59" s="40"/>
      <c r="E59" s="4" t="str">
        <f>_xlfn.CONCAT(FIXED(VLOOKUP($H59,logitme.main!$B:$W,6,0),4)," ",VLOOKUP($H59,logitme.main!$B:$W,20,0))</f>
        <v>-0.3573 ***</v>
      </c>
      <c r="F59" s="4" t="str">
        <f>_xlfn.CONCAT(FIXED(VLOOKUP($H59,logitme.main!$B:$W,2,0),4)," ",VLOOKUP($H59,logitme.main!$B:$W,19,0))</f>
        <v xml:space="preserve">0.0387 </v>
      </c>
      <c r="H59" t="s">
        <v>130</v>
      </c>
    </row>
    <row r="60" spans="2:8" x14ac:dyDescent="0.25">
      <c r="B60" s="123"/>
      <c r="C60" s="5"/>
      <c r="D60" s="39"/>
      <c r="E60" s="5" t="str">
        <f>_xlfn.CONCAT("(",FIXED(VLOOKUP($H59,logitme.main!$B:$W,7,0),4),")")</f>
        <v>(0.0766)</v>
      </c>
      <c r="F60" s="5" t="str">
        <f>_xlfn.CONCAT("(",FIXED(VLOOKUP($H59,logitme.main!$B:$W,3,0),4),")")</f>
        <v>(0.2226)</v>
      </c>
    </row>
    <row r="61" spans="2:8" x14ac:dyDescent="0.25">
      <c r="B61" s="122" t="s">
        <v>136</v>
      </c>
      <c r="C61" s="4"/>
      <c r="D61" s="40"/>
      <c r="E61" s="4" t="str">
        <f>_xlfn.CONCAT(FIXED(VLOOKUP($H61,logitme.main!$B:$W,6,0),4)," ",VLOOKUP($H61,logitme.main!$B:$W,20,0))</f>
        <v>-0.3561 ***</v>
      </c>
      <c r="F61" s="4" t="str">
        <f>_xlfn.CONCAT(FIXED(VLOOKUP($H61,logitme.main!$B:$W,2,0),4)," ",VLOOKUP($H61,logitme.main!$B:$W,19,0))</f>
        <v xml:space="preserve">0.0634 </v>
      </c>
      <c r="H61" t="s">
        <v>46</v>
      </c>
    </row>
    <row r="62" spans="2:8" x14ac:dyDescent="0.25">
      <c r="B62" s="123"/>
      <c r="C62" s="5"/>
      <c r="D62" s="39"/>
      <c r="E62" s="5" t="str">
        <f>_xlfn.CONCAT("(",FIXED(VLOOKUP($H61,logitme.main!$B:$W,7,0),4),")")</f>
        <v>(0.0692)</v>
      </c>
      <c r="F62" s="5" t="str">
        <f>_xlfn.CONCAT("(",FIXED(VLOOKUP($H61,logitme.main!$B:$W,3,0),4),")")</f>
        <v>(0.2213)</v>
      </c>
    </row>
    <row r="63" spans="2:8" x14ac:dyDescent="0.25">
      <c r="B63" s="122" t="s">
        <v>135</v>
      </c>
      <c r="C63" s="4"/>
      <c r="D63" s="40"/>
      <c r="E63" s="4" t="str">
        <f>_xlfn.CONCAT(FIXED(VLOOKUP($H63,logitme.main!$B:$W,6,0),4)," ",VLOOKUP($H63,logitme.main!$B:$W,20,0))</f>
        <v>-0.1226 ***</v>
      </c>
      <c r="F63" s="4" t="str">
        <f>_xlfn.CONCAT(FIXED(VLOOKUP($H63,logitme.main!$B:$W,2,0),4)," ",VLOOKUP($H63,logitme.main!$B:$W,19,0))</f>
        <v xml:space="preserve">0.2965 </v>
      </c>
      <c r="H63" t="s">
        <v>131</v>
      </c>
    </row>
    <row r="64" spans="2:8" x14ac:dyDescent="0.25">
      <c r="B64" s="123"/>
      <c r="C64" s="5"/>
      <c r="D64" s="39"/>
      <c r="E64" s="5" t="str">
        <f>_xlfn.CONCAT("(",FIXED(VLOOKUP($H63,logitme.main!$B:$W,7,0),4),")")</f>
        <v>(0.0249)</v>
      </c>
      <c r="F64" s="5" t="str">
        <f>_xlfn.CONCAT("(",FIXED(VLOOKUP($H63,logitme.main!$B:$W,3,0),4),")")</f>
        <v>(0.2105)</v>
      </c>
    </row>
    <row r="65" spans="2:8" x14ac:dyDescent="0.25">
      <c r="B65" s="122" t="s">
        <v>106</v>
      </c>
      <c r="C65" s="4"/>
      <c r="D65" s="40"/>
      <c r="E65" s="4"/>
      <c r="F65" s="4" t="str">
        <f>_xlfn.CONCAT(FIXED(VLOOKUP($H65,logitme.main!$B:$W,2,0),4)," ",VLOOKUP($H65,logitme.main!$B:$W,19,0))</f>
        <v xml:space="preserve">0.0134 </v>
      </c>
      <c r="H65" t="s">
        <v>106</v>
      </c>
    </row>
    <row r="66" spans="2:8" x14ac:dyDescent="0.25">
      <c r="B66" s="123"/>
      <c r="C66" s="5"/>
      <c r="D66" s="39"/>
      <c r="E66" s="5"/>
      <c r="F66" s="5" t="str">
        <f>_xlfn.CONCAT("(",FIXED(VLOOKUP($H65,logitme.main!$B:$W,3,0),4),")")</f>
        <v>(0.0656)</v>
      </c>
    </row>
    <row r="67" spans="2:8" x14ac:dyDescent="0.25">
      <c r="B67" s="122" t="s">
        <v>20</v>
      </c>
      <c r="C67" s="4" t="str">
        <f>_xlfn.CONCAT(FIXED(VLOOKUP($H67,logitme.main!$B:$W,14,0),4)," ",VLOOKUP($H67,logitme.main!$B:$W,22,0))</f>
        <v>-3.2037 ***</v>
      </c>
      <c r="D67" s="40" t="str">
        <f>_xlfn.CONCAT(FIXED(VLOOKUP($H67,logitme.main!$B:$W,10,0),4)," ",VLOOKUP($H67,logitme.main!$B:$W,21,0))</f>
        <v>-1.5993 ***</v>
      </c>
      <c r="E67" s="4" t="str">
        <f>_xlfn.CONCAT(FIXED(VLOOKUP($H67,logitme.main!$B:$W,6,0),4)," ",VLOOKUP($H67,logitme.main!$B:$W,20,0))</f>
        <v>-1.8600 ***</v>
      </c>
      <c r="F67" s="4" t="str">
        <f>_xlfn.CONCAT(FIXED(VLOOKUP($H67,logitme.main!$B:$W,2,0),4)," ",VLOOKUP($H67,logitme.main!$B:$W,19,0))</f>
        <v>-1.8709 ***</v>
      </c>
      <c r="H67" t="s">
        <v>172</v>
      </c>
    </row>
    <row r="68" spans="2:8" x14ac:dyDescent="0.25">
      <c r="B68" s="123"/>
      <c r="C68" s="5" t="str">
        <f>_xlfn.CONCAT("(",FIXED(VLOOKUP($H67,logitme.main!$B:$W,15,0),4),")")</f>
        <v>(0.0440)</v>
      </c>
      <c r="D68" s="39" t="str">
        <f>_xlfn.CONCAT("(",FIXED(VLOOKUP($H67,logitme.main!$B:$W,11,0),4),")")</f>
        <v>(0.1351)</v>
      </c>
      <c r="E68" s="5" t="str">
        <f>_xlfn.CONCAT("(",FIXED(VLOOKUP($H67,logitme.main!$B:$W,7,0),4),")")</f>
        <v>(0.1392)</v>
      </c>
      <c r="F68" s="5" t="str">
        <f>_xlfn.CONCAT("(",FIXED(VLOOKUP($H67,logitme.main!$B:$W,3,0),4),")")</f>
        <v>(0.1394)</v>
      </c>
    </row>
    <row r="69" spans="2:8" x14ac:dyDescent="0.25">
      <c r="B69" s="18" t="s">
        <v>107</v>
      </c>
      <c r="C69" s="4" t="s">
        <v>627</v>
      </c>
      <c r="D69" s="41" t="s">
        <v>627</v>
      </c>
      <c r="E69" s="4" t="s">
        <v>627</v>
      </c>
      <c r="F69" s="42" t="s">
        <v>112</v>
      </c>
    </row>
    <row r="70" spans="2:8" x14ac:dyDescent="0.25">
      <c r="B70" s="18" t="s">
        <v>108</v>
      </c>
      <c r="C70" s="4" t="s">
        <v>627</v>
      </c>
      <c r="D70" s="40" t="s">
        <v>627</v>
      </c>
      <c r="E70" s="4" t="s">
        <v>627</v>
      </c>
      <c r="F70" s="4" t="s">
        <v>112</v>
      </c>
    </row>
    <row r="71" spans="2:8" x14ac:dyDescent="0.25">
      <c r="B71" s="18" t="s">
        <v>171</v>
      </c>
      <c r="C71" s="52">
        <v>198142</v>
      </c>
      <c r="D71" s="52">
        <v>194724</v>
      </c>
      <c r="E71" s="52">
        <v>194724</v>
      </c>
      <c r="F71" s="33">
        <v>194724</v>
      </c>
    </row>
    <row r="72" spans="2:8" ht="15.75" thickBot="1" x14ac:dyDescent="0.3">
      <c r="B72" s="8" t="s">
        <v>629</v>
      </c>
      <c r="C72" s="7" t="str">
        <f>FIXED(0.2542, 4)</f>
        <v>0.2542</v>
      </c>
      <c r="D72" s="7" t="str">
        <f>FIXED(0.2032, 4)</f>
        <v>0.2032</v>
      </c>
      <c r="E72" s="7" t="str">
        <f>FIXED(0.195, 4)</f>
        <v>0.1950</v>
      </c>
      <c r="F72" s="7" t="str">
        <f>FIXED(0.1927, 4)</f>
        <v>0.1927</v>
      </c>
    </row>
  </sheetData>
  <mergeCells count="34">
    <mergeCell ref="B23:B24"/>
    <mergeCell ref="B1:F1"/>
    <mergeCell ref="B3:B4"/>
    <mergeCell ref="B5:B6"/>
    <mergeCell ref="B7:B8"/>
    <mergeCell ref="B9:B10"/>
    <mergeCell ref="B11:B12"/>
    <mergeCell ref="B13:B14"/>
    <mergeCell ref="B15:B16"/>
    <mergeCell ref="B17:B18"/>
    <mergeCell ref="B19:B20"/>
    <mergeCell ref="B21:B22"/>
    <mergeCell ref="B47:B48"/>
    <mergeCell ref="B25:B26"/>
    <mergeCell ref="B27:B28"/>
    <mergeCell ref="B29:B30"/>
    <mergeCell ref="B31:B32"/>
    <mergeCell ref="B33:B34"/>
    <mergeCell ref="B35:B36"/>
    <mergeCell ref="B37:B38"/>
    <mergeCell ref="B39:B40"/>
    <mergeCell ref="B41:B42"/>
    <mergeCell ref="B43:B44"/>
    <mergeCell ref="B45:B46"/>
    <mergeCell ref="B61:B62"/>
    <mergeCell ref="B63:B64"/>
    <mergeCell ref="B65:B66"/>
    <mergeCell ref="B67:B68"/>
    <mergeCell ref="B49:B50"/>
    <mergeCell ref="B51:B52"/>
    <mergeCell ref="B53:B54"/>
    <mergeCell ref="B55:B56"/>
    <mergeCell ref="B57:B58"/>
    <mergeCell ref="B59:B60"/>
  </mergeCells>
  <pageMargins left="0.7" right="0.7" top="0.75" bottom="0.75" header="0.3" footer="0.3"/>
  <pageSetup scale="68"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2A7F7-5F41-4CB8-BC6B-DED5748EA39E}">
  <sheetPr>
    <pageSetUpPr fitToPage="1"/>
  </sheetPr>
  <dimension ref="B1:L68"/>
  <sheetViews>
    <sheetView topLeftCell="D1" workbookViewId="0">
      <selection activeCell="B2" sqref="B2:K8"/>
    </sheetView>
  </sheetViews>
  <sheetFormatPr defaultRowHeight="15" x14ac:dyDescent="0.25"/>
  <cols>
    <col min="1" max="1" width="3" style="11" bestFit="1" customWidth="1"/>
    <col min="2" max="2" width="22.85546875" style="11" bestFit="1" customWidth="1"/>
    <col min="3" max="11" width="15.7109375" style="20" customWidth="1"/>
    <col min="12" max="12" width="2.28515625" style="11" customWidth="1"/>
    <col min="13" max="16384" width="9.140625" style="11"/>
  </cols>
  <sheetData>
    <row r="1" spans="2:12" ht="21" thickBot="1" x14ac:dyDescent="0.35">
      <c r="B1" s="132" t="s">
        <v>502</v>
      </c>
      <c r="C1" s="132"/>
      <c r="D1" s="132"/>
      <c r="E1" s="132"/>
      <c r="F1" s="132"/>
      <c r="G1" s="132"/>
      <c r="H1" s="132"/>
      <c r="I1" s="132"/>
      <c r="J1" s="132"/>
      <c r="K1" s="132"/>
    </row>
    <row r="2" spans="2:12" x14ac:dyDescent="0.25">
      <c r="B2" s="12"/>
      <c r="C2" s="13" t="s">
        <v>161</v>
      </c>
      <c r="D2" s="22" t="s">
        <v>162</v>
      </c>
      <c r="E2" s="14" t="s">
        <v>163</v>
      </c>
      <c r="F2" s="13" t="s">
        <v>164</v>
      </c>
      <c r="G2" s="22" t="s">
        <v>165</v>
      </c>
      <c r="H2" s="14" t="s">
        <v>166</v>
      </c>
      <c r="I2" s="13" t="s">
        <v>167</v>
      </c>
      <c r="J2" s="22" t="s">
        <v>168</v>
      </c>
      <c r="K2" s="14" t="s">
        <v>169</v>
      </c>
    </row>
    <row r="3" spans="2:12" x14ac:dyDescent="0.25">
      <c r="B3" s="109" t="s">
        <v>123</v>
      </c>
      <c r="C3" s="15" t="str">
        <f>_xlfn.CONCAT(FIXED(VLOOKUP($L3,logitme.white!$B:$X,2,0),4)," ",VLOOKUP($L3,logitme.white!$B:$X,19,0))</f>
        <v xml:space="preserve">-0.0269 </v>
      </c>
      <c r="D3" s="45" t="str">
        <f>_xlfn.CONCAT(FIXED(VLOOKUP($L3,logitme.white!$B:$X,6,0),4)," ",VLOOKUP($L3,logitme.white!$B:$X,20,0))</f>
        <v xml:space="preserve">0.1209 </v>
      </c>
      <c r="E3" s="43" t="str">
        <f>_xlfn.CONCAT(FIXED(VLOOKUP($L3,logitme.white!$B:$X,10,0),4)," ",VLOOKUP($L3,logitme.white!$B:$X,21,0))</f>
        <v xml:space="preserve">-0.2314 </v>
      </c>
      <c r="F3" s="15" t="str">
        <f>_xlfn.CONCAT(FIXED(VLOOKUP($L3,logitme.black!$B:$X,2,0),4)," ",VLOOKUP($L3,logitme.black!$B:$X,19,0))</f>
        <v xml:space="preserve">-0.1424 </v>
      </c>
      <c r="G3" s="45" t="str">
        <f>_xlfn.CONCAT(FIXED(VLOOKUP($L3,logitme.black!$B:$X,6,0),4)," ",VLOOKUP($L3,logitme.black!$B:$X,20,0))</f>
        <v xml:space="preserve">-0.0896 </v>
      </c>
      <c r="H3" s="43" t="str">
        <f>_xlfn.CONCAT(FIXED(VLOOKUP($L3,logitme.black!$B:$X,10,0),4)," ",VLOOKUP($L3,logitme.black!$B:$X,21,0))</f>
        <v xml:space="preserve">-0.2081 </v>
      </c>
      <c r="I3" s="15" t="str">
        <f>_xlfn.CONCAT(FIXED(VLOOKUP($L3,logitme.hispan!$B:$X,2,0),4)," ",VLOOKUP($L3,logitme.hispan!$B:$X,19,0))</f>
        <v xml:space="preserve">-0.1893 </v>
      </c>
      <c r="J3" s="45" t="str">
        <f>_xlfn.CONCAT(FIXED(VLOOKUP($L3,logitme.hispan!$B:$X,6,0),4)," ",VLOOKUP($L3,logitme.hispan!$B:$X,20,0))</f>
        <v xml:space="preserve">0.0541 </v>
      </c>
      <c r="K3" s="45" t="str">
        <f>_xlfn.CONCAT(FIXED(VLOOKUP($L3,logitme.hispan!$B:$X,10,0),4)," ",VLOOKUP($L3,logitme.hispan!$B:$X,21,0))</f>
        <v>-0.5065 ^</v>
      </c>
      <c r="L3" s="11" t="s">
        <v>120</v>
      </c>
    </row>
    <row r="4" spans="2:12" x14ac:dyDescent="0.25">
      <c r="B4" s="110" t="s">
        <v>1</v>
      </c>
      <c r="C4" s="13" t="str">
        <f>_xlfn.CONCAT("(",FIXED(VLOOKUP($L3,logitme.white!$B:$X,3,0),4),")")</f>
        <v>(0.0839)</v>
      </c>
      <c r="D4" s="29" t="str">
        <f>_xlfn.CONCAT("(",FIXED(VLOOKUP($L3,logitme.white!$B:$X,7,0),4),")")</f>
        <v>(0.1100)</v>
      </c>
      <c r="E4" s="44" t="str">
        <f>_xlfn.CONCAT("(",FIXED(VLOOKUP($L3,logitme.white!$B:$X,11,0),4),")")</f>
        <v>(0.1465)</v>
      </c>
      <c r="F4" s="13" t="str">
        <f>_xlfn.CONCAT("(",FIXED(VLOOKUP($L3,logitme.black!$B:$X,3,0),4),")")</f>
        <v>(0.1267)</v>
      </c>
      <c r="G4" s="29" t="str">
        <f>_xlfn.CONCAT("(",FIXED(VLOOKUP($L3,logitme.black!$B:$X,7,0),4),")")</f>
        <v>(0.1596)</v>
      </c>
      <c r="H4" s="44" t="str">
        <f>_xlfn.CONCAT("(",FIXED(VLOOKUP($L3,logitme.black!$B:$X,11,0),4),")")</f>
        <v>(0.2152)</v>
      </c>
      <c r="I4" s="13" t="str">
        <f>_xlfn.CONCAT("(",FIXED(VLOOKUP($L3,logitme.hispan!$B:$X,3,0),4),")")</f>
        <v>(0.1700)</v>
      </c>
      <c r="J4" s="29" t="str">
        <f>_xlfn.CONCAT("(",FIXED(VLOOKUP($L3,logitme.hispan!$B:$X,7,0),4),")")</f>
        <v>(0.2173)</v>
      </c>
      <c r="K4" s="29" t="str">
        <f>_xlfn.CONCAT("(",FIXED(VLOOKUP($L3,logitme.hispan!$B:$X,11,0),4),")")</f>
        <v>(0.2959)</v>
      </c>
    </row>
    <row r="5" spans="2:12" x14ac:dyDescent="0.25">
      <c r="B5" s="109" t="s">
        <v>0</v>
      </c>
      <c r="C5" s="15" t="str">
        <f>_xlfn.CONCAT(FIXED(VLOOKUP($L5,logitme.white!$B:$X,2,0),4)," ",VLOOKUP($L5,logitme.white!$B:$X,19,0))</f>
        <v xml:space="preserve">-0.0518 </v>
      </c>
      <c r="D5" s="45" t="str">
        <f>_xlfn.CONCAT(FIXED(VLOOKUP($L5,logitme.white!$B:$X,6,0),4)," ",VLOOKUP($L5,logitme.white!$B:$X,20,0))</f>
        <v xml:space="preserve">-0.0763 </v>
      </c>
      <c r="E5" s="43" t="str">
        <f>_xlfn.CONCAT(FIXED(VLOOKUP($L5,logitme.white!$B:$X,10,0),4)," ",VLOOKUP($L5,logitme.white!$B:$X,21,0))</f>
        <v xml:space="preserve">-0.0037 </v>
      </c>
      <c r="F5" s="15" t="str">
        <f>_xlfn.CONCAT(FIXED(VLOOKUP($L5,logitme.black!$B:$X,2,0),4)," ",VLOOKUP($L5,logitme.black!$B:$X,19,0))</f>
        <v xml:space="preserve">0.0432 </v>
      </c>
      <c r="G5" s="45" t="str">
        <f>_xlfn.CONCAT(FIXED(VLOOKUP($L5,logitme.black!$B:$X,6,0),4)," ",VLOOKUP($L5,logitme.black!$B:$X,20,0))</f>
        <v xml:space="preserve">0.0271 </v>
      </c>
      <c r="H5" s="43" t="str">
        <f>_xlfn.CONCAT(FIXED(VLOOKUP($L5,logitme.black!$B:$X,10,0),4)," ",VLOOKUP($L5,logitme.black!$B:$X,21,0))</f>
        <v xml:space="preserve">0.0398 </v>
      </c>
      <c r="I5" s="15" t="str">
        <f>_xlfn.CONCAT(FIXED(VLOOKUP($L5,logitme.hispan!$B:$X,2,0),4)," ",VLOOKUP($L5,logitme.hispan!$B:$X,19,0))</f>
        <v xml:space="preserve">-0.0098 </v>
      </c>
      <c r="J5" s="45" t="str">
        <f>_xlfn.CONCAT(FIXED(VLOOKUP($L5,logitme.hispan!$B:$X,6,0),4)," ",VLOOKUP($L5,logitme.hispan!$B:$X,20,0))</f>
        <v xml:space="preserve">-0.0239 </v>
      </c>
      <c r="K5" s="45" t="str">
        <f>_xlfn.CONCAT(FIXED(VLOOKUP($L5,logitme.hispan!$B:$X,10,0),4)," ",VLOOKUP($L5,logitme.hispan!$B:$X,21,0))</f>
        <v xml:space="preserve">-0.0138 </v>
      </c>
      <c r="L5" s="11" t="s">
        <v>10</v>
      </c>
    </row>
    <row r="6" spans="2:12" x14ac:dyDescent="0.25">
      <c r="B6" s="110" t="s">
        <v>1</v>
      </c>
      <c r="C6" s="13" t="str">
        <f>_xlfn.CONCAT("(",FIXED(VLOOKUP($L5,logitme.white!$B:$X,3,0),4),")")</f>
        <v>(0.0380)</v>
      </c>
      <c r="D6" s="29" t="str">
        <f>_xlfn.CONCAT("(",FIXED(VLOOKUP($L5,logitme.white!$B:$X,7,0),4),")")</f>
        <v>(0.0595)</v>
      </c>
      <c r="E6" s="44" t="str">
        <f>_xlfn.CONCAT("(",FIXED(VLOOKUP($L5,logitme.white!$B:$X,11,0),4),")")</f>
        <v>(0.0512)</v>
      </c>
      <c r="F6" s="13" t="str">
        <f>_xlfn.CONCAT("(",FIXED(VLOOKUP($L5,logitme.black!$B:$X,3,0),4),")")</f>
        <v>(0.0449)</v>
      </c>
      <c r="G6" s="29" t="str">
        <f>_xlfn.CONCAT("(",FIXED(VLOOKUP($L5,logitme.black!$B:$X,7,0),4),")")</f>
        <v>(0.0653)</v>
      </c>
      <c r="H6" s="44" t="str">
        <f>_xlfn.CONCAT("(",FIXED(VLOOKUP($L5,logitme.black!$B:$X,11,0),4),")")</f>
        <v>(0.0627)</v>
      </c>
      <c r="I6" s="13" t="str">
        <f>_xlfn.CONCAT("(",FIXED(VLOOKUP($L5,logitme.hispan!$B:$X,3,0),4),")")</f>
        <v>(0.0594)</v>
      </c>
      <c r="J6" s="29" t="str">
        <f>_xlfn.CONCAT("(",FIXED(VLOOKUP($L5,logitme.hispan!$B:$X,7,0),4),")")</f>
        <v>(0.0899)</v>
      </c>
      <c r="K6" s="29" t="str">
        <f>_xlfn.CONCAT("(",FIXED(VLOOKUP($L5,logitme.hispan!$B:$X,11,0),4),")")</f>
        <v>(0.0844)</v>
      </c>
    </row>
    <row r="7" spans="2:12" x14ac:dyDescent="0.25">
      <c r="B7" s="109" t="s">
        <v>2</v>
      </c>
      <c r="C7" s="15" t="str">
        <f>_xlfn.CONCAT(FIXED(VLOOKUP($L7,logitme.white!$B:$X,2,0),4)," ",VLOOKUP($L7,logitme.white!$B:$X,19,0))</f>
        <v xml:space="preserve">-0.0425 </v>
      </c>
      <c r="D7" s="45" t="str">
        <f>_xlfn.CONCAT(FIXED(VLOOKUP($L7,logitme.white!$B:$X,6,0),4)," ",VLOOKUP($L7,logitme.white!$B:$X,20,0))</f>
        <v>-0.1369 *</v>
      </c>
      <c r="E7" s="43" t="str">
        <f>_xlfn.CONCAT(FIXED(VLOOKUP($L7,logitme.white!$B:$X,10,0),4)," ",VLOOKUP($L7,logitme.white!$B:$X,21,0))</f>
        <v xml:space="preserve">0.0814 </v>
      </c>
      <c r="F7" s="15" t="str">
        <f>_xlfn.CONCAT(FIXED(VLOOKUP($L7,logitme.black!$B:$X,2,0),4)," ",VLOOKUP($L7,logitme.black!$B:$X,19,0))</f>
        <v xml:space="preserve">-0.0857 </v>
      </c>
      <c r="G7" s="45" t="str">
        <f>_xlfn.CONCAT(FIXED(VLOOKUP($L7,logitme.black!$B:$X,6,0),4)," ",VLOOKUP($L7,logitme.black!$B:$X,20,0))</f>
        <v>-0.1523 *</v>
      </c>
      <c r="H7" s="43" t="str">
        <f>_xlfn.CONCAT(FIXED(VLOOKUP($L7,logitme.black!$B:$X,10,0),4)," ",VLOOKUP($L7,logitme.black!$B:$X,21,0))</f>
        <v xml:space="preserve">-0.0160 </v>
      </c>
      <c r="I7" s="15" t="str">
        <f>_xlfn.CONCAT(FIXED(VLOOKUP($L7,logitme.hispan!$B:$X,2,0),4)," ",VLOOKUP($L7,logitme.hispan!$B:$X,19,0))</f>
        <v>-0.1693 *</v>
      </c>
      <c r="J7" s="45" t="str">
        <f>_xlfn.CONCAT(FIXED(VLOOKUP($L7,logitme.hispan!$B:$X,6,0),4)," ",VLOOKUP($L7,logitme.hispan!$B:$X,20,0))</f>
        <v>-0.1740 ^</v>
      </c>
      <c r="K7" s="45" t="str">
        <f>_xlfn.CONCAT(FIXED(VLOOKUP($L7,logitme.hispan!$B:$X,10,0),4)," ",VLOOKUP($L7,logitme.hispan!$B:$X,21,0))</f>
        <v xml:space="preserve">-0.1445 </v>
      </c>
      <c r="L7" s="11" t="s">
        <v>12</v>
      </c>
    </row>
    <row r="8" spans="2:12" x14ac:dyDescent="0.25">
      <c r="B8" s="110" t="s">
        <v>1</v>
      </c>
      <c r="C8" s="13" t="str">
        <f>_xlfn.CONCAT("(",FIXED(VLOOKUP($L7,logitme.white!$B:$X,3,0),4),")")</f>
        <v>(0.0458)</v>
      </c>
      <c r="D8" s="29" t="str">
        <f>_xlfn.CONCAT("(",FIXED(VLOOKUP($L7,logitme.white!$B:$X,7,0),4),")")</f>
        <v>(0.0633)</v>
      </c>
      <c r="E8" s="44" t="str">
        <f>_xlfn.CONCAT("(",FIXED(VLOOKUP($L7,logitme.white!$B:$X,11,0),4),")")</f>
        <v>(0.0687)</v>
      </c>
      <c r="F8" s="13" t="str">
        <f>_xlfn.CONCAT("(",FIXED(VLOOKUP($L7,logitme.black!$B:$X,3,0),4),")")</f>
        <v>(0.0534)</v>
      </c>
      <c r="G8" s="29" t="str">
        <f>_xlfn.CONCAT("(",FIXED(VLOOKUP($L7,logitme.black!$B:$X,7,0),4),")")</f>
        <v>(0.0713)</v>
      </c>
      <c r="H8" s="44" t="str">
        <f>_xlfn.CONCAT("(",FIXED(VLOOKUP($L7,logitme.black!$B:$X,11,0),4),")")</f>
        <v>(0.0837)</v>
      </c>
      <c r="I8" s="13" t="str">
        <f>_xlfn.CONCAT("(",FIXED(VLOOKUP($L7,logitme.hispan!$B:$X,3,0),4),")")</f>
        <v>(0.0691)</v>
      </c>
      <c r="J8" s="29" t="str">
        <f>_xlfn.CONCAT("(",FIXED(VLOOKUP($L7,logitme.hispan!$B:$X,7,0),4),")")</f>
        <v>(0.0959)</v>
      </c>
      <c r="K8" s="29" t="str">
        <f>_xlfn.CONCAT("(",FIXED(VLOOKUP($L7,logitme.hispan!$B:$X,11,0),4),")")</f>
        <v>(0.1060)</v>
      </c>
    </row>
    <row r="9" spans="2:12" x14ac:dyDescent="0.25">
      <c r="B9" s="109" t="s">
        <v>92</v>
      </c>
      <c r="C9" s="15" t="str">
        <f>_xlfn.CONCAT(FIXED(VLOOKUP($L9,logitme.white!$B:$X,2,0),4)," ",VLOOKUP($L9,logitme.white!$B:$X,19,0))</f>
        <v>0.0847 ^</v>
      </c>
      <c r="D9" s="45" t="str">
        <f>_xlfn.CONCAT(FIXED(VLOOKUP($L9,logitme.white!$B:$X,6,0),4)," ",VLOOKUP($L9,logitme.white!$B:$X,20,0))</f>
        <v xml:space="preserve">0.0732 </v>
      </c>
      <c r="E9" s="43" t="str">
        <f>_xlfn.CONCAT(FIXED(VLOOKUP($L9,logitme.white!$B:$X,10,0),4)," ",VLOOKUP($L9,logitme.white!$B:$X,21,0))</f>
        <v xml:space="preserve">0.0892 </v>
      </c>
      <c r="F9" s="15" t="str">
        <f>_xlfn.CONCAT(FIXED(VLOOKUP($L9,logitme.black!$B:$X,2,0),4)," ",VLOOKUP($L9,logitme.black!$B:$X,19,0))</f>
        <v xml:space="preserve">-0.0454 </v>
      </c>
      <c r="G9" s="45" t="str">
        <f>_xlfn.CONCAT(FIXED(VLOOKUP($L9,logitme.black!$B:$X,6,0),4)," ",VLOOKUP($L9,logitme.black!$B:$X,20,0))</f>
        <v xml:space="preserve">-0.0343 </v>
      </c>
      <c r="H9" s="43" t="str">
        <f>_xlfn.CONCAT(FIXED(VLOOKUP($L9,logitme.black!$B:$X,10,0),4)," ",VLOOKUP($L9,logitme.black!$B:$X,21,0))</f>
        <v xml:space="preserve">-0.0848 </v>
      </c>
      <c r="I9" s="15" t="str">
        <f>_xlfn.CONCAT(FIXED(VLOOKUP($L9,logitme.hispan!$B:$X,2,0),4)," ",VLOOKUP($L9,logitme.hispan!$B:$X,19,0))</f>
        <v xml:space="preserve">0.0938 </v>
      </c>
      <c r="J9" s="45" t="str">
        <f>_xlfn.CONCAT(FIXED(VLOOKUP($L9,logitme.hispan!$B:$X,6,0),4)," ",VLOOKUP($L9,logitme.hispan!$B:$X,20,0))</f>
        <v xml:space="preserve">0.0629 </v>
      </c>
      <c r="K9" s="45" t="str">
        <f>_xlfn.CONCAT(FIXED(VLOOKUP($L9,logitme.hispan!$B:$X,10,0),4)," ",VLOOKUP($L9,logitme.hispan!$B:$X,21,0))</f>
        <v xml:space="preserve">0.1047 </v>
      </c>
      <c r="L9" s="11" t="s">
        <v>25</v>
      </c>
    </row>
    <row r="10" spans="2:12" x14ac:dyDescent="0.25">
      <c r="B10" s="110"/>
      <c r="C10" s="13" t="str">
        <f>_xlfn.CONCAT("(",FIXED(VLOOKUP($L9,logitme.white!$B:$X,3,0),4),")")</f>
        <v>(0.0472)</v>
      </c>
      <c r="D10" s="29" t="str">
        <f>_xlfn.CONCAT("(",FIXED(VLOOKUP($L9,logitme.white!$B:$X,7,0),4),")")</f>
        <v>(0.0628)</v>
      </c>
      <c r="E10" s="44" t="str">
        <f>_xlfn.CONCAT("(",FIXED(VLOOKUP($L9,logitme.white!$B:$X,11,0),4),")")</f>
        <v>(0.0757)</v>
      </c>
      <c r="F10" s="13" t="str">
        <f>_xlfn.CONCAT("(",FIXED(VLOOKUP($L9,logitme.black!$B:$X,3,0),4),")")</f>
        <v>(0.0670)</v>
      </c>
      <c r="G10" s="29" t="str">
        <f>_xlfn.CONCAT("(",FIXED(VLOOKUP($L9,logitme.black!$B:$X,7,0),4),")")</f>
        <v>(0.0902)</v>
      </c>
      <c r="H10" s="44" t="str">
        <f>_xlfn.CONCAT("(",FIXED(VLOOKUP($L9,logitme.black!$B:$X,11,0),4),")")</f>
        <v>(0.1036)</v>
      </c>
      <c r="I10" s="13" t="str">
        <f>_xlfn.CONCAT("(",FIXED(VLOOKUP($L9,logitme.hispan!$B:$X,3,0),4),")")</f>
        <v>(0.0681)</v>
      </c>
      <c r="J10" s="29" t="str">
        <f>_xlfn.CONCAT("(",FIXED(VLOOKUP($L9,logitme.hispan!$B:$X,7,0),4),")")</f>
        <v>(0.0938)</v>
      </c>
      <c r="K10" s="29" t="str">
        <f>_xlfn.CONCAT("(",FIXED(VLOOKUP($L9,logitme.hispan!$B:$X,11,0),4),")")</f>
        <v>(0.1083)</v>
      </c>
    </row>
    <row r="11" spans="2:12" x14ac:dyDescent="0.25">
      <c r="B11" s="109" t="s">
        <v>93</v>
      </c>
      <c r="C11" s="15" t="str">
        <f>_xlfn.CONCAT(FIXED(VLOOKUP($L11,logitme.white!$B:$X,2,0),4)," ",VLOOKUP($L11,logitme.white!$B:$X,19,0))</f>
        <v xml:space="preserve">-0.1197 </v>
      </c>
      <c r="D11" s="45" t="str">
        <f>_xlfn.CONCAT(FIXED(VLOOKUP($L11,logitme.white!$B:$X,6,0),4)," ",VLOOKUP($L11,logitme.white!$B:$X,20,0))</f>
        <v>-0.2359 *</v>
      </c>
      <c r="E11" s="43" t="str">
        <f>_xlfn.CONCAT(FIXED(VLOOKUP($L11,logitme.white!$B:$X,10,0),4)," ",VLOOKUP($L11,logitme.white!$B:$X,21,0))</f>
        <v xml:space="preserve">0.0324 </v>
      </c>
      <c r="F11" s="15" t="str">
        <f>_xlfn.CONCAT(FIXED(VLOOKUP($L11,logitme.black!$B:$X,2,0),4)," ",VLOOKUP($L11,logitme.black!$B:$X,19,0))</f>
        <v xml:space="preserve">0.0024 </v>
      </c>
      <c r="G11" s="45" t="str">
        <f>_xlfn.CONCAT(FIXED(VLOOKUP($L11,logitme.black!$B:$X,6,0),4)," ",VLOOKUP($L11,logitme.black!$B:$X,20,0))</f>
        <v xml:space="preserve">0.0389 </v>
      </c>
      <c r="H11" s="43" t="str">
        <f>_xlfn.CONCAT(FIXED(VLOOKUP($L11,logitme.black!$B:$X,10,0),4)," ",VLOOKUP($L11,logitme.black!$B:$X,21,0))</f>
        <v xml:space="preserve">-0.0832 </v>
      </c>
      <c r="I11" s="15" t="str">
        <f>_xlfn.CONCAT(FIXED(VLOOKUP($L11,logitme.hispan!$B:$X,2,0),4)," ",VLOOKUP($L11,logitme.hispan!$B:$X,19,0))</f>
        <v xml:space="preserve">0.0856 </v>
      </c>
      <c r="J11" s="45" t="str">
        <f>_xlfn.CONCAT(FIXED(VLOOKUP($L11,logitme.hispan!$B:$X,6,0),4)," ",VLOOKUP($L11,logitme.hispan!$B:$X,20,0))</f>
        <v xml:space="preserve">0.0451 </v>
      </c>
      <c r="K11" s="45" t="str">
        <f>_xlfn.CONCAT(FIXED(VLOOKUP($L11,logitme.hispan!$B:$X,10,0),4)," ",VLOOKUP($L11,logitme.hispan!$B:$X,21,0))</f>
        <v xml:space="preserve">0.0977 </v>
      </c>
      <c r="L11" s="11" t="s">
        <v>26</v>
      </c>
    </row>
    <row r="12" spans="2:12" x14ac:dyDescent="0.25">
      <c r="B12" s="110"/>
      <c r="C12" s="13" t="str">
        <f>_xlfn.CONCAT("(",FIXED(VLOOKUP($L11,logitme.white!$B:$X,3,0),4),")")</f>
        <v>(0.0745)</v>
      </c>
      <c r="D12" s="29" t="str">
        <f>_xlfn.CONCAT("(",FIXED(VLOOKUP($L11,logitme.white!$B:$X,7,0),4),")")</f>
        <v>(0.0989)</v>
      </c>
      <c r="E12" s="44" t="str">
        <f>_xlfn.CONCAT("(",FIXED(VLOOKUP($L11,logitme.white!$B:$X,11,0),4),")")</f>
        <v>(0.1191)</v>
      </c>
      <c r="F12" s="13" t="str">
        <f>_xlfn.CONCAT("(",FIXED(VLOOKUP($L11,logitme.black!$B:$X,3,0),4),")")</f>
        <v>(0.1398)</v>
      </c>
      <c r="G12" s="29" t="str">
        <f>_xlfn.CONCAT("(",FIXED(VLOOKUP($L11,logitme.black!$B:$X,7,0),4),")")</f>
        <v>(0.1675)</v>
      </c>
      <c r="H12" s="44" t="str">
        <f>_xlfn.CONCAT("(",FIXED(VLOOKUP($L11,logitme.black!$B:$X,11,0),4),")")</f>
        <v>(0.2681)</v>
      </c>
      <c r="I12" s="13" t="str">
        <f>_xlfn.CONCAT("(",FIXED(VLOOKUP($L11,logitme.hispan!$B:$X,3,0),4),")")</f>
        <v>(0.1273)</v>
      </c>
      <c r="J12" s="29" t="str">
        <f>_xlfn.CONCAT("(",FIXED(VLOOKUP($L11,logitme.hispan!$B:$X,7,0),4),")")</f>
        <v>(0.1671)</v>
      </c>
      <c r="K12" s="29" t="str">
        <f>_xlfn.CONCAT("(",FIXED(VLOOKUP($L11,logitme.hispan!$B:$X,11,0),4),")")</f>
        <v>(0.2139)</v>
      </c>
    </row>
    <row r="13" spans="2:12" x14ac:dyDescent="0.25">
      <c r="B13" s="109" t="s">
        <v>32</v>
      </c>
      <c r="C13" s="15" t="str">
        <f>_xlfn.CONCAT(FIXED(VLOOKUP($L13,logitme.white!$B:$X,2,0),4)," ",VLOOKUP($L13,logitme.white!$B:$X,19,0))</f>
        <v xml:space="preserve">0.0137 </v>
      </c>
      <c r="D13" s="45" t="str">
        <f>_xlfn.CONCAT(FIXED(VLOOKUP($L13,logitme.white!$B:$X,6,0),4)," ",VLOOKUP($L13,logitme.white!$B:$X,20,0))</f>
        <v xml:space="preserve">0.0098 </v>
      </c>
      <c r="E13" s="43" t="str">
        <f>_xlfn.CONCAT(FIXED(VLOOKUP($L13,logitme.white!$B:$X,10,0),4)," ",VLOOKUP($L13,logitme.white!$B:$X,21,0))</f>
        <v xml:space="preserve">0.0116 </v>
      </c>
      <c r="F13" s="15" t="str">
        <f>_xlfn.CONCAT(FIXED(VLOOKUP($L13,logitme.black!$B:$X,2,0),4)," ",VLOOKUP($L13,logitme.black!$B:$X,19,0))</f>
        <v xml:space="preserve">0.0270 </v>
      </c>
      <c r="G13" s="45" t="str">
        <f>_xlfn.CONCAT(FIXED(VLOOKUP($L13,logitme.black!$B:$X,6,0),4)," ",VLOOKUP($L13,logitme.black!$B:$X,20,0))</f>
        <v xml:space="preserve">0.0153 </v>
      </c>
      <c r="H13" s="43" t="str">
        <f>_xlfn.CONCAT(FIXED(VLOOKUP($L13,logitme.black!$B:$X,10,0),4)," ",VLOOKUP($L13,logitme.black!$B:$X,21,0))</f>
        <v xml:space="preserve">0.0530 </v>
      </c>
      <c r="I13" s="15" t="str">
        <f>_xlfn.CONCAT(FIXED(VLOOKUP($L13,logitme.hispan!$B:$X,2,0),4)," ",VLOOKUP($L13,logitme.hispan!$B:$X,19,0))</f>
        <v xml:space="preserve">0.0246 </v>
      </c>
      <c r="J13" s="45" t="str">
        <f>_xlfn.CONCAT(FIXED(VLOOKUP($L13,logitme.hispan!$B:$X,6,0),4)," ",VLOOKUP($L13,logitme.hispan!$B:$X,20,0))</f>
        <v xml:space="preserve">0.0299 </v>
      </c>
      <c r="K13" s="45" t="str">
        <f>_xlfn.CONCAT(FIXED(VLOOKUP($L13,logitme.hispan!$B:$X,10,0),4)," ",VLOOKUP($L13,logitme.hispan!$B:$X,21,0))</f>
        <v xml:space="preserve">0.0060 </v>
      </c>
      <c r="L13" s="11" t="s">
        <v>32</v>
      </c>
    </row>
    <row r="14" spans="2:12" x14ac:dyDescent="0.25">
      <c r="B14" s="110"/>
      <c r="C14" s="13" t="str">
        <f>_xlfn.CONCAT("(",FIXED(VLOOKUP($L13,logitme.white!$B:$X,3,0),4),")")</f>
        <v>(0.0278)</v>
      </c>
      <c r="D14" s="29" t="str">
        <f>_xlfn.CONCAT("(",FIXED(VLOOKUP($L13,logitme.white!$B:$X,7,0),4),")")</f>
        <v>(0.0378)</v>
      </c>
      <c r="E14" s="44" t="str">
        <f>_xlfn.CONCAT("(",FIXED(VLOOKUP($L13,logitme.white!$B:$X,11,0),4),")")</f>
        <v>(0.0430)</v>
      </c>
      <c r="F14" s="13" t="str">
        <f>_xlfn.CONCAT("(",FIXED(VLOOKUP($L13,logitme.black!$B:$X,3,0),4),")")</f>
        <v>(0.0240)</v>
      </c>
      <c r="G14" s="29" t="str">
        <f>_xlfn.CONCAT("(",FIXED(VLOOKUP($L13,logitme.black!$B:$X,7,0),4),")")</f>
        <v>(0.0301)</v>
      </c>
      <c r="H14" s="44" t="str">
        <f>_xlfn.CONCAT("(",FIXED(VLOOKUP($L13,logitme.black!$B:$X,11,0),4),")")</f>
        <v>(0.0413)</v>
      </c>
      <c r="I14" s="13" t="str">
        <f>_xlfn.CONCAT("(",FIXED(VLOOKUP($L13,logitme.hispan!$B:$X,3,0),4),")")</f>
        <v>(0.0336)</v>
      </c>
      <c r="J14" s="29" t="str">
        <f>_xlfn.CONCAT("(",FIXED(VLOOKUP($L13,logitme.hispan!$B:$X,7,0),4),")")</f>
        <v>(0.0458)</v>
      </c>
      <c r="K14" s="29" t="str">
        <f>_xlfn.CONCAT("(",FIXED(VLOOKUP($L13,logitme.hispan!$B:$X,11,0),4),")")</f>
        <v>(0.0543)</v>
      </c>
    </row>
    <row r="15" spans="2:12" x14ac:dyDescent="0.25">
      <c r="B15" s="109" t="s">
        <v>94</v>
      </c>
      <c r="C15" s="15" t="str">
        <f>_xlfn.CONCAT(FIXED(VLOOKUP($L15,logitme.white!$B:$X,2,0),4)," ",VLOOKUP($L15,logitme.white!$B:$X,19,0))</f>
        <v>0.0296 ***</v>
      </c>
      <c r="D15" s="45" t="str">
        <f>_xlfn.CONCAT(FIXED(VLOOKUP($L15,logitme.white!$B:$X,6,0),4)," ",VLOOKUP($L15,logitme.white!$B:$X,20,0))</f>
        <v>0.0471 ***</v>
      </c>
      <c r="E15" s="43" t="str">
        <f>_xlfn.CONCAT(FIXED(VLOOKUP($L15,logitme.white!$B:$X,10,0),4)," ",VLOOKUP($L15,logitme.white!$B:$X,21,0))</f>
        <v xml:space="preserve">0.0116 </v>
      </c>
      <c r="F15" s="15" t="str">
        <f>_xlfn.CONCAT(FIXED(VLOOKUP($L15,logitme.black!$B:$X,2,0),4)," ",VLOOKUP($L15,logitme.black!$B:$X,19,0))</f>
        <v xml:space="preserve">0.0095 </v>
      </c>
      <c r="G15" s="45" t="str">
        <f>_xlfn.CONCAT(FIXED(VLOOKUP($L15,logitme.black!$B:$X,6,0),4)," ",VLOOKUP($L15,logitme.black!$B:$X,20,0))</f>
        <v>0.0193 *</v>
      </c>
      <c r="H15" s="43" t="str">
        <f>_xlfn.CONCAT(FIXED(VLOOKUP($L15,logitme.black!$B:$X,10,0),4)," ",VLOOKUP($L15,logitme.black!$B:$X,21,0))</f>
        <v xml:space="preserve">0.0016 </v>
      </c>
      <c r="I15" s="15" t="str">
        <f>_xlfn.CONCAT(FIXED(VLOOKUP($L15,logitme.hispan!$B:$X,2,0),4)," ",VLOOKUP($L15,logitme.hispan!$B:$X,19,0))</f>
        <v xml:space="preserve">0.0143 </v>
      </c>
      <c r="J15" s="45" t="str">
        <f>_xlfn.CONCAT(FIXED(VLOOKUP($L15,logitme.hispan!$B:$X,6,0),4)," ",VLOOKUP($L15,logitme.hispan!$B:$X,20,0))</f>
        <v xml:space="preserve">0.0238 </v>
      </c>
      <c r="K15" s="45" t="str">
        <f>_xlfn.CONCAT(FIXED(VLOOKUP($L15,logitme.hispan!$B:$X,10,0),4)," ",VLOOKUP($L15,logitme.hispan!$B:$X,21,0))</f>
        <v xml:space="preserve">0.0102 </v>
      </c>
      <c r="L15" s="11" t="s">
        <v>33</v>
      </c>
    </row>
    <row r="16" spans="2:12" x14ac:dyDescent="0.25">
      <c r="B16" s="110"/>
      <c r="C16" s="13" t="str">
        <f>_xlfn.CONCAT("(",FIXED(VLOOKUP($L15,logitme.white!$B:$X,3,0),4),")")</f>
        <v>(0.0077)</v>
      </c>
      <c r="D16" s="29" t="str">
        <f>_xlfn.CONCAT("(",FIXED(VLOOKUP($L15,logitme.white!$B:$X,7,0),4),")")</f>
        <v>(0.0117)</v>
      </c>
      <c r="E16" s="44" t="str">
        <f>_xlfn.CONCAT("(",FIXED(VLOOKUP($L15,logitme.white!$B:$X,11,0),4),")")</f>
        <v>(0.0104)</v>
      </c>
      <c r="F16" s="13" t="str">
        <f>_xlfn.CONCAT("(",FIXED(VLOOKUP($L15,logitme.black!$B:$X,3,0),4),")")</f>
        <v>(0.0061)</v>
      </c>
      <c r="G16" s="29" t="str">
        <f>_xlfn.CONCAT("(",FIXED(VLOOKUP($L15,logitme.black!$B:$X,7,0),4),")")</f>
        <v>(0.0092)</v>
      </c>
      <c r="H16" s="44" t="str">
        <f>_xlfn.CONCAT("(",FIXED(VLOOKUP($L15,logitme.black!$B:$X,11,0),4),")")</f>
        <v>(0.0082)</v>
      </c>
      <c r="I16" s="13" t="str">
        <f>_xlfn.CONCAT("(",FIXED(VLOOKUP($L15,logitme.hispan!$B:$X,3,0),4),")")</f>
        <v>(0.0090)</v>
      </c>
      <c r="J16" s="29" t="str">
        <f>_xlfn.CONCAT("(",FIXED(VLOOKUP($L15,logitme.hispan!$B:$X,7,0),4),")")</f>
        <v>(0.0161)</v>
      </c>
      <c r="K16" s="29" t="str">
        <f>_xlfn.CONCAT("(",FIXED(VLOOKUP($L15,logitme.hispan!$B:$X,11,0),4),")")</f>
        <v>(0.0111)</v>
      </c>
    </row>
    <row r="17" spans="2:12" x14ac:dyDescent="0.25">
      <c r="B17" s="109" t="s">
        <v>125</v>
      </c>
      <c r="C17" s="15" t="str">
        <f>_xlfn.CONCAT(FIXED(VLOOKUP($L17,logitme.white!$B:$X,2,0),4)," ",VLOOKUP($L17,logitme.white!$B:$X,19,0))</f>
        <v xml:space="preserve">-0.0086 </v>
      </c>
      <c r="D17" s="45" t="str">
        <f>_xlfn.CONCAT(FIXED(VLOOKUP($L17,logitme.white!$B:$X,6,0),4)," ",VLOOKUP($L17,logitme.white!$B:$X,20,0))</f>
        <v xml:space="preserve">0.0145 </v>
      </c>
      <c r="E17" s="43" t="str">
        <f>_xlfn.CONCAT(FIXED(VLOOKUP($L17,logitme.white!$B:$X,10,0),4)," ",VLOOKUP($L17,logitme.white!$B:$X,21,0))</f>
        <v>-0.0270 ^</v>
      </c>
      <c r="F17" s="15" t="str">
        <f>_xlfn.CONCAT(FIXED(VLOOKUP($L17,logitme.black!$B:$X,2,0),4)," ",VLOOKUP($L17,logitme.black!$B:$X,19,0))</f>
        <v>-0.0203 ^</v>
      </c>
      <c r="G17" s="45" t="str">
        <f>_xlfn.CONCAT(FIXED(VLOOKUP($L17,logitme.black!$B:$X,6,0),4)," ",VLOOKUP($L17,logitme.black!$B:$X,20,0))</f>
        <v>-0.0336 *</v>
      </c>
      <c r="H17" s="43" t="str">
        <f>_xlfn.CONCAT(FIXED(VLOOKUP($L17,logitme.black!$B:$X,10,0),4)," ",VLOOKUP($L17,logitme.black!$B:$X,21,0))</f>
        <v xml:space="preserve">-0.0034 </v>
      </c>
      <c r="I17" s="15" t="str">
        <f>_xlfn.CONCAT(FIXED(VLOOKUP($L17,logitme.hispan!$B:$X,2,0),4)," ",VLOOKUP($L17,logitme.hispan!$B:$X,19,0))</f>
        <v xml:space="preserve">-0.0105 </v>
      </c>
      <c r="J17" s="45" t="str">
        <f>_xlfn.CONCAT(FIXED(VLOOKUP($L17,logitme.hispan!$B:$X,6,0),4)," ",VLOOKUP($L17,logitme.hispan!$B:$X,20,0))</f>
        <v xml:space="preserve">-0.0057 </v>
      </c>
      <c r="K17" s="45" t="str">
        <f>_xlfn.CONCAT(FIXED(VLOOKUP($L17,logitme.hispan!$B:$X,10,0),4)," ",VLOOKUP($L17,logitme.hispan!$B:$X,21,0))</f>
        <v xml:space="preserve">-0.0195 </v>
      </c>
      <c r="L17" s="11" t="s">
        <v>118</v>
      </c>
    </row>
    <row r="18" spans="2:12" x14ac:dyDescent="0.25">
      <c r="B18" s="110"/>
      <c r="C18" s="13" t="str">
        <f>_xlfn.CONCAT("(",FIXED(VLOOKUP($L17,logitme.white!$B:$X,3,0),4),")")</f>
        <v>(0.0112)</v>
      </c>
      <c r="D18" s="29" t="str">
        <f>_xlfn.CONCAT("(",FIXED(VLOOKUP($L17,logitme.white!$B:$X,7,0),4),")")</f>
        <v>(0.0168)</v>
      </c>
      <c r="E18" s="44" t="str">
        <f>_xlfn.CONCAT("(",FIXED(VLOOKUP($L17,logitme.white!$B:$X,11,0),4),")")</f>
        <v>(0.0155)</v>
      </c>
      <c r="F18" s="13" t="str">
        <f>_xlfn.CONCAT("(",FIXED(VLOOKUP($L17,logitme.black!$B:$X,3,0),4),")")</f>
        <v>(0.0107)</v>
      </c>
      <c r="G18" s="29" t="str">
        <f>_xlfn.CONCAT("(",FIXED(VLOOKUP($L17,logitme.black!$B:$X,7,0),4),")")</f>
        <v>(0.0144)</v>
      </c>
      <c r="H18" s="44" t="str">
        <f>_xlfn.CONCAT("(",FIXED(VLOOKUP($L17,logitme.black!$B:$X,11,0),4),")")</f>
        <v>(0.0162)</v>
      </c>
      <c r="I18" s="13" t="str">
        <f>_xlfn.CONCAT("(",FIXED(VLOOKUP($L17,logitme.hispan!$B:$X,3,0),4),")")</f>
        <v>(0.0136)</v>
      </c>
      <c r="J18" s="29" t="str">
        <f>_xlfn.CONCAT("(",FIXED(VLOOKUP($L17,logitme.hispan!$B:$X,7,0),4),")")</f>
        <v>(0.0199)</v>
      </c>
      <c r="K18" s="29" t="str">
        <f>_xlfn.CONCAT("(",FIXED(VLOOKUP($L17,logitme.hispan!$B:$X,11,0),4),")")</f>
        <v>(0.0197)</v>
      </c>
    </row>
    <row r="19" spans="2:12" x14ac:dyDescent="0.25">
      <c r="B19" s="109" t="s">
        <v>95</v>
      </c>
      <c r="C19" s="15" t="str">
        <f>_xlfn.CONCAT(FIXED(VLOOKUP($L19,logitme.white!$B:$X,2,0),4)," ",VLOOKUP($L19,logitme.white!$B:$X,19,0))</f>
        <v>0.1558 **</v>
      </c>
      <c r="D19" s="45" t="str">
        <f>_xlfn.CONCAT(FIXED(VLOOKUP($L19,logitme.white!$B:$X,6,0),4)," ",VLOOKUP($L19,logitme.white!$B:$X,20,0))</f>
        <v>0.1572 *</v>
      </c>
      <c r="E19" s="43" t="str">
        <f>_xlfn.CONCAT(FIXED(VLOOKUP($L19,logitme.white!$B:$X,10,0),4)," ",VLOOKUP($L19,logitme.white!$B:$X,21,0))</f>
        <v>0.1437 *</v>
      </c>
      <c r="F19" s="15" t="str">
        <f>_xlfn.CONCAT(FIXED(VLOOKUP($L19,logitme.black!$B:$X,2,0),4)," ",VLOOKUP($L19,logitme.black!$B:$X,19,0))</f>
        <v>0.1843 ***</v>
      </c>
      <c r="G19" s="45" t="str">
        <f>_xlfn.CONCAT(FIXED(VLOOKUP($L19,logitme.black!$B:$X,6,0),4)," ",VLOOKUP($L19,logitme.black!$B:$X,20,0))</f>
        <v xml:space="preserve">0.0858 </v>
      </c>
      <c r="H19" s="43" t="str">
        <f>_xlfn.CONCAT(FIXED(VLOOKUP($L19,logitme.black!$B:$X,10,0),4)," ",VLOOKUP($L19,logitme.black!$B:$X,21,0))</f>
        <v>0.2642 ***</v>
      </c>
      <c r="I19" s="15" t="str">
        <f>_xlfn.CONCAT(FIXED(VLOOKUP($L19,logitme.hispan!$B:$X,2,0),4)," ",VLOOKUP($L19,logitme.hispan!$B:$X,19,0))</f>
        <v xml:space="preserve">-0.0949 </v>
      </c>
      <c r="J19" s="45" t="str">
        <f>_xlfn.CONCAT(FIXED(VLOOKUP($L19,logitme.hispan!$B:$X,6,0),4)," ",VLOOKUP($L19,logitme.hispan!$B:$X,20,0))</f>
        <v xml:space="preserve">-0.0969 </v>
      </c>
      <c r="K19" s="45" t="str">
        <f>_xlfn.CONCAT(FIXED(VLOOKUP($L19,logitme.hispan!$B:$X,10,0),4)," ",VLOOKUP($L19,logitme.hispan!$B:$X,21,0))</f>
        <v xml:space="preserve">-0.0861 </v>
      </c>
      <c r="L19" s="11" t="s">
        <v>29</v>
      </c>
    </row>
    <row r="20" spans="2:12" x14ac:dyDescent="0.25">
      <c r="B20" s="110"/>
      <c r="C20" s="13" t="str">
        <f>_xlfn.CONCAT("(",FIXED(VLOOKUP($L19,logitme.white!$B:$X,3,0),4),")")</f>
        <v>(0.0492)</v>
      </c>
      <c r="D20" s="29" t="str">
        <f>_xlfn.CONCAT("(",FIXED(VLOOKUP($L19,logitme.white!$B:$X,7,0),4),")")</f>
        <v>(0.0746)</v>
      </c>
      <c r="E20" s="44" t="str">
        <f>_xlfn.CONCAT("(",FIXED(VLOOKUP($L19,logitme.white!$B:$X,11,0),4),")")</f>
        <v>(0.0670)</v>
      </c>
      <c r="F20" s="13" t="str">
        <f>_xlfn.CONCAT("(",FIXED(VLOOKUP($L19,logitme.black!$B:$X,3,0),4),")")</f>
        <v>(0.0497)</v>
      </c>
      <c r="G20" s="29" t="str">
        <f>_xlfn.CONCAT("(",FIXED(VLOOKUP($L19,logitme.black!$B:$X,7,0),4),")")</f>
        <v>(0.0747)</v>
      </c>
      <c r="H20" s="44" t="str">
        <f>_xlfn.CONCAT("(",FIXED(VLOOKUP($L19,logitme.black!$B:$X,11,0),4),")")</f>
        <v>(0.0676)</v>
      </c>
      <c r="I20" s="13" t="str">
        <f>_xlfn.CONCAT("(",FIXED(VLOOKUP($L19,logitme.hispan!$B:$X,3,0),4),")")</f>
        <v>(0.0650)</v>
      </c>
      <c r="J20" s="29" t="str">
        <f>_xlfn.CONCAT("(",FIXED(VLOOKUP($L19,logitme.hispan!$B:$X,7,0),4),")")</f>
        <v>(0.0977)</v>
      </c>
      <c r="K20" s="29" t="str">
        <f>_xlfn.CONCAT("(",FIXED(VLOOKUP($L19,logitme.hispan!$B:$X,11,0),4),")")</f>
        <v>(0.0899)</v>
      </c>
    </row>
    <row r="21" spans="2:12" x14ac:dyDescent="0.25">
      <c r="B21" s="109" t="s">
        <v>96</v>
      </c>
      <c r="C21" s="15" t="str">
        <f>_xlfn.CONCAT(FIXED(VLOOKUP($L21,logitme.white!$B:$X,2,0),4)," ",VLOOKUP($L21,logitme.white!$B:$X,19,0))</f>
        <v>0.3316 ***</v>
      </c>
      <c r="D21" s="45" t="str">
        <f>_xlfn.CONCAT(FIXED(VLOOKUP($L21,logitme.white!$B:$X,6,0),4)," ",VLOOKUP($L21,logitme.white!$B:$X,20,0))</f>
        <v>0.3798 ***</v>
      </c>
      <c r="E21" s="43" t="str">
        <f>_xlfn.CONCAT(FIXED(VLOOKUP($L21,logitme.white!$B:$X,10,0),4)," ",VLOOKUP($L21,logitme.white!$B:$X,21,0))</f>
        <v>0.2874 ***</v>
      </c>
      <c r="F21" s="15" t="str">
        <f>_xlfn.CONCAT(FIXED(VLOOKUP($L21,logitme.black!$B:$X,2,0),4)," ",VLOOKUP($L21,logitme.black!$B:$X,19,0))</f>
        <v>0.2238 ***</v>
      </c>
      <c r="G21" s="45" t="str">
        <f>_xlfn.CONCAT(FIXED(VLOOKUP($L21,logitme.black!$B:$X,6,0),4)," ",VLOOKUP($L21,logitme.black!$B:$X,20,0))</f>
        <v xml:space="preserve">0.0770 </v>
      </c>
      <c r="H21" s="43" t="str">
        <f>_xlfn.CONCAT(FIXED(VLOOKUP($L21,logitme.black!$B:$X,10,0),4)," ",VLOOKUP($L21,logitme.black!$B:$X,21,0))</f>
        <v>0.3942 ***</v>
      </c>
      <c r="I21" s="15" t="str">
        <f>_xlfn.CONCAT(FIXED(VLOOKUP($L21,logitme.hispan!$B:$X,2,0),4)," ",VLOOKUP($L21,logitme.hispan!$B:$X,19,0))</f>
        <v xml:space="preserve">0.0333 </v>
      </c>
      <c r="J21" s="45" t="str">
        <f>_xlfn.CONCAT(FIXED(VLOOKUP($L21,logitme.hispan!$B:$X,6,0),4)," ",VLOOKUP($L21,logitme.hispan!$B:$X,20,0))</f>
        <v xml:space="preserve">0.1058 </v>
      </c>
      <c r="K21" s="45" t="str">
        <f>_xlfn.CONCAT(FIXED(VLOOKUP($L21,logitme.hispan!$B:$X,10,0),4)," ",VLOOKUP($L21,logitme.hispan!$B:$X,21,0))</f>
        <v xml:space="preserve">-0.0381 </v>
      </c>
      <c r="L21" s="11" t="s">
        <v>30</v>
      </c>
    </row>
    <row r="22" spans="2:12" x14ac:dyDescent="0.25">
      <c r="B22" s="110"/>
      <c r="C22" s="13" t="str">
        <f>_xlfn.CONCAT("(",FIXED(VLOOKUP($L21,logitme.white!$B:$X,3,0),4),")")</f>
        <v>(0.0527)</v>
      </c>
      <c r="D22" s="29" t="str">
        <f>_xlfn.CONCAT("(",FIXED(VLOOKUP($L21,logitme.white!$B:$X,7,0),4),")")</f>
        <v>(0.0773)</v>
      </c>
      <c r="E22" s="44" t="str">
        <f>_xlfn.CONCAT("(",FIXED(VLOOKUP($L21,logitme.white!$B:$X,11,0),4),")")</f>
        <v>(0.0738)</v>
      </c>
      <c r="F22" s="13" t="str">
        <f>_xlfn.CONCAT("(",FIXED(VLOOKUP($L21,logitme.black!$B:$X,3,0),4),")")</f>
        <v>(0.0578)</v>
      </c>
      <c r="G22" s="29" t="str">
        <f>_xlfn.CONCAT("(",FIXED(VLOOKUP($L21,logitme.black!$B:$X,7,0),4),")")</f>
        <v>(0.0801)</v>
      </c>
      <c r="H22" s="44" t="str">
        <f>_xlfn.CONCAT("(",FIXED(VLOOKUP($L21,logitme.black!$B:$X,11,0),4),")")</f>
        <v>(0.0853)</v>
      </c>
      <c r="I22" s="13" t="str">
        <f>_xlfn.CONCAT("(",FIXED(VLOOKUP($L21,logitme.hispan!$B:$X,3,0),4),")")</f>
        <v>(0.0714)</v>
      </c>
      <c r="J22" s="29" t="str">
        <f>_xlfn.CONCAT("(",FIXED(VLOOKUP($L21,logitme.hispan!$B:$X,7,0),4),")")</f>
        <v>(0.1059)</v>
      </c>
      <c r="K22" s="29" t="str">
        <f>_xlfn.CONCAT("(",FIXED(VLOOKUP($L21,logitme.hispan!$B:$X,11,0),4),")")</f>
        <v>(0.1003)</v>
      </c>
    </row>
    <row r="23" spans="2:12" x14ac:dyDescent="0.25">
      <c r="B23" s="109" t="s">
        <v>97</v>
      </c>
      <c r="C23" s="15" t="str">
        <f>_xlfn.CONCAT(FIXED(VLOOKUP($L23,logitme.white!$B:$X,2,0),4)," ",VLOOKUP($L23,logitme.white!$B:$X,19,0))</f>
        <v>0.2937 ***</v>
      </c>
      <c r="D23" s="45" t="str">
        <f>_xlfn.CONCAT(FIXED(VLOOKUP($L23,logitme.white!$B:$X,6,0),4)," ",VLOOKUP($L23,logitme.white!$B:$X,20,0))</f>
        <v>0.3243 **</v>
      </c>
      <c r="E23" s="43" t="str">
        <f>_xlfn.CONCAT(FIXED(VLOOKUP($L23,logitme.white!$B:$X,10,0),4)," ",VLOOKUP($L23,logitme.white!$B:$X,21,0))</f>
        <v>0.2466 *</v>
      </c>
      <c r="F23" s="15" t="str">
        <f>_xlfn.CONCAT(FIXED(VLOOKUP($L23,logitme.black!$B:$X,2,0),4)," ",VLOOKUP($L23,logitme.black!$B:$X,19,0))</f>
        <v>0.1833 ^</v>
      </c>
      <c r="G23" s="45" t="str">
        <f>_xlfn.CONCAT(FIXED(VLOOKUP($L23,logitme.black!$B:$X,6,0),4)," ",VLOOKUP($L23,logitme.black!$B:$X,20,0))</f>
        <v xml:space="preserve">0.0673 </v>
      </c>
      <c r="H23" s="43" t="str">
        <f>_xlfn.CONCAT(FIXED(VLOOKUP($L23,logitme.black!$B:$X,10,0),4)," ",VLOOKUP($L23,logitme.black!$B:$X,21,0))</f>
        <v>0.2815 ^</v>
      </c>
      <c r="I23" s="15" t="str">
        <f>_xlfn.CONCAT(FIXED(VLOOKUP($L23,logitme.hispan!$B:$X,2,0),4)," ",VLOOKUP($L23,logitme.hispan!$B:$X,19,0))</f>
        <v xml:space="preserve">-0.0503 </v>
      </c>
      <c r="J23" s="45" t="str">
        <f>_xlfn.CONCAT(FIXED(VLOOKUP($L23,logitme.hispan!$B:$X,6,0),4)," ",VLOOKUP($L23,logitme.hispan!$B:$X,20,0))</f>
        <v xml:space="preserve">-0.0482 </v>
      </c>
      <c r="K23" s="45" t="str">
        <f>_xlfn.CONCAT(FIXED(VLOOKUP($L23,logitme.hispan!$B:$X,10,0),4)," ",VLOOKUP($L23,logitme.hispan!$B:$X,21,0))</f>
        <v xml:space="preserve">-0.0906 </v>
      </c>
      <c r="L23" s="11" t="s">
        <v>27</v>
      </c>
    </row>
    <row r="24" spans="2:12" x14ac:dyDescent="0.25">
      <c r="B24" s="110"/>
      <c r="C24" s="13" t="str">
        <f>_xlfn.CONCAT("(",FIXED(VLOOKUP($L23,logitme.white!$B:$X,3,0),4),")")</f>
        <v>(0.0710)</v>
      </c>
      <c r="D24" s="29" t="str">
        <f>_xlfn.CONCAT("(",FIXED(VLOOKUP($L23,logitme.white!$B:$X,7,0),4),")")</f>
        <v>(0.1025)</v>
      </c>
      <c r="E24" s="44" t="str">
        <f>_xlfn.CONCAT("(",FIXED(VLOOKUP($L23,logitme.white!$B:$X,11,0),4),")")</f>
        <v>(0.1015)</v>
      </c>
      <c r="F24" s="13" t="str">
        <f>_xlfn.CONCAT("(",FIXED(VLOOKUP($L23,logitme.black!$B:$X,3,0),4),")")</f>
        <v>(0.1031)</v>
      </c>
      <c r="G24" s="29" t="str">
        <f>_xlfn.CONCAT("(",FIXED(VLOOKUP($L23,logitme.black!$B:$X,7,0),4),")")</f>
        <v>(0.1394)</v>
      </c>
      <c r="H24" s="44" t="str">
        <f>_xlfn.CONCAT("(",FIXED(VLOOKUP($L23,logitme.black!$B:$X,11,0),4),")")</f>
        <v>(0.1603)</v>
      </c>
      <c r="I24" s="13" t="str">
        <f>_xlfn.CONCAT("(",FIXED(VLOOKUP($L23,logitme.hispan!$B:$X,3,0),4),")")</f>
        <v>(0.1267)</v>
      </c>
      <c r="J24" s="29" t="str">
        <f>_xlfn.CONCAT("(",FIXED(VLOOKUP($L23,logitme.hispan!$B:$X,7,0),4),")")</f>
        <v>(0.1703)</v>
      </c>
      <c r="K24" s="29" t="str">
        <f>_xlfn.CONCAT("(",FIXED(VLOOKUP($L23,logitme.hispan!$B:$X,11,0),4),")")</f>
        <v>(0.2060)</v>
      </c>
    </row>
    <row r="25" spans="2:12" x14ac:dyDescent="0.25">
      <c r="B25" s="109" t="s">
        <v>98</v>
      </c>
      <c r="C25" s="15" t="str">
        <f>_xlfn.CONCAT(FIXED(VLOOKUP($L25,logitme.white!$B:$X,2,0),4)," ",VLOOKUP($L25,logitme.white!$B:$X,19,0))</f>
        <v xml:space="preserve">0.1556 </v>
      </c>
      <c r="D25" s="45" t="str">
        <f>_xlfn.CONCAT(FIXED(VLOOKUP($L25,logitme.white!$B:$X,6,0),4)," ",VLOOKUP($L25,logitme.white!$B:$X,20,0))</f>
        <v xml:space="preserve">0.1270 </v>
      </c>
      <c r="E25" s="43" t="str">
        <f>_xlfn.CONCAT(FIXED(VLOOKUP($L25,logitme.white!$B:$X,10,0),4)," ",VLOOKUP($L25,logitme.white!$B:$X,21,0))</f>
        <v xml:space="preserve">0.1808 </v>
      </c>
      <c r="F25" s="15" t="str">
        <f>_xlfn.CONCAT(FIXED(VLOOKUP($L25,logitme.black!$B:$X,2,0),4)," ",VLOOKUP($L25,logitme.black!$B:$X,19,0))</f>
        <v xml:space="preserve">0.2386 </v>
      </c>
      <c r="G25" s="45" t="str">
        <f>_xlfn.CONCAT(FIXED(VLOOKUP($L25,logitme.black!$B:$X,6,0),4)," ",VLOOKUP($L25,logitme.black!$B:$X,20,0))</f>
        <v xml:space="preserve">0.0021 </v>
      </c>
      <c r="H25" s="43" t="str">
        <f>_xlfn.CONCAT(FIXED(VLOOKUP($L25,logitme.black!$B:$X,10,0),4)," ",VLOOKUP($L25,logitme.black!$B:$X,21,0))</f>
        <v>0.9485 *</v>
      </c>
      <c r="I25" s="15" t="str">
        <f>_xlfn.CONCAT(FIXED(VLOOKUP($L25,logitme.hispan!$B:$X,2,0),4)," ",VLOOKUP($L25,logitme.hispan!$B:$X,19,0))</f>
        <v xml:space="preserve">0.0710 </v>
      </c>
      <c r="J25" s="45" t="str">
        <f>_xlfn.CONCAT(FIXED(VLOOKUP($L25,logitme.hispan!$B:$X,6,0),4)," ",VLOOKUP($L25,logitme.hispan!$B:$X,20,0))</f>
        <v xml:space="preserve">0.1086 </v>
      </c>
      <c r="K25" s="45" t="str">
        <f>_xlfn.CONCAT(FIXED(VLOOKUP($L25,logitme.hispan!$B:$X,10,0),4)," ",VLOOKUP($L25,logitme.hispan!$B:$X,21,0))</f>
        <v xml:space="preserve">0.0449 </v>
      </c>
      <c r="L25" s="11" t="s">
        <v>28</v>
      </c>
    </row>
    <row r="26" spans="2:12" x14ac:dyDescent="0.25">
      <c r="B26" s="110"/>
      <c r="C26" s="13" t="str">
        <f>_xlfn.CONCAT("(",FIXED(VLOOKUP($L25,logitme.white!$B:$X,3,0),4),")")</f>
        <v>(0.1020)</v>
      </c>
      <c r="D26" s="29" t="str">
        <f>_xlfn.CONCAT("(",FIXED(VLOOKUP($L25,logitme.white!$B:$X,7,0),4),")")</f>
        <v>(0.1464)</v>
      </c>
      <c r="E26" s="44" t="str">
        <f>_xlfn.CONCAT("(",FIXED(VLOOKUP($L25,logitme.white!$B:$X,11,0),4),")")</f>
        <v>(0.1458)</v>
      </c>
      <c r="F26" s="13" t="str">
        <f>_xlfn.CONCAT("(",FIXED(VLOOKUP($L25,logitme.black!$B:$X,3,0),4),")")</f>
        <v>(0.1668)</v>
      </c>
      <c r="G26" s="29" t="str">
        <f>_xlfn.CONCAT("(",FIXED(VLOOKUP($L25,logitme.black!$B:$X,7,0),4),")")</f>
        <v>(0.1942)</v>
      </c>
      <c r="H26" s="44" t="str">
        <f>_xlfn.CONCAT("(",FIXED(VLOOKUP($L25,logitme.black!$B:$X,11,0),4),")")</f>
        <v>(0.3881)</v>
      </c>
      <c r="I26" s="13" t="str">
        <f>_xlfn.CONCAT("(",FIXED(VLOOKUP($L25,logitme.hispan!$B:$X,3,0),4),")")</f>
        <v>(0.2171)</v>
      </c>
      <c r="J26" s="29" t="str">
        <f>_xlfn.CONCAT("(",FIXED(VLOOKUP($L25,logitme.hispan!$B:$X,7,0),4),")")</f>
        <v>(0.3128)</v>
      </c>
      <c r="K26" s="29" t="str">
        <f>_xlfn.CONCAT("(",FIXED(VLOOKUP($L25,logitme.hispan!$B:$X,11,0),4),")")</f>
        <v>(0.3114)</v>
      </c>
    </row>
    <row r="27" spans="2:12" x14ac:dyDescent="0.25">
      <c r="B27" s="109" t="s">
        <v>31</v>
      </c>
      <c r="C27" s="15" t="str">
        <f>_xlfn.CONCAT(FIXED(VLOOKUP($L27,logitme.white!$B:$X,2,0),4)," ",VLOOKUP($L27,logitme.white!$B:$X,19,0))</f>
        <v>-0.0603 ***</v>
      </c>
      <c r="D27" s="45" t="str">
        <f>_xlfn.CONCAT(FIXED(VLOOKUP($L27,logitme.white!$B:$X,6,0),4)," ",VLOOKUP($L27,logitme.white!$B:$X,20,0))</f>
        <v>-0.0547 ***</v>
      </c>
      <c r="E27" s="43" t="str">
        <f>_xlfn.CONCAT(FIXED(VLOOKUP($L27,logitme.white!$B:$X,10,0),4)," ",VLOOKUP($L27,logitme.white!$B:$X,21,0))</f>
        <v>-0.0691 ***</v>
      </c>
      <c r="F27" s="15" t="str">
        <f>_xlfn.CONCAT(FIXED(VLOOKUP($L27,logitme.black!$B:$X,2,0),4)," ",VLOOKUP($L27,logitme.black!$B:$X,19,0))</f>
        <v>-0.0543 ***</v>
      </c>
      <c r="G27" s="45" t="str">
        <f>_xlfn.CONCAT(FIXED(VLOOKUP($L27,logitme.black!$B:$X,6,0),4)," ",VLOOKUP($L27,logitme.black!$B:$X,20,0))</f>
        <v>-0.0514 **</v>
      </c>
      <c r="H27" s="43" t="str">
        <f>_xlfn.CONCAT(FIXED(VLOOKUP($L27,logitme.black!$B:$X,10,0),4)," ",VLOOKUP($L27,logitme.black!$B:$X,21,0))</f>
        <v>-0.0553 **</v>
      </c>
      <c r="I27" s="15" t="str">
        <f>_xlfn.CONCAT(FIXED(VLOOKUP($L27,logitme.hispan!$B:$X,2,0),4)," ",VLOOKUP($L27,logitme.hispan!$B:$X,19,0))</f>
        <v>-0.0423 *</v>
      </c>
      <c r="J27" s="45" t="str">
        <f>_xlfn.CONCAT(FIXED(VLOOKUP($L27,logitme.hispan!$B:$X,6,0),4)," ",VLOOKUP($L27,logitme.hispan!$B:$X,20,0))</f>
        <v xml:space="preserve">-0.0022 </v>
      </c>
      <c r="K27" s="45" t="str">
        <f>_xlfn.CONCAT(FIXED(VLOOKUP($L27,logitme.hispan!$B:$X,10,0),4)," ",VLOOKUP($L27,logitme.hispan!$B:$X,21,0))</f>
        <v>-0.0792 **</v>
      </c>
      <c r="L27" s="11" t="s">
        <v>31</v>
      </c>
    </row>
    <row r="28" spans="2:12" x14ac:dyDescent="0.25">
      <c r="B28" s="110"/>
      <c r="C28" s="13" t="str">
        <f>_xlfn.CONCAT("(",FIXED(VLOOKUP($L27,logitme.white!$B:$X,3,0),4),")")</f>
        <v>(0.0112)</v>
      </c>
      <c r="D28" s="29" t="str">
        <f>_xlfn.CONCAT("(",FIXED(VLOOKUP($L27,logitme.white!$B:$X,7,0),4),")")</f>
        <v>(0.0166)</v>
      </c>
      <c r="E28" s="44" t="str">
        <f>_xlfn.CONCAT("(",FIXED(VLOOKUP($L27,logitme.white!$B:$X,11,0),4),")")</f>
        <v>(0.0154)</v>
      </c>
      <c r="F28" s="13" t="str">
        <f>_xlfn.CONCAT("(",FIXED(VLOOKUP($L27,logitme.black!$B:$X,3,0),4),")")</f>
        <v>(0.0114)</v>
      </c>
      <c r="G28" s="29" t="str">
        <f>_xlfn.CONCAT("(",FIXED(VLOOKUP($L27,logitme.black!$B:$X,7,0),4),")")</f>
        <v>(0.0158)</v>
      </c>
      <c r="H28" s="44" t="str">
        <f>_xlfn.CONCAT("(",FIXED(VLOOKUP($L27,logitme.black!$B:$X,11,0),4),")")</f>
        <v>(0.0170)</v>
      </c>
      <c r="I28" s="13" t="str">
        <f>_xlfn.CONCAT("(",FIXED(VLOOKUP($L27,logitme.hispan!$B:$X,3,0),4),")")</f>
        <v>(0.0170)</v>
      </c>
      <c r="J28" s="29" t="str">
        <f>_xlfn.CONCAT("(",FIXED(VLOOKUP($L27,logitme.hispan!$B:$X,7,0),4),")")</f>
        <v>(0.0252)</v>
      </c>
      <c r="K28" s="29" t="str">
        <f>_xlfn.CONCAT("(",FIXED(VLOOKUP($L27,logitme.hispan!$B:$X,11,0),4),")")</f>
        <v>(0.0242)</v>
      </c>
    </row>
    <row r="29" spans="2:12" x14ac:dyDescent="0.25">
      <c r="B29" s="109" t="s">
        <v>34</v>
      </c>
      <c r="C29" s="15" t="str">
        <f>_xlfn.CONCAT(FIXED(VLOOKUP($L29,logitme.white!$B:$X,2,0),4)," ",VLOOKUP($L29,logitme.white!$B:$X,19,0))</f>
        <v>0.0041 ***</v>
      </c>
      <c r="D29" s="45" t="str">
        <f>_xlfn.CONCAT(FIXED(VLOOKUP($L29,logitme.white!$B:$X,6,0),4)," ",VLOOKUP($L29,logitme.white!$B:$X,20,0))</f>
        <v>0.0045 ***</v>
      </c>
      <c r="E29" s="43" t="str">
        <f>_xlfn.CONCAT(FIXED(VLOOKUP($L29,logitme.white!$B:$X,10,0),4)," ",VLOOKUP($L29,logitme.white!$B:$X,21,0))</f>
        <v>0.0039 ***</v>
      </c>
      <c r="F29" s="15" t="str">
        <f>_xlfn.CONCAT(FIXED(VLOOKUP($L29,logitme.black!$B:$X,2,0),4)," ",VLOOKUP($L29,logitme.black!$B:$X,19,0))</f>
        <v>0.0048 ***</v>
      </c>
      <c r="G29" s="45" t="str">
        <f>_xlfn.CONCAT(FIXED(VLOOKUP($L29,logitme.black!$B:$X,6,0),4)," ",VLOOKUP($L29,logitme.black!$B:$X,20,0))</f>
        <v>0.0051 ***</v>
      </c>
      <c r="H29" s="43" t="str">
        <f>_xlfn.CONCAT(FIXED(VLOOKUP($L29,logitme.black!$B:$X,10,0),4)," ",VLOOKUP($L29,logitme.black!$B:$X,21,0))</f>
        <v>0.0037 *</v>
      </c>
      <c r="I29" s="15" t="str">
        <f>_xlfn.CONCAT(FIXED(VLOOKUP($L29,logitme.hispan!$B:$X,2,0),4)," ",VLOOKUP($L29,logitme.hispan!$B:$X,19,0))</f>
        <v>0.0040 ***</v>
      </c>
      <c r="J29" s="45" t="str">
        <f>_xlfn.CONCAT(FIXED(VLOOKUP($L29,logitme.hispan!$B:$X,6,0),4)," ",VLOOKUP($L29,logitme.hispan!$B:$X,20,0))</f>
        <v>0.0046 **</v>
      </c>
      <c r="K29" s="45" t="str">
        <f>_xlfn.CONCAT(FIXED(VLOOKUP($L29,logitme.hispan!$B:$X,10,0),4)," ",VLOOKUP($L29,logitme.hispan!$B:$X,21,0))</f>
        <v>0.0036 *</v>
      </c>
      <c r="L29" s="11" t="s">
        <v>34</v>
      </c>
    </row>
    <row r="30" spans="2:12" x14ac:dyDescent="0.25">
      <c r="B30" s="110"/>
      <c r="C30" s="13" t="str">
        <f>_xlfn.CONCAT("(",FIXED(VLOOKUP($L29,logitme.white!$B:$X,3,0),4),")")</f>
        <v>(0.0007)</v>
      </c>
      <c r="D30" s="29" t="str">
        <f>_xlfn.CONCAT("(",FIXED(VLOOKUP($L29,logitme.white!$B:$X,7,0),4),")")</f>
        <v>(0.0011)</v>
      </c>
      <c r="E30" s="44" t="str">
        <f>_xlfn.CONCAT("(",FIXED(VLOOKUP($L29,logitme.white!$B:$X,11,0),4),")")</f>
        <v>(0.0009)</v>
      </c>
      <c r="F30" s="13" t="str">
        <f>_xlfn.CONCAT("(",FIXED(VLOOKUP($L29,logitme.black!$B:$X,3,0),4),")")</f>
        <v>(0.0011)</v>
      </c>
      <c r="G30" s="29" t="str">
        <f>_xlfn.CONCAT("(",FIXED(VLOOKUP($L29,logitme.black!$B:$X,7,0),4),")")</f>
        <v>(0.0014)</v>
      </c>
      <c r="H30" s="44" t="str">
        <f>_xlfn.CONCAT("(",FIXED(VLOOKUP($L29,logitme.black!$B:$X,11,0),4),")")</f>
        <v>(0.0015)</v>
      </c>
      <c r="I30" s="13" t="str">
        <f>_xlfn.CONCAT("(",FIXED(VLOOKUP($L29,logitme.hispan!$B:$X,3,0),4),")")</f>
        <v>(0.0011)</v>
      </c>
      <c r="J30" s="29" t="str">
        <f>_xlfn.CONCAT("(",FIXED(VLOOKUP($L29,logitme.hispan!$B:$X,7,0),4),")")</f>
        <v>(0.0018)</v>
      </c>
      <c r="K30" s="29" t="str">
        <f>_xlfn.CONCAT("(",FIXED(VLOOKUP($L29,logitme.hispan!$B:$X,11,0),4),")")</f>
        <v>(0.0016)</v>
      </c>
    </row>
    <row r="31" spans="2:12" x14ac:dyDescent="0.25">
      <c r="B31" s="109" t="s">
        <v>99</v>
      </c>
      <c r="C31" s="15" t="str">
        <f>_xlfn.CONCAT(FIXED(VLOOKUP($L31,logitme.white!$B:$X,2,0),4)," ",VLOOKUP($L31,logitme.white!$B:$X,19,0))</f>
        <v xml:space="preserve">0.0002 </v>
      </c>
      <c r="D31" s="45" t="str">
        <f>_xlfn.CONCAT(FIXED(VLOOKUP($L31,logitme.white!$B:$X,6,0),4)," ",VLOOKUP($L31,logitme.white!$B:$X,20,0))</f>
        <v xml:space="preserve">0.0002 </v>
      </c>
      <c r="E31" s="43" t="str">
        <f>_xlfn.CONCAT(FIXED(VLOOKUP($L31,logitme.white!$B:$X,10,0),4)," ",VLOOKUP($L31,logitme.white!$B:$X,21,0))</f>
        <v xml:space="preserve">0.0003 </v>
      </c>
      <c r="F31" s="15" t="str">
        <f>_xlfn.CONCAT(FIXED(VLOOKUP($L31,logitme.black!$B:$X,2,0),4)," ",VLOOKUP($L31,logitme.black!$B:$X,19,0))</f>
        <v xml:space="preserve">-0.0003 </v>
      </c>
      <c r="G31" s="45" t="str">
        <f>_xlfn.CONCAT(FIXED(VLOOKUP($L31,logitme.black!$B:$X,6,0),4)," ",VLOOKUP($L31,logitme.black!$B:$X,20,0))</f>
        <v xml:space="preserve">-0.0007 </v>
      </c>
      <c r="H31" s="43" t="str">
        <f>_xlfn.CONCAT(FIXED(VLOOKUP($L31,logitme.black!$B:$X,10,0),4)," ",VLOOKUP($L31,logitme.black!$B:$X,21,0))</f>
        <v xml:space="preserve">0.0002 </v>
      </c>
      <c r="I31" s="15" t="str">
        <f>_xlfn.CONCAT(FIXED(VLOOKUP($L31,logitme.hispan!$B:$X,2,0),4)," ",VLOOKUP($L31,logitme.hispan!$B:$X,19,0))</f>
        <v>-0.0009 *</v>
      </c>
      <c r="J31" s="45" t="str">
        <f>_xlfn.CONCAT(FIXED(VLOOKUP($L31,logitme.hispan!$B:$X,6,0),4)," ",VLOOKUP($L31,logitme.hispan!$B:$X,20,0))</f>
        <v xml:space="preserve">-0.0008 </v>
      </c>
      <c r="K31" s="45" t="str">
        <f>_xlfn.CONCAT(FIXED(VLOOKUP($L31,logitme.hispan!$B:$X,10,0),4)," ",VLOOKUP($L31,logitme.hispan!$B:$X,21,0))</f>
        <v xml:space="preserve">-0.0008 </v>
      </c>
      <c r="L31" s="11" t="s">
        <v>35</v>
      </c>
    </row>
    <row r="32" spans="2:12" x14ac:dyDescent="0.25">
      <c r="B32" s="110"/>
      <c r="C32" s="13" t="str">
        <f>_xlfn.CONCAT("(",FIXED(VLOOKUP($L31,logitme.white!$B:$X,3,0),4),")")</f>
        <v>(0.0003)</v>
      </c>
      <c r="D32" s="29" t="str">
        <f>_xlfn.CONCAT("(",FIXED(VLOOKUP($L31,logitme.white!$B:$X,7,0),4),")")</f>
        <v>(0.0005)</v>
      </c>
      <c r="E32" s="44" t="str">
        <f>_xlfn.CONCAT("(",FIXED(VLOOKUP($L31,logitme.white!$B:$X,11,0),4),")")</f>
        <v>(0.0003)</v>
      </c>
      <c r="F32" s="13" t="str">
        <f>_xlfn.CONCAT("(",FIXED(VLOOKUP($L31,logitme.black!$B:$X,3,0),4),")")</f>
        <v>(0.0004)</v>
      </c>
      <c r="G32" s="29" t="str">
        <f>_xlfn.CONCAT("(",FIXED(VLOOKUP($L31,logitme.black!$B:$X,7,0),4),")")</f>
        <v>(0.0006)</v>
      </c>
      <c r="H32" s="44" t="str">
        <f>_xlfn.CONCAT("(",FIXED(VLOOKUP($L31,logitme.black!$B:$X,11,0),4),")")</f>
        <v>(0.0006)</v>
      </c>
      <c r="I32" s="13" t="str">
        <f>_xlfn.CONCAT("(",FIXED(VLOOKUP($L31,logitme.hispan!$B:$X,3,0),4),")")</f>
        <v>(0.0005)</v>
      </c>
      <c r="J32" s="29" t="str">
        <f>_xlfn.CONCAT("(",FIXED(VLOOKUP($L31,logitme.hispan!$B:$X,7,0),4),")")</f>
        <v>(0.0008)</v>
      </c>
      <c r="K32" s="29" t="str">
        <f>_xlfn.CONCAT("(",FIXED(VLOOKUP($L31,logitme.hispan!$B:$X,11,0),4),")")</f>
        <v>(0.0006)</v>
      </c>
    </row>
    <row r="33" spans="2:12" x14ac:dyDescent="0.25">
      <c r="B33" s="109" t="s">
        <v>100</v>
      </c>
      <c r="C33" s="15" t="str">
        <f>_xlfn.CONCAT(FIXED(VLOOKUP($L33,logitme.white!$B:$X,2,0),4)," ",VLOOKUP($L33,logitme.white!$B:$X,19,0))</f>
        <v>0.0004 *</v>
      </c>
      <c r="D33" s="45" t="str">
        <f>_xlfn.CONCAT(FIXED(VLOOKUP($L33,logitme.white!$B:$X,6,0),4)," ",VLOOKUP($L33,logitme.white!$B:$X,20,0))</f>
        <v xml:space="preserve">0.0003 </v>
      </c>
      <c r="E33" s="43" t="str">
        <f>_xlfn.CONCAT(FIXED(VLOOKUP($L33,logitme.white!$B:$X,10,0),4)," ",VLOOKUP($L33,logitme.white!$B:$X,21,0))</f>
        <v>0.0005 *</v>
      </c>
      <c r="F33" s="15" t="str">
        <f>_xlfn.CONCAT(FIXED(VLOOKUP($L33,logitme.black!$B:$X,2,0),4)," ",VLOOKUP($L33,logitme.black!$B:$X,19,0))</f>
        <v xml:space="preserve">0.0002 </v>
      </c>
      <c r="G33" s="45" t="str">
        <f>_xlfn.CONCAT(FIXED(VLOOKUP($L33,logitme.black!$B:$X,6,0),4)," ",VLOOKUP($L33,logitme.black!$B:$X,20,0))</f>
        <v xml:space="preserve">-0.0001 </v>
      </c>
      <c r="H33" s="43" t="str">
        <f>_xlfn.CONCAT(FIXED(VLOOKUP($L33,logitme.black!$B:$X,10,0),4)," ",VLOOKUP($L33,logitme.black!$B:$X,21,0))</f>
        <v>0.0005 ^</v>
      </c>
      <c r="I33" s="15" t="str">
        <f>_xlfn.CONCAT(FIXED(VLOOKUP($L33,logitme.hispan!$B:$X,2,0),4)," ",VLOOKUP($L33,logitme.hispan!$B:$X,19,0))</f>
        <v>0.0006 *</v>
      </c>
      <c r="J33" s="45" t="str">
        <f>_xlfn.CONCAT(FIXED(VLOOKUP($L33,logitme.hispan!$B:$X,6,0),4)," ",VLOOKUP($L33,logitme.hispan!$B:$X,20,0))</f>
        <v xml:space="preserve">0.0002 </v>
      </c>
      <c r="K33" s="45" t="str">
        <f>_xlfn.CONCAT(FIXED(VLOOKUP($L33,logitme.hispan!$B:$X,10,0),4)," ",VLOOKUP($L33,logitme.hispan!$B:$X,21,0))</f>
        <v>0.0011 **</v>
      </c>
      <c r="L33" s="11" t="s">
        <v>36</v>
      </c>
    </row>
    <row r="34" spans="2:12" x14ac:dyDescent="0.25">
      <c r="B34" s="110"/>
      <c r="C34" s="13" t="str">
        <f>_xlfn.CONCAT("(",FIXED(VLOOKUP($L33,logitme.white!$B:$X,3,0),4),")")</f>
        <v>(0.0002)</v>
      </c>
      <c r="D34" s="29" t="str">
        <f>_xlfn.CONCAT("(",FIXED(VLOOKUP($L33,logitme.white!$B:$X,7,0),4),")")</f>
        <v>(0.0002)</v>
      </c>
      <c r="E34" s="44" t="str">
        <f>_xlfn.CONCAT("(",FIXED(VLOOKUP($L33,logitme.white!$B:$X,11,0),4),")")</f>
        <v>(0.0002)</v>
      </c>
      <c r="F34" s="13" t="str">
        <f>_xlfn.CONCAT("(",FIXED(VLOOKUP($L33,logitme.black!$B:$X,3,0),4),")")</f>
        <v>(0.0002)</v>
      </c>
      <c r="G34" s="29" t="str">
        <f>_xlfn.CONCAT("(",FIXED(VLOOKUP($L33,logitme.black!$B:$X,7,0),4),")")</f>
        <v>(0.0003)</v>
      </c>
      <c r="H34" s="44" t="str">
        <f>_xlfn.CONCAT("(",FIXED(VLOOKUP($L33,logitme.black!$B:$X,11,0),4),")")</f>
        <v>(0.0003)</v>
      </c>
      <c r="I34" s="13" t="str">
        <f>_xlfn.CONCAT("(",FIXED(VLOOKUP($L33,logitme.hispan!$B:$X,3,0),4),")")</f>
        <v>(0.0003)</v>
      </c>
      <c r="J34" s="29" t="str">
        <f>_xlfn.CONCAT("(",FIXED(VLOOKUP($L33,logitme.hispan!$B:$X,7,0),4),")")</f>
        <v>(0.0004)</v>
      </c>
      <c r="K34" s="29" t="str">
        <f>_xlfn.CONCAT("(",FIXED(VLOOKUP($L33,logitme.hispan!$B:$X,11,0),4),")")</f>
        <v>(0.0004)</v>
      </c>
    </row>
    <row r="35" spans="2:12" x14ac:dyDescent="0.25">
      <c r="B35" s="109" t="s">
        <v>101</v>
      </c>
      <c r="C35" s="15" t="str">
        <f>_xlfn.CONCAT(FIXED(VLOOKUP($L35,logitme.white!$B:$X,2,0),4)," ",VLOOKUP($L35,logitme.white!$B:$X,19,0))</f>
        <v xml:space="preserve">0.0267 </v>
      </c>
      <c r="D35" s="45" t="str">
        <f>_xlfn.CONCAT(FIXED(VLOOKUP($L35,logitme.white!$B:$X,6,0),4)," ",VLOOKUP($L35,logitme.white!$B:$X,20,0))</f>
        <v xml:space="preserve">-0.0034 </v>
      </c>
      <c r="E35" s="43" t="str">
        <f>_xlfn.CONCAT(FIXED(VLOOKUP($L35,logitme.white!$B:$X,10,0),4)," ",VLOOKUP($L35,logitme.white!$B:$X,21,0))</f>
        <v xml:space="preserve">0.0639 </v>
      </c>
      <c r="F35" s="15" t="str">
        <f>_xlfn.CONCAT(FIXED(VLOOKUP($L35,logitme.black!$B:$X,2,0),4)," ",VLOOKUP($L35,logitme.black!$B:$X,19,0))</f>
        <v xml:space="preserve">-0.0170 </v>
      </c>
      <c r="G35" s="45" t="str">
        <f>_xlfn.CONCAT(FIXED(VLOOKUP($L35,logitme.black!$B:$X,6,0),4)," ",VLOOKUP($L35,logitme.black!$B:$X,20,0))</f>
        <v xml:space="preserve">0.0221 </v>
      </c>
      <c r="H35" s="43" t="str">
        <f>_xlfn.CONCAT(FIXED(VLOOKUP($L35,logitme.black!$B:$X,10,0),4)," ",VLOOKUP($L35,logitme.black!$B:$X,21,0))</f>
        <v xml:space="preserve">-0.0677 </v>
      </c>
      <c r="I35" s="15" t="str">
        <f>_xlfn.CONCAT(FIXED(VLOOKUP($L35,logitme.hispan!$B:$X,2,0),4)," ",VLOOKUP($L35,logitme.hispan!$B:$X,19,0))</f>
        <v xml:space="preserve">-0.0283 </v>
      </c>
      <c r="J35" s="45" t="str">
        <f>_xlfn.CONCAT(FIXED(VLOOKUP($L35,logitme.hispan!$B:$X,6,0),4)," ",VLOOKUP($L35,logitme.hispan!$B:$X,20,0))</f>
        <v xml:space="preserve">0.0631 </v>
      </c>
      <c r="K35" s="45" t="str">
        <f>_xlfn.CONCAT(FIXED(VLOOKUP($L35,logitme.hispan!$B:$X,10,0),4)," ",VLOOKUP($L35,logitme.hispan!$B:$X,21,0))</f>
        <v>-0.1286 ^</v>
      </c>
      <c r="L35" s="11" t="s">
        <v>37</v>
      </c>
    </row>
    <row r="36" spans="2:12" x14ac:dyDescent="0.25">
      <c r="B36" s="110"/>
      <c r="C36" s="13" t="str">
        <f>_xlfn.CONCAT("(",FIXED(VLOOKUP($L35,logitme.white!$B:$X,3,0),4),")")</f>
        <v>(0.0331)</v>
      </c>
      <c r="D36" s="29" t="str">
        <f>_xlfn.CONCAT("(",FIXED(VLOOKUP($L35,logitme.white!$B:$X,7,0),4),")")</f>
        <v>(0.0481)</v>
      </c>
      <c r="E36" s="44" t="str">
        <f>_xlfn.CONCAT("(",FIXED(VLOOKUP($L35,logitme.white!$B:$X,11,0),4),")")</f>
        <v>(0.0465)</v>
      </c>
      <c r="F36" s="13" t="str">
        <f>_xlfn.CONCAT("(",FIXED(VLOOKUP($L35,logitme.black!$B:$X,3,0),4),")")</f>
        <v>(0.0381)</v>
      </c>
      <c r="G36" s="29" t="str">
        <f>_xlfn.CONCAT("(",FIXED(VLOOKUP($L35,logitme.black!$B:$X,7,0),4),")")</f>
        <v>(0.0519)</v>
      </c>
      <c r="H36" s="44" t="str">
        <f>_xlfn.CONCAT("(",FIXED(VLOOKUP($L35,logitme.black!$B:$X,11,0),4),")")</f>
        <v>(0.0573)</v>
      </c>
      <c r="I36" s="13" t="str">
        <f>_xlfn.CONCAT("(",FIXED(VLOOKUP($L35,logitme.hispan!$B:$X,3,0),4),")")</f>
        <v>(0.0509)</v>
      </c>
      <c r="J36" s="29" t="str">
        <f>_xlfn.CONCAT("(",FIXED(VLOOKUP($L35,logitme.hispan!$B:$X,7,0),4),")")</f>
        <v>(0.0725)</v>
      </c>
      <c r="K36" s="29" t="str">
        <f>_xlfn.CONCAT("(",FIXED(VLOOKUP($L35,logitme.hispan!$B:$X,11,0),4),")")</f>
        <v>(0.0751)</v>
      </c>
    </row>
    <row r="37" spans="2:12" x14ac:dyDescent="0.25">
      <c r="B37" s="109" t="s">
        <v>102</v>
      </c>
      <c r="C37" s="15" t="str">
        <f>_xlfn.CONCAT(FIXED(VLOOKUP($L37,logitme.white!$B:$X,2,0),4)," ",VLOOKUP($L37,logitme.white!$B:$X,19,0))</f>
        <v xml:space="preserve">-0.0388 </v>
      </c>
      <c r="D37" s="45" t="str">
        <f>_xlfn.CONCAT(FIXED(VLOOKUP($L37,logitme.white!$B:$X,6,0),4)," ",VLOOKUP($L37,logitme.white!$B:$X,20,0))</f>
        <v xml:space="preserve">-0.0359 </v>
      </c>
      <c r="E37" s="43" t="str">
        <f>_xlfn.CONCAT(FIXED(VLOOKUP($L37,logitme.white!$B:$X,10,0),4)," ",VLOOKUP($L37,logitme.white!$B:$X,21,0))</f>
        <v xml:space="preserve">-0.0350 </v>
      </c>
      <c r="F37" s="15" t="str">
        <f>_xlfn.CONCAT(FIXED(VLOOKUP($L37,logitme.black!$B:$X,2,0),4)," ",VLOOKUP($L37,logitme.black!$B:$X,19,0))</f>
        <v xml:space="preserve">0.0884 </v>
      </c>
      <c r="G37" s="45" t="str">
        <f>_xlfn.CONCAT(FIXED(VLOOKUP($L37,logitme.black!$B:$X,6,0),4)," ",VLOOKUP($L37,logitme.black!$B:$X,20,0))</f>
        <v>0.1699 *</v>
      </c>
      <c r="H37" s="43" t="str">
        <f>_xlfn.CONCAT(FIXED(VLOOKUP($L37,logitme.black!$B:$X,10,0),4)," ",VLOOKUP($L37,logitme.black!$B:$X,21,0))</f>
        <v xml:space="preserve">-0.0288 </v>
      </c>
      <c r="I37" s="15" t="str">
        <f>_xlfn.CONCAT(FIXED(VLOOKUP($L37,logitme.hispan!$B:$X,2,0),4)," ",VLOOKUP($L37,logitme.hispan!$B:$X,19,0))</f>
        <v xml:space="preserve">-0.0829 </v>
      </c>
      <c r="J37" s="45" t="str">
        <f>_xlfn.CONCAT(FIXED(VLOOKUP($L37,logitme.hispan!$B:$X,6,0),4)," ",VLOOKUP($L37,logitme.hispan!$B:$X,20,0))</f>
        <v xml:space="preserve">0.0270 </v>
      </c>
      <c r="K37" s="45" t="str">
        <f>_xlfn.CONCAT(FIXED(VLOOKUP($L37,logitme.hispan!$B:$X,10,0),4)," ",VLOOKUP($L37,logitme.hispan!$B:$X,21,0))</f>
        <v>-0.2074 ^</v>
      </c>
      <c r="L37" s="11" t="s">
        <v>38</v>
      </c>
    </row>
    <row r="38" spans="2:12" x14ac:dyDescent="0.25">
      <c r="B38" s="110"/>
      <c r="C38" s="13" t="str">
        <f>_xlfn.CONCAT("(",FIXED(VLOOKUP($L37,logitme.white!$B:$X,3,0),4),")")</f>
        <v>(0.0517)</v>
      </c>
      <c r="D38" s="29" t="str">
        <f>_xlfn.CONCAT("(",FIXED(VLOOKUP($L37,logitme.white!$B:$X,7,0),4),")")</f>
        <v>(0.0744)</v>
      </c>
      <c r="E38" s="44" t="str">
        <f>_xlfn.CONCAT("(",FIXED(VLOOKUP($L37,logitme.white!$B:$X,11,0),4),")")</f>
        <v>(0.0734)</v>
      </c>
      <c r="F38" s="13" t="str">
        <f>_xlfn.CONCAT("(",FIXED(VLOOKUP($L37,logitme.black!$B:$X,3,0),4),")")</f>
        <v>(0.0543)</v>
      </c>
      <c r="G38" s="29" t="str">
        <f>_xlfn.CONCAT("(",FIXED(VLOOKUP($L37,logitme.black!$B:$X,7,0),4),")")</f>
        <v>(0.0716)</v>
      </c>
      <c r="H38" s="44" t="str">
        <f>_xlfn.CONCAT("(",FIXED(VLOOKUP($L37,logitme.black!$B:$X,11,0),4),")")</f>
        <v>(0.0865)</v>
      </c>
      <c r="I38" s="13" t="str">
        <f>_xlfn.CONCAT("(",FIXED(VLOOKUP($L37,logitme.hispan!$B:$X,3,0),4),")")</f>
        <v>(0.0764)</v>
      </c>
      <c r="J38" s="29" t="str">
        <f>_xlfn.CONCAT("(",FIXED(VLOOKUP($L37,logitme.hispan!$B:$X,7,0),4),")")</f>
        <v>(0.1072)</v>
      </c>
      <c r="K38" s="29" t="str">
        <f>_xlfn.CONCAT("(",FIXED(VLOOKUP($L37,logitme.hispan!$B:$X,11,0),4),")")</f>
        <v>(0.1143)</v>
      </c>
    </row>
    <row r="39" spans="2:12" x14ac:dyDescent="0.25">
      <c r="B39" s="109" t="s">
        <v>127</v>
      </c>
      <c r="C39" s="15" t="str">
        <f>_xlfn.CONCAT(FIXED(VLOOKUP($L39,logitme.white!$B:$X,2,0),4)," ",VLOOKUP($L39,logitme.white!$B:$X,19,0))</f>
        <v>-0.1482 **</v>
      </c>
      <c r="D39" s="45" t="str">
        <f>_xlfn.CONCAT(FIXED(VLOOKUP($L39,logitme.white!$B:$X,6,0),4)," ",VLOOKUP($L39,logitme.white!$B:$X,20,0))</f>
        <v xml:space="preserve">-0.0678 </v>
      </c>
      <c r="E39" s="43" t="str">
        <f>_xlfn.CONCAT(FIXED(VLOOKUP($L39,logitme.white!$B:$X,10,0),4)," ",VLOOKUP($L39,logitme.white!$B:$X,21,0))</f>
        <v>-0.2398 ***</v>
      </c>
      <c r="F39" s="15" t="str">
        <f>_xlfn.CONCAT(FIXED(VLOOKUP($L39,logitme.black!$B:$X,2,0),4)," ",VLOOKUP($L39,logitme.black!$B:$X,19,0))</f>
        <v xml:space="preserve">-0.1148 </v>
      </c>
      <c r="G39" s="45" t="str">
        <f>_xlfn.CONCAT(FIXED(VLOOKUP($L39,logitme.black!$B:$X,6,0),4)," ",VLOOKUP($L39,logitme.black!$B:$X,20,0))</f>
        <v xml:space="preserve">-0.1371 </v>
      </c>
      <c r="H39" s="43" t="str">
        <f>_xlfn.CONCAT(FIXED(VLOOKUP($L39,logitme.black!$B:$X,10,0),4)," ",VLOOKUP($L39,logitme.black!$B:$X,21,0))</f>
        <v xml:space="preserve">-0.0772 </v>
      </c>
      <c r="I39" s="15" t="str">
        <f>_xlfn.CONCAT(FIXED(VLOOKUP($L39,logitme.hispan!$B:$X,2,0),4)," ",VLOOKUP($L39,logitme.hispan!$B:$X,19,0))</f>
        <v xml:space="preserve">-0.0774 </v>
      </c>
      <c r="J39" s="45" t="str">
        <f>_xlfn.CONCAT(FIXED(VLOOKUP($L39,logitme.hispan!$B:$X,6,0),4)," ",VLOOKUP($L39,logitme.hispan!$B:$X,20,0))</f>
        <v xml:space="preserve">0.1154 </v>
      </c>
      <c r="K39" s="45" t="str">
        <f>_xlfn.CONCAT(FIXED(VLOOKUP($L39,logitme.hispan!$B:$X,10,0),4)," ",VLOOKUP($L39,logitme.hispan!$B:$X,21,0))</f>
        <v xml:space="preserve">-0.1966 </v>
      </c>
      <c r="L39" s="11" t="s">
        <v>39</v>
      </c>
    </row>
    <row r="40" spans="2:12" x14ac:dyDescent="0.25">
      <c r="B40" s="110"/>
      <c r="C40" s="13" t="str">
        <f>_xlfn.CONCAT("(",FIXED(VLOOKUP($L39,logitme.white!$B:$X,3,0),4),")")</f>
        <v>(0.0455)</v>
      </c>
      <c r="D40" s="29" t="str">
        <f>_xlfn.CONCAT("(",FIXED(VLOOKUP($L39,logitme.white!$B:$X,7,0),4),")")</f>
        <v>(0.0674)</v>
      </c>
      <c r="E40" s="44" t="str">
        <f>_xlfn.CONCAT("(",FIXED(VLOOKUP($L39,logitme.white!$B:$X,11,0),4),")")</f>
        <v>(0.0627)</v>
      </c>
      <c r="F40" s="13" t="str">
        <f>_xlfn.CONCAT("(",FIXED(VLOOKUP($L39,logitme.black!$B:$X,3,0),4),")")</f>
        <v>(0.0944)</v>
      </c>
      <c r="G40" s="29" t="str">
        <f>_xlfn.CONCAT("(",FIXED(VLOOKUP($L39,logitme.black!$B:$X,7,0),4),")")</f>
        <v>(0.1394)</v>
      </c>
      <c r="H40" s="44" t="str">
        <f>_xlfn.CONCAT("(",FIXED(VLOOKUP($L39,logitme.black!$B:$X,11,0),4),")")</f>
        <v>(0.1296)</v>
      </c>
      <c r="I40" s="13" t="str">
        <f>_xlfn.CONCAT("(",FIXED(VLOOKUP($L39,logitme.hispan!$B:$X,3,0),4),")")</f>
        <v>(0.0925)</v>
      </c>
      <c r="J40" s="29" t="str">
        <f>_xlfn.CONCAT("(",FIXED(VLOOKUP($L39,logitme.hispan!$B:$X,7,0),4),")")</f>
        <v>(0.1389)</v>
      </c>
      <c r="K40" s="29" t="str">
        <f>_xlfn.CONCAT("(",FIXED(VLOOKUP($L39,logitme.hispan!$B:$X,11,0),4),")")</f>
        <v>(0.1308)</v>
      </c>
    </row>
    <row r="41" spans="2:12" x14ac:dyDescent="0.25">
      <c r="B41" s="109" t="s">
        <v>126</v>
      </c>
      <c r="C41" s="15" t="str">
        <f>_xlfn.CONCAT(FIXED(VLOOKUP($L41,logitme.white!$B:$X,2,0),4)," ",VLOOKUP($L41,logitme.white!$B:$X,19,0))</f>
        <v>-0.2065 ***</v>
      </c>
      <c r="D41" s="45" t="str">
        <f>_xlfn.CONCAT(FIXED(VLOOKUP($L41,logitme.white!$B:$X,6,0),4)," ",VLOOKUP($L41,logitme.white!$B:$X,20,0))</f>
        <v>-0.1480 ^</v>
      </c>
      <c r="E41" s="43" t="str">
        <f>_xlfn.CONCAT(FIXED(VLOOKUP($L41,logitme.white!$B:$X,10,0),4)," ",VLOOKUP($L41,logitme.white!$B:$X,21,0))</f>
        <v>-0.2696 ***</v>
      </c>
      <c r="F41" s="15" t="str">
        <f>_xlfn.CONCAT(FIXED(VLOOKUP($L41,logitme.black!$B:$X,2,0),4)," ",VLOOKUP($L41,logitme.black!$B:$X,19,0))</f>
        <v>-0.3164 **</v>
      </c>
      <c r="G41" s="45" t="str">
        <f>_xlfn.CONCAT(FIXED(VLOOKUP($L41,logitme.black!$B:$X,6,0),4)," ",VLOOKUP($L41,logitme.black!$B:$X,20,0))</f>
        <v xml:space="preserve">-0.1784 </v>
      </c>
      <c r="H41" s="43" t="str">
        <f>_xlfn.CONCAT(FIXED(VLOOKUP($L41,logitme.black!$B:$X,10,0),4)," ",VLOOKUP($L41,logitme.black!$B:$X,21,0))</f>
        <v>-0.4729 ***</v>
      </c>
      <c r="I41" s="15" t="str">
        <f>_xlfn.CONCAT(FIXED(VLOOKUP($L41,logitme.hispan!$B:$X,2,0),4)," ",VLOOKUP($L41,logitme.hispan!$B:$X,19,0))</f>
        <v>-0.3906 ***</v>
      </c>
      <c r="J41" s="45" t="str">
        <f>_xlfn.CONCAT(FIXED(VLOOKUP($L41,logitme.hispan!$B:$X,6,0),4)," ",VLOOKUP($L41,logitme.hispan!$B:$X,20,0))</f>
        <v>-0.3882 ***</v>
      </c>
      <c r="K41" s="45" t="str">
        <f>_xlfn.CONCAT(FIXED(VLOOKUP($L41,logitme.hispan!$B:$X,10,0),4)," ",VLOOKUP($L41,logitme.hispan!$B:$X,21,0))</f>
        <v>-0.3493 **</v>
      </c>
      <c r="L41" s="11" t="s">
        <v>40</v>
      </c>
    </row>
    <row r="42" spans="2:12" x14ac:dyDescent="0.25">
      <c r="B42" s="110"/>
      <c r="C42" s="13" t="str">
        <f>_xlfn.CONCAT("(",FIXED(VLOOKUP($L41,logitme.white!$B:$X,3,0),4),")")</f>
        <v>(0.0531)</v>
      </c>
      <c r="D42" s="29" t="str">
        <f>_xlfn.CONCAT("(",FIXED(VLOOKUP($L41,logitme.white!$B:$X,7,0),4),")")</f>
        <v>(0.0808)</v>
      </c>
      <c r="E42" s="44" t="str">
        <f>_xlfn.CONCAT("(",FIXED(VLOOKUP($L41,logitme.white!$B:$X,11,0),4),")")</f>
        <v>(0.0718)</v>
      </c>
      <c r="F42" s="13" t="str">
        <f>_xlfn.CONCAT("(",FIXED(VLOOKUP($L41,logitme.black!$B:$X,3,0),4),")")</f>
        <v>(0.0997)</v>
      </c>
      <c r="G42" s="29" t="str">
        <f>_xlfn.CONCAT("(",FIXED(VLOOKUP($L41,logitme.black!$B:$X,7,0),4),")")</f>
        <v>(0.1448)</v>
      </c>
      <c r="H42" s="44" t="str">
        <f>_xlfn.CONCAT("(",FIXED(VLOOKUP($L41,logitme.black!$B:$X,11,0),4),")")</f>
        <v>(0.1403)</v>
      </c>
      <c r="I42" s="13" t="str">
        <f>_xlfn.CONCAT("(",FIXED(VLOOKUP($L41,logitme.hispan!$B:$X,3,0),4),")")</f>
        <v>(0.0789)</v>
      </c>
      <c r="J42" s="29" t="str">
        <f>_xlfn.CONCAT("(",FIXED(VLOOKUP($L41,logitme.hispan!$B:$X,7,0),4),")")</f>
        <v>(0.1158)</v>
      </c>
      <c r="K42" s="29" t="str">
        <f>_xlfn.CONCAT("(",FIXED(VLOOKUP($L41,logitme.hispan!$B:$X,11,0),4),")")</f>
        <v>(0.1128)</v>
      </c>
    </row>
    <row r="43" spans="2:12" x14ac:dyDescent="0.25">
      <c r="B43" s="109" t="s">
        <v>103</v>
      </c>
      <c r="C43" s="15" t="str">
        <f>_xlfn.CONCAT(FIXED(VLOOKUP($L43,logitme.white!$B:$X,2,0),4)," ",VLOOKUP($L43,logitme.white!$B:$X,19,0))</f>
        <v>-0.1916 ***</v>
      </c>
      <c r="D43" s="45" t="str">
        <f>_xlfn.CONCAT(FIXED(VLOOKUP($L43,logitme.white!$B:$X,6,0),4)," ",VLOOKUP($L43,logitme.white!$B:$X,20,0))</f>
        <v>-0.1433 *</v>
      </c>
      <c r="E43" s="43" t="str">
        <f>_xlfn.CONCAT(FIXED(VLOOKUP($L43,logitme.white!$B:$X,10,0),4)," ",VLOOKUP($L43,logitme.white!$B:$X,21,0))</f>
        <v>-0.2463 ***</v>
      </c>
      <c r="F43" s="15" t="str">
        <f>_xlfn.CONCAT(FIXED(VLOOKUP($L43,logitme.black!$B:$X,2,0),4)," ",VLOOKUP($L43,logitme.black!$B:$X,19,0))</f>
        <v xml:space="preserve">-0.0873 </v>
      </c>
      <c r="G43" s="45" t="str">
        <f>_xlfn.CONCAT(FIXED(VLOOKUP($L43,logitme.black!$B:$X,6,0),4)," ",VLOOKUP($L43,logitme.black!$B:$X,20,0))</f>
        <v xml:space="preserve">-0.0049 </v>
      </c>
      <c r="H43" s="43" t="str">
        <f>_xlfn.CONCAT(FIXED(VLOOKUP($L43,logitme.black!$B:$X,10,0),4)," ",VLOOKUP($L43,logitme.black!$B:$X,21,0))</f>
        <v xml:space="preserve">-0.1668 </v>
      </c>
      <c r="I43" s="15" t="str">
        <f>_xlfn.CONCAT(FIXED(VLOOKUP($L43,logitme.hispan!$B:$X,2,0),4)," ",VLOOKUP($L43,logitme.hispan!$B:$X,19,0))</f>
        <v xml:space="preserve">-0.0171 </v>
      </c>
      <c r="J43" s="45" t="str">
        <f>_xlfn.CONCAT(FIXED(VLOOKUP($L43,logitme.hispan!$B:$X,6,0),4)," ",VLOOKUP($L43,logitme.hispan!$B:$X,20,0))</f>
        <v xml:space="preserve">0.1132 </v>
      </c>
      <c r="K43" s="45" t="str">
        <f>_xlfn.CONCAT(FIXED(VLOOKUP($L43,logitme.hispan!$B:$X,10,0),4)," ",VLOOKUP($L43,logitme.hispan!$B:$X,21,0))</f>
        <v xml:space="preserve">-0.1050 </v>
      </c>
      <c r="L43" s="11" t="s">
        <v>41</v>
      </c>
    </row>
    <row r="44" spans="2:12" x14ac:dyDescent="0.25">
      <c r="B44" s="110"/>
      <c r="C44" s="13" t="str">
        <f>_xlfn.CONCAT("(",FIXED(VLOOKUP($L43,logitme.white!$B:$X,3,0),4),")")</f>
        <v>(0.0453)</v>
      </c>
      <c r="D44" s="29" t="str">
        <f>_xlfn.CONCAT("(",FIXED(VLOOKUP($L43,logitme.white!$B:$X,7,0),4),")")</f>
        <v>(0.0650)</v>
      </c>
      <c r="E44" s="44" t="str">
        <f>_xlfn.CONCAT("(",FIXED(VLOOKUP($L43,logitme.white!$B:$X,11,0),4),")")</f>
        <v>(0.0645)</v>
      </c>
      <c r="F44" s="13" t="str">
        <f>_xlfn.CONCAT("(",FIXED(VLOOKUP($L43,logitme.black!$B:$X,3,0),4),")")</f>
        <v>(0.0863)</v>
      </c>
      <c r="G44" s="29" t="str">
        <f>_xlfn.CONCAT("(",FIXED(VLOOKUP($L43,logitme.black!$B:$X,7,0),4),")")</f>
        <v>(0.1272)</v>
      </c>
      <c r="H44" s="44" t="str">
        <f>_xlfn.CONCAT("(",FIXED(VLOOKUP($L43,logitme.black!$B:$X,11,0),4),")")</f>
        <v>(0.1189)</v>
      </c>
      <c r="I44" s="13" t="str">
        <f>_xlfn.CONCAT("(",FIXED(VLOOKUP($L43,logitme.hispan!$B:$X,3,0),4),")")</f>
        <v>(0.0607)</v>
      </c>
      <c r="J44" s="29" t="str">
        <f>_xlfn.CONCAT("(",FIXED(VLOOKUP($L43,logitme.hispan!$B:$X,7,0),4),")")</f>
        <v>(0.0893)</v>
      </c>
      <c r="K44" s="29" t="str">
        <f>_xlfn.CONCAT("(",FIXED(VLOOKUP($L43,logitme.hispan!$B:$X,11,0),4),")")</f>
        <v>(0.0875)</v>
      </c>
    </row>
    <row r="45" spans="2:12" x14ac:dyDescent="0.25">
      <c r="B45" s="109" t="s">
        <v>104</v>
      </c>
      <c r="C45" s="15" t="str">
        <f>_xlfn.CONCAT(FIXED(VLOOKUP($L45,logitme.white!$B:$X,2,0),4)," ",VLOOKUP($L45,logitme.white!$B:$X,19,0))</f>
        <v>-0.0932 ***</v>
      </c>
      <c r="D45" s="45" t="str">
        <f>_xlfn.CONCAT(FIXED(VLOOKUP($L45,logitme.white!$B:$X,6,0),4)," ",VLOOKUP($L45,logitme.white!$B:$X,20,0))</f>
        <v>-0.0861 ***</v>
      </c>
      <c r="E45" s="43" t="str">
        <f>_xlfn.CONCAT(FIXED(VLOOKUP($L45,logitme.white!$B:$X,10,0),4)," ",VLOOKUP($L45,logitme.white!$B:$X,21,0))</f>
        <v>-0.1050 ***</v>
      </c>
      <c r="F45" s="15" t="str">
        <f>_xlfn.CONCAT(FIXED(VLOOKUP($L45,logitme.black!$B:$X,2,0),4)," ",VLOOKUP($L45,logitme.black!$B:$X,19,0))</f>
        <v>-0.0916 ***</v>
      </c>
      <c r="G45" s="45" t="str">
        <f>_xlfn.CONCAT(FIXED(VLOOKUP($L45,logitme.black!$B:$X,6,0),4)," ",VLOOKUP($L45,logitme.black!$B:$X,20,0))</f>
        <v>-0.0909 ***</v>
      </c>
      <c r="H45" s="43" t="str">
        <f>_xlfn.CONCAT(FIXED(VLOOKUP($L45,logitme.black!$B:$X,10,0),4)," ",VLOOKUP($L45,logitme.black!$B:$X,21,0))</f>
        <v>-0.1011 ***</v>
      </c>
      <c r="I45" s="15" t="str">
        <f>_xlfn.CONCAT(FIXED(VLOOKUP($L45,logitme.hispan!$B:$X,2,0),4)," ",VLOOKUP($L45,logitme.hispan!$B:$X,19,0))</f>
        <v>-0.0757 ***</v>
      </c>
      <c r="J45" s="45" t="str">
        <f>_xlfn.CONCAT(FIXED(VLOOKUP($L45,logitme.hispan!$B:$X,6,0),4)," ",VLOOKUP($L45,logitme.hispan!$B:$X,20,0))</f>
        <v>-0.0825 **</v>
      </c>
      <c r="K45" s="45" t="str">
        <f>_xlfn.CONCAT(FIXED(VLOOKUP($L45,logitme.hispan!$B:$X,10,0),4)," ",VLOOKUP($L45,logitme.hispan!$B:$X,21,0))</f>
        <v>-0.0762 ***</v>
      </c>
      <c r="L45" s="11" t="s">
        <v>43</v>
      </c>
    </row>
    <row r="46" spans="2:12" x14ac:dyDescent="0.25">
      <c r="B46" s="110"/>
      <c r="C46" s="13" t="str">
        <f>_xlfn.CONCAT("(",FIXED(VLOOKUP($L45,logitme.white!$B:$X,3,0),4),")")</f>
        <v>(0.0114)</v>
      </c>
      <c r="D46" s="29" t="str">
        <f>_xlfn.CONCAT("(",FIXED(VLOOKUP($L45,logitme.white!$B:$X,7,0),4),")")</f>
        <v>(0.0172)</v>
      </c>
      <c r="E46" s="44" t="str">
        <f>_xlfn.CONCAT("(",FIXED(VLOOKUP($L45,logitme.white!$B:$X,11,0),4),")")</f>
        <v>(0.0155)</v>
      </c>
      <c r="F46" s="13" t="str">
        <f>_xlfn.CONCAT("(",FIXED(VLOOKUP($L45,logitme.black!$B:$X,3,0),4),")")</f>
        <v>(0.0128)</v>
      </c>
      <c r="G46" s="29" t="str">
        <f>_xlfn.CONCAT("(",FIXED(VLOOKUP($L45,logitme.black!$B:$X,7,0),4),")")</f>
        <v>(0.0180)</v>
      </c>
      <c r="H46" s="44" t="str">
        <f>_xlfn.CONCAT("(",FIXED(VLOOKUP($L45,logitme.black!$B:$X,11,0),4),")")</f>
        <v>(0.0188)</v>
      </c>
      <c r="I46" s="13" t="str">
        <f>_xlfn.CONCAT("(",FIXED(VLOOKUP($L45,logitme.hispan!$B:$X,3,0),4),")")</f>
        <v>(0.0166)</v>
      </c>
      <c r="J46" s="29" t="str">
        <f>_xlfn.CONCAT("(",FIXED(VLOOKUP($L45,logitme.hispan!$B:$X,7,0),4),")")</f>
        <v>(0.0251)</v>
      </c>
      <c r="K46" s="29" t="str">
        <f>_xlfn.CONCAT("(",FIXED(VLOOKUP($L45,logitme.hispan!$B:$X,11,0),4),")")</f>
        <v>(0.0231)</v>
      </c>
    </row>
    <row r="47" spans="2:12" x14ac:dyDescent="0.25">
      <c r="B47" s="109" t="s">
        <v>105</v>
      </c>
      <c r="C47" s="15" t="str">
        <f>_xlfn.CONCAT(FIXED(VLOOKUP($L47,logitme.white!$B:$X,2,0),4)," ",VLOOKUP($L47,logitme.white!$B:$X,19,0))</f>
        <v xml:space="preserve">0.0296 </v>
      </c>
      <c r="D47" s="45" t="str">
        <f>_xlfn.CONCAT(FIXED(VLOOKUP($L47,logitme.white!$B:$X,6,0),4)," ",VLOOKUP($L47,logitme.white!$B:$X,20,0))</f>
        <v xml:space="preserve">0.0299 </v>
      </c>
      <c r="E47" s="43" t="str">
        <f>_xlfn.CONCAT(FIXED(VLOOKUP($L47,logitme.white!$B:$X,10,0),4)," ",VLOOKUP($L47,logitme.white!$B:$X,21,0))</f>
        <v xml:space="preserve">0.0242 </v>
      </c>
      <c r="F47" s="15" t="str">
        <f>_xlfn.CONCAT(FIXED(VLOOKUP($L47,logitme.black!$B:$X,2,0),4)," ",VLOOKUP($L47,logitme.black!$B:$X,19,0))</f>
        <v xml:space="preserve">-0.0307 </v>
      </c>
      <c r="G47" s="45" t="str">
        <f>_xlfn.CONCAT(FIXED(VLOOKUP($L47,logitme.black!$B:$X,6,0),4)," ",VLOOKUP($L47,logitme.black!$B:$X,20,0))</f>
        <v xml:space="preserve">0.0352 </v>
      </c>
      <c r="H47" s="43" t="str">
        <f>_xlfn.CONCAT(FIXED(VLOOKUP($L47,logitme.black!$B:$X,10,0),4)," ",VLOOKUP($L47,logitme.black!$B:$X,21,0))</f>
        <v>-0.1302 *</v>
      </c>
      <c r="I47" s="15" t="str">
        <f>_xlfn.CONCAT(FIXED(VLOOKUP($L47,logitme.hispan!$B:$X,2,0),4)," ",VLOOKUP($L47,logitme.hispan!$B:$X,19,0))</f>
        <v xml:space="preserve">0.0541 </v>
      </c>
      <c r="J47" s="45" t="str">
        <f>_xlfn.CONCAT(FIXED(VLOOKUP($L47,logitme.hispan!$B:$X,6,0),4)," ",VLOOKUP($L47,logitme.hispan!$B:$X,20,0))</f>
        <v xml:space="preserve">0.0729 </v>
      </c>
      <c r="K47" s="45" t="str">
        <f>_xlfn.CONCAT(FIXED(VLOOKUP($L47,logitme.hispan!$B:$X,10,0),4)," ",VLOOKUP($L47,logitme.hispan!$B:$X,21,0))</f>
        <v xml:space="preserve">0.0354 </v>
      </c>
      <c r="L47" s="11" t="s">
        <v>44</v>
      </c>
    </row>
    <row r="48" spans="2:12" x14ac:dyDescent="0.25">
      <c r="B48" s="110"/>
      <c r="C48" s="13" t="str">
        <f>_xlfn.CONCAT("(",FIXED(VLOOKUP($L47,logitme.white!$B:$X,3,0),4),")")</f>
        <v>(0.0229)</v>
      </c>
      <c r="D48" s="29" t="str">
        <f>_xlfn.CONCAT("(",FIXED(VLOOKUP($L47,logitme.white!$B:$X,7,0),4),")")</f>
        <v>(0.0335)</v>
      </c>
      <c r="E48" s="44" t="str">
        <f>_xlfn.CONCAT("(",FIXED(VLOOKUP($L47,logitme.white!$B:$X,11,0),4),")")</f>
        <v>(0.0323)</v>
      </c>
      <c r="F48" s="13" t="str">
        <f>_xlfn.CONCAT("(",FIXED(VLOOKUP($L47,logitme.black!$B:$X,3,0),4),")")</f>
        <v>(0.0339)</v>
      </c>
      <c r="G48" s="29" t="str">
        <f>_xlfn.CONCAT("(",FIXED(VLOOKUP($L47,logitme.black!$B:$X,7,0),4),")")</f>
        <v>(0.0457)</v>
      </c>
      <c r="H48" s="44" t="str">
        <f>_xlfn.CONCAT("(",FIXED(VLOOKUP($L47,logitme.black!$B:$X,11,0),4),")")</f>
        <v>(0.0531)</v>
      </c>
      <c r="I48" s="13" t="str">
        <f>_xlfn.CONCAT("(",FIXED(VLOOKUP($L47,logitme.hispan!$B:$X,3,0),4),")")</f>
        <v>(0.0517)</v>
      </c>
      <c r="J48" s="29" t="str">
        <f>_xlfn.CONCAT("(",FIXED(VLOOKUP($L47,logitme.hispan!$B:$X,7,0),4),")")</f>
        <v>(0.0852)</v>
      </c>
      <c r="K48" s="29" t="str">
        <f>_xlfn.CONCAT("(",FIXED(VLOOKUP($L47,logitme.hispan!$B:$X,11,0),4),")")</f>
        <v>(0.0680)</v>
      </c>
    </row>
    <row r="49" spans="2:12" x14ac:dyDescent="0.25">
      <c r="B49" s="109" t="s">
        <v>146</v>
      </c>
      <c r="C49" s="15" t="str">
        <f>_xlfn.CONCAT(FIXED(VLOOKUP($L49,logitme.white!$B:$X,2,0),4)," ",VLOOKUP($L49,logitme.white!$B:$X,19,0))</f>
        <v xml:space="preserve">-0.4026 </v>
      </c>
      <c r="D49" s="45" t="str">
        <f>_xlfn.CONCAT(FIXED(VLOOKUP($L49,logitme.white!$B:$X,6,0),4)," ",VLOOKUP($L49,logitme.white!$B:$X,20,0))</f>
        <v xml:space="preserve">-0.5402 </v>
      </c>
      <c r="E49" s="43" t="str">
        <f>_xlfn.CONCAT(FIXED(VLOOKUP($L49,logitme.white!$B:$X,10,0),4)," ",VLOOKUP($L49,logitme.white!$B:$X,21,0))</f>
        <v xml:space="preserve">-0.4407 </v>
      </c>
      <c r="F49" s="15" t="str">
        <f>_xlfn.CONCAT(FIXED(VLOOKUP($L49,logitme.black!$B:$X,2,0),4)," ",VLOOKUP($L49,logitme.black!$B:$X,19,0))</f>
        <v xml:space="preserve">-0.2232 </v>
      </c>
      <c r="G49" s="45" t="str">
        <f>_xlfn.CONCAT(FIXED(VLOOKUP($L49,logitme.black!$B:$X,6,0),4)," ",VLOOKUP($L49,logitme.black!$B:$X,20,0))</f>
        <v xml:space="preserve">-0.0808 </v>
      </c>
      <c r="H49" s="43" t="str">
        <f>_xlfn.CONCAT(FIXED(VLOOKUP($L49,logitme.black!$B:$X,10,0),4)," ",VLOOKUP($L49,logitme.black!$B:$X,21,0))</f>
        <v xml:space="preserve">-0.0159 </v>
      </c>
      <c r="I49" s="15" t="str">
        <f>_xlfn.CONCAT(FIXED(VLOOKUP($L49,logitme.hispan!$B:$X,2,0),4)," ",VLOOKUP($L49,logitme.hispan!$B:$X,19,0))</f>
        <v>1.2456 *</v>
      </c>
      <c r="J49" s="45" t="str">
        <f>_xlfn.CONCAT(FIXED(VLOOKUP($L49,logitme.hispan!$B:$X,6,0),4)," ",VLOOKUP($L49,logitme.hispan!$B:$X,20,0))</f>
        <v xml:space="preserve">20.8168 </v>
      </c>
      <c r="K49" s="45" t="str">
        <f>_xlfn.CONCAT(FIXED(VLOOKUP($L49,logitme.hispan!$B:$X,10,0),4)," ",VLOOKUP($L49,logitme.hispan!$B:$X,21,0))</f>
        <v xml:space="preserve">0.6347 </v>
      </c>
      <c r="L49" s="11" t="s">
        <v>145</v>
      </c>
    </row>
    <row r="50" spans="2:12" x14ac:dyDescent="0.25">
      <c r="B50" s="110"/>
      <c r="C50" s="13" t="str">
        <f>_xlfn.CONCAT("(",FIXED(VLOOKUP($L49,logitme.white!$B:$X,3,0),4),")")</f>
        <v>(0.3193)</v>
      </c>
      <c r="D50" s="29" t="str">
        <f>_xlfn.CONCAT("(",FIXED(VLOOKUP($L49,logitme.white!$B:$X,7,0),4),")")</f>
        <v>(0.5721)</v>
      </c>
      <c r="E50" s="44" t="str">
        <f>_xlfn.CONCAT("(",FIXED(VLOOKUP($L49,logitme.white!$B:$X,11,0),4),")")</f>
        <v>(0.3991)</v>
      </c>
      <c r="F50" s="13" t="str">
        <f>_xlfn.CONCAT("(",FIXED(VLOOKUP($L49,logitme.black!$B:$X,3,0),4),")")</f>
        <v>(0.4793)</v>
      </c>
      <c r="G50" s="29" t="str">
        <f>_xlfn.CONCAT("(",FIXED(VLOOKUP($L49,logitme.black!$B:$X,7,0),4),")")</f>
        <v>(0.9038)</v>
      </c>
      <c r="H50" s="44" t="str">
        <f>_xlfn.CONCAT("(",FIXED(VLOOKUP($L49,logitme.black!$B:$X,11,0),4),")")</f>
        <v>(0.5952)</v>
      </c>
      <c r="I50" s="13" t="str">
        <f>_xlfn.CONCAT("(",FIXED(VLOOKUP($L49,logitme.hispan!$B:$X,3,0),4),")")</f>
        <v>(0.6043)</v>
      </c>
      <c r="J50" s="29" t="str">
        <f>_xlfn.CONCAT("(",FIXED(VLOOKUP($L49,logitme.hispan!$B:$X,7,0),4),")")</f>
        <v>(3,956.1458)</v>
      </c>
      <c r="K50" s="29" t="str">
        <f>_xlfn.CONCAT("(",FIXED(VLOOKUP($L49,logitme.hispan!$B:$X,11,0),4),")")</f>
        <v>(0.6970)</v>
      </c>
    </row>
    <row r="51" spans="2:12" x14ac:dyDescent="0.25">
      <c r="B51" s="109" t="s">
        <v>132</v>
      </c>
      <c r="C51" s="15" t="str">
        <f>_xlfn.CONCAT(FIXED(VLOOKUP($L51,logitme.white!$B:$X,2,0),4)," ",VLOOKUP($L51,logitme.white!$B:$X,19,0))</f>
        <v xml:space="preserve">-0.0318 </v>
      </c>
      <c r="D51" s="45" t="str">
        <f>_xlfn.CONCAT(FIXED(VLOOKUP($L51,logitme.white!$B:$X,6,0),4)," ",VLOOKUP($L51,logitme.white!$B:$X,20,0))</f>
        <v xml:space="preserve">-0.1384 </v>
      </c>
      <c r="E51" s="43" t="str">
        <f>_xlfn.CONCAT(FIXED(VLOOKUP($L51,logitme.white!$B:$X,10,0),4)," ",VLOOKUP($L51,logitme.white!$B:$X,21,0))</f>
        <v xml:space="preserve">-0.1576 </v>
      </c>
      <c r="F51" s="15" t="str">
        <f>_xlfn.CONCAT(FIXED(VLOOKUP($L51,logitme.black!$B:$X,2,0),4)," ",VLOOKUP($L51,logitme.black!$B:$X,19,0))</f>
        <v xml:space="preserve">-0.2411 </v>
      </c>
      <c r="G51" s="45" t="str">
        <f>_xlfn.CONCAT(FIXED(VLOOKUP($L51,logitme.black!$B:$X,6,0),4)," ",VLOOKUP($L51,logitme.black!$B:$X,20,0))</f>
        <v xml:space="preserve">-0.1012 </v>
      </c>
      <c r="H51" s="43" t="str">
        <f>_xlfn.CONCAT(FIXED(VLOOKUP($L51,logitme.black!$B:$X,10,0),4)," ",VLOOKUP($L51,logitme.black!$B:$X,21,0))</f>
        <v xml:space="preserve">-0.2382 </v>
      </c>
      <c r="I51" s="15" t="str">
        <f>_xlfn.CONCAT(FIXED(VLOOKUP($L51,logitme.hispan!$B:$X,2,0),4)," ",VLOOKUP($L51,logitme.hispan!$B:$X,19,0))</f>
        <v>1.9562 **</v>
      </c>
      <c r="J51" s="45" t="str">
        <f>_xlfn.CONCAT(FIXED(VLOOKUP($L51,logitme.hispan!$B:$X,6,0),4)," ",VLOOKUP($L51,logitme.hispan!$B:$X,20,0))</f>
        <v xml:space="preserve">20.3710 </v>
      </c>
      <c r="K51" s="45" t="str">
        <f>_xlfn.CONCAT(FIXED(VLOOKUP($L51,logitme.hispan!$B:$X,10,0),4)," ",VLOOKUP($L51,logitme.hispan!$B:$X,21,0))</f>
        <v>1.8162 *</v>
      </c>
      <c r="L51" s="11" t="s">
        <v>45</v>
      </c>
    </row>
    <row r="52" spans="2:12" x14ac:dyDescent="0.25">
      <c r="B52" s="110"/>
      <c r="C52" s="13" t="str">
        <f>_xlfn.CONCAT("(",FIXED(VLOOKUP($L51,logitme.white!$B:$X,3,0),4),")")</f>
        <v>(0.4090)</v>
      </c>
      <c r="D52" s="29" t="str">
        <f>_xlfn.CONCAT("(",FIXED(VLOOKUP($L51,logitme.white!$B:$X,7,0),4),")")</f>
        <v>(0.6646)</v>
      </c>
      <c r="E52" s="44" t="str">
        <f>_xlfn.CONCAT("(",FIXED(VLOOKUP($L51,logitme.white!$B:$X,11,0),4),")")</f>
        <v>(0.5501)</v>
      </c>
      <c r="F52" s="13" t="str">
        <f>_xlfn.CONCAT("(",FIXED(VLOOKUP($L51,logitme.black!$B:$X,3,0),4),")")</f>
        <v>(0.5219)</v>
      </c>
      <c r="G52" s="29" t="str">
        <f>_xlfn.CONCAT("(",FIXED(VLOOKUP($L51,logitme.black!$B:$X,7,0),4),")")</f>
        <v>(1.0348)</v>
      </c>
      <c r="H52" s="44" t="str">
        <f>_xlfn.CONCAT("(",FIXED(VLOOKUP($L51,logitme.black!$B:$X,11,0),4),")")</f>
        <v>(0.6092)</v>
      </c>
      <c r="I52" s="13" t="str">
        <f>_xlfn.CONCAT("(",FIXED(VLOOKUP($L51,logitme.hispan!$B:$X,3,0),4),")")</f>
        <v>(0.6851)</v>
      </c>
      <c r="J52" s="29" t="str">
        <f>_xlfn.CONCAT("(",FIXED(VLOOKUP($L51,logitme.hispan!$B:$X,7,0),4),")")</f>
        <v>(3,956.1459)</v>
      </c>
      <c r="K52" s="29" t="str">
        <f>_xlfn.CONCAT("(",FIXED(VLOOKUP($L51,logitme.hispan!$B:$X,11,0),4),")")</f>
        <v>(0.7938)</v>
      </c>
    </row>
    <row r="53" spans="2:12" x14ac:dyDescent="0.25">
      <c r="B53" s="109" t="s">
        <v>133</v>
      </c>
      <c r="C53" s="15" t="str">
        <f>_xlfn.CONCAT(FIXED(VLOOKUP($L53,logitme.white!$B:$X,2,0),4)," ",VLOOKUP($L53,logitme.white!$B:$X,19,0))</f>
        <v xml:space="preserve">-0.2850 </v>
      </c>
      <c r="D53" s="45" t="str">
        <f>_xlfn.CONCAT(FIXED(VLOOKUP($L53,logitme.white!$B:$X,6,0),4)," ",VLOOKUP($L53,logitme.white!$B:$X,20,0))</f>
        <v xml:space="preserve">-0.7455 </v>
      </c>
      <c r="E53" s="43" t="str">
        <f>_xlfn.CONCAT(FIXED(VLOOKUP($L53,logitme.white!$B:$X,10,0),4)," ",VLOOKUP($L53,logitme.white!$B:$X,21,0))</f>
        <v xml:space="preserve">-0.0742 </v>
      </c>
      <c r="F53" s="15" t="str">
        <f>_xlfn.CONCAT(FIXED(VLOOKUP($L53,logitme.black!$B:$X,2,0),4)," ",VLOOKUP($L53,logitme.black!$B:$X,19,0))</f>
        <v xml:space="preserve">-0.2395 </v>
      </c>
      <c r="G53" s="45" t="str">
        <f>_xlfn.CONCAT(FIXED(VLOOKUP($L53,logitme.black!$B:$X,6,0),4)," ",VLOOKUP($L53,logitme.black!$B:$X,20,0))</f>
        <v xml:space="preserve">0.1747 </v>
      </c>
      <c r="H53" s="43" t="str">
        <f>_xlfn.CONCAT(FIXED(VLOOKUP($L53,logitme.black!$B:$X,10,0),4)," ",VLOOKUP($L53,logitme.black!$B:$X,21,0))</f>
        <v xml:space="preserve">-0.3772 </v>
      </c>
      <c r="I53" s="15" t="str">
        <f>_xlfn.CONCAT(FIXED(VLOOKUP($L53,logitme.hispan!$B:$X,2,0),4)," ",VLOOKUP($L53,logitme.hispan!$B:$X,19,0))</f>
        <v>1.1534 *</v>
      </c>
      <c r="J53" s="45" t="str">
        <f>_xlfn.CONCAT(FIXED(VLOOKUP($L53,logitme.hispan!$B:$X,6,0),4)," ",VLOOKUP($L53,logitme.hispan!$B:$X,20,0))</f>
        <v xml:space="preserve">19.8244 </v>
      </c>
      <c r="K53" s="45" t="str">
        <f>_xlfn.CONCAT(FIXED(VLOOKUP($L53,logitme.hispan!$B:$X,10,0),4)," ",VLOOKUP($L53,logitme.hispan!$B:$X,21,0))</f>
        <v xml:space="preserve">0.9398 </v>
      </c>
      <c r="L53" s="11" t="s">
        <v>129</v>
      </c>
    </row>
    <row r="54" spans="2:12" x14ac:dyDescent="0.25">
      <c r="B54" s="110"/>
      <c r="C54" s="13" t="str">
        <f>_xlfn.CONCAT("(",FIXED(VLOOKUP($L53,logitme.white!$B:$X,3,0),4),")")</f>
        <v>(0.3106)</v>
      </c>
      <c r="D54" s="29" t="str">
        <f>_xlfn.CONCAT("(",FIXED(VLOOKUP($L53,logitme.white!$B:$X,7,0),4),")")</f>
        <v>(0.5790)</v>
      </c>
      <c r="E54" s="44" t="str">
        <f>_xlfn.CONCAT("(",FIXED(VLOOKUP($L53,logitme.white!$B:$X,11,0),4),")")</f>
        <v>(0.3713)</v>
      </c>
      <c r="F54" s="13" t="str">
        <f>_xlfn.CONCAT("(",FIXED(VLOOKUP($L53,logitme.black!$B:$X,3,0),4),")")</f>
        <v>(0.4520)</v>
      </c>
      <c r="G54" s="29" t="str">
        <f>_xlfn.CONCAT("(",FIXED(VLOOKUP($L53,logitme.black!$B:$X,7,0),4),")")</f>
        <v>(0.8780)</v>
      </c>
      <c r="H54" s="44" t="str">
        <f>_xlfn.CONCAT("(",FIXED(VLOOKUP($L53,logitme.black!$B:$X,11,0),4),")")</f>
        <v>(0.5380)</v>
      </c>
      <c r="I54" s="13" t="str">
        <f>_xlfn.CONCAT("(",FIXED(VLOOKUP($L53,logitme.hispan!$B:$X,3,0),4),")")</f>
        <v>(0.5729)</v>
      </c>
      <c r="J54" s="29" t="str">
        <f>_xlfn.CONCAT("(",FIXED(VLOOKUP($L53,logitme.hispan!$B:$X,7,0),4),")")</f>
        <v>(3,956.1458)</v>
      </c>
      <c r="K54" s="29" t="str">
        <f>_xlfn.CONCAT("(",FIXED(VLOOKUP($L53,logitme.hispan!$B:$X,11,0),4),")")</f>
        <v>(0.6613)</v>
      </c>
    </row>
    <row r="55" spans="2:12" x14ac:dyDescent="0.25">
      <c r="B55" s="109" t="s">
        <v>134</v>
      </c>
      <c r="C55" s="15" t="str">
        <f>_xlfn.CONCAT(FIXED(VLOOKUP($L55,logitme.white!$B:$X,2,0),4)," ",VLOOKUP($L55,logitme.white!$B:$X,19,0))</f>
        <v xml:space="preserve">-0.2212 </v>
      </c>
      <c r="D55" s="45" t="str">
        <f>_xlfn.CONCAT(FIXED(VLOOKUP($L55,logitme.white!$B:$X,6,0),4)," ",VLOOKUP($L55,logitme.white!$B:$X,20,0))</f>
        <v xml:space="preserve">-0.4889 </v>
      </c>
      <c r="E55" s="43" t="str">
        <f>_xlfn.CONCAT(FIXED(VLOOKUP($L55,logitme.white!$B:$X,10,0),4)," ",VLOOKUP($L55,logitme.white!$B:$X,21,0))</f>
        <v xml:space="preserve">-0.0837 </v>
      </c>
      <c r="F55" s="15" t="str">
        <f>_xlfn.CONCAT(FIXED(VLOOKUP($L55,logitme.black!$B:$X,2,0),4)," ",VLOOKUP($L55,logitme.black!$B:$X,19,0))</f>
        <v xml:space="preserve">0.0259 </v>
      </c>
      <c r="G55" s="45" t="str">
        <f>_xlfn.CONCAT(FIXED(VLOOKUP($L55,logitme.black!$B:$X,6,0),4)," ",VLOOKUP($L55,logitme.black!$B:$X,20,0))</f>
        <v xml:space="preserve">0.4202 </v>
      </c>
      <c r="H55" s="43" t="str">
        <f>_xlfn.CONCAT(FIXED(VLOOKUP($L55,logitme.black!$B:$X,10,0),4)," ",VLOOKUP($L55,logitme.black!$B:$X,21,0))</f>
        <v xml:space="preserve">-0.1382 </v>
      </c>
      <c r="I55" s="15" t="str">
        <f>_xlfn.CONCAT(FIXED(VLOOKUP($L55,logitme.hispan!$B:$X,2,0),4)," ",VLOOKUP($L55,logitme.hispan!$B:$X,19,0))</f>
        <v>1.1158 ^</v>
      </c>
      <c r="J55" s="45" t="str">
        <f>_xlfn.CONCAT(FIXED(VLOOKUP($L55,logitme.hispan!$B:$X,6,0),4)," ",VLOOKUP($L55,logitme.hispan!$B:$X,20,0))</f>
        <v xml:space="preserve">20.4554 </v>
      </c>
      <c r="K55" s="45" t="str">
        <f>_xlfn.CONCAT(FIXED(VLOOKUP($L55,logitme.hispan!$B:$X,10,0),4)," ",VLOOKUP($L55,logitme.hispan!$B:$X,21,0))</f>
        <v xml:space="preserve">0.5609 </v>
      </c>
      <c r="L55" s="11" t="s">
        <v>130</v>
      </c>
    </row>
    <row r="56" spans="2:12" x14ac:dyDescent="0.25">
      <c r="B56" s="110"/>
      <c r="C56" s="13" t="str">
        <f>_xlfn.CONCAT("(",FIXED(VLOOKUP($L55,logitme.white!$B:$X,3,0),4),")")</f>
        <v>(0.3070)</v>
      </c>
      <c r="D56" s="29" t="str">
        <f>_xlfn.CONCAT("(",FIXED(VLOOKUP($L55,logitme.white!$B:$X,7,0),4),")")</f>
        <v>(0.5702)</v>
      </c>
      <c r="E56" s="44" t="str">
        <f>_xlfn.CONCAT("(",FIXED(VLOOKUP($L55,logitme.white!$B:$X,11,0),4),")")</f>
        <v>(0.3685)</v>
      </c>
      <c r="F56" s="13" t="str">
        <f>_xlfn.CONCAT("(",FIXED(VLOOKUP($L55,logitme.black!$B:$X,3,0),4),")")</f>
        <v>(0.4402)</v>
      </c>
      <c r="G56" s="29" t="str">
        <f>_xlfn.CONCAT("(",FIXED(VLOOKUP($L55,logitme.black!$B:$X,7,0),4),")")</f>
        <v>(0.8742)</v>
      </c>
      <c r="H56" s="44" t="str">
        <f>_xlfn.CONCAT("(",FIXED(VLOOKUP($L55,logitme.black!$B:$X,11,0),4),")")</f>
        <v>(0.5136)</v>
      </c>
      <c r="I56" s="13" t="str">
        <f>_xlfn.CONCAT("(",FIXED(VLOOKUP($L55,logitme.hispan!$B:$X,3,0),4),")")</f>
        <v>(0.5700)</v>
      </c>
      <c r="J56" s="29" t="str">
        <f>_xlfn.CONCAT("(",FIXED(VLOOKUP($L55,logitme.hispan!$B:$X,7,0),4),")")</f>
        <v>(3,956.1458)</v>
      </c>
      <c r="K56" s="29" t="str">
        <f>_xlfn.CONCAT("(",FIXED(VLOOKUP($L55,logitme.hispan!$B:$X,11,0),4),")")</f>
        <v>(0.6432)</v>
      </c>
    </row>
    <row r="57" spans="2:12" x14ac:dyDescent="0.25">
      <c r="B57" s="109" t="s">
        <v>136</v>
      </c>
      <c r="C57" s="15" t="str">
        <f>_xlfn.CONCAT(FIXED(VLOOKUP($L57,logitme.white!$B:$X,2,0),4)," ",VLOOKUP($L57,logitme.white!$B:$X,19,0))</f>
        <v xml:space="preserve">-0.3424 </v>
      </c>
      <c r="D57" s="45" t="str">
        <f>_xlfn.CONCAT(FIXED(VLOOKUP($L57,logitme.white!$B:$X,6,0),4)," ",VLOOKUP($L57,logitme.white!$B:$X,20,0))</f>
        <v xml:space="preserve">-0.7518 </v>
      </c>
      <c r="E57" s="43" t="str">
        <f>_xlfn.CONCAT(FIXED(VLOOKUP($L57,logitme.white!$B:$X,10,0),4)," ",VLOOKUP($L57,logitme.white!$B:$X,21,0))</f>
        <v xml:space="preserve">-0.0556 </v>
      </c>
      <c r="F57" s="15" t="str">
        <f>_xlfn.CONCAT(FIXED(VLOOKUP($L57,logitme.black!$B:$X,2,0),4)," ",VLOOKUP($L57,logitme.black!$B:$X,19,0))</f>
        <v xml:space="preserve">0.1226 </v>
      </c>
      <c r="G57" s="45" t="str">
        <f>_xlfn.CONCAT(FIXED(VLOOKUP($L57,logitme.black!$B:$X,6,0),4)," ",VLOOKUP($L57,logitme.black!$B:$X,20,0))</f>
        <v xml:space="preserve">0.7125 </v>
      </c>
      <c r="H57" s="43" t="str">
        <f>_xlfn.CONCAT(FIXED(VLOOKUP($L57,logitme.black!$B:$X,10,0),4)," ",VLOOKUP($L57,logitme.black!$B:$X,21,0))</f>
        <v xml:space="preserve">-0.1994 </v>
      </c>
      <c r="I57" s="15" t="str">
        <f>_xlfn.CONCAT(FIXED(VLOOKUP($L57,logitme.hispan!$B:$X,2,0),4)," ",VLOOKUP($L57,logitme.hispan!$B:$X,19,0))</f>
        <v>1.5245 **</v>
      </c>
      <c r="J57" s="45" t="str">
        <f>_xlfn.CONCAT(FIXED(VLOOKUP($L57,logitme.hispan!$B:$X,6,0),4)," ",VLOOKUP($L57,logitme.hispan!$B:$X,20,0))</f>
        <v xml:space="preserve">20.3636 </v>
      </c>
      <c r="K57" s="45" t="str">
        <f>_xlfn.CONCAT(FIXED(VLOOKUP($L57,logitme.hispan!$B:$X,10,0),4)," ",VLOOKUP($L57,logitme.hispan!$B:$X,21,0))</f>
        <v>1.3074 *</v>
      </c>
      <c r="L57" s="11" t="s">
        <v>46</v>
      </c>
    </row>
    <row r="58" spans="2:12" x14ac:dyDescent="0.25">
      <c r="B58" s="110"/>
      <c r="C58" s="13" t="str">
        <f>_xlfn.CONCAT("(",FIXED(VLOOKUP($L57,logitme.white!$B:$X,3,0),4),")")</f>
        <v>(0.3010)</v>
      </c>
      <c r="D58" s="29" t="str">
        <f>_xlfn.CONCAT("(",FIXED(VLOOKUP($L57,logitme.white!$B:$X,7,0),4),")")</f>
        <v>(0.5539)</v>
      </c>
      <c r="E58" s="44" t="str">
        <f>_xlfn.CONCAT("(",FIXED(VLOOKUP($L57,logitme.white!$B:$X,11,0),4),")")</f>
        <v>(0.3654)</v>
      </c>
      <c r="F58" s="13" t="str">
        <f>_xlfn.CONCAT("(",FIXED(VLOOKUP($L57,logitme.black!$B:$X,3,0),4),")")</f>
        <v>(0.4484)</v>
      </c>
      <c r="G58" s="29" t="str">
        <f>_xlfn.CONCAT("(",FIXED(VLOOKUP($L57,logitme.black!$B:$X,7,0),4),")")</f>
        <v>(0.8749)</v>
      </c>
      <c r="H58" s="44" t="str">
        <f>_xlfn.CONCAT("(",FIXED(VLOOKUP($L57,logitme.black!$B:$X,11,0),4),")")</f>
        <v>(0.5322)</v>
      </c>
      <c r="I58" s="13" t="str">
        <f>_xlfn.CONCAT("(",FIXED(VLOOKUP($L57,logitme.hispan!$B:$X,3,0),4),")")</f>
        <v>(0.5521)</v>
      </c>
      <c r="J58" s="29" t="str">
        <f>_xlfn.CONCAT("(",FIXED(VLOOKUP($L57,logitme.hispan!$B:$X,7,0),4),")")</f>
        <v>(3,956.1458)</v>
      </c>
      <c r="K58" s="29" t="str">
        <f>_xlfn.CONCAT("(",FIXED(VLOOKUP($L57,logitme.hispan!$B:$X,11,0),4),")")</f>
        <v>(0.6312)</v>
      </c>
    </row>
    <row r="59" spans="2:12" x14ac:dyDescent="0.25">
      <c r="B59" s="109" t="s">
        <v>135</v>
      </c>
      <c r="C59" s="15" t="str">
        <f>_xlfn.CONCAT(FIXED(VLOOKUP($L59,logitme.white!$B:$X,2,0),4)," ",VLOOKUP($L59,logitme.white!$B:$X,19,0))</f>
        <v xml:space="preserve">0.0186 </v>
      </c>
      <c r="D59" s="45" t="str">
        <f>_xlfn.CONCAT(FIXED(VLOOKUP($L59,logitme.white!$B:$X,6,0),4)," ",VLOOKUP($L59,logitme.white!$B:$X,20,0))</f>
        <v xml:space="preserve">-0.3244 </v>
      </c>
      <c r="E59" s="43" t="str">
        <f>_xlfn.CONCAT(FIXED(VLOOKUP($L59,logitme.white!$B:$X,10,0),4)," ",VLOOKUP($L59,logitme.white!$B:$X,21,0))</f>
        <v xml:space="preserve">0.1901 </v>
      </c>
      <c r="F59" s="15" t="str">
        <f>_xlfn.CONCAT(FIXED(VLOOKUP($L59,logitme.black!$B:$X,2,0),4)," ",VLOOKUP($L59,logitme.black!$B:$X,19,0))</f>
        <v xml:space="preserve">0.2284 </v>
      </c>
      <c r="G59" s="45" t="str">
        <f>_xlfn.CONCAT(FIXED(VLOOKUP($L59,logitme.black!$B:$X,6,0),4)," ",VLOOKUP($L59,logitme.black!$B:$X,20,0))</f>
        <v xml:space="preserve">0.5896 </v>
      </c>
      <c r="H59" s="43" t="str">
        <f>_xlfn.CONCAT(FIXED(VLOOKUP($L59,logitme.black!$B:$X,10,0),4)," ",VLOOKUP($L59,logitme.black!$B:$X,21,0))</f>
        <v xml:space="preserve">0.0970 </v>
      </c>
      <c r="I59" s="15" t="str">
        <f>_xlfn.CONCAT(FIXED(VLOOKUP($L59,logitme.hispan!$B:$X,2,0),4)," ",VLOOKUP($L59,logitme.hispan!$B:$X,19,0))</f>
        <v>1.5571 **</v>
      </c>
      <c r="J59" s="45" t="str">
        <f>_xlfn.CONCAT(FIXED(VLOOKUP($L59,logitme.hispan!$B:$X,6,0),4)," ",VLOOKUP($L59,logitme.hispan!$B:$X,20,0))</f>
        <v xml:space="preserve">20.4575 </v>
      </c>
      <c r="K59" s="45" t="str">
        <f>_xlfn.CONCAT(FIXED(VLOOKUP($L59,logitme.hispan!$B:$X,10,0),4)," ",VLOOKUP($L59,logitme.hispan!$B:$X,21,0))</f>
        <v>1.2690 *</v>
      </c>
      <c r="L59" s="11" t="s">
        <v>131</v>
      </c>
    </row>
    <row r="60" spans="2:12" x14ac:dyDescent="0.25">
      <c r="B60" s="110"/>
      <c r="C60" s="13" t="str">
        <f>_xlfn.CONCAT("(",FIXED(VLOOKUP($L59,logitme.white!$B:$X,3,0),4),")")</f>
        <v>(0.2851)</v>
      </c>
      <c r="D60" s="29" t="str">
        <f>_xlfn.CONCAT("(",FIXED(VLOOKUP($L59,logitme.white!$B:$X,7,0),4),")")</f>
        <v>(0.5347)</v>
      </c>
      <c r="E60" s="44" t="str">
        <f>_xlfn.CONCAT("(",FIXED(VLOOKUP($L59,logitme.white!$B:$X,11,0),4),")")</f>
        <v>(0.3409)</v>
      </c>
      <c r="F60" s="13" t="str">
        <f>_xlfn.CONCAT("(",FIXED(VLOOKUP($L59,logitme.black!$B:$X,3,0),4),")")</f>
        <v>(0.4313)</v>
      </c>
      <c r="G60" s="29" t="str">
        <f>_xlfn.CONCAT("(",FIXED(VLOOKUP($L59,logitme.black!$B:$X,7,0),4),")")</f>
        <v>(0.8555)</v>
      </c>
      <c r="H60" s="44" t="str">
        <f>_xlfn.CONCAT("(",FIXED(VLOOKUP($L59,logitme.black!$B:$X,11,0),4),")")</f>
        <v>(0.5038)</v>
      </c>
      <c r="I60" s="13" t="str">
        <f>_xlfn.CONCAT("(",FIXED(VLOOKUP($L59,logitme.hispan!$B:$X,3,0),4),")")</f>
        <v>(0.5266)</v>
      </c>
      <c r="J60" s="29" t="str">
        <f>_xlfn.CONCAT("(",FIXED(VLOOKUP($L59,logitme.hispan!$B:$X,7,0),4),")")</f>
        <v>(3,956.1458)</v>
      </c>
      <c r="K60" s="29" t="str">
        <f>_xlfn.CONCAT("(",FIXED(VLOOKUP($L59,logitme.hispan!$B:$X,11,0),4),")")</f>
        <v>(0.5859)</v>
      </c>
    </row>
    <row r="61" spans="2:12" x14ac:dyDescent="0.25">
      <c r="B61" s="109" t="s">
        <v>106</v>
      </c>
      <c r="C61" s="15" t="str">
        <f>_xlfn.CONCAT(FIXED(VLOOKUP($L61,logitme.white!$B:$X,2,0),4)," ",VLOOKUP($L61,logitme.white!$B:$X,19,0))</f>
        <v xml:space="preserve">-0.1558 </v>
      </c>
      <c r="D61" s="45" t="str">
        <f>_xlfn.CONCAT(FIXED(VLOOKUP($L61,logitme.white!$B:$X,6,0),4)," ",VLOOKUP($L61,logitme.white!$B:$X,20,0))</f>
        <v xml:space="preserve">-0.2235 </v>
      </c>
      <c r="E61" s="43" t="str">
        <f>_xlfn.CONCAT(FIXED(VLOOKUP($L61,logitme.white!$B:$X,10,0),4)," ",VLOOKUP($L61,logitme.white!$B:$X,21,0))</f>
        <v xml:space="preserve">-0.1362 </v>
      </c>
      <c r="F61" s="15" t="str">
        <f>_xlfn.CONCAT(FIXED(VLOOKUP($L61,logitme.black!$B:$X,2,0),4)," ",VLOOKUP($L61,logitme.black!$B:$X,19,0))</f>
        <v xml:space="preserve">0.1461 </v>
      </c>
      <c r="G61" s="45" t="str">
        <f>_xlfn.CONCAT(FIXED(VLOOKUP($L61,logitme.black!$B:$X,6,0),4)," ",VLOOKUP($L61,logitme.black!$B:$X,20,0))</f>
        <v>0.3121 ^</v>
      </c>
      <c r="H61" s="43" t="str">
        <f>_xlfn.CONCAT(FIXED(VLOOKUP($L61,logitme.black!$B:$X,10,0),4)," ",VLOOKUP($L61,logitme.black!$B:$X,21,0))</f>
        <v xml:space="preserve">-0.0035 </v>
      </c>
      <c r="I61" s="15" t="str">
        <f>_xlfn.CONCAT(FIXED(VLOOKUP($L61,logitme.hispan!$B:$X,2,0),4)," ",VLOOKUP($L61,logitme.hispan!$B:$X,19,0))</f>
        <v xml:space="preserve">0.1537 </v>
      </c>
      <c r="J61" s="45" t="str">
        <f>_xlfn.CONCAT(FIXED(VLOOKUP($L61,logitme.hispan!$B:$X,6,0),4)," ",VLOOKUP($L61,logitme.hispan!$B:$X,20,0))</f>
        <v xml:space="preserve">-0.0361 </v>
      </c>
      <c r="K61" s="45" t="str">
        <f>_xlfn.CONCAT(FIXED(VLOOKUP($L61,logitme.hispan!$B:$X,10,0),4)," ",VLOOKUP($L61,logitme.hispan!$B:$X,21,0))</f>
        <v xml:space="preserve">0.1378 </v>
      </c>
      <c r="L61" s="11" t="s">
        <v>106</v>
      </c>
    </row>
    <row r="62" spans="2:12" x14ac:dyDescent="0.25">
      <c r="B62" s="110"/>
      <c r="C62" s="13" t="str">
        <f>_xlfn.CONCAT("(",FIXED(VLOOKUP($L61,logitme.white!$B:$X,3,0),4),")")</f>
        <v>(0.0974)</v>
      </c>
      <c r="D62" s="29" t="str">
        <f>_xlfn.CONCAT("(",FIXED(VLOOKUP($L61,logitme.white!$B:$X,7,0),4),")")</f>
        <v>(0.1848)</v>
      </c>
      <c r="E62" s="44" t="str">
        <f>_xlfn.CONCAT("(",FIXED(VLOOKUP($L61,logitme.white!$B:$X,11,0),4),")")</f>
        <v>(0.1162)</v>
      </c>
      <c r="F62" s="13" t="str">
        <f>_xlfn.CONCAT("(",FIXED(VLOOKUP($L61,logitme.black!$B:$X,3,0),4),")")</f>
        <v>(0.1116)</v>
      </c>
      <c r="G62" s="29" t="str">
        <f>_xlfn.CONCAT("(",FIXED(VLOOKUP($L61,logitme.black!$B:$X,7,0),4),")")</f>
        <v>(0.1678)</v>
      </c>
      <c r="H62" s="44" t="str">
        <f>_xlfn.CONCAT("(",FIXED(VLOOKUP($L61,logitme.black!$B:$X,11,0),4),")")</f>
        <v>(0.1521)</v>
      </c>
      <c r="I62" s="13" t="str">
        <f>_xlfn.CONCAT("(",FIXED(VLOOKUP($L61,logitme.hispan!$B:$X,3,0),4),")")</f>
        <v>(0.1574)</v>
      </c>
      <c r="J62" s="29" t="str">
        <f>_xlfn.CONCAT("(",FIXED(VLOOKUP($L61,logitme.hispan!$B:$X,7,0),4),")")</f>
        <v>(0.2817)</v>
      </c>
      <c r="K62" s="29" t="str">
        <f>_xlfn.CONCAT("(",FIXED(VLOOKUP($L61,logitme.hispan!$B:$X,11,0),4),")")</f>
        <v>(0.2017)</v>
      </c>
    </row>
    <row r="63" spans="2:12" x14ac:dyDescent="0.25">
      <c r="B63" s="109" t="s">
        <v>20</v>
      </c>
      <c r="C63" s="16" t="str">
        <f>_xlfn.CONCAT(FIXED(VLOOKUP($L63,logitme.white!$B:$X,2,0),4)," ",VLOOKUP($L63,logitme.white!$B:$X,19,0))</f>
        <v>-1.7722 ***</v>
      </c>
      <c r="D63" s="45" t="str">
        <f>_xlfn.CONCAT(FIXED(VLOOKUP($L63,logitme.white!$B:$X,6,0),4)," ",VLOOKUP($L63,logitme.white!$B:$X,20,0))</f>
        <v>-2.2645 ***</v>
      </c>
      <c r="E63" s="43" t="str">
        <f>_xlfn.CONCAT(FIXED(VLOOKUP($L63,logitme.white!$B:$X,10,0),4)," ",VLOOKUP($L63,logitme.white!$B:$X,21,0))</f>
        <v>-1.1350 ***</v>
      </c>
      <c r="F63" s="16" t="str">
        <f>_xlfn.CONCAT(FIXED(VLOOKUP($L63,logitme.black!$B:$X,2,0),4)," ",VLOOKUP($L63,logitme.black!$B:$X,19,0))</f>
        <v>-2.2521 ***</v>
      </c>
      <c r="G63" s="45" t="str">
        <f>_xlfn.CONCAT(FIXED(VLOOKUP($L63,logitme.black!$B:$X,6,0),4)," ",VLOOKUP($L63,logitme.black!$B:$X,20,0))</f>
        <v>-2.1762 ***</v>
      </c>
      <c r="H63" s="43" t="str">
        <f>_xlfn.CONCAT(FIXED(VLOOKUP($L63,logitme.black!$B:$X,10,0),4)," ",VLOOKUP($L63,logitme.black!$B:$X,21,0))</f>
        <v>-2.3437 ***</v>
      </c>
      <c r="I63" s="16" t="str">
        <f>_xlfn.CONCAT(FIXED(VLOOKUP($L63,logitme.hispan!$B:$X,2,0),4)," ",VLOOKUP($L63,logitme.hispan!$B:$X,19,0))</f>
        <v>-2.0532 ***</v>
      </c>
      <c r="J63" s="45" t="str">
        <f>_xlfn.CONCAT(FIXED(VLOOKUP($L63,logitme.hispan!$B:$X,6,0),4)," ",VLOOKUP($L63,logitme.hispan!$B:$X,20,0))</f>
        <v>-3.0375 ***</v>
      </c>
      <c r="K63" s="45" t="str">
        <f>_xlfn.CONCAT(FIXED(VLOOKUP($L63,logitme.hispan!$B:$X,10,0),4)," ",VLOOKUP($L63,logitme.hispan!$B:$X,21,0))</f>
        <v>-1.1161 *</v>
      </c>
      <c r="L63" t="s">
        <v>172</v>
      </c>
    </row>
    <row r="64" spans="2:12" ht="15.75" thickBot="1" x14ac:dyDescent="0.3">
      <c r="B64" s="110"/>
      <c r="C64" s="17" t="str">
        <f>_xlfn.CONCAT("(",FIXED(VLOOKUP($L63,logitme.white!$B:$X,3,0),4),")")</f>
        <v>(0.2184)</v>
      </c>
      <c r="D64" s="46" t="str">
        <f>_xlfn.CONCAT("(",FIXED(VLOOKUP($L63,logitme.white!$B:$X,7,0),4),")")</f>
        <v>(0.3179)</v>
      </c>
      <c r="E64" s="47" t="str">
        <f>_xlfn.CONCAT("(",FIXED(VLOOKUP($L63,logitme.white!$B:$X,11,0),4),")")</f>
        <v>(0.3017)</v>
      </c>
      <c r="F64" s="17" t="str">
        <f>_xlfn.CONCAT("(",FIXED(VLOOKUP($L63,logitme.black!$B:$X,3,0),4),")")</f>
        <v>(0.2376)</v>
      </c>
      <c r="G64" s="46" t="str">
        <f>_xlfn.CONCAT("(",FIXED(VLOOKUP($L63,logitme.black!$B:$X,7,0),4),")")</f>
        <v>(0.3279)</v>
      </c>
      <c r="H64" s="47" t="str">
        <f>_xlfn.CONCAT("(",FIXED(VLOOKUP($L63,logitme.black!$B:$X,11,0),4),")")</f>
        <v>(0.3525)</v>
      </c>
      <c r="I64" s="17" t="str">
        <f>_xlfn.CONCAT("(",FIXED(VLOOKUP($L63,logitme.hispan!$B:$X,3,0),4),")")</f>
        <v>(0.3228)</v>
      </c>
      <c r="J64" s="46" t="str">
        <f>_xlfn.CONCAT("(",FIXED(VLOOKUP($L63,logitme.hispan!$B:$X,7,0),4),")")</f>
        <v>(0.4768)</v>
      </c>
      <c r="K64" s="46" t="str">
        <f>_xlfn.CONCAT("(",FIXED(VLOOKUP($L63,logitme.hispan!$B:$X,11,0),4),")")</f>
        <v>(0.4610)</v>
      </c>
    </row>
    <row r="65" spans="2:11" x14ac:dyDescent="0.25">
      <c r="B65" s="18" t="s">
        <v>107</v>
      </c>
      <c r="C65" s="15" t="s">
        <v>112</v>
      </c>
      <c r="D65" s="19" t="s">
        <v>112</v>
      </c>
      <c r="E65" s="20" t="s">
        <v>112</v>
      </c>
      <c r="F65" s="15" t="s">
        <v>112</v>
      </c>
      <c r="G65" s="19" t="s">
        <v>112</v>
      </c>
      <c r="H65" s="20" t="s">
        <v>112</v>
      </c>
      <c r="I65" s="15" t="s">
        <v>112</v>
      </c>
      <c r="J65" s="19" t="s">
        <v>112</v>
      </c>
      <c r="K65" s="20" t="s">
        <v>112</v>
      </c>
    </row>
    <row r="66" spans="2:11" x14ac:dyDescent="0.25">
      <c r="B66" s="18" t="s">
        <v>108</v>
      </c>
      <c r="C66" s="15" t="s">
        <v>112</v>
      </c>
      <c r="D66" s="19" t="s">
        <v>112</v>
      </c>
      <c r="E66" s="20" t="s">
        <v>112</v>
      </c>
      <c r="F66" s="15" t="s">
        <v>112</v>
      </c>
      <c r="G66" s="19" t="s">
        <v>112</v>
      </c>
      <c r="H66" s="20" t="s">
        <v>112</v>
      </c>
      <c r="I66" s="15" t="s">
        <v>112</v>
      </c>
      <c r="J66" s="19" t="s">
        <v>112</v>
      </c>
      <c r="K66" s="20" t="s">
        <v>112</v>
      </c>
    </row>
    <row r="67" spans="2:11" x14ac:dyDescent="0.25">
      <c r="B67" s="18" t="s">
        <v>171</v>
      </c>
      <c r="C67" s="48">
        <v>75298</v>
      </c>
      <c r="D67" s="33">
        <v>33508</v>
      </c>
      <c r="E67" s="49">
        <v>41790</v>
      </c>
      <c r="F67" s="48">
        <v>84108</v>
      </c>
      <c r="G67" s="33">
        <v>43657</v>
      </c>
      <c r="H67" s="49">
        <v>40451</v>
      </c>
      <c r="I67" s="48">
        <v>35318</v>
      </c>
      <c r="J67" s="33">
        <v>16300</v>
      </c>
      <c r="K67" s="33">
        <v>19018</v>
      </c>
    </row>
    <row r="68" spans="2:11" ht="15.75" thickBot="1" x14ac:dyDescent="0.3">
      <c r="B68" s="8" t="s">
        <v>629</v>
      </c>
      <c r="C68" s="21">
        <v>0.18459999999999999</v>
      </c>
      <c r="D68" s="51">
        <v>0.1963</v>
      </c>
      <c r="E68" s="50">
        <v>0.1741</v>
      </c>
      <c r="F68" s="21">
        <v>0.1963</v>
      </c>
      <c r="G68" s="51">
        <v>0.18740000000000001</v>
      </c>
      <c r="H68" s="50">
        <v>0.19839999999999999</v>
      </c>
      <c r="I68" s="21">
        <v>0.17560000000000001</v>
      </c>
      <c r="J68" s="51">
        <v>0.19120000000000001</v>
      </c>
      <c r="K68" s="51">
        <v>0.17460000000000001</v>
      </c>
    </row>
  </sheetData>
  <mergeCells count="32">
    <mergeCell ref="B23:B24"/>
    <mergeCell ref="B1:K1"/>
    <mergeCell ref="B3:B4"/>
    <mergeCell ref="B5:B6"/>
    <mergeCell ref="B7:B8"/>
    <mergeCell ref="B9:B10"/>
    <mergeCell ref="B11:B12"/>
    <mergeCell ref="B13:B14"/>
    <mergeCell ref="B15:B16"/>
    <mergeCell ref="B17:B18"/>
    <mergeCell ref="B19:B20"/>
    <mergeCell ref="B21:B22"/>
    <mergeCell ref="B47:B48"/>
    <mergeCell ref="B25:B26"/>
    <mergeCell ref="B27:B28"/>
    <mergeCell ref="B29:B30"/>
    <mergeCell ref="B31:B32"/>
    <mergeCell ref="B33:B34"/>
    <mergeCell ref="B35:B36"/>
    <mergeCell ref="B37:B38"/>
    <mergeCell ref="B39:B40"/>
    <mergeCell ref="B41:B42"/>
    <mergeCell ref="B43:B44"/>
    <mergeCell ref="B45:B46"/>
    <mergeCell ref="B61:B62"/>
    <mergeCell ref="B63:B64"/>
    <mergeCell ref="B49:B50"/>
    <mergeCell ref="B51:B52"/>
    <mergeCell ref="B53:B54"/>
    <mergeCell ref="B55:B56"/>
    <mergeCell ref="B57:B58"/>
    <mergeCell ref="B59:B60"/>
  </mergeCells>
  <pageMargins left="0.7" right="0.7" top="0.75" bottom="0.75" header="0.3" footer="0.3"/>
  <pageSetup scale="52" orientation="landscape" horizontalDpi="1200" verticalDpi="120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9272D-898C-4231-8ACF-8CA1A324D718}">
  <dimension ref="C1:P22"/>
  <sheetViews>
    <sheetView workbookViewId="0">
      <selection activeCell="O33" sqref="O33"/>
    </sheetView>
  </sheetViews>
  <sheetFormatPr defaultRowHeight="15" x14ac:dyDescent="0.25"/>
  <cols>
    <col min="3" max="3" width="15.140625" bestFit="1" customWidth="1"/>
    <col min="4" max="6" width="15.7109375" customWidth="1"/>
    <col min="8" max="8" width="15.140625" bestFit="1" customWidth="1"/>
    <col min="9" max="11" width="15.7109375" customWidth="1"/>
    <col min="14" max="16" width="15.7109375" customWidth="1"/>
  </cols>
  <sheetData>
    <row r="1" spans="3:16" ht="18.75" x14ac:dyDescent="0.3">
      <c r="C1" s="124"/>
      <c r="D1" s="124"/>
      <c r="E1" s="124"/>
      <c r="F1" s="124"/>
      <c r="H1" s="100" t="s">
        <v>767</v>
      </c>
      <c r="I1" s="100"/>
      <c r="J1" s="100"/>
      <c r="K1" s="100"/>
      <c r="L1" s="100"/>
      <c r="M1" s="100"/>
      <c r="N1" s="100"/>
      <c r="O1" s="100"/>
      <c r="P1" s="100"/>
    </row>
    <row r="2" spans="3:16" ht="18.75" x14ac:dyDescent="0.3">
      <c r="C2" s="129"/>
      <c r="D2" s="129"/>
      <c r="E2" s="129"/>
      <c r="F2" s="129"/>
      <c r="H2" s="101" t="s">
        <v>768</v>
      </c>
      <c r="I2" s="101"/>
      <c r="J2" s="101"/>
      <c r="K2" s="101"/>
      <c r="L2" s="101"/>
      <c r="M2" s="101"/>
      <c r="N2" s="101"/>
      <c r="O2" s="101"/>
      <c r="P2" s="101"/>
    </row>
    <row r="3" spans="3:16" ht="16.5" thickBot="1" x14ac:dyDescent="0.3">
      <c r="C3" s="27"/>
      <c r="D3" s="65" t="s">
        <v>123</v>
      </c>
      <c r="E3" s="65" t="s">
        <v>0</v>
      </c>
      <c r="F3" s="65" t="s">
        <v>2</v>
      </c>
      <c r="H3" s="66"/>
      <c r="I3" s="134" t="s">
        <v>762</v>
      </c>
      <c r="J3" s="134"/>
      <c r="K3" s="134"/>
      <c r="L3" s="134"/>
      <c r="M3" s="134"/>
      <c r="N3" s="135" t="s">
        <v>763</v>
      </c>
      <c r="O3" s="134"/>
      <c r="P3" s="134"/>
    </row>
    <row r="4" spans="3:16" ht="16.5" thickBot="1" x14ac:dyDescent="0.3">
      <c r="C4" s="127" t="s">
        <v>161</v>
      </c>
      <c r="D4" s="55" t="s">
        <v>708</v>
      </c>
      <c r="E4" s="55" t="s">
        <v>710</v>
      </c>
      <c r="F4" s="55" t="s">
        <v>712</v>
      </c>
      <c r="H4" s="27"/>
      <c r="I4" s="65" t="s">
        <v>123</v>
      </c>
      <c r="J4" s="65" t="s">
        <v>0</v>
      </c>
      <c r="K4" s="65" t="s">
        <v>2</v>
      </c>
      <c r="L4" s="64"/>
      <c r="M4" s="27"/>
      <c r="N4" s="68" t="s">
        <v>123</v>
      </c>
      <c r="O4" s="65" t="s">
        <v>0</v>
      </c>
      <c r="P4" s="65" t="s">
        <v>2</v>
      </c>
    </row>
    <row r="5" spans="3:16" x14ac:dyDescent="0.25">
      <c r="C5" s="128"/>
      <c r="D5" s="56" t="s">
        <v>709</v>
      </c>
      <c r="E5" s="56" t="s">
        <v>711</v>
      </c>
      <c r="F5" s="56" t="s">
        <v>713</v>
      </c>
      <c r="H5" s="127" t="s">
        <v>161</v>
      </c>
      <c r="I5" s="55" t="s">
        <v>643</v>
      </c>
      <c r="J5" s="55" t="s">
        <v>645</v>
      </c>
      <c r="K5" s="55" t="s">
        <v>647</v>
      </c>
      <c r="L5" s="61" t="s">
        <v>692</v>
      </c>
      <c r="M5" s="54">
        <v>6745</v>
      </c>
      <c r="N5" s="69" t="s">
        <v>708</v>
      </c>
      <c r="O5" s="55" t="s">
        <v>710</v>
      </c>
      <c r="P5" s="55" t="s">
        <v>712</v>
      </c>
    </row>
    <row r="6" spans="3:16" x14ac:dyDescent="0.25">
      <c r="C6" s="127" t="s">
        <v>162</v>
      </c>
      <c r="D6" s="55" t="s">
        <v>714</v>
      </c>
      <c r="E6" s="55" t="s">
        <v>716</v>
      </c>
      <c r="F6" s="55" t="s">
        <v>718</v>
      </c>
      <c r="H6" s="128"/>
      <c r="I6" s="56" t="s">
        <v>644</v>
      </c>
      <c r="J6" s="56" t="s">
        <v>646</v>
      </c>
      <c r="K6" s="56" t="s">
        <v>648</v>
      </c>
      <c r="L6" s="60" t="s">
        <v>693</v>
      </c>
      <c r="M6" s="12">
        <v>0.38950000000000001</v>
      </c>
      <c r="N6" s="70" t="s">
        <v>709</v>
      </c>
      <c r="O6" s="56" t="s">
        <v>711</v>
      </c>
      <c r="P6" s="56" t="s">
        <v>713</v>
      </c>
    </row>
    <row r="7" spans="3:16" x14ac:dyDescent="0.25">
      <c r="C7" s="127"/>
      <c r="D7" s="55" t="s">
        <v>715</v>
      </c>
      <c r="E7" s="55" t="s">
        <v>717</v>
      </c>
      <c r="F7" s="55" t="s">
        <v>719</v>
      </c>
      <c r="H7" s="127" t="s">
        <v>162</v>
      </c>
      <c r="I7" s="55" t="s">
        <v>649</v>
      </c>
      <c r="J7" s="55" t="s">
        <v>651</v>
      </c>
      <c r="K7" s="55" t="s">
        <v>653</v>
      </c>
      <c r="L7" s="61" t="s">
        <v>692</v>
      </c>
      <c r="M7" s="54">
        <v>3187</v>
      </c>
      <c r="N7" s="69" t="s">
        <v>714</v>
      </c>
      <c r="O7" s="55" t="s">
        <v>716</v>
      </c>
      <c r="P7" s="55" t="s">
        <v>718</v>
      </c>
    </row>
    <row r="8" spans="3:16" x14ac:dyDescent="0.25">
      <c r="C8" s="125" t="s">
        <v>163</v>
      </c>
      <c r="D8" s="57" t="s">
        <v>720</v>
      </c>
      <c r="E8" s="57" t="s">
        <v>722</v>
      </c>
      <c r="F8" s="57" t="s">
        <v>724</v>
      </c>
      <c r="H8" s="127"/>
      <c r="I8" s="55" t="s">
        <v>650</v>
      </c>
      <c r="J8" s="55" t="s">
        <v>652</v>
      </c>
      <c r="K8" s="55" t="s">
        <v>654</v>
      </c>
      <c r="L8" s="60" t="s">
        <v>693</v>
      </c>
      <c r="M8" s="12">
        <v>0.39700000000000002</v>
      </c>
      <c r="N8" s="69" t="s">
        <v>715</v>
      </c>
      <c r="O8" s="55" t="s">
        <v>717</v>
      </c>
      <c r="P8" s="55" t="s">
        <v>719</v>
      </c>
    </row>
    <row r="9" spans="3:16" ht="15.75" thickBot="1" x14ac:dyDescent="0.3">
      <c r="C9" s="126"/>
      <c r="D9" s="58" t="s">
        <v>721</v>
      </c>
      <c r="E9" s="58" t="s">
        <v>723</v>
      </c>
      <c r="F9" s="58" t="s">
        <v>725</v>
      </c>
      <c r="H9" s="125" t="s">
        <v>163</v>
      </c>
      <c r="I9" s="57" t="s">
        <v>655</v>
      </c>
      <c r="J9" s="57" t="str">
        <f>FIXED(-0.014,4)</f>
        <v>-0.0140</v>
      </c>
      <c r="K9" s="57" t="s">
        <v>658</v>
      </c>
      <c r="L9" s="59" t="s">
        <v>692</v>
      </c>
      <c r="M9" s="63">
        <v>3558</v>
      </c>
      <c r="N9" s="71" t="s">
        <v>720</v>
      </c>
      <c r="O9" s="57" t="s">
        <v>722</v>
      </c>
      <c r="P9" s="57" t="s">
        <v>724</v>
      </c>
    </row>
    <row r="10" spans="3:16" ht="15.75" thickBot="1" x14ac:dyDescent="0.3">
      <c r="C10" s="127" t="s">
        <v>164</v>
      </c>
      <c r="D10" s="55" t="s">
        <v>726</v>
      </c>
      <c r="E10" s="55" t="s">
        <v>728</v>
      </c>
      <c r="F10" s="55" t="s">
        <v>730</v>
      </c>
      <c r="H10" s="126"/>
      <c r="I10" s="58" t="s">
        <v>656</v>
      </c>
      <c r="J10" s="58" t="s">
        <v>657</v>
      </c>
      <c r="K10" s="58" t="s">
        <v>659</v>
      </c>
      <c r="L10" s="64" t="s">
        <v>693</v>
      </c>
      <c r="M10" s="27">
        <v>0.38379999999999997</v>
      </c>
      <c r="N10" s="72" t="s">
        <v>721</v>
      </c>
      <c r="O10" s="58" t="s">
        <v>723</v>
      </c>
      <c r="P10" s="58" t="s">
        <v>725</v>
      </c>
    </row>
    <row r="11" spans="3:16" x14ac:dyDescent="0.25">
      <c r="C11" s="128"/>
      <c r="D11" s="56" t="s">
        <v>727</v>
      </c>
      <c r="E11" s="56" t="s">
        <v>729</v>
      </c>
      <c r="F11" s="56" t="s">
        <v>731</v>
      </c>
      <c r="H11" s="127" t="s">
        <v>164</v>
      </c>
      <c r="I11" s="55" t="s">
        <v>660</v>
      </c>
      <c r="J11" s="55" t="s">
        <v>662</v>
      </c>
      <c r="K11" s="55" t="s">
        <v>664</v>
      </c>
      <c r="L11" s="61" t="s">
        <v>692</v>
      </c>
      <c r="M11" s="54">
        <v>5553</v>
      </c>
      <c r="N11" s="69" t="s">
        <v>726</v>
      </c>
      <c r="O11" s="55" t="s">
        <v>728</v>
      </c>
      <c r="P11" s="55" t="s">
        <v>730</v>
      </c>
    </row>
    <row r="12" spans="3:16" x14ac:dyDescent="0.25">
      <c r="C12" s="127" t="s">
        <v>165</v>
      </c>
      <c r="D12" s="55" t="s">
        <v>732</v>
      </c>
      <c r="E12" s="55" t="s">
        <v>734</v>
      </c>
      <c r="F12" s="55" t="s">
        <v>736</v>
      </c>
      <c r="H12" s="128"/>
      <c r="I12" s="56" t="s">
        <v>661</v>
      </c>
      <c r="J12" s="56" t="s">
        <v>663</v>
      </c>
      <c r="K12" s="56" t="s">
        <v>665</v>
      </c>
      <c r="L12" s="60" t="s">
        <v>693</v>
      </c>
      <c r="M12" s="12">
        <v>0.42249999999999999</v>
      </c>
      <c r="N12" s="70" t="s">
        <v>727</v>
      </c>
      <c r="O12" s="56" t="s">
        <v>729</v>
      </c>
      <c r="P12" s="56" t="s">
        <v>731</v>
      </c>
    </row>
    <row r="13" spans="3:16" x14ac:dyDescent="0.25">
      <c r="C13" s="127"/>
      <c r="D13" s="55" t="s">
        <v>733</v>
      </c>
      <c r="E13" s="55" t="s">
        <v>735</v>
      </c>
      <c r="F13" s="55" t="s">
        <v>737</v>
      </c>
      <c r="H13" s="127" t="s">
        <v>165</v>
      </c>
      <c r="I13" s="55" t="s">
        <v>666</v>
      </c>
      <c r="J13" s="55" t="s">
        <v>668</v>
      </c>
      <c r="K13" s="55" t="s">
        <v>670</v>
      </c>
      <c r="L13" s="61" t="s">
        <v>692</v>
      </c>
      <c r="M13" s="54">
        <v>2955</v>
      </c>
      <c r="N13" s="69" t="s">
        <v>732</v>
      </c>
      <c r="O13" s="55" t="s">
        <v>734</v>
      </c>
      <c r="P13" s="55" t="s">
        <v>736</v>
      </c>
    </row>
    <row r="14" spans="3:16" x14ac:dyDescent="0.25">
      <c r="C14" s="125" t="s">
        <v>166</v>
      </c>
      <c r="D14" s="57" t="s">
        <v>738</v>
      </c>
      <c r="E14" s="57" t="s">
        <v>740</v>
      </c>
      <c r="F14" s="57" t="s">
        <v>742</v>
      </c>
      <c r="H14" s="127"/>
      <c r="I14" s="55" t="s">
        <v>667</v>
      </c>
      <c r="J14" s="55" t="s">
        <v>669</v>
      </c>
      <c r="K14" s="55" t="s">
        <v>671</v>
      </c>
      <c r="L14" s="60" t="s">
        <v>693</v>
      </c>
      <c r="M14" s="12">
        <v>0.40820000000000001</v>
      </c>
      <c r="N14" s="69" t="s">
        <v>733</v>
      </c>
      <c r="O14" s="55" t="s">
        <v>735</v>
      </c>
      <c r="P14" s="55" t="s">
        <v>737</v>
      </c>
    </row>
    <row r="15" spans="3:16" ht="15.75" thickBot="1" x14ac:dyDescent="0.3">
      <c r="C15" s="126"/>
      <c r="D15" s="58" t="s">
        <v>739</v>
      </c>
      <c r="E15" s="58" t="s">
        <v>741</v>
      </c>
      <c r="F15" s="58" t="s">
        <v>743</v>
      </c>
      <c r="H15" s="125" t="s">
        <v>166</v>
      </c>
      <c r="I15" s="57" t="s">
        <v>672</v>
      </c>
      <c r="J15" s="57" t="s">
        <v>674</v>
      </c>
      <c r="K15" s="57" t="s">
        <v>676</v>
      </c>
      <c r="L15" s="59" t="s">
        <v>692</v>
      </c>
      <c r="M15" s="63">
        <v>2598</v>
      </c>
      <c r="N15" s="71" t="s">
        <v>738</v>
      </c>
      <c r="O15" s="57" t="s">
        <v>740</v>
      </c>
      <c r="P15" s="57" t="s">
        <v>742</v>
      </c>
    </row>
    <row r="16" spans="3:16" ht="15.75" thickBot="1" x14ac:dyDescent="0.3">
      <c r="C16" s="127" t="s">
        <v>167</v>
      </c>
      <c r="D16" s="55" t="s">
        <v>744</v>
      </c>
      <c r="E16" s="55" t="s">
        <v>746</v>
      </c>
      <c r="F16" s="55" t="s">
        <v>748</v>
      </c>
      <c r="H16" s="126"/>
      <c r="I16" s="58" t="s">
        <v>673</v>
      </c>
      <c r="J16" s="58" t="s">
        <v>675</v>
      </c>
      <c r="K16" s="58" t="s">
        <v>677</v>
      </c>
      <c r="L16" s="64" t="s">
        <v>693</v>
      </c>
      <c r="M16" s="27">
        <v>0.42759999999999998</v>
      </c>
      <c r="N16" s="72" t="s">
        <v>739</v>
      </c>
      <c r="O16" s="58" t="s">
        <v>741</v>
      </c>
      <c r="P16" s="58" t="s">
        <v>743</v>
      </c>
    </row>
    <row r="17" spans="3:16" x14ac:dyDescent="0.25">
      <c r="C17" s="128"/>
      <c r="D17" s="62" t="s">
        <v>745</v>
      </c>
      <c r="E17" s="56" t="s">
        <v>747</v>
      </c>
      <c r="F17" s="56" t="s">
        <v>749</v>
      </c>
      <c r="H17" s="127" t="s">
        <v>167</v>
      </c>
      <c r="I17" s="55" t="str">
        <f>FIXED(-0.157,4)</f>
        <v>-0.1570</v>
      </c>
      <c r="J17" s="55" t="s">
        <v>678</v>
      </c>
      <c r="K17" s="55" t="s">
        <v>680</v>
      </c>
      <c r="L17" s="61" t="s">
        <v>692</v>
      </c>
      <c r="M17" s="54">
        <v>2930</v>
      </c>
      <c r="N17" s="69" t="s">
        <v>744</v>
      </c>
      <c r="O17" s="55" t="s">
        <v>746</v>
      </c>
      <c r="P17" s="55" t="s">
        <v>748</v>
      </c>
    </row>
    <row r="18" spans="3:16" x14ac:dyDescent="0.25">
      <c r="C18" s="125" t="s">
        <v>168</v>
      </c>
      <c r="D18" s="57" t="s">
        <v>750</v>
      </c>
      <c r="E18" s="57" t="s">
        <v>752</v>
      </c>
      <c r="F18" s="57" t="s">
        <v>754</v>
      </c>
      <c r="H18" s="128"/>
      <c r="I18" s="62" t="s">
        <v>694</v>
      </c>
      <c r="J18" s="56" t="s">
        <v>679</v>
      </c>
      <c r="K18" s="56" t="s">
        <v>681</v>
      </c>
      <c r="L18" s="60" t="s">
        <v>693</v>
      </c>
      <c r="M18" s="12">
        <v>0.38300000000000001</v>
      </c>
      <c r="N18" s="73" t="s">
        <v>745</v>
      </c>
      <c r="O18" s="56" t="s">
        <v>747</v>
      </c>
      <c r="P18" s="56" t="s">
        <v>749</v>
      </c>
    </row>
    <row r="19" spans="3:16" x14ac:dyDescent="0.25">
      <c r="C19" s="128"/>
      <c r="D19" s="56" t="s">
        <v>751</v>
      </c>
      <c r="E19" s="56" t="s">
        <v>753</v>
      </c>
      <c r="F19" s="56" t="s">
        <v>755</v>
      </c>
      <c r="H19" s="125" t="s">
        <v>168</v>
      </c>
      <c r="I19" s="57" t="str">
        <f>FIXED(0.086,4)</f>
        <v>0.0860</v>
      </c>
      <c r="J19" s="57" t="s">
        <v>683</v>
      </c>
      <c r="K19" s="57" t="s">
        <v>685</v>
      </c>
      <c r="L19" s="61" t="s">
        <v>692</v>
      </c>
      <c r="M19" s="54">
        <v>1451</v>
      </c>
      <c r="N19" s="71" t="s">
        <v>750</v>
      </c>
      <c r="O19" s="57" t="s">
        <v>752</v>
      </c>
      <c r="P19" s="57" t="s">
        <v>754</v>
      </c>
    </row>
    <row r="20" spans="3:16" x14ac:dyDescent="0.25">
      <c r="C20" s="125" t="s">
        <v>169</v>
      </c>
      <c r="D20" s="57" t="s">
        <v>756</v>
      </c>
      <c r="E20" s="57" t="s">
        <v>758</v>
      </c>
      <c r="F20" s="57" t="s">
        <v>760</v>
      </c>
      <c r="H20" s="128"/>
      <c r="I20" s="56" t="s">
        <v>682</v>
      </c>
      <c r="J20" s="56" t="s">
        <v>684</v>
      </c>
      <c r="K20" s="56" t="s">
        <v>686</v>
      </c>
      <c r="L20" s="60" t="s">
        <v>693</v>
      </c>
      <c r="M20" s="12">
        <v>0.39429999999999998</v>
      </c>
      <c r="N20" s="70" t="s">
        <v>751</v>
      </c>
      <c r="O20" s="56" t="s">
        <v>753</v>
      </c>
      <c r="P20" s="56" t="s">
        <v>755</v>
      </c>
    </row>
    <row r="21" spans="3:16" ht="15.75" thickBot="1" x14ac:dyDescent="0.3">
      <c r="C21" s="126"/>
      <c r="D21" s="58" t="s">
        <v>757</v>
      </c>
      <c r="E21" s="58" t="s">
        <v>759</v>
      </c>
      <c r="F21" s="58" t="s">
        <v>761</v>
      </c>
      <c r="H21" s="125" t="s">
        <v>169</v>
      </c>
      <c r="I21" s="57" t="s">
        <v>687</v>
      </c>
      <c r="J21" s="57" t="s">
        <v>689</v>
      </c>
      <c r="K21" s="57" t="str">
        <f>FIXED(-0.138,4)</f>
        <v>-0.1380</v>
      </c>
      <c r="L21" s="59" t="s">
        <v>692</v>
      </c>
      <c r="M21" s="63">
        <v>1479</v>
      </c>
      <c r="N21" s="71" t="s">
        <v>756</v>
      </c>
      <c r="O21" s="57" t="s">
        <v>758</v>
      </c>
      <c r="P21" s="57" t="s">
        <v>760</v>
      </c>
    </row>
    <row r="22" spans="3:16" ht="15.75" thickBot="1" x14ac:dyDescent="0.3">
      <c r="H22" s="126"/>
      <c r="I22" s="58" t="s">
        <v>688</v>
      </c>
      <c r="J22" s="58" t="s">
        <v>690</v>
      </c>
      <c r="K22" s="58" t="s">
        <v>691</v>
      </c>
      <c r="L22" s="64" t="s">
        <v>693</v>
      </c>
      <c r="M22" s="27">
        <v>0.38169999999999998</v>
      </c>
      <c r="N22" s="72" t="s">
        <v>757</v>
      </c>
      <c r="O22" s="58" t="s">
        <v>759</v>
      </c>
      <c r="P22" s="58" t="s">
        <v>761</v>
      </c>
    </row>
  </sheetData>
  <mergeCells count="24">
    <mergeCell ref="H2:P2"/>
    <mergeCell ref="H1:P1"/>
    <mergeCell ref="I3:M3"/>
    <mergeCell ref="N3:P3"/>
    <mergeCell ref="H15:H16"/>
    <mergeCell ref="H17:H18"/>
    <mergeCell ref="H19:H20"/>
    <mergeCell ref="H21:H22"/>
    <mergeCell ref="H5:H6"/>
    <mergeCell ref="H7:H8"/>
    <mergeCell ref="H9:H10"/>
    <mergeCell ref="H11:H12"/>
    <mergeCell ref="H13:H14"/>
    <mergeCell ref="C14:C15"/>
    <mergeCell ref="C16:C17"/>
    <mergeCell ref="C18:C19"/>
    <mergeCell ref="C20:C21"/>
    <mergeCell ref="C1:F1"/>
    <mergeCell ref="C4:C5"/>
    <mergeCell ref="C6:C7"/>
    <mergeCell ref="C8:C9"/>
    <mergeCell ref="C10:C11"/>
    <mergeCell ref="C2:F2"/>
    <mergeCell ref="C12:C13"/>
  </mergeCells>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3F3A8-4A27-4DF6-830E-817922FF26EF}">
  <dimension ref="A1:G7"/>
  <sheetViews>
    <sheetView workbookViewId="0">
      <selection activeCell="A8" sqref="A8"/>
    </sheetView>
  </sheetViews>
  <sheetFormatPr defaultRowHeight="15" x14ac:dyDescent="0.25"/>
  <cols>
    <col min="1" max="1" width="24" bestFit="1" customWidth="1"/>
  </cols>
  <sheetData>
    <row r="1" spans="1:7" x14ac:dyDescent="0.25">
      <c r="B1" t="s">
        <v>5</v>
      </c>
      <c r="C1" t="s">
        <v>6</v>
      </c>
      <c r="D1" t="s">
        <v>7</v>
      </c>
      <c r="E1" t="s">
        <v>8</v>
      </c>
      <c r="F1" t="s">
        <v>9</v>
      </c>
    </row>
    <row r="2" spans="1:7" x14ac:dyDescent="0.25">
      <c r="A2" t="s">
        <v>121</v>
      </c>
      <c r="B2">
        <v>3.0339999999999999E-2</v>
      </c>
      <c r="C2">
        <v>1.0307999999999999</v>
      </c>
      <c r="D2">
        <v>3.7870000000000001E-2</v>
      </c>
      <c r="E2">
        <v>0.80100000000000005</v>
      </c>
      <c r="F2" s="1">
        <v>0.42299999999999999</v>
      </c>
    </row>
    <row r="3" spans="1:7" x14ac:dyDescent="0.25">
      <c r="A3" t="s">
        <v>13</v>
      </c>
      <c r="B3">
        <v>-0.13675000000000001</v>
      </c>
      <c r="C3">
        <v>0.87219000000000002</v>
      </c>
      <c r="D3">
        <v>1.538E-2</v>
      </c>
      <c r="E3">
        <v>-8.8919999999999995</v>
      </c>
      <c r="F3" s="1" t="s">
        <v>770</v>
      </c>
      <c r="G3" t="s">
        <v>11</v>
      </c>
    </row>
    <row r="4" spans="1:7" x14ac:dyDescent="0.25">
      <c r="A4" t="s">
        <v>14</v>
      </c>
      <c r="B4">
        <v>-0.20297999999999999</v>
      </c>
      <c r="C4">
        <v>0.81630000000000003</v>
      </c>
      <c r="D4">
        <v>1.5970000000000002E-2</v>
      </c>
      <c r="E4">
        <v>-12.712</v>
      </c>
      <c r="F4" t="s">
        <v>770</v>
      </c>
      <c r="G4" t="s">
        <v>11</v>
      </c>
    </row>
    <row r="7" spans="1:7" x14ac:dyDescent="0.25">
      <c r="A7">
        <v>24940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64C42-D953-492B-943C-7B3B99390A38}">
  <dimension ref="A1:G7"/>
  <sheetViews>
    <sheetView workbookViewId="0">
      <selection activeCell="A6" sqref="A6:A7"/>
    </sheetView>
  </sheetViews>
  <sheetFormatPr defaultRowHeight="15" x14ac:dyDescent="0.25"/>
  <cols>
    <col min="1" max="1" width="22.140625" bestFit="1" customWidth="1"/>
    <col min="2" max="2" width="11.7109375" bestFit="1" customWidth="1"/>
    <col min="3" max="3" width="10" bestFit="1" customWidth="1"/>
    <col min="4" max="4" width="11" bestFit="1" customWidth="1"/>
    <col min="5" max="5" width="6.7109375" bestFit="1" customWidth="1"/>
    <col min="6" max="6" width="8.5703125" bestFit="1" customWidth="1"/>
    <col min="7" max="7" width="4" bestFit="1" customWidth="1"/>
  </cols>
  <sheetData>
    <row r="1" spans="1:7" x14ac:dyDescent="0.25">
      <c r="B1" t="s">
        <v>5</v>
      </c>
      <c r="C1" t="s">
        <v>6</v>
      </c>
      <c r="D1" t="s">
        <v>7</v>
      </c>
      <c r="E1" t="s">
        <v>8</v>
      </c>
      <c r="F1" t="s">
        <v>15</v>
      </c>
    </row>
    <row r="2" spans="1:7" x14ac:dyDescent="0.25">
      <c r="A2" t="s">
        <v>120</v>
      </c>
      <c r="B2">
        <v>3.7240490000000001E-2</v>
      </c>
      <c r="C2">
        <v>1.0379426</v>
      </c>
      <c r="D2">
        <v>5.0270830000000002E-2</v>
      </c>
      <c r="E2">
        <v>0.74</v>
      </c>
      <c r="F2" s="1">
        <v>0.46</v>
      </c>
      <c r="G2" t="str">
        <f>IF(F2&lt;0.001,"***",IF(F2&lt;0.01,"**",IF(F2&lt;0.05,"*",IF(F2&lt;0.1,"^",""))))</f>
        <v/>
      </c>
    </row>
    <row r="3" spans="1:7" x14ac:dyDescent="0.25">
      <c r="A3" t="s">
        <v>10</v>
      </c>
      <c r="B3">
        <v>-0.17790829</v>
      </c>
      <c r="C3">
        <v>0.83701919999999996</v>
      </c>
      <c r="D3">
        <v>1.8735350000000001E-2</v>
      </c>
      <c r="E3">
        <v>-9.5</v>
      </c>
      <c r="F3" s="1">
        <v>0</v>
      </c>
      <c r="G3" t="str">
        <f>IF(F3&lt;0.001,"***",IF(F3&lt;0.01,"**",IF(F3&lt;0.05,"*",IF(F3&lt;0.1,"^",""))))</f>
        <v>***</v>
      </c>
    </row>
    <row r="4" spans="1:7" x14ac:dyDescent="0.25">
      <c r="A4" t="s">
        <v>12</v>
      </c>
      <c r="B4">
        <v>-0.31183330999999997</v>
      </c>
      <c r="C4">
        <v>0.73210359999999997</v>
      </c>
      <c r="D4">
        <v>2.1474650000000001E-2</v>
      </c>
      <c r="E4">
        <v>-14.52</v>
      </c>
      <c r="F4" s="1">
        <v>0</v>
      </c>
      <c r="G4" t="str">
        <f>IF(F4&lt;0.001,"***",IF(F4&lt;0.01,"**",IF(F4&lt;0.05,"*",IF(F4&lt;0.1,"^",""))))</f>
        <v>***</v>
      </c>
    </row>
    <row r="6" spans="1:7" x14ac:dyDescent="0.25">
      <c r="A6" t="s">
        <v>16</v>
      </c>
      <c r="B6" t="s">
        <v>17</v>
      </c>
      <c r="C6" t="s">
        <v>122</v>
      </c>
      <c r="D6" t="s">
        <v>18</v>
      </c>
    </row>
    <row r="7" spans="1:7" x14ac:dyDescent="0.25">
      <c r="A7" t="s">
        <v>19</v>
      </c>
      <c r="B7" t="s">
        <v>20</v>
      </c>
      <c r="C7">
        <v>0.46151959999999997</v>
      </c>
      <c r="D7">
        <v>0.21300040000000001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439F6-6D56-4ABA-8869-3E4085BA21A1}">
  <dimension ref="A1:G7"/>
  <sheetViews>
    <sheetView workbookViewId="0">
      <selection activeCell="H29" sqref="H29"/>
    </sheetView>
  </sheetViews>
  <sheetFormatPr defaultRowHeight="15" x14ac:dyDescent="0.25"/>
  <cols>
    <col min="1" max="1" width="22.85546875" bestFit="1" customWidth="1"/>
  </cols>
  <sheetData>
    <row r="1" spans="1:7" x14ac:dyDescent="0.25">
      <c r="B1" t="s">
        <v>5</v>
      </c>
      <c r="C1" t="s">
        <v>6</v>
      </c>
      <c r="D1" t="s">
        <v>7</v>
      </c>
      <c r="E1" t="s">
        <v>8</v>
      </c>
      <c r="F1" t="s">
        <v>15</v>
      </c>
    </row>
    <row r="2" spans="1:7" x14ac:dyDescent="0.25">
      <c r="A2" t="s">
        <v>121</v>
      </c>
      <c r="B2">
        <v>7.3341429999999999E-2</v>
      </c>
      <c r="C2">
        <v>1.0760978999999999</v>
      </c>
      <c r="D2">
        <v>4.6992890000000002E-2</v>
      </c>
      <c r="E2">
        <v>1.56</v>
      </c>
      <c r="F2" s="1">
        <v>0.12</v>
      </c>
      <c r="G2" t="str">
        <f>IF(F2&lt;0.001,"***",IF(F2&lt;0.01,"**",IF(F2&lt;0.05,"*",IF(F2&lt;0.1,"^",""))))</f>
        <v/>
      </c>
    </row>
    <row r="3" spans="1:7" x14ac:dyDescent="0.25">
      <c r="A3" t="s">
        <v>13</v>
      </c>
      <c r="B3">
        <v>-0.21299402000000001</v>
      </c>
      <c r="C3">
        <v>0.80816100000000002</v>
      </c>
      <c r="D3">
        <v>1.8733360000000001E-2</v>
      </c>
      <c r="E3">
        <v>-11.37</v>
      </c>
      <c r="F3" s="1">
        <v>0</v>
      </c>
      <c r="G3" t="str">
        <f t="shared" ref="G3:G4" si="0">IF(F3&lt;0.001,"***",IF(F3&lt;0.01,"**",IF(F3&lt;0.05,"*",IF(F3&lt;0.1,"^",""))))</f>
        <v>***</v>
      </c>
    </row>
    <row r="4" spans="1:7" x14ac:dyDescent="0.25">
      <c r="A4" t="s">
        <v>14</v>
      </c>
      <c r="B4">
        <v>-0.32819457000000002</v>
      </c>
      <c r="C4">
        <v>0.7202229</v>
      </c>
      <c r="D4">
        <v>2.173077E-2</v>
      </c>
      <c r="E4">
        <v>-15.1</v>
      </c>
      <c r="F4" s="1">
        <v>0</v>
      </c>
      <c r="G4" t="str">
        <f t="shared" si="0"/>
        <v>***</v>
      </c>
    </row>
    <row r="6" spans="1:7" x14ac:dyDescent="0.25">
      <c r="A6" t="s">
        <v>16</v>
      </c>
      <c r="B6" t="s">
        <v>17</v>
      </c>
      <c r="C6" t="s">
        <v>122</v>
      </c>
      <c r="D6" t="s">
        <v>18</v>
      </c>
    </row>
    <row r="7" spans="1:7" x14ac:dyDescent="0.25">
      <c r="A7" t="s">
        <v>19</v>
      </c>
      <c r="B7" t="s">
        <v>20</v>
      </c>
      <c r="C7">
        <v>0.46352670000000001</v>
      </c>
      <c r="D7">
        <v>0.21485699999999999</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7CE3B-0399-4471-BD7F-139B81223C98}">
  <sheetPr>
    <tabColor rgb="FFFF0000"/>
  </sheetPr>
  <dimension ref="A1:J17"/>
  <sheetViews>
    <sheetView zoomScaleNormal="100" workbookViewId="0">
      <selection activeCell="F20" sqref="F20"/>
    </sheetView>
  </sheetViews>
  <sheetFormatPr defaultRowHeight="15" x14ac:dyDescent="0.25"/>
  <cols>
    <col min="1" max="1" width="22.42578125" bestFit="1" customWidth="1"/>
    <col min="2" max="5" width="14.7109375" style="2" customWidth="1"/>
    <col min="6" max="6" width="9.140625" style="2"/>
    <col min="7" max="7" width="22.140625" style="2" bestFit="1" customWidth="1"/>
    <col min="8" max="8" width="24" style="2" bestFit="1" customWidth="1"/>
    <col min="9" max="9" width="9.140625" style="2"/>
  </cols>
  <sheetData>
    <row r="1" spans="1:10" ht="15.75" x14ac:dyDescent="0.25">
      <c r="A1" s="113" t="s">
        <v>607</v>
      </c>
      <c r="B1" s="113"/>
      <c r="C1" s="113"/>
      <c r="D1" s="113"/>
      <c r="E1" s="113"/>
    </row>
    <row r="2" spans="1:10" ht="16.5" thickBot="1" x14ac:dyDescent="0.3">
      <c r="A2" s="114" t="s">
        <v>608</v>
      </c>
      <c r="B2" s="114"/>
      <c r="C2" s="114"/>
      <c r="D2" s="114"/>
      <c r="E2" s="114"/>
    </row>
    <row r="3" spans="1:10" ht="15.75" thickBot="1" x14ac:dyDescent="0.3">
      <c r="A3" s="27"/>
      <c r="B3" s="31" t="s">
        <v>114</v>
      </c>
      <c r="C3" s="31" t="s">
        <v>115</v>
      </c>
      <c r="D3" s="31" t="s">
        <v>116</v>
      </c>
      <c r="E3" s="37" t="s">
        <v>117</v>
      </c>
    </row>
    <row r="4" spans="1:10" x14ac:dyDescent="0.25">
      <c r="A4" s="109" t="s">
        <v>123</v>
      </c>
      <c r="B4" s="28" t="str">
        <f>_xlfn.CONCAT(ROUND(VLOOKUP($G4,'mod1'!$A:$G,2,0),4)," ",VLOOKUP(Table2!$G4,'mod1'!$A:$G,7,0))</f>
        <v xml:space="preserve">0.0052 </v>
      </c>
      <c r="C4" s="28" t="str">
        <f>_xlfn.CONCAT(ROUND(VLOOKUP($H4,mod1L!$A:$G,2,0),4)," ",VLOOKUP($H4,mod1L!$A:$G,7,0))</f>
        <v xml:space="preserve">0.0303 </v>
      </c>
      <c r="D4" s="28" t="str">
        <f>_xlfn.CONCAT(ROUND(VLOOKUP($G4,'mod1.fr'!$A:$G,2,0),4)," ",VLOOKUP(Table2!$G4,'mod1.fr'!$A:$G,7,0))</f>
        <v xml:space="preserve">0.0372 </v>
      </c>
      <c r="E4" s="28" t="str">
        <f>_xlfn.CONCAT(ROUND(VLOOKUP($H4,mod1L.fr!$A:$G,2,0),4)," ",VLOOKUP($H4,mod1L.fr!$A:$G,7,0))</f>
        <v xml:space="preserve">0.0733 </v>
      </c>
      <c r="G4" t="s">
        <v>120</v>
      </c>
      <c r="H4" t="s">
        <v>121</v>
      </c>
      <c r="J4">
        <f>(0.129-0.0366)/(SQRT(((1.1376^2)/15021)+((1.0373^2)/15021)))</f>
        <v>7.3558991108595295</v>
      </c>
    </row>
    <row r="5" spans="1:10" x14ac:dyDescent="0.25">
      <c r="A5" s="110"/>
      <c r="B5" s="29" t="str">
        <f>_xlfn.CONCAT("(",ROUND(VLOOKUP($G4,'mod1'!$A:$G,4,0),4),")")</f>
        <v>(0.0408)</v>
      </c>
      <c r="C5" s="29" t="str">
        <f>_xlfn.CONCAT("(",ROUND(VLOOKUP($H4,mod1L!$A:$G,4,0),4),")")</f>
        <v>(0.0379)</v>
      </c>
      <c r="D5" s="29" t="str">
        <f>_xlfn.CONCAT("(",ROUND(VLOOKUP($G4,'mod1.fr'!$A:$G,4,0),4),")")</f>
        <v>(0.0503)</v>
      </c>
      <c r="E5" s="29" t="str">
        <f>_xlfn.CONCAT("(",ROUND(VLOOKUP($H4,mod1L.fr!$A:$G,4,0),4),")")</f>
        <v>(0.047)</v>
      </c>
    </row>
    <row r="6" spans="1:10" x14ac:dyDescent="0.25">
      <c r="A6" s="109" t="s">
        <v>0</v>
      </c>
      <c r="B6" s="28" t="str">
        <f>_xlfn.CONCAT(ROUND(VLOOKUP($G6,'mod1'!$A:$G,2,0),4)," ",VLOOKUP(Table2!$G6,'mod1'!$A:$G,7,0))</f>
        <v>-0.1141 ***</v>
      </c>
      <c r="C6" s="28" t="str">
        <f>_xlfn.CONCAT(ROUND(VLOOKUP($H6,mod1L!$A:$G,2,0),4)," ",VLOOKUP($H6,mod1L!$A:$G,7,0))</f>
        <v>-0.1368 ***</v>
      </c>
      <c r="D6" s="28" t="str">
        <f>_xlfn.CONCAT(ROUND(VLOOKUP($G6,'mod1.fr'!$A:$G,2,0),4)," ",VLOOKUP(Table2!$G6,'mod1.fr'!$A:$G,7,0))</f>
        <v>-0.1779 ***</v>
      </c>
      <c r="E6" s="28" t="str">
        <f>_xlfn.CONCAT(ROUND(VLOOKUP($H6,mod1L.fr!$A:$G,2,0),4)," ",VLOOKUP($H6,mod1L.fr!$A:$G,7,0))</f>
        <v>-0.213 ***</v>
      </c>
      <c r="G6" t="s">
        <v>10</v>
      </c>
      <c r="H6" t="s">
        <v>13</v>
      </c>
      <c r="J6">
        <f>(0.1822-0.1398)/(SQRT(((0.0242^2)/15021)+((0.0242^2)/15228)))</f>
        <v>152.35820127655697</v>
      </c>
    </row>
    <row r="7" spans="1:10" x14ac:dyDescent="0.25">
      <c r="A7" s="110" t="s">
        <v>1</v>
      </c>
      <c r="B7" s="29" t="str">
        <f>_xlfn.CONCAT("(",ROUND(VLOOKUP($G6,'mod1'!$A:$G,4,0),4),")")</f>
        <v>(0.0153)</v>
      </c>
      <c r="C7" s="29" t="str">
        <f>_xlfn.CONCAT("(",ROUND(VLOOKUP($H6,mod1L!$A:$G,4,0),4),")")</f>
        <v>(0.0154)</v>
      </c>
      <c r="D7" s="29" t="str">
        <f>_xlfn.CONCAT("(",ROUND(VLOOKUP($G6,'mod1.fr'!$A:$G,4,0),4),")")</f>
        <v>(0.0187)</v>
      </c>
      <c r="E7" s="29" t="str">
        <f>_xlfn.CONCAT("(",ROUND(VLOOKUP($H6,mod1L.fr!$A:$G,4,0),4),")")</f>
        <v>(0.0187)</v>
      </c>
    </row>
    <row r="8" spans="1:10" x14ac:dyDescent="0.25">
      <c r="A8" s="109" t="s">
        <v>2</v>
      </c>
      <c r="B8" s="28" t="str">
        <f>_xlfn.CONCAT(ROUND(VLOOKUP($G8,'mod1'!$A:$G,2,0),4)," ",VLOOKUP(Table2!$G8,'mod1'!$A:$G,7,0))</f>
        <v>-0.1942 ***</v>
      </c>
      <c r="C8" s="28" t="str">
        <f>_xlfn.CONCAT(FIXED(VLOOKUP($H8,mod1L!$A:$G,2,0),4)," ",VLOOKUP($H8,mod1L!$A:$G,7,0))</f>
        <v>-0.2030 ***</v>
      </c>
      <c r="D8" s="28" t="str">
        <f>_xlfn.CONCAT(ROUND(VLOOKUP($G8,'mod1.fr'!$A:$G,2,0),4)," ",VLOOKUP(Table2!$G8,'mod1.fr'!$A:$G,7,0))</f>
        <v>-0.3118 ***</v>
      </c>
      <c r="E8" s="28" t="str">
        <f>_xlfn.CONCAT(ROUND(VLOOKUP($H8,mod1L.fr!$A:$G,2,0),4)," ",VLOOKUP($H8,mod1L.fr!$A:$G,7,0))</f>
        <v>-0.3282 ***</v>
      </c>
      <c r="G8" t="s">
        <v>12</v>
      </c>
      <c r="H8" t="s">
        <v>14</v>
      </c>
      <c r="J8">
        <f>(0.3043-0.2843)/(SQRT(((0.0278^2)/15021)+((0.0271^2)/15228)))</f>
        <v>63.347547956472681</v>
      </c>
    </row>
    <row r="9" spans="1:10" x14ac:dyDescent="0.25">
      <c r="A9" s="110"/>
      <c r="B9" s="29" t="str">
        <f>_xlfn.CONCAT("(",ROUND(VLOOKUP($G8,'mod1'!$A:$G,4,0),4),")")</f>
        <v>(0.0157)</v>
      </c>
      <c r="C9" s="29" t="str">
        <f>_xlfn.CONCAT("(",ROUND(VLOOKUP($H8,mod1L!$A:$G,4,0),4),")")</f>
        <v>(0.016)</v>
      </c>
      <c r="D9" s="29" t="str">
        <f>_xlfn.CONCAT("(",ROUND(VLOOKUP($G8,'mod1.fr'!$A:$G,4,0),4),")")</f>
        <v>(0.0215)</v>
      </c>
      <c r="E9" s="29" t="str">
        <f>_xlfn.CONCAT("(",ROUND(VLOOKUP($H8,mod1L.fr!$A:$G,4,0),4),")")</f>
        <v>(0.0217)</v>
      </c>
    </row>
    <row r="10" spans="1:10" ht="15.75" thickBot="1" x14ac:dyDescent="0.3">
      <c r="A10" s="30" t="s">
        <v>113</v>
      </c>
      <c r="B10" s="32"/>
      <c r="C10" s="32"/>
      <c r="D10" s="32">
        <f>ROUND('mod1.fr'!C7,4)</f>
        <v>0.46150000000000002</v>
      </c>
      <c r="E10" s="32">
        <f>ROUND(mod1L.fr!C7,4)</f>
        <v>0.46350000000000002</v>
      </c>
    </row>
    <row r="11" spans="1:10" x14ac:dyDescent="0.25">
      <c r="A11" s="11" t="s">
        <v>109</v>
      </c>
      <c r="B11" s="33">
        <v>15228</v>
      </c>
      <c r="C11" s="33">
        <v>15021</v>
      </c>
      <c r="D11" s="33">
        <v>15228</v>
      </c>
      <c r="E11" s="33">
        <v>15021</v>
      </c>
    </row>
    <row r="12" spans="1:10" x14ac:dyDescent="0.25">
      <c r="A12" s="11" t="s">
        <v>3</v>
      </c>
      <c r="B12" s="34">
        <v>262774.3</v>
      </c>
      <c r="C12" s="34">
        <v>258772.9</v>
      </c>
      <c r="D12" s="34">
        <v>261605.3</v>
      </c>
      <c r="E12" s="34">
        <v>257602.7</v>
      </c>
    </row>
    <row r="13" spans="1:10" x14ac:dyDescent="0.25">
      <c r="A13" s="11" t="s">
        <v>4</v>
      </c>
      <c r="B13" s="34">
        <v>262797.2</v>
      </c>
      <c r="C13" s="34">
        <v>258795.7</v>
      </c>
      <c r="D13" s="34">
        <v>274152.7</v>
      </c>
      <c r="E13" s="34">
        <v>270072.40000000002</v>
      </c>
    </row>
    <row r="14" spans="1:10" ht="15.75" thickBot="1" x14ac:dyDescent="0.3">
      <c r="A14" s="27" t="s">
        <v>110</v>
      </c>
      <c r="B14" s="35">
        <v>-13184.2</v>
      </c>
      <c r="C14" s="35">
        <v>-129383.4</v>
      </c>
      <c r="D14" s="36">
        <v>-129158.3</v>
      </c>
      <c r="E14" s="36">
        <v>-127164.3</v>
      </c>
    </row>
    <row r="15" spans="1:10" x14ac:dyDescent="0.25">
      <c r="A15" s="111" t="s">
        <v>609</v>
      </c>
      <c r="B15" s="111"/>
      <c r="C15" s="111"/>
      <c r="D15" s="111"/>
      <c r="E15" s="111"/>
    </row>
    <row r="16" spans="1:10" x14ac:dyDescent="0.25">
      <c r="A16" s="112"/>
      <c r="B16" s="112"/>
      <c r="C16" s="112"/>
      <c r="D16" s="112"/>
      <c r="E16" s="112"/>
    </row>
    <row r="17" spans="1:5" x14ac:dyDescent="0.25">
      <c r="A17" s="112"/>
      <c r="B17" s="112"/>
      <c r="C17" s="112"/>
      <c r="D17" s="112"/>
      <c r="E17" s="112"/>
    </row>
  </sheetData>
  <mergeCells count="6">
    <mergeCell ref="A6:A7"/>
    <mergeCell ref="A8:A9"/>
    <mergeCell ref="A4:A5"/>
    <mergeCell ref="A15:E17"/>
    <mergeCell ref="A1:E1"/>
    <mergeCell ref="A2:E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C97D5-46AB-4727-827C-31699C10B733}">
  <dimension ref="A1:N29"/>
  <sheetViews>
    <sheetView workbookViewId="0">
      <selection sqref="A1:A29"/>
    </sheetView>
  </sheetViews>
  <sheetFormatPr defaultRowHeight="15" x14ac:dyDescent="0.25"/>
  <cols>
    <col min="1" max="1" width="20.85546875" bestFit="1" customWidth="1"/>
    <col min="9" max="9" width="20.85546875" bestFit="1" customWidth="1"/>
  </cols>
  <sheetData>
    <row r="1" spans="1:14" x14ac:dyDescent="0.25">
      <c r="B1" t="s">
        <v>5</v>
      </c>
      <c r="C1" t="s">
        <v>6</v>
      </c>
      <c r="D1" t="s">
        <v>7</v>
      </c>
      <c r="E1" t="s">
        <v>8</v>
      </c>
      <c r="F1" t="s">
        <v>9</v>
      </c>
    </row>
    <row r="2" spans="1:14" x14ac:dyDescent="0.25">
      <c r="A2" t="s">
        <v>120</v>
      </c>
      <c r="B2" s="10">
        <v>-6.4180000000000001E-2</v>
      </c>
      <c r="C2" s="10">
        <v>0.93779999999999997</v>
      </c>
      <c r="D2" s="10">
        <v>4.1200000000000001E-2</v>
      </c>
      <c r="E2" s="10">
        <v>-1.5580000000000001</v>
      </c>
      <c r="F2">
        <v>0.119286</v>
      </c>
      <c r="J2" s="1"/>
      <c r="K2" s="1"/>
      <c r="L2" s="1"/>
      <c r="N2" s="1"/>
    </row>
    <row r="3" spans="1:14" x14ac:dyDescent="0.25">
      <c r="A3" t="s">
        <v>10</v>
      </c>
      <c r="B3" s="10">
        <v>-2.0480000000000002E-2</v>
      </c>
      <c r="C3" s="10">
        <v>0.97970000000000002</v>
      </c>
      <c r="D3" s="10">
        <v>1.6480000000000002E-2</v>
      </c>
      <c r="E3" s="10">
        <v>-1.2430000000000001</v>
      </c>
      <c r="F3" s="1">
        <v>0.213976</v>
      </c>
      <c r="J3" s="1"/>
      <c r="K3" s="1"/>
      <c r="L3" s="1"/>
      <c r="N3" s="1"/>
    </row>
    <row r="4" spans="1:14" x14ac:dyDescent="0.25">
      <c r="A4" t="s">
        <v>12</v>
      </c>
      <c r="B4" s="10">
        <v>-4.2810000000000001E-2</v>
      </c>
      <c r="C4" s="10">
        <v>0.95809999999999995</v>
      </c>
      <c r="D4" s="10">
        <v>1.8749999999999999E-2</v>
      </c>
      <c r="E4" s="10">
        <v>-2.2839999999999998</v>
      </c>
      <c r="F4">
        <v>2.2373000000000001E-2</v>
      </c>
      <c r="G4" t="s">
        <v>128</v>
      </c>
      <c r="J4" s="1"/>
      <c r="K4" s="1"/>
      <c r="L4" s="1"/>
      <c r="N4" s="1"/>
    </row>
    <row r="5" spans="1:14" x14ac:dyDescent="0.25">
      <c r="A5" t="s">
        <v>124</v>
      </c>
      <c r="B5" s="10">
        <v>6.9849999999999995E-2</v>
      </c>
      <c r="C5" s="10">
        <v>1.0720000000000001</v>
      </c>
      <c r="D5" s="10">
        <v>1.4069999999999999E-2</v>
      </c>
      <c r="E5" s="10">
        <v>4.9630000000000001</v>
      </c>
      <c r="F5" s="1">
        <v>6.9599999999999999E-7</v>
      </c>
      <c r="G5" t="s">
        <v>11</v>
      </c>
      <c r="J5" s="1"/>
      <c r="K5" s="1"/>
      <c r="L5" s="1"/>
      <c r="N5" s="1"/>
    </row>
    <row r="6" spans="1:14" x14ac:dyDescent="0.25">
      <c r="A6" t="s">
        <v>24</v>
      </c>
      <c r="B6" s="10">
        <v>1.1690000000000001E-2</v>
      </c>
      <c r="C6" s="10">
        <v>1.012</v>
      </c>
      <c r="D6" s="10">
        <v>1.8759999999999999E-2</v>
      </c>
      <c r="E6" s="10">
        <v>0.623</v>
      </c>
      <c r="F6" s="1">
        <v>0.53338700000000006</v>
      </c>
      <c r="J6" s="1"/>
      <c r="K6" s="1"/>
      <c r="L6" s="1"/>
      <c r="N6" s="1"/>
    </row>
    <row r="7" spans="1:14" x14ac:dyDescent="0.25">
      <c r="A7" t="s">
        <v>23</v>
      </c>
      <c r="B7" s="10">
        <v>-0.1275</v>
      </c>
      <c r="C7" s="10">
        <v>0.88029999999999997</v>
      </c>
      <c r="D7" s="10">
        <v>1.6809999999999999E-2</v>
      </c>
      <c r="E7" s="10">
        <v>-7.5839999999999996</v>
      </c>
      <c r="F7" s="1">
        <v>3.3500000000000002E-14</v>
      </c>
      <c r="G7" t="s">
        <v>11</v>
      </c>
      <c r="J7" s="1"/>
      <c r="K7" s="1"/>
      <c r="L7" s="1"/>
      <c r="N7" s="1"/>
    </row>
    <row r="8" spans="1:14" x14ac:dyDescent="0.25">
      <c r="A8" t="s">
        <v>25</v>
      </c>
      <c r="B8" s="10">
        <v>3.2009999999999997E-2</v>
      </c>
      <c r="C8" s="10">
        <v>1.0329999999999999</v>
      </c>
      <c r="D8" s="10">
        <v>2.0250000000000001E-2</v>
      </c>
      <c r="E8" s="10">
        <v>1.581</v>
      </c>
      <c r="F8">
        <v>0.113913</v>
      </c>
      <c r="J8" s="1"/>
      <c r="K8" s="1"/>
      <c r="L8" s="1"/>
      <c r="N8" s="1"/>
    </row>
    <row r="9" spans="1:14" x14ac:dyDescent="0.25">
      <c r="A9" t="s">
        <v>26</v>
      </c>
      <c r="B9" s="10">
        <v>-3.4680000000000002E-2</v>
      </c>
      <c r="C9" s="10">
        <v>0.96589999999999998</v>
      </c>
      <c r="D9" s="10">
        <v>3.0810000000000001E-2</v>
      </c>
      <c r="E9" s="10">
        <v>-1.1259999999999999</v>
      </c>
      <c r="F9">
        <v>0.26027600000000001</v>
      </c>
      <c r="J9" s="1"/>
      <c r="K9" s="1"/>
      <c r="L9" s="1"/>
      <c r="N9" s="1"/>
    </row>
    <row r="10" spans="1:14" x14ac:dyDescent="0.25">
      <c r="A10" t="s">
        <v>30</v>
      </c>
      <c r="B10" s="10">
        <v>9.5780000000000004E-2</v>
      </c>
      <c r="C10" s="10">
        <v>1.101</v>
      </c>
      <c r="D10" s="10">
        <v>1.9019999999999999E-2</v>
      </c>
      <c r="E10" s="10">
        <v>5.0359999999999996</v>
      </c>
      <c r="F10" s="1">
        <v>4.7599999999999997E-7</v>
      </c>
      <c r="G10" t="s">
        <v>11</v>
      </c>
      <c r="J10" s="1"/>
      <c r="K10" s="1"/>
      <c r="L10" s="1"/>
      <c r="N10" s="1"/>
    </row>
    <row r="11" spans="1:14" x14ac:dyDescent="0.25">
      <c r="A11" t="s">
        <v>27</v>
      </c>
      <c r="B11" s="10">
        <v>0.1023</v>
      </c>
      <c r="C11" s="10">
        <v>1.1080000000000001</v>
      </c>
      <c r="D11" s="10">
        <v>2.9510000000000002E-2</v>
      </c>
      <c r="E11" s="10">
        <v>3.4670000000000001</v>
      </c>
      <c r="F11" s="1">
        <v>5.2700000000000002E-4</v>
      </c>
      <c r="G11" t="s">
        <v>11</v>
      </c>
      <c r="J11" s="1"/>
      <c r="K11" s="1"/>
      <c r="L11" s="1"/>
      <c r="N11" s="1"/>
    </row>
    <row r="12" spans="1:14" x14ac:dyDescent="0.25">
      <c r="A12" t="s">
        <v>29</v>
      </c>
      <c r="B12" s="10">
        <v>7.1180000000000002E-3</v>
      </c>
      <c r="C12" s="10">
        <v>1.0069999999999999</v>
      </c>
      <c r="D12" s="10">
        <v>1.772E-2</v>
      </c>
      <c r="E12" s="10">
        <v>0.40200000000000002</v>
      </c>
      <c r="F12">
        <v>0.68798000000000004</v>
      </c>
      <c r="J12" s="1"/>
      <c r="K12" s="1"/>
      <c r="L12" s="1"/>
      <c r="N12" s="1"/>
    </row>
    <row r="13" spans="1:14" x14ac:dyDescent="0.25">
      <c r="A13" t="s">
        <v>28</v>
      </c>
      <c r="B13" s="10">
        <v>4.5850000000000002E-2</v>
      </c>
      <c r="C13" s="10">
        <v>1.0469999999999999</v>
      </c>
      <c r="D13" s="10">
        <v>4.5999999999999999E-2</v>
      </c>
      <c r="E13" s="10">
        <v>0.997</v>
      </c>
      <c r="F13">
        <v>0.31890299999999999</v>
      </c>
      <c r="J13" s="1"/>
      <c r="K13" s="1"/>
      <c r="L13" s="1"/>
      <c r="N13" s="1"/>
    </row>
    <row r="14" spans="1:14" x14ac:dyDescent="0.25">
      <c r="A14" t="s">
        <v>173</v>
      </c>
      <c r="B14" s="10">
        <v>-0.13730000000000001</v>
      </c>
      <c r="C14" s="10">
        <v>0.87170000000000003</v>
      </c>
      <c r="D14" s="10">
        <v>2.1180000000000001E-2</v>
      </c>
      <c r="E14" s="10">
        <v>-6.484</v>
      </c>
      <c r="F14" s="1">
        <v>8.9300000000000004E-11</v>
      </c>
      <c r="G14" t="s">
        <v>11</v>
      </c>
      <c r="J14" s="1"/>
      <c r="K14" s="1"/>
      <c r="L14" s="1"/>
      <c r="N14" s="1"/>
    </row>
    <row r="15" spans="1:14" x14ac:dyDescent="0.25">
      <c r="A15" t="s">
        <v>31</v>
      </c>
      <c r="B15" s="10">
        <v>-5.5879999999999999E-2</v>
      </c>
      <c r="C15" s="10">
        <v>0.94569999999999999</v>
      </c>
      <c r="D15" s="10">
        <v>2.8500000000000001E-3</v>
      </c>
      <c r="E15" s="10">
        <v>-19.606999999999999</v>
      </c>
      <c r="F15" t="s">
        <v>119</v>
      </c>
      <c r="G15" t="s">
        <v>11</v>
      </c>
      <c r="J15" s="1"/>
      <c r="K15" s="1"/>
      <c r="L15" s="1"/>
      <c r="N15" s="1"/>
    </row>
    <row r="16" spans="1:14" x14ac:dyDescent="0.25">
      <c r="A16" t="s">
        <v>32</v>
      </c>
      <c r="B16" s="10">
        <v>1.1270000000000001E-2</v>
      </c>
      <c r="C16" s="10">
        <v>1.0109999999999999</v>
      </c>
      <c r="D16" s="10">
        <v>1.018E-2</v>
      </c>
      <c r="E16" s="10">
        <v>1.107</v>
      </c>
      <c r="F16">
        <v>0.26823900000000001</v>
      </c>
      <c r="J16" s="1"/>
      <c r="K16" s="1"/>
      <c r="L16" s="1"/>
      <c r="N16" s="1"/>
    </row>
    <row r="17" spans="1:14" x14ac:dyDescent="0.25">
      <c r="A17" t="s">
        <v>33</v>
      </c>
      <c r="B17" s="10">
        <v>1.546E-2</v>
      </c>
      <c r="C17" s="10">
        <v>1.016</v>
      </c>
      <c r="D17" s="10">
        <v>2.617E-3</v>
      </c>
      <c r="E17" s="10">
        <v>5.9089999999999998</v>
      </c>
      <c r="F17" s="1">
        <v>3.4400000000000001E-9</v>
      </c>
      <c r="G17" t="s">
        <v>11</v>
      </c>
      <c r="J17" s="1"/>
      <c r="K17" s="1"/>
      <c r="L17" s="1"/>
      <c r="N17" s="1"/>
    </row>
    <row r="18" spans="1:14" x14ac:dyDescent="0.25">
      <c r="A18" t="s">
        <v>118</v>
      </c>
      <c r="B18" s="10">
        <v>-2.271E-3</v>
      </c>
      <c r="C18" s="10">
        <v>0.99770000000000003</v>
      </c>
      <c r="D18" s="10">
        <v>4.2189999999999997E-3</v>
      </c>
      <c r="E18" s="10">
        <v>-0.53800000000000003</v>
      </c>
      <c r="F18" s="1">
        <v>0.59042899999999998</v>
      </c>
      <c r="J18" s="1"/>
      <c r="K18" s="1"/>
      <c r="L18" s="1"/>
      <c r="N18" s="1"/>
    </row>
    <row r="19" spans="1:14" x14ac:dyDescent="0.25">
      <c r="A19" t="s">
        <v>34</v>
      </c>
      <c r="B19" s="10">
        <v>3.8379999999999998E-3</v>
      </c>
      <c r="C19" s="10">
        <v>1.004</v>
      </c>
      <c r="D19" s="10">
        <v>2.9559999999999998E-4</v>
      </c>
      <c r="E19" s="10">
        <v>12.981</v>
      </c>
      <c r="F19" s="1" t="s">
        <v>119</v>
      </c>
      <c r="G19" t="s">
        <v>11</v>
      </c>
      <c r="J19" s="1"/>
      <c r="K19" s="1"/>
      <c r="L19" s="1"/>
      <c r="N19" s="1"/>
    </row>
    <row r="20" spans="1:14" x14ac:dyDescent="0.25">
      <c r="A20" t="s">
        <v>35</v>
      </c>
      <c r="B20" s="10">
        <v>-9.7360000000000003E-4</v>
      </c>
      <c r="C20" s="10">
        <v>0.999</v>
      </c>
      <c r="D20" s="10">
        <v>1.114E-4</v>
      </c>
      <c r="E20" s="10">
        <v>-8.7420000000000009</v>
      </c>
      <c r="F20" s="1" t="s">
        <v>119</v>
      </c>
      <c r="G20" t="s">
        <v>11</v>
      </c>
      <c r="J20" s="1"/>
      <c r="K20" s="1"/>
      <c r="L20" s="1"/>
      <c r="N20" s="1"/>
    </row>
    <row r="21" spans="1:14" x14ac:dyDescent="0.25">
      <c r="A21" t="s">
        <v>36</v>
      </c>
      <c r="B21" s="10">
        <v>5.2070000000000003E-4</v>
      </c>
      <c r="C21" s="10">
        <v>1.0009999999999999</v>
      </c>
      <c r="D21" s="10">
        <v>6.0789999999999999E-5</v>
      </c>
      <c r="E21" s="10">
        <v>8.5649999999999995</v>
      </c>
      <c r="F21" s="1" t="s">
        <v>119</v>
      </c>
      <c r="G21" t="s">
        <v>11</v>
      </c>
      <c r="J21" s="1"/>
      <c r="K21" s="1"/>
      <c r="L21" s="1"/>
      <c r="N21" s="1"/>
    </row>
    <row r="22" spans="1:14" x14ac:dyDescent="0.25">
      <c r="A22" t="s">
        <v>37</v>
      </c>
      <c r="B22" s="10">
        <v>-4.1230000000000003E-2</v>
      </c>
      <c r="C22" s="10">
        <v>0.95960000000000001</v>
      </c>
      <c r="D22" s="10">
        <v>1.4500000000000001E-2</v>
      </c>
      <c r="E22" s="10">
        <v>-2.843</v>
      </c>
      <c r="F22">
        <v>4.4669999999999996E-3</v>
      </c>
      <c r="G22" t="s">
        <v>22</v>
      </c>
      <c r="J22" s="1"/>
      <c r="K22" s="1"/>
      <c r="L22" s="1"/>
      <c r="N22" s="1"/>
    </row>
    <row r="23" spans="1:14" x14ac:dyDescent="0.25">
      <c r="A23" t="s">
        <v>38</v>
      </c>
      <c r="B23" s="10">
        <v>-6.447E-2</v>
      </c>
      <c r="C23" s="10">
        <v>0.93759999999999999</v>
      </c>
      <c r="D23" s="10">
        <v>2.0750000000000001E-2</v>
      </c>
      <c r="E23" s="10">
        <v>-3.1070000000000002</v>
      </c>
      <c r="F23" s="1">
        <v>1.892E-3</v>
      </c>
      <c r="G23" t="s">
        <v>22</v>
      </c>
      <c r="J23" s="1"/>
      <c r="K23" s="1"/>
      <c r="L23" s="1"/>
      <c r="N23" s="1"/>
    </row>
    <row r="24" spans="1:14" x14ac:dyDescent="0.25">
      <c r="A24" t="s">
        <v>40</v>
      </c>
      <c r="B24" s="10">
        <v>-0.13350000000000001</v>
      </c>
      <c r="C24" s="10">
        <v>0.875</v>
      </c>
      <c r="D24" s="10">
        <v>2.181E-2</v>
      </c>
      <c r="E24" s="10">
        <v>-6.1239999999999997</v>
      </c>
      <c r="F24" s="1">
        <v>9.1400000000000005E-10</v>
      </c>
      <c r="G24" t="s">
        <v>11</v>
      </c>
      <c r="J24" s="1"/>
      <c r="K24" s="1"/>
      <c r="L24" s="1"/>
      <c r="N24" s="1"/>
    </row>
    <row r="25" spans="1:14" x14ac:dyDescent="0.25">
      <c r="A25" t="s">
        <v>41</v>
      </c>
      <c r="B25" s="10">
        <v>-3.4029999999999998E-2</v>
      </c>
      <c r="C25" s="10">
        <v>0.96650000000000003</v>
      </c>
      <c r="D25" s="10">
        <v>1.8239999999999999E-2</v>
      </c>
      <c r="E25" s="10">
        <v>-1.8660000000000001</v>
      </c>
      <c r="F25">
        <v>6.2040999999999999E-2</v>
      </c>
      <c r="G25" t="s">
        <v>42</v>
      </c>
      <c r="J25" s="1"/>
      <c r="N25" s="1"/>
    </row>
    <row r="26" spans="1:14" x14ac:dyDescent="0.25">
      <c r="A26" t="s">
        <v>39</v>
      </c>
      <c r="B26" s="1">
        <v>-5.2740000000000002E-2</v>
      </c>
      <c r="C26" s="1">
        <v>0.9486</v>
      </c>
      <c r="D26" s="1">
        <v>2.0559999999999998E-2</v>
      </c>
      <c r="E26">
        <v>-2.5649999999999999</v>
      </c>
      <c r="F26">
        <v>1.0329E-2</v>
      </c>
      <c r="G26" t="s">
        <v>128</v>
      </c>
    </row>
    <row r="27" spans="1:14" x14ac:dyDescent="0.25">
      <c r="A27" t="s">
        <v>503</v>
      </c>
      <c r="B27" s="1">
        <v>-2.6370000000000001E-2</v>
      </c>
      <c r="C27" s="1">
        <v>0.97399999999999998</v>
      </c>
      <c r="D27" s="1">
        <v>1.8489999999999999E-2</v>
      </c>
      <c r="E27">
        <v>-1.427</v>
      </c>
      <c r="F27">
        <v>0.15371799999999999</v>
      </c>
    </row>
    <row r="28" spans="1:14" x14ac:dyDescent="0.25">
      <c r="A28" t="s">
        <v>505</v>
      </c>
      <c r="B28" s="1">
        <v>-1.18E-2</v>
      </c>
      <c r="C28" s="1">
        <v>0.98829999999999996</v>
      </c>
      <c r="D28" s="1">
        <v>2.001E-2</v>
      </c>
      <c r="E28">
        <v>-0.59</v>
      </c>
      <c r="F28">
        <v>0.55548500000000001</v>
      </c>
    </row>
    <row r="29" spans="1:14" x14ac:dyDescent="0.25">
      <c r="A29" t="s">
        <v>504</v>
      </c>
      <c r="B29" s="1">
        <v>-9.1839999999999995E-3</v>
      </c>
      <c r="C29" s="1">
        <v>0.9909</v>
      </c>
      <c r="D29" s="1">
        <v>2.2259999999999999E-2</v>
      </c>
      <c r="E29">
        <v>-0.41199999999999998</v>
      </c>
      <c r="F29">
        <v>0.67997600000000002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8</vt:i4>
      </vt:variant>
    </vt:vector>
  </HeadingPairs>
  <TitlesOfParts>
    <vt:vector size="50" baseType="lpstr">
      <vt:lpstr>Full Sample by BMI Level</vt:lpstr>
      <vt:lpstr>Table 1</vt:lpstr>
      <vt:lpstr>Sheet2</vt:lpstr>
      <vt:lpstr>mod1</vt:lpstr>
      <vt:lpstr>mod1L</vt:lpstr>
      <vt:lpstr>mod1.fr</vt:lpstr>
      <vt:lpstr>mod1L.fr</vt:lpstr>
      <vt:lpstr>Table2</vt:lpstr>
      <vt:lpstr>mod2</vt:lpstr>
      <vt:lpstr>mod2.fr</vt:lpstr>
      <vt:lpstr>mod2L.fr</vt:lpstr>
      <vt:lpstr>mod3</vt:lpstr>
      <vt:lpstr>mod3.fr</vt:lpstr>
      <vt:lpstr>mod4</vt:lpstr>
      <vt:lpstr>mod4.fr</vt:lpstr>
      <vt:lpstr>Table3</vt:lpstr>
      <vt:lpstr>Interactions by Gender </vt:lpstr>
      <vt:lpstr>Table 4</vt:lpstr>
      <vt:lpstr>outB</vt:lpstr>
      <vt:lpstr>outBF</vt:lpstr>
      <vt:lpstr>outBM</vt:lpstr>
      <vt:lpstr>outW</vt:lpstr>
      <vt:lpstr>outWF</vt:lpstr>
      <vt:lpstr>outWM</vt:lpstr>
      <vt:lpstr>outH</vt:lpstr>
      <vt:lpstr>outHF</vt:lpstr>
      <vt:lpstr>outHM</vt:lpstr>
      <vt:lpstr>Table 5</vt:lpstr>
      <vt:lpstr>Table 5 alt</vt:lpstr>
      <vt:lpstr>logit.main</vt:lpstr>
      <vt:lpstr>logit.black</vt:lpstr>
      <vt:lpstr>logit.white</vt:lpstr>
      <vt:lpstr>logit.hispan</vt:lpstr>
      <vt:lpstr>Table 6</vt:lpstr>
      <vt:lpstr>Table 7</vt:lpstr>
      <vt:lpstr>logitme.main</vt:lpstr>
      <vt:lpstr>logitme.black</vt:lpstr>
      <vt:lpstr>logitme.white</vt:lpstr>
      <vt:lpstr>logitme.hispan</vt:lpstr>
      <vt:lpstr>Table 6 ME</vt:lpstr>
      <vt:lpstr>Table 7 ME</vt:lpstr>
      <vt:lpstr>Sheet3</vt:lpstr>
      <vt:lpstr>'Table 4'!Print_Area</vt:lpstr>
      <vt:lpstr>'Table 5'!Print_Area</vt:lpstr>
      <vt:lpstr>'Table 6'!Print_Area</vt:lpstr>
      <vt:lpstr>'Table 6 ME'!Print_Area</vt:lpstr>
      <vt:lpstr>'Table 7'!Print_Area</vt:lpstr>
      <vt:lpstr>'Table 7 ME'!Print_Area</vt:lpstr>
      <vt:lpstr>Table2!Print_Area</vt:lpstr>
      <vt:lpstr>Table3!Print_Area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and Cayce Groves</dc:creator>
  <cp:lastModifiedBy>Jeremy Groves</cp:lastModifiedBy>
  <cp:lastPrinted>2023-01-24T21:26:49Z</cp:lastPrinted>
  <dcterms:created xsi:type="dcterms:W3CDTF">2022-02-09T01:07:31Z</dcterms:created>
  <dcterms:modified xsi:type="dcterms:W3CDTF">2023-04-04T21:58:18Z</dcterms:modified>
</cp:coreProperties>
</file>