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FE5F6449-055B-4BBB-877C-46C69F4344E6}" xr6:coauthVersionLast="47" xr6:coauthVersionMax="47" xr10:uidLastSave="{00000000-0000-0000-0000-000000000000}"/>
  <bookViews>
    <workbookView xWindow="-120" yWindow="-120" windowWidth="29040" windowHeight="15840" firstSheet="20" activeTab="26" xr2:uid="{2117FDC6-2EA3-4270-B58E-054E1375CB25}"/>
  </bookViews>
  <sheets>
    <sheet name="Full Sample by BMI Level" sheetId="39" r:id="rId1"/>
    <sheet name="Table 1" sheetId="40" r:id="rId2"/>
    <sheet name="mod1" sheetId="2" r:id="rId3"/>
    <sheet name="mod1L" sheetId="3" r:id="rId4"/>
    <sheet name="mod1.fr" sheetId="4" r:id="rId5"/>
    <sheet name="mod1L.fr" sheetId="5" r:id="rId6"/>
    <sheet name="Table2" sheetId="1" r:id="rId7"/>
    <sheet name="mod2" sheetId="6" r:id="rId8"/>
    <sheet name="mod2.fr" sheetId="7" r:id="rId9"/>
    <sheet name="mod2L.fr" sheetId="18" state="hidden" r:id="rId10"/>
    <sheet name="mod3.fr" sheetId="9" r:id="rId11"/>
    <sheet name="mod4.fr" sheetId="11" r:id="rId12"/>
    <sheet name="Table3" sheetId="12" r:id="rId13"/>
    <sheet name="Interactions by Gender " sheetId="16" r:id="rId14"/>
    <sheet name="Table 4" sheetId="17" r:id="rId15"/>
    <sheet name="outB" sheetId="21" r:id="rId16"/>
    <sheet name="outBF" sheetId="22" r:id="rId17"/>
    <sheet name="outBM" sheetId="23" r:id="rId18"/>
    <sheet name="outW" sheetId="24" r:id="rId19"/>
    <sheet name="outWF" sheetId="25" r:id="rId20"/>
    <sheet name="outWM" sheetId="26" r:id="rId21"/>
    <sheet name="outH" sheetId="27" r:id="rId22"/>
    <sheet name="outHF" sheetId="28" r:id="rId23"/>
    <sheet name="outHM" sheetId="29" r:id="rId24"/>
    <sheet name="Table 5" sheetId="30" r:id="rId25"/>
    <sheet name="Table 5 alt" sheetId="48" r:id="rId26"/>
    <sheet name="logitme.main" sheetId="42" r:id="rId27"/>
    <sheet name="logitme.black" sheetId="43" r:id="rId28"/>
    <sheet name="logitme.white" sheetId="44" r:id="rId29"/>
    <sheet name="logitme.hispan" sheetId="45" r:id="rId30"/>
    <sheet name="Table 6 ME" sheetId="46" r:id="rId31"/>
    <sheet name="Table 7 ME" sheetId="47" r:id="rId32"/>
    <sheet name="Sheet3" sheetId="49" r:id="rId33"/>
  </sheets>
  <definedNames>
    <definedName name="_xlnm.Print_Area" localSheetId="14">'Table 4'!$B$3:$F$86</definedName>
    <definedName name="_xlnm.Print_Area" localSheetId="24">'Table 5'!$B$1:$K$67</definedName>
    <definedName name="_xlnm.Print_Area" localSheetId="30">'Table 6 ME'!$B$1:$F$72</definedName>
    <definedName name="_xlnm.Print_Area" localSheetId="31">'Table 7 ME'!$B$1:$K$68</definedName>
    <definedName name="_xlnm.Print_Area" localSheetId="6">Table2!$A$3:$E$15</definedName>
    <definedName name="_xlnm.Print_Area" localSheetId="12">Table3!$B$2:$F$76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7" l="1"/>
  <c r="L6" i="49" l="1"/>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L5" i="49"/>
  <c r="M5" i="49"/>
  <c r="D85" i="17"/>
  <c r="E85" i="17"/>
  <c r="F85" i="17"/>
  <c r="C85" i="17"/>
  <c r="D82" i="17"/>
  <c r="E82" i="17"/>
  <c r="F82" i="17"/>
  <c r="C82" i="17"/>
  <c r="F76" i="12"/>
  <c r="F75" i="12"/>
  <c r="F74" i="12"/>
  <c r="E76" i="12"/>
  <c r="E75" i="12"/>
  <c r="E74" i="12"/>
  <c r="D76" i="12"/>
  <c r="D75" i="12"/>
  <c r="D74" i="12"/>
  <c r="C75" i="12"/>
  <c r="C74" i="12"/>
  <c r="E13" i="1"/>
  <c r="E12" i="1"/>
  <c r="E11" i="1"/>
  <c r="D13" i="1"/>
  <c r="D12" i="1"/>
  <c r="D11" i="1"/>
  <c r="C11" i="1"/>
  <c r="B11" i="1"/>
  <c r="C13" i="1"/>
  <c r="C12" i="1"/>
  <c r="B13" i="1"/>
  <c r="B12" i="1"/>
  <c r="E14" i="1"/>
  <c r="D14" i="1"/>
  <c r="C14" i="1"/>
  <c r="B14" i="1"/>
  <c r="H21" i="48"/>
  <c r="H19" i="48"/>
  <c r="H17" i="48"/>
  <c r="H15" i="48"/>
  <c r="H13" i="48"/>
  <c r="H5" i="48"/>
  <c r="H7" i="48"/>
  <c r="H9" i="48"/>
  <c r="H11" i="48"/>
  <c r="F86" i="17"/>
  <c r="E86" i="17"/>
  <c r="D86" i="17"/>
  <c r="C86" i="17"/>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I16" i="49" s="1"/>
  <c r="F13" i="48"/>
  <c r="K14" i="49" s="1"/>
  <c r="E13" i="48"/>
  <c r="J14" i="49" s="1"/>
  <c r="D13" i="48"/>
  <c r="I14" i="49" s="1"/>
  <c r="F11" i="48"/>
  <c r="K12" i="49" s="1"/>
  <c r="E11" i="48"/>
  <c r="J12" i="49" s="1"/>
  <c r="D11" i="48"/>
  <c r="I12" i="49" s="1"/>
  <c r="F9" i="48"/>
  <c r="K10" i="49" s="1"/>
  <c r="E9" i="48"/>
  <c r="J10" i="49" s="1"/>
  <c r="D9" i="48"/>
  <c r="I10" i="49" s="1"/>
  <c r="F7" i="48"/>
  <c r="K8" i="49" s="1"/>
  <c r="E7" i="48"/>
  <c r="J8" i="49" s="1"/>
  <c r="D7" i="48"/>
  <c r="I8" i="49" s="1"/>
  <c r="F5" i="48"/>
  <c r="K6" i="49" s="1"/>
  <c r="E5" i="48"/>
  <c r="J6" i="49" s="1"/>
  <c r="D5" i="48"/>
  <c r="I6" i="49" s="1"/>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81" i="16"/>
  <c r="P5" i="16"/>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F18" i="12"/>
  <c r="C18" i="12"/>
  <c r="F17" i="12"/>
  <c r="E17" i="12"/>
  <c r="D17" i="12"/>
  <c r="C17"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C6" i="12"/>
  <c r="C4" i="12"/>
  <c r="G2" i="11"/>
  <c r="G3" i="11"/>
  <c r="F8" i="12" s="1"/>
  <c r="G4" i="11"/>
  <c r="F10" i="12" s="1"/>
  <c r="G5" i="11"/>
  <c r="G6" i="11"/>
  <c r="F16" i="12" s="1"/>
  <c r="G7" i="11"/>
  <c r="G8" i="11"/>
  <c r="G9" i="11"/>
  <c r="G10" i="11"/>
  <c r="G11" i="11"/>
  <c r="G12" i="11"/>
  <c r="G13" i="11"/>
  <c r="G14" i="11"/>
  <c r="G15" i="11"/>
  <c r="G16" i="11"/>
  <c r="F26" i="12" s="1"/>
  <c r="G17" i="11"/>
  <c r="G18" i="11"/>
  <c r="G19" i="11"/>
  <c r="F40" i="12" s="1"/>
  <c r="G20" i="11"/>
  <c r="F42" i="12" s="1"/>
  <c r="G21" i="11"/>
  <c r="G22" i="11"/>
  <c r="F46" i="12" s="1"/>
  <c r="G23" i="11"/>
  <c r="G24" i="11"/>
  <c r="G25" i="11"/>
  <c r="G26" i="11"/>
  <c r="G27" i="11"/>
  <c r="G28" i="11"/>
  <c r="G29" i="11"/>
  <c r="G30" i="11"/>
  <c r="G31" i="11"/>
  <c r="G32" i="11"/>
  <c r="F64" i="12" s="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1" i="11"/>
  <c r="F4" i="12" s="1"/>
  <c r="G2" i="9"/>
  <c r="E6" i="12" s="1"/>
  <c r="G3" i="9"/>
  <c r="G4" i="9"/>
  <c r="G5" i="9"/>
  <c r="G6" i="9"/>
  <c r="G7" i="9"/>
  <c r="E16" i="12" s="1"/>
  <c r="G8" i="9"/>
  <c r="E22" i="12" s="1"/>
  <c r="G9" i="9"/>
  <c r="G10" i="9"/>
  <c r="E34" i="12" s="1"/>
  <c r="G11" i="9"/>
  <c r="E30" i="12" s="1"/>
  <c r="G12" i="9"/>
  <c r="G13" i="9"/>
  <c r="E14" i="12" s="1"/>
  <c r="G14" i="9"/>
  <c r="E12" i="12" s="1"/>
  <c r="G15" i="9"/>
  <c r="G16" i="9"/>
  <c r="G17" i="9"/>
  <c r="G18" i="9"/>
  <c r="E38" i="12" s="1"/>
  <c r="G19" i="9"/>
  <c r="G20" i="9"/>
  <c r="G21" i="9"/>
  <c r="G22" i="9"/>
  <c r="G23" i="9"/>
  <c r="G24" i="9"/>
  <c r="E52" i="12" s="1"/>
  <c r="G25" i="9"/>
  <c r="G26" i="9"/>
  <c r="E54" i="12" s="1"/>
  <c r="G27" i="9"/>
  <c r="E56" i="12" s="1"/>
  <c r="G28" i="9"/>
  <c r="G29" i="9"/>
  <c r="E58" i="12" s="1"/>
  <c r="G30" i="9"/>
  <c r="E66" i="12" s="1"/>
  <c r="G31" i="9"/>
  <c r="G32" i="9"/>
  <c r="G33" i="9"/>
  <c r="E60" i="12" s="1"/>
  <c r="G1" i="9"/>
  <c r="E4" i="12" s="1"/>
  <c r="J4" i="1"/>
  <c r="T4" i="42"/>
  <c r="P4" i="16"/>
  <c r="D6" i="17" s="1"/>
  <c r="Q4" i="16"/>
  <c r="F6" i="17" s="1"/>
  <c r="R4" i="16"/>
  <c r="C6" i="17" s="1"/>
  <c r="S4" i="16"/>
  <c r="Q5" i="16"/>
  <c r="R5" i="16"/>
  <c r="S5" i="16"/>
  <c r="P6" i="16"/>
  <c r="D18" i="17" s="1"/>
  <c r="Q6" i="16"/>
  <c r="R6" i="16"/>
  <c r="S6" i="16"/>
  <c r="P7" i="16"/>
  <c r="Q7" i="16"/>
  <c r="R7" i="16"/>
  <c r="C10" i="17" s="1"/>
  <c r="S7" i="16"/>
  <c r="E10" i="17" s="1"/>
  <c r="P8" i="16"/>
  <c r="D30" i="17" s="1"/>
  <c r="Q8" i="16"/>
  <c r="F30" i="17" s="1"/>
  <c r="R8" i="16"/>
  <c r="C30" i="17" s="1"/>
  <c r="S8" i="16"/>
  <c r="E30" i="17" s="1"/>
  <c r="P9" i="16"/>
  <c r="Q9" i="16"/>
  <c r="R9" i="16"/>
  <c r="S9" i="16"/>
  <c r="P10" i="16"/>
  <c r="D42" i="17" s="1"/>
  <c r="Q10" i="16"/>
  <c r="R10" i="16"/>
  <c r="S10" i="16"/>
  <c r="P11" i="16"/>
  <c r="Q11" i="16"/>
  <c r="F44" i="17" s="1"/>
  <c r="R11" i="16"/>
  <c r="C44" i="17" s="1"/>
  <c r="S11" i="16"/>
  <c r="E44" i="17" s="1"/>
  <c r="P12" i="16"/>
  <c r="D40" i="17" s="1"/>
  <c r="Q12" i="16"/>
  <c r="F40" i="17" s="1"/>
  <c r="R12" i="16"/>
  <c r="C40" i="17" s="1"/>
  <c r="S12" i="16"/>
  <c r="E40" i="17" s="1"/>
  <c r="P13" i="16"/>
  <c r="Q13" i="16"/>
  <c r="R13" i="16"/>
  <c r="S13" i="16"/>
  <c r="P14" i="16"/>
  <c r="D28" i="17" s="1"/>
  <c r="Q14" i="16"/>
  <c r="R14" i="16"/>
  <c r="S14" i="16"/>
  <c r="P15" i="16"/>
  <c r="Q15" i="16"/>
  <c r="R15" i="16"/>
  <c r="C26" i="17" s="1"/>
  <c r="S15" i="16"/>
  <c r="E26" i="17" s="1"/>
  <c r="P16" i="16"/>
  <c r="D34" i="17" s="1"/>
  <c r="Q16" i="16"/>
  <c r="F34" i="17" s="1"/>
  <c r="R16" i="16"/>
  <c r="C34" i="17" s="1"/>
  <c r="S16" i="16"/>
  <c r="E34" i="17" s="1"/>
  <c r="P17" i="16"/>
  <c r="Q17" i="16"/>
  <c r="R17" i="16"/>
  <c r="S17" i="16"/>
  <c r="P18" i="16"/>
  <c r="D38" i="17" s="1"/>
  <c r="Q18" i="16"/>
  <c r="R18" i="16"/>
  <c r="S18" i="16"/>
  <c r="P19" i="16"/>
  <c r="Q19" i="16"/>
  <c r="F48" i="17" s="1"/>
  <c r="R19" i="16"/>
  <c r="C48" i="17" s="1"/>
  <c r="S19" i="16"/>
  <c r="E48" i="17" s="1"/>
  <c r="P20" i="16"/>
  <c r="D50" i="17" s="1"/>
  <c r="Q20" i="16"/>
  <c r="F50" i="17" s="1"/>
  <c r="R20" i="16"/>
  <c r="C50" i="17" s="1"/>
  <c r="S20" i="16"/>
  <c r="E50" i="17" s="1"/>
  <c r="P21" i="16"/>
  <c r="Q21" i="16"/>
  <c r="R21" i="16"/>
  <c r="S21" i="16"/>
  <c r="P22" i="16"/>
  <c r="D54" i="17" s="1"/>
  <c r="Q22" i="16"/>
  <c r="R22" i="16"/>
  <c r="S22" i="16"/>
  <c r="P23" i="16"/>
  <c r="Q23" i="16"/>
  <c r="F56" i="17" s="1"/>
  <c r="R23" i="16"/>
  <c r="C56" i="17" s="1"/>
  <c r="S23" i="16"/>
  <c r="E56" i="17" s="1"/>
  <c r="P24" i="16"/>
  <c r="D60" i="17" s="1"/>
  <c r="Q24" i="16"/>
  <c r="F60" i="17" s="1"/>
  <c r="R24" i="16"/>
  <c r="C60" i="17" s="1"/>
  <c r="S24" i="16"/>
  <c r="P25" i="16"/>
  <c r="Q25" i="16"/>
  <c r="R25" i="16"/>
  <c r="S25" i="16"/>
  <c r="P26" i="16"/>
  <c r="D58" i="17" s="1"/>
  <c r="Q26" i="16"/>
  <c r="R26" i="16"/>
  <c r="S26" i="16"/>
  <c r="P27" i="16"/>
  <c r="Q27" i="16"/>
  <c r="R27" i="16"/>
  <c r="C64" i="17" s="1"/>
  <c r="S27" i="16"/>
  <c r="E64" i="17" s="1"/>
  <c r="P28" i="16"/>
  <c r="D66" i="17" s="1"/>
  <c r="Q28" i="16"/>
  <c r="F66" i="17" s="1"/>
  <c r="R28" i="16"/>
  <c r="C66" i="17" s="1"/>
  <c r="S28" i="16"/>
  <c r="E66" i="17" s="1"/>
  <c r="P29" i="16"/>
  <c r="Q29" i="16"/>
  <c r="R29" i="16"/>
  <c r="S29" i="16"/>
  <c r="P30" i="16"/>
  <c r="D68" i="17" s="1"/>
  <c r="Q30" i="16"/>
  <c r="R30" i="16"/>
  <c r="S30" i="16"/>
  <c r="P31" i="16"/>
  <c r="Q31" i="16"/>
  <c r="F76" i="17" s="1"/>
  <c r="R31" i="16"/>
  <c r="C76" i="17" s="1"/>
  <c r="S31" i="16"/>
  <c r="E76" i="17" s="1"/>
  <c r="P32" i="16"/>
  <c r="D72" i="17" s="1"/>
  <c r="Q32" i="16"/>
  <c r="F72" i="17" s="1"/>
  <c r="R32" i="16"/>
  <c r="C72" i="17" s="1"/>
  <c r="S32" i="16"/>
  <c r="E72" i="17" s="1"/>
  <c r="P33" i="16"/>
  <c r="Q33" i="16"/>
  <c r="R33" i="16"/>
  <c r="S33" i="16"/>
  <c r="P34" i="16"/>
  <c r="D70" i="17" s="1"/>
  <c r="Q34" i="16"/>
  <c r="R34" i="16"/>
  <c r="S34" i="16"/>
  <c r="P35" i="16"/>
  <c r="Q35" i="16"/>
  <c r="F80" i="17" s="1"/>
  <c r="R35" i="16"/>
  <c r="C80" i="17" s="1"/>
  <c r="S35" i="16"/>
  <c r="E80" i="17" s="1"/>
  <c r="P36" i="16"/>
  <c r="D80" i="17" s="1"/>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D20" i="17" s="1"/>
  <c r="Q74" i="16"/>
  <c r="R74" i="16"/>
  <c r="S74" i="16"/>
  <c r="P75" i="16"/>
  <c r="Q75" i="16"/>
  <c r="R75" i="16"/>
  <c r="S75" i="16"/>
  <c r="P76" i="16"/>
  <c r="D22" i="17" s="1"/>
  <c r="Q76" i="16"/>
  <c r="R76" i="16"/>
  <c r="S76" i="16"/>
  <c r="P77" i="16"/>
  <c r="Q77" i="16"/>
  <c r="R77" i="16"/>
  <c r="S77" i="16"/>
  <c r="P78" i="16"/>
  <c r="D14" i="17" s="1"/>
  <c r="Q78" i="16"/>
  <c r="R78" i="16"/>
  <c r="S78" i="16"/>
  <c r="P79" i="16"/>
  <c r="Q79" i="16"/>
  <c r="F16" i="17" s="1"/>
  <c r="R79" i="16"/>
  <c r="S79" i="16"/>
  <c r="P80" i="16"/>
  <c r="D12" i="17" s="1"/>
  <c r="Q80" i="16"/>
  <c r="F12" i="17" s="1"/>
  <c r="R80" i="16"/>
  <c r="S80" i="16"/>
  <c r="Q81" i="16"/>
  <c r="R81" i="16"/>
  <c r="S81" i="16"/>
  <c r="P82" i="16"/>
  <c r="Q82" i="16"/>
  <c r="R82" i="16"/>
  <c r="S82" i="16"/>
  <c r="S3" i="16"/>
  <c r="R3" i="16"/>
  <c r="Q3" i="16"/>
  <c r="F4" i="17" s="1"/>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I63"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F15" i="49" s="1"/>
  <c r="P16" i="49" s="1"/>
  <c r="G8" i="47"/>
  <c r="F13" i="49" s="1"/>
  <c r="P14" i="49" s="1"/>
  <c r="F8" i="47"/>
  <c r="F11" i="49" s="1"/>
  <c r="P12" i="49" s="1"/>
  <c r="H6" i="47"/>
  <c r="E15" i="49" s="1"/>
  <c r="O16" i="49" s="1"/>
  <c r="G6" i="47"/>
  <c r="E13" i="49" s="1"/>
  <c r="O14" i="49" s="1"/>
  <c r="F6" i="47"/>
  <c r="E11" i="49" s="1"/>
  <c r="O12" i="49" s="1"/>
  <c r="F4" i="47"/>
  <c r="D11" i="49" s="1"/>
  <c r="N12" i="49" s="1"/>
  <c r="G4" i="47"/>
  <c r="D13" i="49" s="1"/>
  <c r="N14" i="49" s="1"/>
  <c r="H4" i="47"/>
  <c r="D15" i="49" s="1"/>
  <c r="N16" i="49" s="1"/>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F21" i="49" s="1"/>
  <c r="P22" i="49" s="1"/>
  <c r="J8" i="47"/>
  <c r="F19" i="49" s="1"/>
  <c r="P20" i="49" s="1"/>
  <c r="I8" i="47"/>
  <c r="F17" i="49" s="1"/>
  <c r="P18" i="49" s="1"/>
  <c r="K6" i="47"/>
  <c r="E21" i="49" s="1"/>
  <c r="O22" i="49" s="1"/>
  <c r="J6" i="47"/>
  <c r="E19" i="49" s="1"/>
  <c r="O20" i="49" s="1"/>
  <c r="I6" i="47"/>
  <c r="E17" i="49" s="1"/>
  <c r="O18" i="49" s="1"/>
  <c r="K4" i="47"/>
  <c r="D21" i="49" s="1"/>
  <c r="N22" i="49" s="1"/>
  <c r="J4" i="47"/>
  <c r="D19" i="49" s="1"/>
  <c r="N20" i="49" s="1"/>
  <c r="I4" i="47"/>
  <c r="D17" i="49" s="1"/>
  <c r="N18" i="49" s="1"/>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F9" i="49" s="1"/>
  <c r="P10" i="49" s="1"/>
  <c r="D8" i="47"/>
  <c r="F7" i="49" s="1"/>
  <c r="P8" i="49" s="1"/>
  <c r="C8" i="47"/>
  <c r="F5" i="49" s="1"/>
  <c r="P6" i="49" s="1"/>
  <c r="E6" i="47"/>
  <c r="E9" i="49" s="1"/>
  <c r="O10" i="49" s="1"/>
  <c r="D6" i="47"/>
  <c r="E7" i="49" s="1"/>
  <c r="O8" i="49" s="1"/>
  <c r="C6" i="47"/>
  <c r="E5" i="49" s="1"/>
  <c r="O6" i="49" s="1"/>
  <c r="E4" i="47"/>
  <c r="D9" i="49" s="1"/>
  <c r="N10" i="49" s="1"/>
  <c r="D4" i="47"/>
  <c r="D7" i="49" s="1"/>
  <c r="N8" i="49" s="1"/>
  <c r="C4" i="47"/>
  <c r="D5" i="49" s="1"/>
  <c r="N6" i="49" s="1"/>
  <c r="T3" i="44"/>
  <c r="C3" i="47" s="1"/>
  <c r="D4" i="49" s="1"/>
  <c r="N5" i="49" s="1"/>
  <c r="T4" i="44"/>
  <c r="C5" i="47" s="1"/>
  <c r="E4" i="49" s="1"/>
  <c r="O5" i="49" s="1"/>
  <c r="T5" i="44"/>
  <c r="C7" i="47" s="1"/>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C17" i="47" s="1"/>
  <c r="T21" i="44"/>
  <c r="T22" i="44"/>
  <c r="T23" i="44"/>
  <c r="T24" i="44"/>
  <c r="C35" i="47" s="1"/>
  <c r="T25" i="44"/>
  <c r="C37" i="47" s="1"/>
  <c r="T26" i="44"/>
  <c r="T27" i="44"/>
  <c r="T28" i="44"/>
  <c r="T29" i="44"/>
  <c r="C45" i="47" s="1"/>
  <c r="T30" i="44"/>
  <c r="T31" i="44"/>
  <c r="C59" i="47" s="1"/>
  <c r="T32" i="44"/>
  <c r="T33" i="44"/>
  <c r="C57" i="47" s="1"/>
  <c r="T34" i="44"/>
  <c r="C53" i="47" s="1"/>
  <c r="T35" i="44"/>
  <c r="T36" i="44"/>
  <c r="C51" i="47" s="1"/>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T37" i="45"/>
  <c r="W36" i="45"/>
  <c r="V36" i="45"/>
  <c r="U36" i="45"/>
  <c r="T36" i="45"/>
  <c r="W35" i="45"/>
  <c r="V35" i="45"/>
  <c r="U35" i="45"/>
  <c r="T35" i="45"/>
  <c r="W34" i="45"/>
  <c r="V34" i="45"/>
  <c r="U34" i="45"/>
  <c r="T34" i="45"/>
  <c r="W33" i="45"/>
  <c r="V33" i="45"/>
  <c r="U33" i="45"/>
  <c r="T33" i="45"/>
  <c r="W32" i="45"/>
  <c r="V32" i="45"/>
  <c r="U32" i="45"/>
  <c r="T32" i="45"/>
  <c r="W31" i="45"/>
  <c r="V31" i="45"/>
  <c r="U31" i="45"/>
  <c r="T31" i="45"/>
  <c r="W30" i="45"/>
  <c r="V30" i="45"/>
  <c r="K47" i="47" s="1"/>
  <c r="U30" i="45"/>
  <c r="T30" i="45"/>
  <c r="W29" i="45"/>
  <c r="V29" i="45"/>
  <c r="U29" i="45"/>
  <c r="T29" i="45"/>
  <c r="W28" i="45"/>
  <c r="V28" i="45"/>
  <c r="U28" i="45"/>
  <c r="T28" i="45"/>
  <c r="W27" i="45"/>
  <c r="V27" i="45"/>
  <c r="U27" i="45"/>
  <c r="T27" i="45"/>
  <c r="W26" i="45"/>
  <c r="V26" i="45"/>
  <c r="U26" i="45"/>
  <c r="T26" i="45"/>
  <c r="I41" i="47" s="1"/>
  <c r="W25" i="45"/>
  <c r="V25" i="45"/>
  <c r="U25" i="45"/>
  <c r="T25" i="45"/>
  <c r="W24" i="45"/>
  <c r="V24" i="45"/>
  <c r="U24" i="45"/>
  <c r="T24" i="45"/>
  <c r="W23" i="45"/>
  <c r="V23" i="45"/>
  <c r="U23" i="45"/>
  <c r="T23" i="45"/>
  <c r="W22" i="45"/>
  <c r="V22" i="45"/>
  <c r="K31" i="47" s="1"/>
  <c r="U22" i="45"/>
  <c r="T22" i="45"/>
  <c r="W21" i="45"/>
  <c r="V21" i="45"/>
  <c r="U21" i="45"/>
  <c r="T21" i="45"/>
  <c r="W20" i="45"/>
  <c r="V20" i="45"/>
  <c r="U20" i="45"/>
  <c r="T20" i="45"/>
  <c r="W19" i="45"/>
  <c r="V19" i="45"/>
  <c r="U19" i="45"/>
  <c r="J31" i="47" s="1"/>
  <c r="T19" i="45"/>
  <c r="I31" i="47" s="1"/>
  <c r="W18" i="45"/>
  <c r="V18" i="45"/>
  <c r="K13" i="47" s="1"/>
  <c r="U18" i="45"/>
  <c r="T18" i="45"/>
  <c r="I13" i="47" s="1"/>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K7" i="47" s="1"/>
  <c r="F20" i="49" s="1"/>
  <c r="P21" i="49" s="1"/>
  <c r="U5" i="45"/>
  <c r="J7" i="47" s="1"/>
  <c r="F18" i="49" s="1"/>
  <c r="P19" i="49" s="1"/>
  <c r="T5" i="45"/>
  <c r="I7" i="47" s="1"/>
  <c r="F16" i="49" s="1"/>
  <c r="P17" i="49" s="1"/>
  <c r="W4" i="45"/>
  <c r="V4" i="45"/>
  <c r="K5" i="47" s="1"/>
  <c r="E20" i="49" s="1"/>
  <c r="O21" i="49" s="1"/>
  <c r="U4" i="45"/>
  <c r="J5" i="47" s="1"/>
  <c r="E18" i="49" s="1"/>
  <c r="O19" i="49" s="1"/>
  <c r="T4" i="45"/>
  <c r="I5" i="47" s="1"/>
  <c r="E16" i="49" s="1"/>
  <c r="O17" i="49" s="1"/>
  <c r="W3" i="45"/>
  <c r="V3" i="45"/>
  <c r="K3" i="47" s="1"/>
  <c r="D20" i="49" s="1"/>
  <c r="N21" i="49" s="1"/>
  <c r="U3" i="45"/>
  <c r="J3" i="47" s="1"/>
  <c r="D18" i="49" s="1"/>
  <c r="N19" i="49" s="1"/>
  <c r="T3" i="45"/>
  <c r="I3" i="47" s="1"/>
  <c r="D16" i="49" s="1"/>
  <c r="N17" i="49"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W36" i="44"/>
  <c r="V36" i="44"/>
  <c r="U36" i="44"/>
  <c r="D51" i="47" s="1"/>
  <c r="W35" i="44"/>
  <c r="V35" i="44"/>
  <c r="U35" i="44"/>
  <c r="W34" i="44"/>
  <c r="V34" i="44"/>
  <c r="U34" i="44"/>
  <c r="D53" i="47" s="1"/>
  <c r="W33" i="44"/>
  <c r="V33" i="44"/>
  <c r="E57" i="47" s="1"/>
  <c r="U33" i="44"/>
  <c r="W32" i="44"/>
  <c r="V32" i="44"/>
  <c r="U32" i="44"/>
  <c r="W31" i="44"/>
  <c r="V31" i="44"/>
  <c r="U31" i="44"/>
  <c r="W30" i="44"/>
  <c r="V30" i="44"/>
  <c r="U30" i="44"/>
  <c r="W29" i="44"/>
  <c r="V29" i="44"/>
  <c r="U29" i="44"/>
  <c r="D49" i="47" s="1"/>
  <c r="W28" i="44"/>
  <c r="V28" i="44"/>
  <c r="U28" i="44"/>
  <c r="D39" i="47" s="1"/>
  <c r="W27" i="44"/>
  <c r="V27" i="44"/>
  <c r="U27" i="44"/>
  <c r="W26" i="44"/>
  <c r="V26" i="44"/>
  <c r="U26" i="44"/>
  <c r="W25" i="44"/>
  <c r="V25" i="44"/>
  <c r="E37" i="47" s="1"/>
  <c r="U25" i="44"/>
  <c r="D37" i="47" s="1"/>
  <c r="W24" i="44"/>
  <c r="V24" i="44"/>
  <c r="U24" i="44"/>
  <c r="W23" i="44"/>
  <c r="V23" i="44"/>
  <c r="E33" i="47" s="1"/>
  <c r="U23" i="44"/>
  <c r="W22" i="44"/>
  <c r="V22" i="44"/>
  <c r="U22" i="44"/>
  <c r="W21" i="44"/>
  <c r="V21" i="44"/>
  <c r="E29" i="47" s="1"/>
  <c r="U21" i="44"/>
  <c r="W20" i="44"/>
  <c r="V20" i="44"/>
  <c r="U20" i="44"/>
  <c r="W19" i="44"/>
  <c r="V19" i="44"/>
  <c r="U19" i="44"/>
  <c r="W18" i="44"/>
  <c r="V18" i="44"/>
  <c r="U18" i="44"/>
  <c r="D13" i="47" s="1"/>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F8" i="49" s="1"/>
  <c r="P9" i="49" s="1"/>
  <c r="U5" i="44"/>
  <c r="D7" i="47" s="1"/>
  <c r="F6" i="49" s="1"/>
  <c r="P7" i="49" s="1"/>
  <c r="W4" i="44"/>
  <c r="V4" i="44"/>
  <c r="E5" i="47" s="1"/>
  <c r="E8" i="49" s="1"/>
  <c r="O9" i="49" s="1"/>
  <c r="U4" i="44"/>
  <c r="D5" i="47" s="1"/>
  <c r="E6" i="49" s="1"/>
  <c r="O7" i="49" s="1"/>
  <c r="W3" i="44"/>
  <c r="V3" i="44"/>
  <c r="E3" i="47" s="1"/>
  <c r="D8" i="49" s="1"/>
  <c r="N9" i="49" s="1"/>
  <c r="U3" i="44"/>
  <c r="D3" i="47" s="1"/>
  <c r="D6" i="49" s="1"/>
  <c r="N7" i="49"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W36" i="43"/>
  <c r="V36" i="43"/>
  <c r="U36" i="43"/>
  <c r="T36" i="43"/>
  <c r="W35" i="43"/>
  <c r="V35" i="43"/>
  <c r="U35" i="43"/>
  <c r="T35" i="43"/>
  <c r="F55" i="47" s="1"/>
  <c r="W34" i="43"/>
  <c r="V34" i="43"/>
  <c r="U34" i="43"/>
  <c r="T34" i="43"/>
  <c r="W33" i="43"/>
  <c r="V33" i="43"/>
  <c r="H57" i="47" s="1"/>
  <c r="U33" i="43"/>
  <c r="G57" i="47" s="1"/>
  <c r="T33" i="43"/>
  <c r="W32" i="43"/>
  <c r="V32" i="43"/>
  <c r="U32" i="43"/>
  <c r="T32" i="43"/>
  <c r="W31" i="43"/>
  <c r="V31" i="43"/>
  <c r="U31" i="43"/>
  <c r="T31" i="43"/>
  <c r="F59" i="47" s="1"/>
  <c r="W30" i="43"/>
  <c r="V30" i="43"/>
  <c r="U30" i="43"/>
  <c r="T30" i="43"/>
  <c r="W29" i="43"/>
  <c r="V29" i="43"/>
  <c r="U29" i="43"/>
  <c r="G45" i="47" s="1"/>
  <c r="T29" i="43"/>
  <c r="W28" i="43"/>
  <c r="V28" i="43"/>
  <c r="U28" i="43"/>
  <c r="T28" i="43"/>
  <c r="W27" i="43"/>
  <c r="V27" i="43"/>
  <c r="U27" i="43"/>
  <c r="T27" i="43"/>
  <c r="F43" i="47" s="1"/>
  <c r="W26" i="43"/>
  <c r="V26" i="43"/>
  <c r="U26" i="43"/>
  <c r="T26" i="43"/>
  <c r="W25" i="43"/>
  <c r="V25" i="43"/>
  <c r="U25" i="43"/>
  <c r="T25" i="43"/>
  <c r="W24" i="43"/>
  <c r="V24" i="43"/>
  <c r="U24" i="43"/>
  <c r="T24" i="43"/>
  <c r="W23" i="43"/>
  <c r="V23" i="43"/>
  <c r="U23" i="43"/>
  <c r="T23" i="43"/>
  <c r="F33" i="47" s="1"/>
  <c r="W22" i="43"/>
  <c r="V22" i="43"/>
  <c r="U22" i="43"/>
  <c r="T22" i="43"/>
  <c r="W21" i="43"/>
  <c r="V21" i="43"/>
  <c r="U21" i="43"/>
  <c r="T21" i="43"/>
  <c r="W20" i="43"/>
  <c r="V20" i="43"/>
  <c r="U20" i="43"/>
  <c r="T20" i="43"/>
  <c r="W19" i="43"/>
  <c r="V19" i="43"/>
  <c r="U19" i="43"/>
  <c r="T19" i="43"/>
  <c r="F15" i="47" s="1"/>
  <c r="W18" i="43"/>
  <c r="V18" i="43"/>
  <c r="U18" i="43"/>
  <c r="T18" i="43"/>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T5" i="43"/>
  <c r="W4" i="43"/>
  <c r="V4" i="43"/>
  <c r="H5" i="47" s="1"/>
  <c r="E14" i="49" s="1"/>
  <c r="O15" i="49" s="1"/>
  <c r="U4" i="43"/>
  <c r="G5" i="47" s="1"/>
  <c r="E12" i="49" s="1"/>
  <c r="O13" i="49" s="1"/>
  <c r="T4" i="43"/>
  <c r="F5" i="47" s="1"/>
  <c r="E10" i="49" s="1"/>
  <c r="O11" i="49" s="1"/>
  <c r="W3" i="43"/>
  <c r="V3" i="43"/>
  <c r="U3" i="43"/>
  <c r="T3" i="43"/>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E17" i="46" s="1"/>
  <c r="V9" i="42"/>
  <c r="D17" i="46" s="1"/>
  <c r="W9" i="42"/>
  <c r="T10" i="42"/>
  <c r="F19" i="46" s="1"/>
  <c r="U10" i="42"/>
  <c r="E19" i="46" s="1"/>
  <c r="V10" i="42"/>
  <c r="D19" i="46" s="1"/>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E33" i="46" s="1"/>
  <c r="V14" i="42"/>
  <c r="D33" i="46" s="1"/>
  <c r="W14" i="42"/>
  <c r="T15" i="42"/>
  <c r="U15" i="42"/>
  <c r="V15" i="42"/>
  <c r="W15" i="42"/>
  <c r="T16" i="42"/>
  <c r="U16" i="42"/>
  <c r="V16" i="42"/>
  <c r="W16" i="42"/>
  <c r="T17" i="42"/>
  <c r="U17" i="42"/>
  <c r="V17" i="42"/>
  <c r="W17" i="42"/>
  <c r="T18" i="42"/>
  <c r="U18" i="42"/>
  <c r="V18" i="42"/>
  <c r="W18" i="42"/>
  <c r="T19" i="42"/>
  <c r="F11" i="46" s="1"/>
  <c r="U19" i="42"/>
  <c r="E11" i="46" s="1"/>
  <c r="V19" i="42"/>
  <c r="W19" i="42"/>
  <c r="T20" i="42"/>
  <c r="U20" i="42"/>
  <c r="V20" i="42"/>
  <c r="W20" i="42"/>
  <c r="T21" i="42"/>
  <c r="U21" i="42"/>
  <c r="E23" i="46" s="1"/>
  <c r="V21" i="42"/>
  <c r="W21" i="42"/>
  <c r="T22" i="42"/>
  <c r="U22" i="42"/>
  <c r="V22" i="42"/>
  <c r="D25" i="46" s="1"/>
  <c r="W22" i="42"/>
  <c r="T23" i="42"/>
  <c r="F35" i="46" s="1"/>
  <c r="U23" i="42"/>
  <c r="E35" i="46" s="1"/>
  <c r="V23" i="42"/>
  <c r="W23" i="42"/>
  <c r="T24" i="42"/>
  <c r="U24" i="42"/>
  <c r="V24" i="42"/>
  <c r="W24" i="42"/>
  <c r="T25" i="42"/>
  <c r="U25" i="42"/>
  <c r="E39" i="46" s="1"/>
  <c r="V25" i="42"/>
  <c r="W25" i="42"/>
  <c r="T26" i="42"/>
  <c r="U26" i="42"/>
  <c r="V26" i="42"/>
  <c r="D41" i="46" s="1"/>
  <c r="W26" i="42"/>
  <c r="T27" i="42"/>
  <c r="F43" i="46" s="1"/>
  <c r="U27" i="42"/>
  <c r="E43" i="46" s="1"/>
  <c r="V27" i="42"/>
  <c r="D43" i="46" s="1"/>
  <c r="W27" i="42"/>
  <c r="T28" i="42"/>
  <c r="U28" i="42"/>
  <c r="V28" i="42"/>
  <c r="W28" i="42"/>
  <c r="T29" i="42"/>
  <c r="U29" i="42"/>
  <c r="V29" i="42"/>
  <c r="W29" i="42"/>
  <c r="T30" i="42"/>
  <c r="U30" i="42"/>
  <c r="V30" i="42"/>
  <c r="W30" i="42"/>
  <c r="T31" i="42"/>
  <c r="U31" i="42"/>
  <c r="E51" i="46" s="1"/>
  <c r="V31" i="42"/>
  <c r="W31" i="42"/>
  <c r="T32" i="42"/>
  <c r="F53" i="46" s="1"/>
  <c r="U32" i="42"/>
  <c r="V32" i="42"/>
  <c r="W32" i="42"/>
  <c r="T33" i="42"/>
  <c r="U33" i="42"/>
  <c r="V33" i="42"/>
  <c r="W33" i="42"/>
  <c r="T34" i="42"/>
  <c r="U34" i="42"/>
  <c r="V34" i="42"/>
  <c r="W34" i="42"/>
  <c r="T35" i="42"/>
  <c r="F61" i="46" s="1"/>
  <c r="U35" i="42"/>
  <c r="E61" i="46" s="1"/>
  <c r="V35" i="42"/>
  <c r="W35" i="42"/>
  <c r="T36" i="42"/>
  <c r="F57" i="46" s="1"/>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79" i="17"/>
  <c r="F78" i="17"/>
  <c r="F77" i="17"/>
  <c r="F75" i="17"/>
  <c r="F74" i="17"/>
  <c r="F73" i="17"/>
  <c r="F71" i="17"/>
  <c r="F70" i="17"/>
  <c r="F69" i="17"/>
  <c r="F68" i="17"/>
  <c r="F67" i="17"/>
  <c r="F65" i="17"/>
  <c r="F64" i="17"/>
  <c r="F63" i="17"/>
  <c r="F62" i="17"/>
  <c r="F61" i="17"/>
  <c r="F59" i="17"/>
  <c r="F58" i="17"/>
  <c r="F57" i="17"/>
  <c r="F55" i="17"/>
  <c r="F54" i="17"/>
  <c r="F53" i="17"/>
  <c r="F52" i="17"/>
  <c r="F51" i="17"/>
  <c r="F49" i="17"/>
  <c r="F29" i="17"/>
  <c r="F28" i="17"/>
  <c r="F27" i="17"/>
  <c r="F26" i="17"/>
  <c r="F47" i="17"/>
  <c r="F46" i="17"/>
  <c r="F45" i="17"/>
  <c r="F43" i="17"/>
  <c r="F42" i="17"/>
  <c r="F41" i="17"/>
  <c r="F39" i="17"/>
  <c r="F38" i="17"/>
  <c r="F37" i="17"/>
  <c r="F36" i="17"/>
  <c r="F35" i="17"/>
  <c r="F33" i="17"/>
  <c r="F32" i="17"/>
  <c r="F31" i="17"/>
  <c r="F25" i="17"/>
  <c r="F23" i="17"/>
  <c r="F22" i="17"/>
  <c r="F21" i="17"/>
  <c r="F20" i="17"/>
  <c r="F19" i="17"/>
  <c r="F18" i="17"/>
  <c r="F17" i="17"/>
  <c r="F15" i="17"/>
  <c r="F14" i="17"/>
  <c r="F13" i="17"/>
  <c r="F11" i="17"/>
  <c r="F9" i="17"/>
  <c r="F8" i="17"/>
  <c r="F7" i="17"/>
  <c r="F5" i="17"/>
  <c r="E81" i="17"/>
  <c r="E79" i="17"/>
  <c r="E78" i="17"/>
  <c r="E77" i="17"/>
  <c r="E75" i="17"/>
  <c r="E74" i="17"/>
  <c r="E73" i="17"/>
  <c r="E71" i="17"/>
  <c r="E70" i="17"/>
  <c r="E69" i="17"/>
  <c r="E68" i="17"/>
  <c r="E67" i="17"/>
  <c r="E65" i="17"/>
  <c r="E63" i="17"/>
  <c r="E62" i="17"/>
  <c r="E61" i="17"/>
  <c r="E60" i="17"/>
  <c r="E59" i="17"/>
  <c r="E58" i="17"/>
  <c r="E57" i="17"/>
  <c r="E55" i="17"/>
  <c r="E53" i="17"/>
  <c r="E52" i="17"/>
  <c r="E51" i="17"/>
  <c r="E49" i="17"/>
  <c r="E29" i="17"/>
  <c r="E27" i="17"/>
  <c r="E47" i="17"/>
  <c r="E46" i="17"/>
  <c r="E45" i="17"/>
  <c r="E43" i="17"/>
  <c r="E42" i="17"/>
  <c r="E41" i="17"/>
  <c r="E39" i="17"/>
  <c r="E38" i="17"/>
  <c r="E37" i="17"/>
  <c r="E36" i="17"/>
  <c r="E35" i="17"/>
  <c r="E33" i="17"/>
  <c r="E32" i="17"/>
  <c r="E31" i="17"/>
  <c r="E19" i="17"/>
  <c r="E18" i="17"/>
  <c r="E11" i="17"/>
  <c r="E9" i="17"/>
  <c r="E8" i="17"/>
  <c r="E7" i="17"/>
  <c r="E6" i="17"/>
  <c r="E5" i="17"/>
  <c r="E4" i="17"/>
  <c r="D81" i="17"/>
  <c r="D79" i="17"/>
  <c r="D78" i="17"/>
  <c r="D77" i="17"/>
  <c r="D75" i="17"/>
  <c r="D74" i="17"/>
  <c r="D73" i="17"/>
  <c r="D71" i="17"/>
  <c r="D69" i="17"/>
  <c r="D67" i="17"/>
  <c r="D65" i="17"/>
  <c r="D63" i="17"/>
  <c r="D62" i="17"/>
  <c r="D61" i="17"/>
  <c r="D59" i="17"/>
  <c r="D57" i="17"/>
  <c r="D55" i="17"/>
  <c r="D53" i="17"/>
  <c r="D52" i="17"/>
  <c r="D51" i="17"/>
  <c r="D49" i="17"/>
  <c r="D29" i="17"/>
  <c r="D27" i="17"/>
  <c r="D26" i="17"/>
  <c r="D47" i="17"/>
  <c r="D46" i="17"/>
  <c r="D45" i="17"/>
  <c r="D43" i="17"/>
  <c r="D41" i="17"/>
  <c r="D39" i="17"/>
  <c r="D37" i="17"/>
  <c r="D36" i="17"/>
  <c r="D35" i="17"/>
  <c r="D33" i="17"/>
  <c r="D32" i="17"/>
  <c r="D31" i="17"/>
  <c r="D25" i="17"/>
  <c r="D24" i="17"/>
  <c r="D23" i="17"/>
  <c r="D21" i="17"/>
  <c r="D19" i="17"/>
  <c r="D17" i="17"/>
  <c r="D15" i="17"/>
  <c r="D13" i="17"/>
  <c r="D11" i="17"/>
  <c r="D10" i="17"/>
  <c r="D9" i="17"/>
  <c r="D8" i="17"/>
  <c r="D7" i="17"/>
  <c r="D5" i="17"/>
  <c r="C29" i="17"/>
  <c r="C28" i="17"/>
  <c r="C81" i="17"/>
  <c r="C79" i="17"/>
  <c r="C78" i="17"/>
  <c r="C77" i="17"/>
  <c r="C75" i="17"/>
  <c r="C74" i="17"/>
  <c r="C73" i="17"/>
  <c r="C71" i="17"/>
  <c r="C70" i="17"/>
  <c r="C69" i="17"/>
  <c r="C68" i="17"/>
  <c r="C67" i="17"/>
  <c r="C65" i="17"/>
  <c r="C63" i="17"/>
  <c r="C62" i="17"/>
  <c r="C61" i="17"/>
  <c r="C59" i="17"/>
  <c r="C58" i="17"/>
  <c r="C57" i="17"/>
  <c r="C55" i="17"/>
  <c r="C54" i="17"/>
  <c r="C53" i="17"/>
  <c r="C52" i="17"/>
  <c r="C51" i="17"/>
  <c r="C49" i="17"/>
  <c r="C27" i="17"/>
  <c r="C47" i="17"/>
  <c r="C46" i="17"/>
  <c r="C45" i="17"/>
  <c r="C43" i="17"/>
  <c r="C42" i="17"/>
  <c r="C41" i="17"/>
  <c r="C39" i="17"/>
  <c r="C38" i="17"/>
  <c r="C37" i="17"/>
  <c r="C36" i="17"/>
  <c r="C35" i="17"/>
  <c r="C33" i="17"/>
  <c r="C32" i="17"/>
  <c r="C31" i="17"/>
  <c r="C19" i="17"/>
  <c r="C18" i="17"/>
  <c r="C11" i="17"/>
  <c r="C9" i="17"/>
  <c r="C8" i="17"/>
  <c r="C7" i="17"/>
  <c r="C5" i="17"/>
  <c r="C4" i="17"/>
  <c r="F47" i="46" l="1"/>
  <c r="E45" i="46"/>
  <c r="E41" i="46"/>
  <c r="E59" i="46"/>
  <c r="E63" i="46"/>
  <c r="F37" i="46"/>
  <c r="D35" i="46"/>
  <c r="F51" i="46"/>
  <c r="D45" i="46"/>
  <c r="E25" i="46"/>
  <c r="C43" i="47"/>
  <c r="D35" i="47"/>
  <c r="E45" i="47"/>
  <c r="E35" i="47"/>
  <c r="D15" i="47"/>
  <c r="E15" i="47"/>
  <c r="D47" i="47"/>
  <c r="E55" i="47"/>
  <c r="E47" i="47"/>
  <c r="H17" i="47"/>
  <c r="H35" i="47"/>
  <c r="I53" i="47"/>
  <c r="K53" i="47"/>
  <c r="F52" i="12"/>
  <c r="F22" i="12"/>
  <c r="E46" i="12"/>
  <c r="F59" i="46"/>
  <c r="F63" i="46"/>
  <c r="F49" i="46"/>
  <c r="F39" i="46"/>
  <c r="F23" i="46"/>
  <c r="G17" i="47"/>
  <c r="G35" i="47"/>
  <c r="G39" i="47"/>
  <c r="G49" i="47"/>
  <c r="G51" i="47"/>
  <c r="F3" i="47"/>
  <c r="D10" i="49" s="1"/>
  <c r="N11" i="49" s="1"/>
  <c r="G3" i="47"/>
  <c r="D12" i="49" s="1"/>
  <c r="N13" i="49" s="1"/>
  <c r="F13" i="47"/>
  <c r="F31" i="47"/>
  <c r="F41" i="47"/>
  <c r="F47" i="47"/>
  <c r="F53" i="47"/>
  <c r="G31" i="47"/>
  <c r="G41" i="47"/>
  <c r="G47" i="47"/>
  <c r="G53" i="47"/>
  <c r="H13" i="47"/>
  <c r="H31" i="47"/>
  <c r="H41" i="47"/>
  <c r="H47" i="47"/>
  <c r="H53" i="47"/>
  <c r="C41" i="47"/>
  <c r="D55" i="47"/>
  <c r="C33" i="47"/>
  <c r="E51" i="47"/>
  <c r="C61" i="47"/>
  <c r="C29" i="47"/>
  <c r="D41" i="47"/>
  <c r="E59" i="47"/>
  <c r="C49" i="47"/>
  <c r="E31" i="47"/>
  <c r="D57" i="47"/>
  <c r="C47" i="47"/>
  <c r="K29" i="47"/>
  <c r="K37" i="47"/>
  <c r="K61" i="47"/>
  <c r="J13" i="47"/>
  <c r="J41" i="47"/>
  <c r="J53" i="47"/>
  <c r="I17" i="47"/>
  <c r="I35" i="47"/>
  <c r="I39" i="47"/>
  <c r="I49" i="47"/>
  <c r="I51" i="47"/>
  <c r="J17" i="47"/>
  <c r="J35" i="47"/>
  <c r="J39" i="47"/>
  <c r="J49" i="47"/>
  <c r="J51" i="47"/>
  <c r="F58" i="12"/>
  <c r="F14" i="12"/>
  <c r="E42" i="12"/>
  <c r="E18" i="12"/>
  <c r="E44" i="12"/>
  <c r="E10" i="12"/>
  <c r="I53" i="30"/>
  <c r="I57" i="30"/>
  <c r="F36" i="12"/>
  <c r="F70" i="12"/>
  <c r="F38" i="12"/>
  <c r="F62" i="12"/>
  <c r="F24" i="12"/>
  <c r="F6" i="12"/>
  <c r="F68" i="12"/>
  <c r="F48" i="12"/>
  <c r="F32" i="12"/>
  <c r="F56" i="12"/>
  <c r="F50" i="12"/>
  <c r="F20" i="12"/>
  <c r="F66" i="12"/>
  <c r="F44" i="12"/>
  <c r="F54" i="12"/>
  <c r="F34" i="12"/>
  <c r="F30" i="12"/>
  <c r="F60" i="12"/>
  <c r="F28" i="12"/>
  <c r="F12" i="12"/>
  <c r="E28" i="12"/>
  <c r="E62" i="12"/>
  <c r="E24" i="12"/>
  <c r="E68" i="12"/>
  <c r="E64" i="12"/>
  <c r="E48" i="12"/>
  <c r="E32" i="12"/>
  <c r="E50" i="12"/>
  <c r="E20" i="12"/>
  <c r="E36" i="12"/>
  <c r="E26" i="12"/>
  <c r="E40" i="12"/>
  <c r="E8" i="12"/>
  <c r="D48" i="17"/>
  <c r="E54" i="17"/>
  <c r="D16" i="17"/>
  <c r="D64" i="17"/>
  <c r="D56" i="17"/>
  <c r="D44" i="17"/>
  <c r="D76" i="17"/>
  <c r="E28" i="17"/>
  <c r="G15" i="47"/>
  <c r="G33" i="47"/>
  <c r="G43" i="47"/>
  <c r="G59" i="47"/>
  <c r="G55" i="47"/>
  <c r="H15" i="47"/>
  <c r="H33" i="47"/>
  <c r="H43" i="47"/>
  <c r="H59" i="47"/>
  <c r="H55" i="47"/>
  <c r="F17" i="47"/>
  <c r="F35" i="47"/>
  <c r="F39" i="47"/>
  <c r="F49" i="47"/>
  <c r="F51" i="47"/>
  <c r="H39" i="47"/>
  <c r="H49" i="47"/>
  <c r="H51" i="47"/>
  <c r="F29" i="47"/>
  <c r="F37" i="47"/>
  <c r="F45" i="47"/>
  <c r="F57" i="47"/>
  <c r="F61" i="47"/>
  <c r="G29" i="47"/>
  <c r="G37" i="47"/>
  <c r="H29" i="47"/>
  <c r="H37" i="47"/>
  <c r="H45" i="47"/>
  <c r="C39" i="47"/>
  <c r="C31" i="47"/>
  <c r="E49" i="47"/>
  <c r="D59" i="47"/>
  <c r="D29" i="47"/>
  <c r="E41" i="47"/>
  <c r="D61" i="47"/>
  <c r="D43" i="47"/>
  <c r="D31" i="47"/>
  <c r="E43" i="47"/>
  <c r="D33" i="47"/>
  <c r="E39" i="47"/>
  <c r="C55" i="47"/>
  <c r="E13" i="47"/>
  <c r="D45" i="47"/>
  <c r="E53" i="47"/>
  <c r="E55" i="46"/>
  <c r="F55" i="46"/>
  <c r="F45" i="46"/>
  <c r="F41" i="46"/>
  <c r="F25" i="46"/>
  <c r="D39" i="46"/>
  <c r="D23" i="46"/>
  <c r="E49" i="46"/>
  <c r="D47" i="46"/>
  <c r="D37" i="46"/>
  <c r="D21" i="46"/>
  <c r="E57" i="46"/>
  <c r="E53" i="46"/>
  <c r="E47" i="46"/>
  <c r="E37" i="46"/>
  <c r="E21" i="46"/>
  <c r="F21" i="46"/>
  <c r="D49" i="46"/>
  <c r="D11" i="46"/>
  <c r="I33" i="47"/>
  <c r="I43" i="47"/>
  <c r="I59" i="47"/>
  <c r="I55" i="47"/>
  <c r="J33" i="47"/>
  <c r="J43" i="47"/>
  <c r="J59" i="47"/>
  <c r="J55" i="47"/>
  <c r="K15" i="47"/>
  <c r="K33" i="47"/>
  <c r="K43" i="47"/>
  <c r="K59" i="47"/>
  <c r="K55" i="47"/>
  <c r="K17" i="47"/>
  <c r="K35" i="47"/>
  <c r="K39" i="47"/>
  <c r="K49" i="47"/>
  <c r="K51" i="47"/>
  <c r="I29" i="47"/>
  <c r="I37" i="47"/>
  <c r="I45" i="47"/>
  <c r="I57" i="47"/>
  <c r="I61" i="47"/>
  <c r="J29" i="47"/>
  <c r="J37" i="47"/>
  <c r="J45" i="47"/>
  <c r="J57" i="47"/>
  <c r="J61" i="47"/>
  <c r="I47" i="47"/>
  <c r="K45" i="47"/>
  <c r="J47" i="47"/>
  <c r="K57" i="47"/>
  <c r="K41" i="47"/>
  <c r="F24" i="17"/>
  <c r="H53" i="30"/>
  <c r="P10" i="40"/>
  <c r="R10" i="40"/>
  <c r="Q9" i="40"/>
  <c r="Q10" i="40"/>
  <c r="H3" i="47"/>
  <c r="D14" i="49" s="1"/>
  <c r="N15" i="49" s="1"/>
  <c r="F7" i="47"/>
  <c r="F10" i="49" s="1"/>
  <c r="P11" i="49" s="1"/>
  <c r="G7" i="47"/>
  <c r="F12" i="49" s="1"/>
  <c r="P13" i="49" s="1"/>
  <c r="H7" i="47"/>
  <c r="F14" i="49" s="1"/>
  <c r="P15" i="49" s="1"/>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55" i="30" s="1"/>
  <c r="S29" i="27"/>
  <c r="R29" i="27"/>
  <c r="Q29" i="27"/>
  <c r="P29" i="27"/>
  <c r="I59" i="30" s="1"/>
  <c r="S28" i="27"/>
  <c r="R28" i="27"/>
  <c r="Q28" i="27"/>
  <c r="P28" i="27"/>
  <c r="S27" i="27"/>
  <c r="R27" i="27"/>
  <c r="Q27" i="27"/>
  <c r="P27" i="27"/>
  <c r="I61" i="30" s="1"/>
  <c r="S26" i="27"/>
  <c r="R26" i="27"/>
  <c r="Q26" i="27"/>
  <c r="P26" i="27"/>
  <c r="I49" i="30" s="1"/>
  <c r="S25" i="27"/>
  <c r="R25" i="27"/>
  <c r="Q25" i="27"/>
  <c r="P25" i="27"/>
  <c r="I47" i="30" s="1"/>
  <c r="S24" i="27"/>
  <c r="R24" i="27"/>
  <c r="Q24" i="27"/>
  <c r="P24" i="27"/>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S15" i="27"/>
  <c r="R15" i="27"/>
  <c r="Q15" i="27"/>
  <c r="P15" i="27"/>
  <c r="I19" i="30" s="1"/>
  <c r="S14" i="27"/>
  <c r="R14" i="27"/>
  <c r="Q14" i="27"/>
  <c r="P14" i="27"/>
  <c r="I17" i="30" s="1"/>
  <c r="S13" i="27"/>
  <c r="R13" i="27"/>
  <c r="Q13" i="27"/>
  <c r="P13" i="27"/>
  <c r="I11" i="30" s="1"/>
  <c r="S12" i="27"/>
  <c r="R12" i="27"/>
  <c r="Q12" i="27"/>
  <c r="P12" i="27"/>
  <c r="S11" i="27"/>
  <c r="R11" i="27"/>
  <c r="Q11" i="27"/>
  <c r="P11" i="27"/>
  <c r="I29" i="30" s="1"/>
  <c r="S10" i="27"/>
  <c r="R10" i="27"/>
  <c r="Q10" i="27"/>
  <c r="P10" i="27"/>
  <c r="I23" i="30" s="1"/>
  <c r="S9" i="27"/>
  <c r="R9" i="27"/>
  <c r="Q9" i="27"/>
  <c r="P9" i="27"/>
  <c r="I27" i="30" s="1"/>
  <c r="S8" i="27"/>
  <c r="R8" i="27"/>
  <c r="Q8" i="27"/>
  <c r="P8" i="27"/>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S27" i="23"/>
  <c r="R27" i="23"/>
  <c r="Q27" i="23"/>
  <c r="P27" i="23"/>
  <c r="S26" i="23"/>
  <c r="R26" i="23"/>
  <c r="Q26" i="23"/>
  <c r="P26" i="23"/>
  <c r="H61" i="30" s="1"/>
  <c r="S25" i="23"/>
  <c r="R25" i="23"/>
  <c r="Q25" i="23"/>
  <c r="P25" i="23"/>
  <c r="S24" i="23"/>
  <c r="R24" i="23"/>
  <c r="Q24" i="23"/>
  <c r="P24" i="23"/>
  <c r="S23" i="23"/>
  <c r="R23" i="23"/>
  <c r="Q23" i="23"/>
  <c r="P23" i="23"/>
  <c r="S22" i="23"/>
  <c r="R22" i="23"/>
  <c r="Q22" i="23"/>
  <c r="P22" i="23"/>
  <c r="H45" i="30" s="1"/>
  <c r="S21" i="23"/>
  <c r="R21" i="23"/>
  <c r="Q21" i="23"/>
  <c r="P21" i="23"/>
  <c r="S20" i="23"/>
  <c r="R20" i="23"/>
  <c r="Q20" i="23"/>
  <c r="P20" i="23"/>
  <c r="S19" i="23"/>
  <c r="R19" i="23"/>
  <c r="Q19" i="23"/>
  <c r="P19" i="23"/>
  <c r="S18" i="23"/>
  <c r="R18" i="23"/>
  <c r="Q18" i="23"/>
  <c r="P18" i="23"/>
  <c r="S17" i="23"/>
  <c r="R17" i="23"/>
  <c r="Q17" i="23"/>
  <c r="P17" i="23"/>
  <c r="S16" i="23"/>
  <c r="R16" i="23"/>
  <c r="Q16" i="23"/>
  <c r="P16" i="23"/>
  <c r="S15" i="23"/>
  <c r="R15" i="23"/>
  <c r="Q15" i="23"/>
  <c r="P15" i="23"/>
  <c r="S14" i="23"/>
  <c r="R14" i="23"/>
  <c r="Q14" i="23"/>
  <c r="P14" i="23"/>
  <c r="S13" i="23"/>
  <c r="R13" i="23"/>
  <c r="Q13" i="23"/>
  <c r="P13" i="23"/>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H21" i="30" l="1"/>
  <c r="H17" i="30"/>
  <c r="I25" i="30"/>
  <c r="I41" i="30"/>
  <c r="I9" i="30"/>
  <c r="I51" i="30"/>
  <c r="I21" i="30"/>
  <c r="H37" i="30"/>
  <c r="H51" i="30"/>
  <c r="H41" i="30"/>
  <c r="H35" i="30"/>
  <c r="H59" i="30"/>
  <c r="H47" i="30"/>
  <c r="H31" i="30"/>
  <c r="H49" i="30"/>
  <c r="H43" i="30"/>
  <c r="H33" i="30"/>
  <c r="H19" i="30"/>
  <c r="K5" i="30"/>
  <c r="E20" i="48"/>
  <c r="J21" i="49" s="1"/>
  <c r="K3" i="30"/>
  <c r="D20" i="48"/>
  <c r="I21" i="49" s="1"/>
  <c r="K7" i="30"/>
  <c r="F20" i="48"/>
  <c r="K21" i="49" s="1"/>
  <c r="F5" i="30"/>
  <c r="E10" i="48"/>
  <c r="J11" i="49" s="1"/>
  <c r="F7" i="30"/>
  <c r="F10" i="48"/>
  <c r="K11" i="49" s="1"/>
  <c r="F3" i="30"/>
  <c r="D10" i="48"/>
  <c r="I11" i="49" s="1"/>
  <c r="G5" i="30"/>
  <c r="E12" i="48"/>
  <c r="J13" i="49" s="1"/>
  <c r="G7" i="30"/>
  <c r="F12" i="48"/>
  <c r="K13" i="49" s="1"/>
  <c r="G3" i="30"/>
  <c r="D12" i="48"/>
  <c r="I13" i="49" s="1"/>
  <c r="H39" i="30"/>
  <c r="H7" i="30"/>
  <c r="F14" i="48"/>
  <c r="K15" i="49" s="1"/>
  <c r="H55" i="30"/>
  <c r="H3" i="30"/>
  <c r="D14" i="48"/>
  <c r="I15" i="49" s="1"/>
  <c r="H5" i="30"/>
  <c r="E14" i="48"/>
  <c r="J15" i="49" s="1"/>
  <c r="H57" i="30"/>
  <c r="C5" i="30"/>
  <c r="E4" i="48"/>
  <c r="J5" i="49" s="1"/>
  <c r="C7" i="30"/>
  <c r="F4" i="48"/>
  <c r="K5" i="49" s="1"/>
  <c r="C3" i="30"/>
  <c r="D4" i="48"/>
  <c r="I5" i="49" s="1"/>
  <c r="E5" i="30"/>
  <c r="E8" i="48"/>
  <c r="J9" i="49" s="1"/>
  <c r="E3" i="30"/>
  <c r="D8" i="48"/>
  <c r="I9" i="49" s="1"/>
  <c r="E7" i="30"/>
  <c r="F8" i="48"/>
  <c r="K9" i="49" s="1"/>
  <c r="J7" i="30"/>
  <c r="F18" i="48"/>
  <c r="K19" i="49" s="1"/>
  <c r="J3" i="30"/>
  <c r="D18" i="48"/>
  <c r="I19" i="49" s="1"/>
  <c r="J5" i="30"/>
  <c r="E18" i="48"/>
  <c r="J19" i="49" s="1"/>
  <c r="D3" i="30"/>
  <c r="D6" i="48"/>
  <c r="I7" i="49" s="1"/>
  <c r="D5" i="30"/>
  <c r="E6" i="48"/>
  <c r="J7" i="49" s="1"/>
  <c r="D7" i="30"/>
  <c r="F6" i="48"/>
  <c r="K7" i="49" s="1"/>
  <c r="I3" i="30"/>
  <c r="D16" i="48"/>
  <c r="I17" i="49" s="1"/>
  <c r="I5" i="30"/>
  <c r="E16" i="48"/>
  <c r="J17" i="49" s="1"/>
  <c r="I7" i="30"/>
  <c r="F16" i="48"/>
  <c r="K17" i="49" s="1"/>
</calcChain>
</file>

<file path=xl/sharedStrings.xml><?xml version="1.0" encoding="utf-8"?>
<sst xmlns="http://schemas.openxmlformats.org/spreadsheetml/2006/main" count="7297" uniqueCount="655">
  <si>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</si>
  <si>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</si>
  <si>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</si>
  <si>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</si>
  <si>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</si>
  <si>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</si>
  <si>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</si>
  <si>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</si>
  <si>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</si>
  <si>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</si>
  <si>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</si>
  <si>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</si>
  <si>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</si>
  <si>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</si>
  <si>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</si>
  <si>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</si>
  <si>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</si>
  <si>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</si>
  <si>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</si>
  <si>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</si>
  <si>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</si>
  <si>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</si>
  <si>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</si>
  <si>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</si>
  <si>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</si>
  <si>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</si>
  <si>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</si>
  <si>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</si>
  <si>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</si>
  <si>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</si>
  <si>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</si>
  <si>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</si>
  <si>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</si>
  <si>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</si>
  <si>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</si>
  <si>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</si>
  <si>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</si>
  <si>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</si>
  <si>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</si>
  <si>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</si>
  <si>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</si>
  <si>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</si>
  <si>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</si>
  <si>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</si>
  <si>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</si>
  <si>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</si>
  <si>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</si>
  <si>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</si>
  <si>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</si>
  <si>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</si>
  <si>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</si>
  <si>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</si>
  <si>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</si>
  <si>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</si>
  <si>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</si>
  <si>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</si>
  <si>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</si>
  <si>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</si>
  <si>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</si>
  <si>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</si>
  <si>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</si>
  <si>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</si>
  <si>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</si>
  <si>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</si>
  <si>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</si>
  <si>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</si>
  <si>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</si>
  <si>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</si>
  <si>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</si>
  <si>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</si>
  <si>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</si>
  <si>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</si>
  <si>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</si>
  <si>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</si>
  <si>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</si>
  <si>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</si>
  <si>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</si>
  <si>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</si>
  <si>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</si>
  <si>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</si>
  <si>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</si>
  <si>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</si>
  <si>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</si>
  <si>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</si>
  <si>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</si>
  <si>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</si>
  <si>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</si>
  <si>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</si>
  <si>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</si>
  <si>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</si>
  <si>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</si>
  <si>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</si>
  <si>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</si>
  <si>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</si>
  <si>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</si>
  <si>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</si>
  <si>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</si>
  <si>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</si>
  <si>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</si>
  <si>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</si>
  <si>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</si>
  <si>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</si>
  <si>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</si>
  <si>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</si>
  <si>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</si>
  <si>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</si>
  <si>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</si>
  <si>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</si>
  <si>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</si>
  <si>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</si>
  <si>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</si>
  <si>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</si>
  <si>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</si>
  <si>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</si>
  <si>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</si>
  <si>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</si>
  <si>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</si>
  <si>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</si>
  <si>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</si>
  <si>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</si>
  <si>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</si>
  <si>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</si>
  <si>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</si>
  <si>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</si>
  <si>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</si>
  <si>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</si>
  <si>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</si>
  <si>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</si>
  <si>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</si>
  <si>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</si>
  <si>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</si>
  <si>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</si>
  <si>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</si>
  <si>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</si>
  <si>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</si>
  <si>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</si>
  <si>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</si>
  <si>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</si>
  <si>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</si>
  <si>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</si>
  <si>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</si>
  <si>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</si>
  <si>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</si>
  <si>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</si>
  <si>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</si>
  <si>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</si>
  <si>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</si>
  <si>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</si>
  <si>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</si>
  <si>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</si>
  <si>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</si>
  <si>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</si>
  <si>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</si>
  <si>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</si>
  <si>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</si>
  <si>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</si>
  <si>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</si>
  <si>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</si>
  <si>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</si>
  <si>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</si>
  <si>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</si>
  <si>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</si>
  <si>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</si>
  <si>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</si>
  <si>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</si>
  <si>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</si>
  <si>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</si>
  <si>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</si>
  <si>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</si>
  <si>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</si>
  <si>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</si>
  <si>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</si>
  <si>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</si>
  <si>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</si>
  <si>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</si>
  <si>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</si>
  <si>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</si>
  <si>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</si>
  <si>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</si>
  <si>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</si>
  <si>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</si>
  <si>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</si>
  <si>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</si>
  <si>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</si>
  <si>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</si>
  <si>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</si>
  <si>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</si>
  <si>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</si>
  <si>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</si>
  <si>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</si>
  <si>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</si>
  <si>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</si>
  <si>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</si>
  <si>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</si>
  <si>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</si>
  <si>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</si>
  <si>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</si>
  <si>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</si>
  <si>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</si>
  <si>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</si>
  <si>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</si>
  <si>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</si>
  <si>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</si>
  <si>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</si>
  <si>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</si>
  <si>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</si>
  <si>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</si>
  <si>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</si>
  <si>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</si>
  <si>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</si>
  <si>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</si>
  <si>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</si>
  <si>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</si>
  <si>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</si>
  <si>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</si>
  <si>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</si>
  <si>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</si>
  <si>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</si>
  <si>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</si>
  <si>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</si>
  <si>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</si>
  <si>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</si>
  <si>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</si>
  <si>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</si>
  <si>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</si>
  <si>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</si>
  <si>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</si>
  <si>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</si>
  <si>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</si>
  <si>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</si>
  <si>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</si>
  <si>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</si>
  <si>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</si>
  <si>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</si>
  <si>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</si>
  <si>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</si>
  <si>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</si>
  <si>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</si>
  <si>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</si>
  <si>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</si>
  <si>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</si>
  <si>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</si>
  <si>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</si>
  <si>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</si>
  <si>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</si>
  <si>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</si>
  <si>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</si>
  <si>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</si>
  <si>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</si>
  <si>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</si>
  <si>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</si>
  <si>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</si>
  <si>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</si>
  <si>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</si>
  <si>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</si>
  <si>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</si>
  <si>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</si>
  <si>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</si>
  <si>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</si>
  <si>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</si>
  <si>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</si>
  <si>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</si>
  <si>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</si>
  <si>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</si>
  <si>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</si>
  <si>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</si>
  <si>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</si>
  <si>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</si>
  <si>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</si>
  <si>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</si>
  <si>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</si>
  <si>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</si>
  <si>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</si>
  <si>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</si>
  <si>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</si>
  <si>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</si>
  <si>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</si>
  <si>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</si>
  <si>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</si>
  <si>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</si>
  <si>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</si>
  <si>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</si>
  <si>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</si>
  <si>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</si>
  <si>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</si>
  <si>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</si>
  <si>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</si>
  <si>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</si>
  <si>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</si>
  <si>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</si>
  <si>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</si>
  <si>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</si>
  <si>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</si>
  <si>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</si>
  <si>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</si>
  <si>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</si>
  <si>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</si>
  <si>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</si>
  <si>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</si>
  <si>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</si>
  <si>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</si>
  <si>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</si>
  <si>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</si>
  <si>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</si>
  <si>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</si>
  <si>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</si>
  <si>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</si>
  <si>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</si>
  <si>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</si>
  <si>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</si>
  <si>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</si>
  <si>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</si>
  <si>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</si>
  <si>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</si>
  <si>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</si>
  <si>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</si>
  <si>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</si>
  <si>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</si>
  <si>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</si>
  <si>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</si>
  <si>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</si>
  <si>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</si>
  <si>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</si>
  <si>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</si>
  <si>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</si>
  <si>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</si>
  <si>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</si>
  <si>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</si>
  <si>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</si>
  <si>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</si>
  <si>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</si>
  <si>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</si>
  <si>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</si>
  <si>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</si>
  <si>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</si>
  <si>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</si>
  <si>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</si>
  <si>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</si>
  <si>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</si>
  <si>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</si>
  <si>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</si>
  <si>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</si>
  <si>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</si>
  <si>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</si>
  <si>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</si>
  <si>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</si>
  <si>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</si>
  <si>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</si>
  <si>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</si>
  <si>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</si>
  <si>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</si>
  <si>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</si>
  <si>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</si>
  <si>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</si>
  <si>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</si>
  <si>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</si>
  <si>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</si>
  <si>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</si>
  <si>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</si>
  <si>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</si>
  <si>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</si>
  <si>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</si>
  <si>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</si>
  <si>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</si>
  <si>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</si>
  <si>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</si>
  <si>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</si>
  <si>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</si>
  <si>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</si>
  <si>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</si>
  <si>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</si>
  <si>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</si>
  <si>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</si>
  <si>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</si>
  <si>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</si>
  <si>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</si>
  <si>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</si>
  <si>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</si>
  <si>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</si>
  <si>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</si>
  <si>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</si>
  <si>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</si>
  <si>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</si>
  <si>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</si>
  <si>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</si>
  <si>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</si>
  <si>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</si>
  <si>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</si>
  <si>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</si>
  <si>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</si>
  <si>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</si>
  <si>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</si>
  <si>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</si>
  <si>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</si>
  <si>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</si>
  <si>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</si>
  <si>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</si>
  <si>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</si>
  <si>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</si>
  <si>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</si>
  <si>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</si>
  <si>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</si>
  <si>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</si>
  <si>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</si>
  <si>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</si>
  <si>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</si>
  <si>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</si>
  <si>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</si>
  <si>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</si>
  <si>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</si>
  <si>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</si>
  <si>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</si>
  <si>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</si>
  <si>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</si>
  <si>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</si>
  <si>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</si>
  <si>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</si>
  <si>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</si>
  <si>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</si>
  <si>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</si>
  <si>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</si>
  <si>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</si>
  <si>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</si>
  <si>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</si>
  <si>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</si>
  <si>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</si>
  <si>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</si>
  <si>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</si>
  <si>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</si>
  <si>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</si>
  <si>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</si>
  <si>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</si>
  <si>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</si>
  <si>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</si>
  <si>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</si>
  <si>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</si>
  <si>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</si>
  <si>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</si>
  <si>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</si>
  <si>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</si>
  <si>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</si>
  <si>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</si>
  <si>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</si>
  <si>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</si>
  <si>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</si>
  <si>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</si>
  <si>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</si>
  <si>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</si>
  <si>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</si>
  <si>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</si>
  <si>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</si>
  <si>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</si>
  <si>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</si>
  <si>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</si>
  <si>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</si>
  <si>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</si>
  <si>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</si>
  <si>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</si>
  <si>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</si>
  <si>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</si>
  <si>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</si>
  <si>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</si>
  <si>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</si>
  <si>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</si>
  <si>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</si>
  <si>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</si>
  <si>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</si>
  <si>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</si>
  <si>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</si>
  <si>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</si>
  <si>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</si>
  <si>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</si>
  <si>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</si>
  <si>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</si>
  <si>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</si>
  <si>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</si>
  <si>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</si>
  <si>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</si>
  <si>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</si>
  <si>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</si>
  <si>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</si>
  <si>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</si>
  <si>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</si>
  <si>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</si>
  <si>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</si>
  <si>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</si>
  <si>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</si>
  <si>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</si>
  <si>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</si>
  <si>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</si>
  <si>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</si>
  <si>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</si>
  <si>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</si>
  <si>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</si>
  <si>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</si>
  <si>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</si>
  <si>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</si>
  <si>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</si>
  <si>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</si>
  <si>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</si>
  <si>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</si>
  <si>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</si>
  <si>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</si>
  <si>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</si>
  <si>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</si>
  <si>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</si>
  <si>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</si>
  <si>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</si>
  <si>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</si>
  <si>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</si>
  <si>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</si>
  <si>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</si>
  <si>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</si>
  <si>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</si>
  <si>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</si>
  <si>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</si>
  <si>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</si>
  <si>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</si>
  <si>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</si>
  <si>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</si>
  <si>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</si>
  <si>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</si>
  <si>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</si>
  <si>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</si>
  <si>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</si>
  <si>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</si>
  <si>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</si>
  <si>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</si>
  <si>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</si>
  <si>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</si>
  <si>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</si>
  <si>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</si>
  <si>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</si>
  <si>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</si>
  <si>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</si>
  <si>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</si>
  <si>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</si>
  <si>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</si>
  <si>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</si>
  <si>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</si>
  <si>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</si>
  <si>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</si>
  <si>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</si>
  <si>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</si>
  <si>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</si>
  <si>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</si>
  <si>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</si>
  <si>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</si>
  <si>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</si>
  <si>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</si>
  <si>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</si>
  <si>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</si>
  <si>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</si>
  <si>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</si>
  <si>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</si>
  <si>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</si>
  <si>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</si>
  <si>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</si>
  <si>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</si>
  <si>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</si>
  <si>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</si>
  <si>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</si>
  <si>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</si>
  <si>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</si>
  <si>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</si>
  <si>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</si>
  <si>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</si>
  <si>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</si>
  <si>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</si>
  <si>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</si>
  <si>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</si>
  <si>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</si>
  <si>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</si>
  <si>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</si>
  <si>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</si>
  <si>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</si>
  <si>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</si>
  <si>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</si>
  <si>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</si>
  <si>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</si>
  <si>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</si>
  <si>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</si>
  <si>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</si>
  <si>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</si>
  <si>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</si>
  <si>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</si>
  <si>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</si>
  <si>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</si>
  <si>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</si>
  <si>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</si>
  <si>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</si>
  <si>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</si>
  <si>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</si>
  <si>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</si>
  <si>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</si>
  <si>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</si>
  <si>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</si>
  <si>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</si>
  <si>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</si>
  <si>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</si>
  <si>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</si>
  <si>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</si>
  <si>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</si>
  <si>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</si>
  <si>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</si>
  <si>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</si>
  <si>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</si>
  <si>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</si>
  <si>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</si>
  <si>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</si>
  <si>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</si>
  <si>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</si>
  <si>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</si>
  <si>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</si>
  <si>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</si>
  <si>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</si>
  <si>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</si>
  <si>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</si>
  <si>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</si>
  <si>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</si>
  <si>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</si>
  <si>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</si>
  <si>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</si>
  <si>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</si>
  <si>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</si>
  <si>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</si>
  <si>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</si>
  <si>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</si>
  <si>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</si>
  <si>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</si>
  <si>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</si>
  <si>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Obs.</t>
  </si>
  <si>
    <t>Std. Dev.</t>
  </si>
  <si>
    <t>Duration Model Estimates on Race and Race-Gender Subsamples</t>
  </si>
  <si>
    <t>Table 6</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</si>
  <si>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</si>
  <si>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</si>
  <si>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</si>
  <si>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</si>
  <si>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</si>
  <si>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</si>
  <si>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</si>
  <si>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</si>
  <si>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</si>
  <si>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</si>
  <si>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</si>
  <si>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</si>
  <si>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LL</t>
  </si>
  <si>
    <t>mod2</t>
  </si>
  <si>
    <t>mod2.fr</t>
  </si>
  <si>
    <t>mod3.fr</t>
  </si>
  <si>
    <t>mod4.fr</t>
  </si>
  <si>
    <t>LogLiklihood</t>
  </si>
  <si>
    <t>VSTD</t>
  </si>
  <si>
    <t>LogLikelihood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</si>
</sst>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s>
  <fills count="2">
    <fill>
      <patternFill patternType="none"/>
    </fill>
    <fill>
      <patternFill patternType="gray125"/>
    </fill>
  </fills>
  <borders count="3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142">
    <xf numFmtId="0" fontId="0" fillId="0" borderId="0" xfId="0"/>
    <xf numFmtId="11"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12" fillId="0" borderId="0" xfId="0" applyFont="1"/>
    <xf numFmtId="0" fontId="13" fillId="0" borderId="0" xfId="0" applyFont="1" applyAlignment="1">
      <alignment vertical="center"/>
    </xf>
    <xf numFmtId="0" fontId="2" fillId="0" borderId="1" xfId="0" applyFont="1" applyBorder="1" applyAlignment="1">
      <alignment horizontal="right"/>
    </xf>
    <xf numFmtId="2" fontId="0" fillId="0" borderId="0" xfId="0" applyNumberFormat="1"/>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right" vertical="center"/>
    </xf>
    <xf numFmtId="0" fontId="2" fillId="0" borderId="31" xfId="0" applyFont="1" applyBorder="1" applyAlignment="1">
      <alignment horizontal="center" vertical="center"/>
    </xf>
    <xf numFmtId="0" fontId="2" fillId="0" borderId="3" xfId="0" applyFont="1" applyBorder="1" applyAlignment="1">
      <alignment horizontal="left" vertical="center"/>
    </xf>
    <xf numFmtId="0" fontId="2" fillId="0" borderId="32" xfId="0" applyFont="1" applyBorder="1" applyAlignment="1">
      <alignment horizontal="right" vertical="center"/>
    </xf>
    <xf numFmtId="0" fontId="2" fillId="0" borderId="18" xfId="0" applyFont="1" applyBorder="1" applyAlignment="1">
      <alignment horizontal="left" vertical="center"/>
    </xf>
    <xf numFmtId="0" fontId="2" fillId="0" borderId="33" xfId="0" applyFont="1" applyBorder="1" applyAlignment="1">
      <alignment horizontal="right" vertical="center"/>
    </xf>
    <xf numFmtId="0" fontId="2" fillId="0" borderId="5" xfId="0" applyFont="1" applyBorder="1" applyAlignment="1">
      <alignment horizontal="left" vertical="center"/>
    </xf>
    <xf numFmtId="0" fontId="2" fillId="0" borderId="34" xfId="0" applyFont="1" applyBorder="1" applyAlignment="1">
      <alignment horizontal="right" vertic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6" fillId="0" borderId="0" xfId="0" applyFont="1" applyAlignment="1">
      <alignment horizontal="center"/>
    </xf>
    <xf numFmtId="0" fontId="1" fillId="0" borderId="4" xfId="0" applyFont="1" applyBorder="1" applyAlignment="1">
      <alignment horizontal="center"/>
    </xf>
    <xf numFmtId="0" fontId="2" fillId="0" borderId="20" xfId="0" applyFont="1" applyBorder="1" applyAlignment="1">
      <alignment horizontal="right" vertic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4"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topLeftCell="Z1" workbookViewId="0">
      <selection activeCell="AC1" sqref="AC1:AC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2">
        <v>16689</v>
      </c>
      <c r="C1" s="23">
        <v>4924.7879999999996</v>
      </c>
      <c r="D1" s="23">
        <v>2590.3409999999999</v>
      </c>
      <c r="E1">
        <v>4</v>
      </c>
      <c r="F1" s="22">
        <v>9022</v>
      </c>
      <c r="H1" t="s">
        <v>19</v>
      </c>
      <c r="I1" s="22">
        <v>7958</v>
      </c>
      <c r="J1" s="23">
        <v>4843.8850000000002</v>
      </c>
      <c r="K1" s="23">
        <v>2587.915</v>
      </c>
      <c r="L1">
        <v>6</v>
      </c>
      <c r="M1" s="22">
        <v>9022</v>
      </c>
      <c r="O1" t="s">
        <v>19</v>
      </c>
      <c r="P1" s="22">
        <v>4285</v>
      </c>
      <c r="Q1" s="23">
        <v>4877.049</v>
      </c>
      <c r="R1" s="23">
        <v>2643.6309999999999</v>
      </c>
      <c r="S1">
        <v>4</v>
      </c>
      <c r="T1" s="22">
        <v>9020</v>
      </c>
      <c r="V1" t="s">
        <v>19</v>
      </c>
      <c r="W1" s="22">
        <v>3795</v>
      </c>
      <c r="X1" s="23">
        <v>5177.7179999999998</v>
      </c>
      <c r="Y1" s="23">
        <v>2545.6370000000002</v>
      </c>
      <c r="Z1">
        <v>4</v>
      </c>
      <c r="AA1" s="22">
        <v>9018</v>
      </c>
      <c r="AC1" t="s">
        <v>19</v>
      </c>
      <c r="AD1">
        <v>651</v>
      </c>
      <c r="AE1" s="23">
        <v>4753.527</v>
      </c>
      <c r="AF1" s="23">
        <v>2428.6790000000001</v>
      </c>
      <c r="AG1">
        <v>15</v>
      </c>
      <c r="AH1" s="22">
        <v>9002</v>
      </c>
    </row>
    <row r="2" spans="1:34" x14ac:dyDescent="0.25">
      <c r="A2" t="s">
        <v>513</v>
      </c>
      <c r="B2" s="22">
        <v>16689</v>
      </c>
      <c r="C2">
        <v>13.233000000000001</v>
      </c>
      <c r="D2">
        <v>18.978000000000002</v>
      </c>
      <c r="E2">
        <v>1</v>
      </c>
      <c r="F2">
        <v>328</v>
      </c>
      <c r="H2" t="s">
        <v>513</v>
      </c>
      <c r="I2" s="22">
        <v>7958</v>
      </c>
      <c r="J2">
        <v>12.04</v>
      </c>
      <c r="K2">
        <v>17.681999999999999</v>
      </c>
      <c r="L2">
        <v>1</v>
      </c>
      <c r="M2">
        <v>328</v>
      </c>
      <c r="O2" t="s">
        <v>513</v>
      </c>
      <c r="P2" s="22">
        <v>4285</v>
      </c>
      <c r="Q2">
        <v>13.602</v>
      </c>
      <c r="R2">
        <v>18.510999999999999</v>
      </c>
      <c r="S2">
        <v>1</v>
      </c>
      <c r="T2">
        <v>215</v>
      </c>
      <c r="V2" t="s">
        <v>513</v>
      </c>
      <c r="W2" s="22">
        <v>3795</v>
      </c>
      <c r="X2">
        <v>15.371</v>
      </c>
      <c r="Y2">
        <v>21.928000000000001</v>
      </c>
      <c r="Z2">
        <v>1</v>
      </c>
      <c r="AA2">
        <v>318</v>
      </c>
      <c r="AC2" t="s">
        <v>513</v>
      </c>
      <c r="AD2">
        <v>651</v>
      </c>
      <c r="AE2">
        <v>12.923</v>
      </c>
      <c r="AF2">
        <v>17.587</v>
      </c>
      <c r="AG2">
        <v>1</v>
      </c>
      <c r="AH2">
        <v>125</v>
      </c>
    </row>
    <row r="3" spans="1:34" x14ac:dyDescent="0.25">
      <c r="A3" t="s">
        <v>512</v>
      </c>
      <c r="B3" s="22">
        <v>16689</v>
      </c>
      <c r="C3">
        <v>26.286999999999999</v>
      </c>
      <c r="D3">
        <v>6.5330000000000004</v>
      </c>
      <c r="E3">
        <v>7.8319999999999999</v>
      </c>
      <c r="F3">
        <v>73.885000000000005</v>
      </c>
      <c r="H3" t="s">
        <v>512</v>
      </c>
      <c r="I3" s="22">
        <v>7958</v>
      </c>
      <c r="J3">
        <v>21.920999999999999</v>
      </c>
      <c r="K3">
        <v>1.7290000000000001</v>
      </c>
      <c r="L3">
        <v>18.509</v>
      </c>
      <c r="M3">
        <v>24.998000000000001</v>
      </c>
      <c r="O3" t="s">
        <v>512</v>
      </c>
      <c r="P3" s="22">
        <v>4285</v>
      </c>
      <c r="Q3">
        <v>27.213999999999999</v>
      </c>
      <c r="R3">
        <v>1.4590000000000001</v>
      </c>
      <c r="S3">
        <v>25.016999999999999</v>
      </c>
      <c r="T3">
        <v>29.998000000000001</v>
      </c>
      <c r="V3" t="s">
        <v>512</v>
      </c>
      <c r="W3" s="22">
        <v>3795</v>
      </c>
      <c r="X3">
        <v>35.927999999999997</v>
      </c>
      <c r="Y3">
        <v>5.5830000000000002</v>
      </c>
      <c r="Z3">
        <v>30.021000000000001</v>
      </c>
      <c r="AA3">
        <v>73.885000000000005</v>
      </c>
      <c r="AC3" t="s">
        <v>512</v>
      </c>
      <c r="AD3">
        <v>651</v>
      </c>
      <c r="AE3">
        <v>17.356000000000002</v>
      </c>
      <c r="AF3">
        <v>1.27</v>
      </c>
      <c r="AG3">
        <v>7.8319999999999999</v>
      </c>
      <c r="AH3">
        <v>18.489999999999998</v>
      </c>
    </row>
    <row r="4" spans="1:34" x14ac:dyDescent="0.25">
      <c r="A4" t="s">
        <v>31</v>
      </c>
      <c r="B4" s="22">
        <v>16689</v>
      </c>
      <c r="C4">
        <v>23.576000000000001</v>
      </c>
      <c r="D4">
        <v>4.327</v>
      </c>
      <c r="E4">
        <v>17</v>
      </c>
      <c r="F4">
        <v>37</v>
      </c>
      <c r="H4" t="s">
        <v>31</v>
      </c>
      <c r="I4" s="22">
        <v>7958</v>
      </c>
      <c r="J4">
        <v>22.721</v>
      </c>
      <c r="K4">
        <v>4.0199999999999996</v>
      </c>
      <c r="L4">
        <v>17</v>
      </c>
      <c r="M4">
        <v>37</v>
      </c>
      <c r="O4" t="s">
        <v>31</v>
      </c>
      <c r="P4" s="22">
        <v>4285</v>
      </c>
      <c r="Q4">
        <v>24.242000000000001</v>
      </c>
      <c r="R4">
        <v>4.3680000000000003</v>
      </c>
      <c r="S4">
        <v>17</v>
      </c>
      <c r="T4">
        <v>37</v>
      </c>
      <c r="V4" t="s">
        <v>31</v>
      </c>
      <c r="W4" s="22">
        <v>3795</v>
      </c>
      <c r="X4">
        <v>24.925999999999998</v>
      </c>
      <c r="Y4">
        <v>4.4480000000000004</v>
      </c>
      <c r="Z4">
        <v>17</v>
      </c>
      <c r="AA4">
        <v>37</v>
      </c>
      <c r="AC4" t="s">
        <v>31</v>
      </c>
      <c r="AD4">
        <v>651</v>
      </c>
      <c r="AE4">
        <v>21.768000000000001</v>
      </c>
      <c r="AF4">
        <v>3.9750000000000001</v>
      </c>
      <c r="AG4">
        <v>17</v>
      </c>
      <c r="AH4">
        <v>37</v>
      </c>
    </row>
    <row r="5" spans="1:34" x14ac:dyDescent="0.25">
      <c r="A5" t="s">
        <v>173</v>
      </c>
      <c r="B5" s="22">
        <v>16689</v>
      </c>
      <c r="C5">
        <v>0.61399999999999999</v>
      </c>
      <c r="D5">
        <v>0.48699999999999999</v>
      </c>
      <c r="E5">
        <v>0</v>
      </c>
      <c r="F5">
        <v>1</v>
      </c>
      <c r="H5" t="s">
        <v>173</v>
      </c>
      <c r="I5" s="22">
        <v>7958</v>
      </c>
      <c r="J5">
        <v>0.53200000000000003</v>
      </c>
      <c r="K5">
        <v>0.499</v>
      </c>
      <c r="L5">
        <v>0</v>
      </c>
      <c r="M5">
        <v>1</v>
      </c>
      <c r="O5" t="s">
        <v>173</v>
      </c>
      <c r="P5" s="22">
        <v>4285</v>
      </c>
      <c r="Q5">
        <v>0.68600000000000005</v>
      </c>
      <c r="R5">
        <v>0.46400000000000002</v>
      </c>
      <c r="S5">
        <v>0</v>
      </c>
      <c r="T5">
        <v>1</v>
      </c>
      <c r="V5" t="s">
        <v>173</v>
      </c>
      <c r="W5" s="22">
        <v>3795</v>
      </c>
      <c r="X5">
        <v>0.73599999999999999</v>
      </c>
      <c r="Y5">
        <v>0.441</v>
      </c>
      <c r="Z5">
        <v>0</v>
      </c>
      <c r="AA5">
        <v>1</v>
      </c>
      <c r="AC5" t="s">
        <v>173</v>
      </c>
      <c r="AD5">
        <v>651</v>
      </c>
      <c r="AE5">
        <v>0.41599999999999998</v>
      </c>
      <c r="AF5">
        <v>0.49299999999999999</v>
      </c>
      <c r="AG5">
        <v>0</v>
      </c>
      <c r="AH5">
        <v>1</v>
      </c>
    </row>
    <row r="6" spans="1:34" x14ac:dyDescent="0.25">
      <c r="A6" t="s">
        <v>32</v>
      </c>
      <c r="B6" s="22">
        <v>16689</v>
      </c>
      <c r="C6">
        <v>0.45</v>
      </c>
      <c r="D6">
        <v>0.78300000000000003</v>
      </c>
      <c r="E6">
        <v>0</v>
      </c>
      <c r="F6">
        <v>10</v>
      </c>
      <c r="H6" t="s">
        <v>32</v>
      </c>
      <c r="I6" s="22">
        <v>7958</v>
      </c>
      <c r="J6">
        <v>0.38500000000000001</v>
      </c>
      <c r="K6">
        <v>0.75800000000000001</v>
      </c>
      <c r="L6">
        <v>0</v>
      </c>
      <c r="M6">
        <v>10</v>
      </c>
      <c r="O6" t="s">
        <v>32</v>
      </c>
      <c r="P6" s="22">
        <v>4285</v>
      </c>
      <c r="Q6">
        <v>0.46500000000000002</v>
      </c>
      <c r="R6">
        <v>0.76500000000000001</v>
      </c>
      <c r="S6">
        <v>0</v>
      </c>
      <c r="T6">
        <v>5</v>
      </c>
      <c r="V6" t="s">
        <v>32</v>
      </c>
      <c r="W6" s="22">
        <v>3795</v>
      </c>
      <c r="X6">
        <v>0.57399999999999995</v>
      </c>
      <c r="Y6">
        <v>0.84099999999999997</v>
      </c>
      <c r="Z6">
        <v>0</v>
      </c>
      <c r="AA6">
        <v>6</v>
      </c>
      <c r="AC6" t="s">
        <v>32</v>
      </c>
      <c r="AD6">
        <v>651</v>
      </c>
      <c r="AE6">
        <v>0.41199999999999998</v>
      </c>
      <c r="AF6">
        <v>0.77400000000000002</v>
      </c>
      <c r="AG6">
        <v>0</v>
      </c>
      <c r="AH6">
        <v>5</v>
      </c>
    </row>
    <row r="7" spans="1:34" x14ac:dyDescent="0.25">
      <c r="A7" t="s">
        <v>118</v>
      </c>
      <c r="B7" s="22">
        <v>16689</v>
      </c>
      <c r="C7">
        <v>3.6339999999999999</v>
      </c>
      <c r="D7">
        <v>1.8069999999999999</v>
      </c>
      <c r="E7">
        <v>1</v>
      </c>
      <c r="F7">
        <v>19</v>
      </c>
      <c r="H7" t="s">
        <v>118</v>
      </c>
      <c r="I7" s="22">
        <v>7958</v>
      </c>
      <c r="J7">
        <v>3.617</v>
      </c>
      <c r="K7">
        <v>1.8009999999999999</v>
      </c>
      <c r="L7">
        <v>1</v>
      </c>
      <c r="M7">
        <v>19</v>
      </c>
      <c r="O7" t="s">
        <v>118</v>
      </c>
      <c r="P7" s="22">
        <v>4285</v>
      </c>
      <c r="Q7">
        <v>3.5939999999999999</v>
      </c>
      <c r="R7">
        <v>1.81</v>
      </c>
      <c r="S7">
        <v>1</v>
      </c>
      <c r="T7">
        <v>15</v>
      </c>
      <c r="V7" t="s">
        <v>118</v>
      </c>
      <c r="W7" s="22">
        <v>3795</v>
      </c>
      <c r="X7">
        <v>3.71</v>
      </c>
      <c r="Y7">
        <v>1.806</v>
      </c>
      <c r="Z7">
        <v>1</v>
      </c>
      <c r="AA7">
        <v>13</v>
      </c>
      <c r="AC7" t="s">
        <v>118</v>
      </c>
      <c r="AD7">
        <v>651</v>
      </c>
      <c r="AE7">
        <v>3.6589999999999998</v>
      </c>
      <c r="AF7">
        <v>1.8420000000000001</v>
      </c>
      <c r="AG7">
        <v>1</v>
      </c>
      <c r="AH7">
        <v>13</v>
      </c>
    </row>
    <row r="8" spans="1:34" x14ac:dyDescent="0.25">
      <c r="A8" t="s">
        <v>33</v>
      </c>
      <c r="B8" s="22">
        <v>16689</v>
      </c>
      <c r="C8">
        <v>10.433</v>
      </c>
      <c r="D8">
        <v>2.5139999999999998</v>
      </c>
      <c r="E8">
        <v>0</v>
      </c>
      <c r="F8">
        <v>13.753</v>
      </c>
      <c r="H8" t="s">
        <v>33</v>
      </c>
      <c r="I8" s="22">
        <v>7958</v>
      </c>
      <c r="J8">
        <v>10.488</v>
      </c>
      <c r="K8">
        <v>2.452</v>
      </c>
      <c r="L8">
        <v>0</v>
      </c>
      <c r="M8">
        <v>13.753</v>
      </c>
      <c r="O8" t="s">
        <v>33</v>
      </c>
      <c r="P8" s="22">
        <v>4285</v>
      </c>
      <c r="Q8">
        <v>10.423</v>
      </c>
      <c r="R8">
        <v>2.5619999999999998</v>
      </c>
      <c r="S8">
        <v>0</v>
      </c>
      <c r="T8">
        <v>13.753</v>
      </c>
      <c r="V8" t="s">
        <v>33</v>
      </c>
      <c r="W8" s="22">
        <v>3795</v>
      </c>
      <c r="X8">
        <v>10.366</v>
      </c>
      <c r="Y8">
        <v>2.5720000000000001</v>
      </c>
      <c r="Z8">
        <v>0</v>
      </c>
      <c r="AA8">
        <v>13.753</v>
      </c>
      <c r="AC8" t="s">
        <v>33</v>
      </c>
      <c r="AD8">
        <v>651</v>
      </c>
      <c r="AE8">
        <v>10.228999999999999</v>
      </c>
      <c r="AF8">
        <v>2.5840000000000001</v>
      </c>
      <c r="AG8">
        <v>0</v>
      </c>
      <c r="AH8">
        <v>13.385999999999999</v>
      </c>
    </row>
    <row r="9" spans="1:34" x14ac:dyDescent="0.25">
      <c r="A9" t="s">
        <v>43</v>
      </c>
      <c r="B9" s="22">
        <v>16689</v>
      </c>
      <c r="C9">
        <v>6.0010000000000003</v>
      </c>
      <c r="D9">
        <v>1.833</v>
      </c>
      <c r="E9">
        <v>3.5</v>
      </c>
      <c r="F9">
        <v>11</v>
      </c>
      <c r="H9" t="s">
        <v>43</v>
      </c>
      <c r="I9" s="22">
        <v>7958</v>
      </c>
      <c r="J9">
        <v>5.79</v>
      </c>
      <c r="K9">
        <v>1.696</v>
      </c>
      <c r="L9">
        <v>3.5</v>
      </c>
      <c r="M9">
        <v>11</v>
      </c>
      <c r="O9" t="s">
        <v>43</v>
      </c>
      <c r="P9" s="22">
        <v>4285</v>
      </c>
      <c r="Q9">
        <v>6.133</v>
      </c>
      <c r="R9">
        <v>1.873</v>
      </c>
      <c r="S9">
        <v>3.5</v>
      </c>
      <c r="T9">
        <v>11</v>
      </c>
      <c r="V9" t="s">
        <v>43</v>
      </c>
      <c r="W9" s="22">
        <v>3795</v>
      </c>
      <c r="X9">
        <v>6.36</v>
      </c>
      <c r="Y9">
        <v>2.016</v>
      </c>
      <c r="Z9">
        <v>3.5</v>
      </c>
      <c r="AA9">
        <v>11</v>
      </c>
      <c r="AC9" t="s">
        <v>43</v>
      </c>
      <c r="AD9">
        <v>651</v>
      </c>
      <c r="AE9">
        <v>5.6059999999999999</v>
      </c>
      <c r="AF9">
        <v>1.6439999999999999</v>
      </c>
      <c r="AG9">
        <v>3.5</v>
      </c>
      <c r="AH9">
        <v>11</v>
      </c>
    </row>
    <row r="10" spans="1:34" x14ac:dyDescent="0.25">
      <c r="A10" t="s">
        <v>34</v>
      </c>
      <c r="B10" s="22">
        <v>16689</v>
      </c>
      <c r="C10">
        <v>38.439</v>
      </c>
      <c r="D10">
        <v>28.524999999999999</v>
      </c>
      <c r="E10">
        <v>0</v>
      </c>
      <c r="F10">
        <v>100</v>
      </c>
      <c r="H10" t="s">
        <v>34</v>
      </c>
      <c r="I10" s="22">
        <v>7958</v>
      </c>
      <c r="J10">
        <v>40.536000000000001</v>
      </c>
      <c r="K10">
        <v>29.327999999999999</v>
      </c>
      <c r="L10">
        <v>0</v>
      </c>
      <c r="M10">
        <v>100</v>
      </c>
      <c r="O10" t="s">
        <v>34</v>
      </c>
      <c r="P10" s="22">
        <v>4285</v>
      </c>
      <c r="Q10">
        <v>37.338999999999999</v>
      </c>
      <c r="R10">
        <v>28.298999999999999</v>
      </c>
      <c r="S10">
        <v>0</v>
      </c>
      <c r="T10">
        <v>100</v>
      </c>
      <c r="V10" t="s">
        <v>34</v>
      </c>
      <c r="W10" s="22">
        <v>3795</v>
      </c>
      <c r="X10">
        <v>35.887999999999998</v>
      </c>
      <c r="Y10">
        <v>26.824999999999999</v>
      </c>
      <c r="Z10">
        <v>0</v>
      </c>
      <c r="AA10">
        <v>100</v>
      </c>
      <c r="AC10" t="s">
        <v>34</v>
      </c>
      <c r="AD10">
        <v>651</v>
      </c>
      <c r="AE10">
        <v>34.905000000000001</v>
      </c>
      <c r="AF10">
        <v>27.76</v>
      </c>
      <c r="AG10">
        <v>0</v>
      </c>
      <c r="AH10">
        <v>100</v>
      </c>
    </row>
    <row r="11" spans="1:34" x14ac:dyDescent="0.25">
      <c r="A11" t="s">
        <v>44</v>
      </c>
      <c r="B11" s="22">
        <v>16689</v>
      </c>
      <c r="C11">
        <v>7.0999999999999994E-2</v>
      </c>
      <c r="D11">
        <v>0.50800000000000001</v>
      </c>
      <c r="E11">
        <v>0</v>
      </c>
      <c r="F11">
        <v>9</v>
      </c>
      <c r="H11" t="s">
        <v>44</v>
      </c>
      <c r="I11" s="22">
        <v>7958</v>
      </c>
      <c r="J11">
        <v>0.08</v>
      </c>
      <c r="K11">
        <v>0.53300000000000003</v>
      </c>
      <c r="L11">
        <v>0</v>
      </c>
      <c r="M11">
        <v>8</v>
      </c>
      <c r="O11" t="s">
        <v>44</v>
      </c>
      <c r="P11" s="22">
        <v>4285</v>
      </c>
      <c r="Q11">
        <v>6.2E-2</v>
      </c>
      <c r="R11">
        <v>0.47299999999999998</v>
      </c>
      <c r="S11">
        <v>0</v>
      </c>
      <c r="T11">
        <v>6</v>
      </c>
      <c r="V11" t="s">
        <v>44</v>
      </c>
      <c r="W11" s="22">
        <v>3795</v>
      </c>
      <c r="X11">
        <v>5.8999999999999997E-2</v>
      </c>
      <c r="Y11">
        <v>0.49</v>
      </c>
      <c r="Z11">
        <v>0</v>
      </c>
      <c r="AA11">
        <v>9</v>
      </c>
      <c r="AC11" t="s">
        <v>44</v>
      </c>
      <c r="AD11">
        <v>651</v>
      </c>
      <c r="AE11">
        <v>8.1000000000000003E-2</v>
      </c>
      <c r="AF11">
        <v>0.52400000000000002</v>
      </c>
      <c r="AG11">
        <v>0</v>
      </c>
      <c r="AH11">
        <v>6</v>
      </c>
    </row>
    <row r="12" spans="1:34" x14ac:dyDescent="0.25">
      <c r="A12" t="s">
        <v>35</v>
      </c>
      <c r="B12" s="22">
        <v>16689</v>
      </c>
      <c r="C12">
        <v>25.391999999999999</v>
      </c>
      <c r="D12">
        <v>61.604999999999997</v>
      </c>
      <c r="E12">
        <v>0</v>
      </c>
      <c r="F12" s="22">
        <v>914</v>
      </c>
      <c r="H12" t="s">
        <v>35</v>
      </c>
      <c r="I12" s="22">
        <v>7958</v>
      </c>
      <c r="J12">
        <v>22.15</v>
      </c>
      <c r="K12">
        <v>56.052999999999997</v>
      </c>
      <c r="L12">
        <v>0</v>
      </c>
      <c r="M12" s="22">
        <v>696</v>
      </c>
      <c r="O12" t="s">
        <v>35</v>
      </c>
      <c r="P12" s="22">
        <v>4285</v>
      </c>
      <c r="Q12">
        <v>28.76</v>
      </c>
      <c r="R12">
        <v>68.3</v>
      </c>
      <c r="S12">
        <v>0</v>
      </c>
      <c r="T12" s="22">
        <v>914</v>
      </c>
      <c r="V12" t="s">
        <v>35</v>
      </c>
      <c r="W12" s="22">
        <v>3795</v>
      </c>
      <c r="X12">
        <v>30.206</v>
      </c>
      <c r="Y12">
        <v>67.352000000000004</v>
      </c>
      <c r="Z12">
        <v>0</v>
      </c>
      <c r="AA12">
        <v>771</v>
      </c>
      <c r="AC12" t="s">
        <v>35</v>
      </c>
      <c r="AD12">
        <v>651</v>
      </c>
      <c r="AE12">
        <v>14.798999999999999</v>
      </c>
      <c r="AF12">
        <v>36.029000000000003</v>
      </c>
      <c r="AG12">
        <v>0</v>
      </c>
      <c r="AH12">
        <v>335</v>
      </c>
    </row>
    <row r="13" spans="1:34" x14ac:dyDescent="0.25">
      <c r="A13" t="s">
        <v>36</v>
      </c>
      <c r="B13" s="22">
        <v>16689</v>
      </c>
      <c r="C13">
        <v>210.166</v>
      </c>
      <c r="D13">
        <v>179.12100000000001</v>
      </c>
      <c r="E13">
        <v>0</v>
      </c>
      <c r="F13" s="22">
        <v>1075</v>
      </c>
      <c r="H13" t="s">
        <v>36</v>
      </c>
      <c r="I13" s="22">
        <v>7958</v>
      </c>
      <c r="J13">
        <v>181.761</v>
      </c>
      <c r="K13">
        <v>161.53800000000001</v>
      </c>
      <c r="L13">
        <v>0</v>
      </c>
      <c r="M13" s="22">
        <v>1040</v>
      </c>
      <c r="O13" t="s">
        <v>36</v>
      </c>
      <c r="P13" s="22">
        <v>4285</v>
      </c>
      <c r="Q13">
        <v>232.27600000000001</v>
      </c>
      <c r="R13">
        <v>186.571</v>
      </c>
      <c r="S13">
        <v>0</v>
      </c>
      <c r="T13" s="22">
        <v>1027</v>
      </c>
      <c r="V13" t="s">
        <v>36</v>
      </c>
      <c r="W13" s="22">
        <v>3795</v>
      </c>
      <c r="X13">
        <v>257.32600000000002</v>
      </c>
      <c r="Y13">
        <v>195.81</v>
      </c>
      <c r="Z13">
        <v>0</v>
      </c>
      <c r="AA13" s="22">
        <v>1075</v>
      </c>
      <c r="AC13" t="s">
        <v>36</v>
      </c>
      <c r="AD13">
        <v>651</v>
      </c>
      <c r="AE13">
        <v>136.94200000000001</v>
      </c>
      <c r="AF13">
        <v>140.09200000000001</v>
      </c>
      <c r="AG13">
        <v>0</v>
      </c>
      <c r="AH13">
        <v>890</v>
      </c>
    </row>
    <row r="14" spans="1:34" x14ac:dyDescent="0.25">
      <c r="A14" t="s">
        <v>106</v>
      </c>
      <c r="B14" s="22">
        <v>16689</v>
      </c>
      <c r="C14">
        <v>0.02</v>
      </c>
      <c r="D14">
        <v>0.14099999999999999</v>
      </c>
      <c r="E14">
        <v>0</v>
      </c>
      <c r="F14">
        <v>1</v>
      </c>
      <c r="H14" t="s">
        <v>106</v>
      </c>
      <c r="I14" s="22">
        <v>7958</v>
      </c>
      <c r="J14">
        <v>1.7999999999999999E-2</v>
      </c>
      <c r="K14">
        <v>0.13200000000000001</v>
      </c>
      <c r="L14">
        <v>0</v>
      </c>
      <c r="M14">
        <v>1</v>
      </c>
      <c r="O14" t="s">
        <v>106</v>
      </c>
      <c r="P14" s="22">
        <v>4285</v>
      </c>
      <c r="Q14">
        <v>2.5000000000000001E-2</v>
      </c>
      <c r="R14">
        <v>0.157</v>
      </c>
      <c r="S14">
        <v>0</v>
      </c>
      <c r="T14">
        <v>1</v>
      </c>
      <c r="V14" t="s">
        <v>106</v>
      </c>
      <c r="W14" s="22">
        <v>3795</v>
      </c>
      <c r="X14">
        <v>2.1000000000000001E-2</v>
      </c>
      <c r="Y14">
        <v>0.14299999999999999</v>
      </c>
      <c r="Z14">
        <v>0</v>
      </c>
      <c r="AA14">
        <v>1</v>
      </c>
      <c r="AC14" t="s">
        <v>106</v>
      </c>
      <c r="AD14">
        <v>651</v>
      </c>
      <c r="AE14">
        <v>1.2E-2</v>
      </c>
      <c r="AF14">
        <v>0.11</v>
      </c>
      <c r="AG14">
        <v>0</v>
      </c>
      <c r="AH14">
        <v>1</v>
      </c>
    </row>
    <row r="15" spans="1:34" x14ac:dyDescent="0.25">
      <c r="A15" t="s">
        <v>511</v>
      </c>
      <c r="B15" s="22">
        <v>16689</v>
      </c>
      <c r="C15">
        <v>0.503</v>
      </c>
      <c r="D15">
        <v>0.5</v>
      </c>
      <c r="E15">
        <v>0</v>
      </c>
      <c r="F15">
        <v>1</v>
      </c>
      <c r="H15" t="s">
        <v>511</v>
      </c>
      <c r="I15" s="22">
        <v>7958</v>
      </c>
      <c r="J15">
        <v>0.52600000000000002</v>
      </c>
      <c r="K15">
        <v>0.499</v>
      </c>
      <c r="L15">
        <v>0</v>
      </c>
      <c r="M15">
        <v>1</v>
      </c>
      <c r="O15" t="s">
        <v>511</v>
      </c>
      <c r="P15" s="22">
        <v>4285</v>
      </c>
      <c r="Q15">
        <v>0.56000000000000005</v>
      </c>
      <c r="R15">
        <v>0.496</v>
      </c>
      <c r="S15">
        <v>0</v>
      </c>
      <c r="T15">
        <v>1</v>
      </c>
      <c r="V15" t="s">
        <v>511</v>
      </c>
      <c r="W15" s="22">
        <v>3795</v>
      </c>
      <c r="X15">
        <v>0.41599999999999998</v>
      </c>
      <c r="Y15">
        <v>0.49299999999999999</v>
      </c>
      <c r="Z15">
        <v>0</v>
      </c>
      <c r="AA15">
        <v>1</v>
      </c>
      <c r="AC15" t="s">
        <v>511</v>
      </c>
      <c r="AD15">
        <v>651</v>
      </c>
      <c r="AE15">
        <v>0.36699999999999999</v>
      </c>
      <c r="AF15">
        <v>0.48199999999999998</v>
      </c>
      <c r="AG15">
        <v>0</v>
      </c>
      <c r="AH15">
        <v>1</v>
      </c>
    </row>
    <row r="16" spans="1:34" x14ac:dyDescent="0.25">
      <c r="A16" t="s">
        <v>124</v>
      </c>
      <c r="B16" s="22">
        <v>16689</v>
      </c>
      <c r="C16">
        <v>0.497</v>
      </c>
      <c r="D16">
        <v>0.5</v>
      </c>
      <c r="E16">
        <v>0</v>
      </c>
      <c r="F16">
        <v>1</v>
      </c>
      <c r="H16" t="s">
        <v>124</v>
      </c>
      <c r="I16" s="22">
        <v>7958</v>
      </c>
      <c r="J16">
        <v>0.47399999999999998</v>
      </c>
      <c r="K16">
        <v>0.499</v>
      </c>
      <c r="L16">
        <v>0</v>
      </c>
      <c r="M16">
        <v>1</v>
      </c>
      <c r="O16" t="s">
        <v>124</v>
      </c>
      <c r="P16" s="22">
        <v>4285</v>
      </c>
      <c r="Q16">
        <v>0.44</v>
      </c>
      <c r="R16">
        <v>0.496</v>
      </c>
      <c r="S16">
        <v>0</v>
      </c>
      <c r="T16">
        <v>1</v>
      </c>
      <c r="V16" t="s">
        <v>124</v>
      </c>
      <c r="W16" s="22">
        <v>3795</v>
      </c>
      <c r="X16">
        <v>0.58399999999999996</v>
      </c>
      <c r="Y16">
        <v>0.49299999999999999</v>
      </c>
      <c r="Z16">
        <v>0</v>
      </c>
      <c r="AA16">
        <v>1</v>
      </c>
      <c r="AC16" t="s">
        <v>124</v>
      </c>
      <c r="AD16">
        <v>651</v>
      </c>
      <c r="AE16">
        <v>0.63300000000000001</v>
      </c>
      <c r="AF16">
        <v>0.48199999999999998</v>
      </c>
      <c r="AG16">
        <v>0</v>
      </c>
      <c r="AH16">
        <v>1</v>
      </c>
    </row>
    <row r="17" spans="1:34" x14ac:dyDescent="0.25">
      <c r="A17" t="s">
        <v>510</v>
      </c>
      <c r="B17" s="22">
        <v>16689</v>
      </c>
      <c r="C17">
        <v>0.47699999999999998</v>
      </c>
      <c r="D17">
        <v>0.499</v>
      </c>
      <c r="E17">
        <v>0</v>
      </c>
      <c r="F17">
        <v>1</v>
      </c>
      <c r="H17" t="s">
        <v>510</v>
      </c>
      <c r="I17" s="22">
        <v>7958</v>
      </c>
      <c r="J17">
        <v>1</v>
      </c>
      <c r="K17">
        <v>0</v>
      </c>
      <c r="L17">
        <v>1</v>
      </c>
      <c r="M17">
        <v>1</v>
      </c>
      <c r="O17" t="s">
        <v>510</v>
      </c>
      <c r="P17" s="22">
        <v>4285</v>
      </c>
      <c r="Q17">
        <v>0</v>
      </c>
      <c r="R17">
        <v>0</v>
      </c>
      <c r="S17">
        <v>0</v>
      </c>
      <c r="T17">
        <v>0</v>
      </c>
      <c r="V17" t="s">
        <v>510</v>
      </c>
      <c r="W17" s="22">
        <v>3795</v>
      </c>
      <c r="X17">
        <v>0</v>
      </c>
      <c r="Y17">
        <v>0</v>
      </c>
      <c r="Z17">
        <v>0</v>
      </c>
      <c r="AA17">
        <v>0</v>
      </c>
      <c r="AC17" t="s">
        <v>510</v>
      </c>
      <c r="AD17">
        <v>651</v>
      </c>
      <c r="AE17">
        <v>0</v>
      </c>
      <c r="AF17">
        <v>0</v>
      </c>
      <c r="AG17">
        <v>0</v>
      </c>
      <c r="AH17">
        <v>0</v>
      </c>
    </row>
    <row r="18" spans="1:34" x14ac:dyDescent="0.25">
      <c r="A18" t="s">
        <v>120</v>
      </c>
      <c r="B18" s="22">
        <v>16689</v>
      </c>
      <c r="C18">
        <v>3.9E-2</v>
      </c>
      <c r="D18">
        <v>0.19400000000000001</v>
      </c>
      <c r="E18">
        <v>0</v>
      </c>
      <c r="F18">
        <v>1</v>
      </c>
      <c r="H18" t="s">
        <v>120</v>
      </c>
      <c r="I18" s="22">
        <v>7958</v>
      </c>
      <c r="J18">
        <v>0</v>
      </c>
      <c r="K18">
        <v>0</v>
      </c>
      <c r="L18">
        <v>0</v>
      </c>
      <c r="M18">
        <v>0</v>
      </c>
      <c r="O18" t="s">
        <v>120</v>
      </c>
      <c r="P18" s="22">
        <v>4285</v>
      </c>
      <c r="Q18">
        <v>0</v>
      </c>
      <c r="R18">
        <v>0</v>
      </c>
      <c r="S18">
        <v>0</v>
      </c>
      <c r="T18">
        <v>0</v>
      </c>
      <c r="V18" t="s">
        <v>120</v>
      </c>
      <c r="W18" s="22">
        <v>3795</v>
      </c>
      <c r="X18">
        <v>0</v>
      </c>
      <c r="Y18">
        <v>0</v>
      </c>
      <c r="Z18">
        <v>0</v>
      </c>
      <c r="AA18">
        <v>0</v>
      </c>
      <c r="AC18" t="s">
        <v>120</v>
      </c>
      <c r="AD18">
        <v>651</v>
      </c>
      <c r="AE18">
        <v>1</v>
      </c>
      <c r="AF18">
        <v>0</v>
      </c>
      <c r="AG18">
        <v>1</v>
      </c>
      <c r="AH18">
        <v>1</v>
      </c>
    </row>
    <row r="19" spans="1:34" x14ac:dyDescent="0.25">
      <c r="A19" t="s">
        <v>10</v>
      </c>
      <c r="B19" s="22">
        <v>16689</v>
      </c>
      <c r="C19">
        <v>0.25700000000000001</v>
      </c>
      <c r="D19">
        <v>0.437</v>
      </c>
      <c r="E19">
        <v>0</v>
      </c>
      <c r="F19">
        <v>1</v>
      </c>
      <c r="H19" t="s">
        <v>10</v>
      </c>
      <c r="I19" s="22">
        <v>7958</v>
      </c>
      <c r="J19">
        <v>0</v>
      </c>
      <c r="K19">
        <v>0</v>
      </c>
      <c r="L19">
        <v>0</v>
      </c>
      <c r="M19">
        <v>0</v>
      </c>
      <c r="O19" t="s">
        <v>10</v>
      </c>
      <c r="P19" s="22">
        <v>4285</v>
      </c>
      <c r="Q19">
        <v>1</v>
      </c>
      <c r="R19">
        <v>0</v>
      </c>
      <c r="S19">
        <v>1</v>
      </c>
      <c r="T19">
        <v>1</v>
      </c>
      <c r="V19" t="s">
        <v>10</v>
      </c>
      <c r="W19" s="22">
        <v>3795</v>
      </c>
      <c r="X19">
        <v>0</v>
      </c>
      <c r="Y19">
        <v>0</v>
      </c>
      <c r="Z19">
        <v>0</v>
      </c>
      <c r="AA19">
        <v>0</v>
      </c>
      <c r="AC19" t="s">
        <v>10</v>
      </c>
      <c r="AD19">
        <v>651</v>
      </c>
      <c r="AE19">
        <v>0</v>
      </c>
      <c r="AF19">
        <v>0</v>
      </c>
      <c r="AG19">
        <v>0</v>
      </c>
      <c r="AH19">
        <v>0</v>
      </c>
    </row>
    <row r="20" spans="1:34" x14ac:dyDescent="0.25">
      <c r="A20" t="s">
        <v>12</v>
      </c>
      <c r="B20" s="22">
        <v>16689</v>
      </c>
      <c r="C20">
        <v>0.22700000000000001</v>
      </c>
      <c r="D20">
        <v>0.41899999999999998</v>
      </c>
      <c r="E20">
        <v>0</v>
      </c>
      <c r="F20">
        <v>1</v>
      </c>
      <c r="H20" t="s">
        <v>12</v>
      </c>
      <c r="I20" s="22">
        <v>7958</v>
      </c>
      <c r="J20">
        <v>0</v>
      </c>
      <c r="K20">
        <v>0</v>
      </c>
      <c r="L20">
        <v>0</v>
      </c>
      <c r="M20">
        <v>0</v>
      </c>
      <c r="O20" t="s">
        <v>12</v>
      </c>
      <c r="P20" s="22">
        <v>4285</v>
      </c>
      <c r="Q20">
        <v>0</v>
      </c>
      <c r="R20">
        <v>0</v>
      </c>
      <c r="S20">
        <v>0</v>
      </c>
      <c r="T20">
        <v>0</v>
      </c>
      <c r="V20" t="s">
        <v>12</v>
      </c>
      <c r="W20" s="22">
        <v>3795</v>
      </c>
      <c r="X20">
        <v>1</v>
      </c>
      <c r="Y20">
        <v>0</v>
      </c>
      <c r="Z20">
        <v>1</v>
      </c>
      <c r="AA20">
        <v>1</v>
      </c>
      <c r="AC20" t="s">
        <v>12</v>
      </c>
      <c r="AD20">
        <v>651</v>
      </c>
      <c r="AE20">
        <v>0</v>
      </c>
      <c r="AF20">
        <v>0</v>
      </c>
      <c r="AG20">
        <v>0</v>
      </c>
      <c r="AH20">
        <v>0</v>
      </c>
    </row>
    <row r="21" spans="1:34" x14ac:dyDescent="0.25">
      <c r="A21" t="s">
        <v>509</v>
      </c>
      <c r="B21" s="22">
        <v>16689</v>
      </c>
      <c r="C21">
        <v>0.442</v>
      </c>
      <c r="D21">
        <v>0.497</v>
      </c>
      <c r="E21">
        <v>0</v>
      </c>
      <c r="F21">
        <v>1</v>
      </c>
      <c r="H21" t="s">
        <v>509</v>
      </c>
      <c r="I21" s="22">
        <v>7958</v>
      </c>
      <c r="J21">
        <v>0.48599999999999999</v>
      </c>
      <c r="K21">
        <v>0.5</v>
      </c>
      <c r="L21">
        <v>0</v>
      </c>
      <c r="M21">
        <v>1</v>
      </c>
      <c r="O21" t="s">
        <v>509</v>
      </c>
      <c r="P21" s="22">
        <v>4285</v>
      </c>
      <c r="Q21">
        <v>0.41599999999999998</v>
      </c>
      <c r="R21">
        <v>0.49299999999999999</v>
      </c>
      <c r="S21">
        <v>0</v>
      </c>
      <c r="T21">
        <v>1</v>
      </c>
      <c r="V21" t="s">
        <v>509</v>
      </c>
      <c r="W21" s="22">
        <v>3795</v>
      </c>
      <c r="X21">
        <v>0.36499999999999999</v>
      </c>
      <c r="Y21">
        <v>0.48099999999999998</v>
      </c>
      <c r="Z21">
        <v>0</v>
      </c>
      <c r="AA21">
        <v>1</v>
      </c>
      <c r="AC21" t="s">
        <v>509</v>
      </c>
      <c r="AD21">
        <v>651</v>
      </c>
      <c r="AE21">
        <v>0.53</v>
      </c>
      <c r="AF21">
        <v>0.499</v>
      </c>
      <c r="AG21">
        <v>0</v>
      </c>
      <c r="AH21">
        <v>1</v>
      </c>
    </row>
    <row r="22" spans="1:34" x14ac:dyDescent="0.25">
      <c r="A22" t="s">
        <v>24</v>
      </c>
      <c r="B22" s="22">
        <v>16689</v>
      </c>
      <c r="C22">
        <v>0.19</v>
      </c>
      <c r="D22">
        <v>0.39300000000000002</v>
      </c>
      <c r="E22">
        <v>0</v>
      </c>
      <c r="F22">
        <v>1</v>
      </c>
      <c r="H22" t="s">
        <v>24</v>
      </c>
      <c r="I22" s="22">
        <v>7958</v>
      </c>
      <c r="J22">
        <v>0.17100000000000001</v>
      </c>
      <c r="K22">
        <v>0.376</v>
      </c>
      <c r="L22">
        <v>0</v>
      </c>
      <c r="M22">
        <v>1</v>
      </c>
      <c r="O22" t="s">
        <v>24</v>
      </c>
      <c r="P22" s="22">
        <v>4285</v>
      </c>
      <c r="Q22">
        <v>0.20799999999999999</v>
      </c>
      <c r="R22">
        <v>0.40600000000000003</v>
      </c>
      <c r="S22">
        <v>0</v>
      </c>
      <c r="T22">
        <v>1</v>
      </c>
      <c r="V22" t="s">
        <v>24</v>
      </c>
      <c r="W22" s="22">
        <v>3795</v>
      </c>
      <c r="X22">
        <v>0.22</v>
      </c>
      <c r="Y22">
        <v>0.41399999999999998</v>
      </c>
      <c r="Z22">
        <v>0</v>
      </c>
      <c r="AA22">
        <v>1</v>
      </c>
      <c r="AC22" t="s">
        <v>24</v>
      </c>
      <c r="AD22">
        <v>651</v>
      </c>
      <c r="AE22">
        <v>0.14299999999999999</v>
      </c>
      <c r="AF22">
        <v>0.35</v>
      </c>
      <c r="AG22">
        <v>0</v>
      </c>
      <c r="AH22">
        <v>1</v>
      </c>
    </row>
    <row r="23" spans="1:34" x14ac:dyDescent="0.25">
      <c r="A23" t="s">
        <v>23</v>
      </c>
      <c r="B23" s="22">
        <v>16689</v>
      </c>
      <c r="C23">
        <v>0.36699999999999999</v>
      </c>
      <c r="D23">
        <v>0.48199999999999998</v>
      </c>
      <c r="E23">
        <v>0</v>
      </c>
      <c r="F23">
        <v>1</v>
      </c>
      <c r="H23" t="s">
        <v>23</v>
      </c>
      <c r="I23" s="22">
        <v>7958</v>
      </c>
      <c r="J23">
        <v>0.34300000000000003</v>
      </c>
      <c r="K23">
        <v>0.47499999999999998</v>
      </c>
      <c r="L23">
        <v>0</v>
      </c>
      <c r="M23">
        <v>1</v>
      </c>
      <c r="O23" t="s">
        <v>23</v>
      </c>
      <c r="P23" s="22">
        <v>4285</v>
      </c>
      <c r="Q23">
        <v>0.376</v>
      </c>
      <c r="R23">
        <v>0.48399999999999999</v>
      </c>
      <c r="S23">
        <v>0</v>
      </c>
      <c r="T23">
        <v>1</v>
      </c>
      <c r="V23" t="s">
        <v>23</v>
      </c>
      <c r="W23" s="22">
        <v>3795</v>
      </c>
      <c r="X23">
        <v>0.41499999999999998</v>
      </c>
      <c r="Y23">
        <v>0.49299999999999999</v>
      </c>
      <c r="Z23">
        <v>0</v>
      </c>
      <c r="AA23">
        <v>1</v>
      </c>
      <c r="AC23" t="s">
        <v>23</v>
      </c>
      <c r="AD23">
        <v>651</v>
      </c>
      <c r="AE23">
        <v>0.32700000000000001</v>
      </c>
      <c r="AF23">
        <v>0.47</v>
      </c>
      <c r="AG23">
        <v>0</v>
      </c>
      <c r="AH23">
        <v>1</v>
      </c>
    </row>
    <row r="24" spans="1:34" x14ac:dyDescent="0.25">
      <c r="A24" t="s">
        <v>508</v>
      </c>
      <c r="B24" s="22">
        <v>16689</v>
      </c>
      <c r="C24">
        <v>0.21099999999999999</v>
      </c>
      <c r="D24">
        <v>0.40799999999999997</v>
      </c>
      <c r="E24">
        <v>0</v>
      </c>
      <c r="F24">
        <v>1</v>
      </c>
      <c r="H24" t="s">
        <v>508</v>
      </c>
      <c r="I24" s="22">
        <v>7958</v>
      </c>
      <c r="J24">
        <v>0.219</v>
      </c>
      <c r="K24">
        <v>0.41399999999999998</v>
      </c>
      <c r="L24">
        <v>0</v>
      </c>
      <c r="M24">
        <v>1</v>
      </c>
      <c r="O24" t="s">
        <v>508</v>
      </c>
      <c r="P24" s="22">
        <v>4285</v>
      </c>
      <c r="Q24">
        <v>0.21</v>
      </c>
      <c r="R24">
        <v>0.40699999999999997</v>
      </c>
      <c r="S24">
        <v>0</v>
      </c>
      <c r="T24">
        <v>1</v>
      </c>
      <c r="V24" t="s">
        <v>508</v>
      </c>
      <c r="W24" s="22">
        <v>3795</v>
      </c>
      <c r="X24">
        <v>0.193</v>
      </c>
      <c r="Y24">
        <v>0.39500000000000002</v>
      </c>
      <c r="Z24">
        <v>0</v>
      </c>
      <c r="AA24">
        <v>1</v>
      </c>
      <c r="AC24" t="s">
        <v>508</v>
      </c>
      <c r="AD24">
        <v>651</v>
      </c>
      <c r="AE24">
        <v>0.217</v>
      </c>
      <c r="AF24">
        <v>0.41199999999999998</v>
      </c>
      <c r="AG24">
        <v>0</v>
      </c>
      <c r="AH24">
        <v>1</v>
      </c>
    </row>
    <row r="25" spans="1:34" x14ac:dyDescent="0.25">
      <c r="A25" t="s">
        <v>40</v>
      </c>
      <c r="B25" s="22">
        <v>16689</v>
      </c>
      <c r="C25">
        <v>0.14199999999999999</v>
      </c>
      <c r="D25">
        <v>0.34899999999999998</v>
      </c>
      <c r="E25">
        <v>0</v>
      </c>
      <c r="F25">
        <v>1</v>
      </c>
      <c r="H25" t="s">
        <v>40</v>
      </c>
      <c r="I25" s="22">
        <v>7958</v>
      </c>
      <c r="J25">
        <v>0.152</v>
      </c>
      <c r="K25">
        <v>0.35899999999999999</v>
      </c>
      <c r="L25">
        <v>0</v>
      </c>
      <c r="M25">
        <v>1</v>
      </c>
      <c r="O25" t="s">
        <v>40</v>
      </c>
      <c r="P25" s="22">
        <v>4285</v>
      </c>
      <c r="Q25">
        <v>0.13400000000000001</v>
      </c>
      <c r="R25">
        <v>0.34</v>
      </c>
      <c r="S25">
        <v>0</v>
      </c>
      <c r="T25">
        <v>1</v>
      </c>
      <c r="V25" t="s">
        <v>40</v>
      </c>
      <c r="W25" s="22">
        <v>3795</v>
      </c>
      <c r="X25">
        <v>0.13300000000000001</v>
      </c>
      <c r="Y25">
        <v>0.33900000000000002</v>
      </c>
      <c r="Z25">
        <v>0</v>
      </c>
      <c r="AA25">
        <v>1</v>
      </c>
      <c r="AC25" t="s">
        <v>40</v>
      </c>
      <c r="AD25">
        <v>651</v>
      </c>
      <c r="AE25">
        <v>0.129</v>
      </c>
      <c r="AF25">
        <v>0.33500000000000002</v>
      </c>
      <c r="AG25">
        <v>0</v>
      </c>
      <c r="AH25">
        <v>1</v>
      </c>
    </row>
    <row r="26" spans="1:34" x14ac:dyDescent="0.25">
      <c r="A26" t="s">
        <v>41</v>
      </c>
      <c r="B26" s="22">
        <v>16689</v>
      </c>
      <c r="C26">
        <v>0.437</v>
      </c>
      <c r="D26">
        <v>0.496</v>
      </c>
      <c r="E26">
        <v>0</v>
      </c>
      <c r="F26">
        <v>1</v>
      </c>
      <c r="H26" t="s">
        <v>41</v>
      </c>
      <c r="I26" s="22">
        <v>7958</v>
      </c>
      <c r="J26">
        <v>0.41899999999999998</v>
      </c>
      <c r="K26">
        <v>0.49399999999999999</v>
      </c>
      <c r="L26">
        <v>0</v>
      </c>
      <c r="M26">
        <v>1</v>
      </c>
      <c r="O26" t="s">
        <v>41</v>
      </c>
      <c r="P26" s="22">
        <v>4285</v>
      </c>
      <c r="Q26">
        <v>0.43</v>
      </c>
      <c r="R26">
        <v>0.495</v>
      </c>
      <c r="S26">
        <v>0</v>
      </c>
      <c r="T26">
        <v>1</v>
      </c>
      <c r="V26" t="s">
        <v>41</v>
      </c>
      <c r="W26" s="22">
        <v>3795</v>
      </c>
      <c r="X26">
        <v>0.48099999999999998</v>
      </c>
      <c r="Y26">
        <v>0.5</v>
      </c>
      <c r="Z26">
        <v>0</v>
      </c>
      <c r="AA26">
        <v>1</v>
      </c>
      <c r="AC26" t="s">
        <v>41</v>
      </c>
      <c r="AD26">
        <v>651</v>
      </c>
      <c r="AE26">
        <v>0.45</v>
      </c>
      <c r="AF26">
        <v>0.498</v>
      </c>
      <c r="AG26">
        <v>0</v>
      </c>
      <c r="AH26">
        <v>1</v>
      </c>
    </row>
    <row r="27" spans="1:34" x14ac:dyDescent="0.25">
      <c r="A27" t="s">
        <v>39</v>
      </c>
      <c r="B27" s="22">
        <v>16689</v>
      </c>
      <c r="C27">
        <v>0.21</v>
      </c>
      <c r="D27">
        <v>0.40699999999999997</v>
      </c>
      <c r="E27">
        <v>0</v>
      </c>
      <c r="F27">
        <v>1</v>
      </c>
      <c r="H27" t="s">
        <v>39</v>
      </c>
      <c r="I27" s="22">
        <v>7958</v>
      </c>
      <c r="J27">
        <v>0.20899999999999999</v>
      </c>
      <c r="K27">
        <v>0.40699999999999997</v>
      </c>
      <c r="L27">
        <v>0</v>
      </c>
      <c r="M27">
        <v>1</v>
      </c>
      <c r="O27" t="s">
        <v>39</v>
      </c>
      <c r="P27" s="22">
        <v>4285</v>
      </c>
      <c r="Q27">
        <v>0.22600000000000001</v>
      </c>
      <c r="R27">
        <v>0.41899999999999998</v>
      </c>
      <c r="S27">
        <v>0</v>
      </c>
      <c r="T27">
        <v>1</v>
      </c>
      <c r="V27" t="s">
        <v>39</v>
      </c>
      <c r="W27" s="22">
        <v>3795</v>
      </c>
      <c r="X27">
        <v>0.193</v>
      </c>
      <c r="Y27">
        <v>0.39400000000000002</v>
      </c>
      <c r="Z27">
        <v>0</v>
      </c>
      <c r="AA27">
        <v>1</v>
      </c>
      <c r="AC27" t="s">
        <v>39</v>
      </c>
      <c r="AD27">
        <v>651</v>
      </c>
      <c r="AE27">
        <v>0.20399999999999999</v>
      </c>
      <c r="AF27">
        <v>0.40300000000000002</v>
      </c>
      <c r="AG27">
        <v>0</v>
      </c>
      <c r="AH27">
        <v>1</v>
      </c>
    </row>
    <row r="28" spans="1:34" x14ac:dyDescent="0.25">
      <c r="A28" t="s">
        <v>507</v>
      </c>
      <c r="B28" s="22">
        <v>16689</v>
      </c>
      <c r="C28">
        <v>0.82199999999999995</v>
      </c>
      <c r="D28">
        <v>0.38200000000000001</v>
      </c>
      <c r="E28">
        <v>0</v>
      </c>
      <c r="F28">
        <v>1</v>
      </c>
      <c r="H28" t="s">
        <v>507</v>
      </c>
      <c r="I28" s="22">
        <v>7958</v>
      </c>
      <c r="J28">
        <v>0.86499999999999999</v>
      </c>
      <c r="K28">
        <v>0.34100000000000003</v>
      </c>
      <c r="L28">
        <v>0</v>
      </c>
      <c r="M28">
        <v>1</v>
      </c>
      <c r="O28" t="s">
        <v>507</v>
      </c>
      <c r="P28" s="22">
        <v>4285</v>
      </c>
      <c r="Q28">
        <v>0.79</v>
      </c>
      <c r="R28">
        <v>0.40699999999999997</v>
      </c>
      <c r="S28">
        <v>0</v>
      </c>
      <c r="T28">
        <v>1</v>
      </c>
      <c r="V28" t="s">
        <v>507</v>
      </c>
      <c r="W28" s="22">
        <v>3795</v>
      </c>
      <c r="X28">
        <v>0.76100000000000001</v>
      </c>
      <c r="Y28">
        <v>0.42599999999999999</v>
      </c>
      <c r="Z28">
        <v>0</v>
      </c>
      <c r="AA28">
        <v>1</v>
      </c>
      <c r="AC28" t="s">
        <v>507</v>
      </c>
      <c r="AD28">
        <v>651</v>
      </c>
      <c r="AE28">
        <v>0.86599999999999999</v>
      </c>
      <c r="AF28">
        <v>0.34100000000000003</v>
      </c>
      <c r="AG28">
        <v>0</v>
      </c>
      <c r="AH28">
        <v>1</v>
      </c>
    </row>
    <row r="29" spans="1:34" x14ac:dyDescent="0.25">
      <c r="A29" t="s">
        <v>25</v>
      </c>
      <c r="B29" s="22">
        <v>16689</v>
      </c>
      <c r="C29">
        <v>0.13600000000000001</v>
      </c>
      <c r="D29">
        <v>0.34200000000000003</v>
      </c>
      <c r="E29">
        <v>0</v>
      </c>
      <c r="F29">
        <v>1</v>
      </c>
      <c r="H29" t="s">
        <v>25</v>
      </c>
      <c r="I29" s="22">
        <v>7958</v>
      </c>
      <c r="J29">
        <v>0.10100000000000001</v>
      </c>
      <c r="K29">
        <v>0.30199999999999999</v>
      </c>
      <c r="L29">
        <v>0</v>
      </c>
      <c r="M29">
        <v>1</v>
      </c>
      <c r="O29" t="s">
        <v>25</v>
      </c>
      <c r="P29" s="22">
        <v>4285</v>
      </c>
      <c r="Q29">
        <v>0.161</v>
      </c>
      <c r="R29">
        <v>0.36699999999999999</v>
      </c>
      <c r="S29">
        <v>0</v>
      </c>
      <c r="T29">
        <v>1</v>
      </c>
      <c r="V29" t="s">
        <v>25</v>
      </c>
      <c r="W29" s="22">
        <v>3795</v>
      </c>
      <c r="X29">
        <v>0.19</v>
      </c>
      <c r="Y29">
        <v>0.39200000000000002</v>
      </c>
      <c r="Z29">
        <v>0</v>
      </c>
      <c r="AA29">
        <v>1</v>
      </c>
      <c r="AC29" t="s">
        <v>25</v>
      </c>
      <c r="AD29">
        <v>651</v>
      </c>
      <c r="AE29">
        <v>7.6999999999999999E-2</v>
      </c>
      <c r="AF29">
        <v>0.26600000000000001</v>
      </c>
      <c r="AG29">
        <v>0</v>
      </c>
      <c r="AH29">
        <v>1</v>
      </c>
    </row>
    <row r="30" spans="1:34" x14ac:dyDescent="0.25">
      <c r="A30" t="s">
        <v>26</v>
      </c>
      <c r="B30" s="22">
        <v>16689</v>
      </c>
      <c r="C30">
        <v>4.2000000000000003E-2</v>
      </c>
      <c r="D30">
        <v>0.2</v>
      </c>
      <c r="E30">
        <v>0</v>
      </c>
      <c r="F30">
        <v>1</v>
      </c>
      <c r="H30" t="s">
        <v>26</v>
      </c>
      <c r="I30" s="22">
        <v>7958</v>
      </c>
      <c r="J30">
        <v>3.3000000000000002E-2</v>
      </c>
      <c r="K30">
        <v>0.17899999999999999</v>
      </c>
      <c r="L30">
        <v>0</v>
      </c>
      <c r="M30">
        <v>1</v>
      </c>
      <c r="O30" t="s">
        <v>26</v>
      </c>
      <c r="P30" s="22">
        <v>4285</v>
      </c>
      <c r="Q30">
        <v>4.9000000000000002E-2</v>
      </c>
      <c r="R30">
        <v>0.216</v>
      </c>
      <c r="S30">
        <v>0</v>
      </c>
      <c r="T30">
        <v>1</v>
      </c>
      <c r="V30" t="s">
        <v>26</v>
      </c>
      <c r="W30" s="22">
        <v>3795</v>
      </c>
      <c r="X30">
        <v>4.9000000000000002E-2</v>
      </c>
      <c r="Y30">
        <v>0.216</v>
      </c>
      <c r="Z30">
        <v>0</v>
      </c>
      <c r="AA30">
        <v>1</v>
      </c>
      <c r="AC30" t="s">
        <v>26</v>
      </c>
      <c r="AD30">
        <v>651</v>
      </c>
      <c r="AE30">
        <v>5.7000000000000002E-2</v>
      </c>
      <c r="AF30">
        <v>0.23200000000000001</v>
      </c>
      <c r="AG30">
        <v>0</v>
      </c>
      <c r="AH30">
        <v>1</v>
      </c>
    </row>
    <row r="31" spans="1:34" x14ac:dyDescent="0.25">
      <c r="A31" t="s">
        <v>506</v>
      </c>
      <c r="B31" s="22">
        <v>16689</v>
      </c>
      <c r="C31">
        <v>0.58599999999999997</v>
      </c>
      <c r="D31">
        <v>0.49299999999999999</v>
      </c>
      <c r="E31">
        <v>0</v>
      </c>
      <c r="F31">
        <v>1</v>
      </c>
      <c r="H31" t="s">
        <v>506</v>
      </c>
      <c r="I31" s="22">
        <v>7958</v>
      </c>
      <c r="J31">
        <v>0.65800000000000003</v>
      </c>
      <c r="K31">
        <v>0.47399999999999998</v>
      </c>
      <c r="L31">
        <v>0</v>
      </c>
      <c r="M31">
        <v>1</v>
      </c>
      <c r="O31" t="s">
        <v>506</v>
      </c>
      <c r="P31" s="22">
        <v>4285</v>
      </c>
      <c r="Q31">
        <v>0.59799999999999998</v>
      </c>
      <c r="R31">
        <v>0.49</v>
      </c>
      <c r="S31">
        <v>0</v>
      </c>
      <c r="T31">
        <v>1</v>
      </c>
      <c r="V31" t="s">
        <v>506</v>
      </c>
      <c r="W31" s="22">
        <v>3795</v>
      </c>
      <c r="X31">
        <v>0.42099999999999999</v>
      </c>
      <c r="Y31">
        <v>0.49399999999999999</v>
      </c>
      <c r="Z31">
        <v>0</v>
      </c>
      <c r="AA31">
        <v>1</v>
      </c>
      <c r="AC31" t="s">
        <v>506</v>
      </c>
      <c r="AD31">
        <v>651</v>
      </c>
      <c r="AE31">
        <v>0.59</v>
      </c>
      <c r="AF31">
        <v>0.49199999999999999</v>
      </c>
      <c r="AG31">
        <v>0</v>
      </c>
      <c r="AH31">
        <v>1</v>
      </c>
    </row>
    <row r="32" spans="1:34" x14ac:dyDescent="0.25">
      <c r="A32" t="s">
        <v>37</v>
      </c>
      <c r="B32" s="22">
        <v>16689</v>
      </c>
      <c r="C32">
        <v>0.3</v>
      </c>
      <c r="D32">
        <v>0.45800000000000002</v>
      </c>
      <c r="E32">
        <v>0</v>
      </c>
      <c r="F32">
        <v>1</v>
      </c>
      <c r="H32" t="s">
        <v>37</v>
      </c>
      <c r="I32" s="22">
        <v>7958</v>
      </c>
      <c r="J32">
        <v>0.26200000000000001</v>
      </c>
      <c r="K32">
        <v>0.44</v>
      </c>
      <c r="L32">
        <v>0</v>
      </c>
      <c r="M32">
        <v>1</v>
      </c>
      <c r="O32" t="s">
        <v>37</v>
      </c>
      <c r="P32" s="22">
        <v>4285</v>
      </c>
      <c r="Q32">
        <v>0.29899999999999999</v>
      </c>
      <c r="R32">
        <v>0.45800000000000002</v>
      </c>
      <c r="S32">
        <v>0</v>
      </c>
      <c r="T32">
        <v>1</v>
      </c>
      <c r="V32" t="s">
        <v>37</v>
      </c>
      <c r="W32" s="22">
        <v>3795</v>
      </c>
      <c r="X32">
        <v>0.38500000000000001</v>
      </c>
      <c r="Y32">
        <v>0.48699999999999999</v>
      </c>
      <c r="Z32">
        <v>0</v>
      </c>
      <c r="AA32">
        <v>1</v>
      </c>
      <c r="AC32" t="s">
        <v>37</v>
      </c>
      <c r="AD32">
        <v>651</v>
      </c>
      <c r="AE32">
        <v>0.28399999999999997</v>
      </c>
      <c r="AF32">
        <v>0.45100000000000001</v>
      </c>
      <c r="AG32">
        <v>0</v>
      </c>
      <c r="AH32">
        <v>1</v>
      </c>
    </row>
    <row r="33" spans="1:34" x14ac:dyDescent="0.25">
      <c r="A33" t="s">
        <v>38</v>
      </c>
      <c r="B33" s="22">
        <v>16689</v>
      </c>
      <c r="C33">
        <v>0.114</v>
      </c>
      <c r="D33">
        <v>0.317</v>
      </c>
      <c r="E33">
        <v>0</v>
      </c>
      <c r="F33">
        <v>1</v>
      </c>
      <c r="H33" t="s">
        <v>38</v>
      </c>
      <c r="I33" s="22">
        <v>7958</v>
      </c>
      <c r="J33">
        <v>0.08</v>
      </c>
      <c r="K33">
        <v>0.27100000000000002</v>
      </c>
      <c r="L33">
        <v>0</v>
      </c>
      <c r="M33">
        <v>1</v>
      </c>
      <c r="O33" t="s">
        <v>38</v>
      </c>
      <c r="P33" s="22">
        <v>4285</v>
      </c>
      <c r="Q33">
        <v>0.10299999999999999</v>
      </c>
      <c r="R33">
        <v>0.30399999999999999</v>
      </c>
      <c r="S33">
        <v>0</v>
      </c>
      <c r="T33">
        <v>1</v>
      </c>
      <c r="V33" t="s">
        <v>38</v>
      </c>
      <c r="W33" s="22">
        <v>3795</v>
      </c>
      <c r="X33">
        <v>0.19400000000000001</v>
      </c>
      <c r="Y33">
        <v>0.39600000000000002</v>
      </c>
      <c r="Z33">
        <v>0</v>
      </c>
      <c r="AA33">
        <v>1</v>
      </c>
      <c r="AC33" t="s">
        <v>38</v>
      </c>
      <c r="AD33">
        <v>651</v>
      </c>
      <c r="AE33">
        <v>0.126</v>
      </c>
      <c r="AF33">
        <v>0.33200000000000002</v>
      </c>
      <c r="AG33">
        <v>0</v>
      </c>
      <c r="AH33">
        <v>1</v>
      </c>
    </row>
    <row r="34" spans="1:34" x14ac:dyDescent="0.25">
      <c r="A34" t="s">
        <v>505</v>
      </c>
      <c r="B34" s="22">
        <v>16689</v>
      </c>
      <c r="C34">
        <v>0.21299999999999999</v>
      </c>
      <c r="D34">
        <v>0.40899999999999997</v>
      </c>
      <c r="E34">
        <v>0</v>
      </c>
      <c r="F34">
        <v>1</v>
      </c>
      <c r="H34" t="s">
        <v>505</v>
      </c>
      <c r="I34" s="22">
        <v>7958</v>
      </c>
      <c r="J34">
        <v>0.216</v>
      </c>
      <c r="K34">
        <v>0.41099999999999998</v>
      </c>
      <c r="L34">
        <v>0</v>
      </c>
      <c r="M34">
        <v>1</v>
      </c>
      <c r="O34" t="s">
        <v>505</v>
      </c>
      <c r="P34" s="22">
        <v>4285</v>
      </c>
      <c r="Q34">
        <v>0.19800000000000001</v>
      </c>
      <c r="R34">
        <v>0.39900000000000002</v>
      </c>
      <c r="S34">
        <v>0</v>
      </c>
      <c r="T34">
        <v>1</v>
      </c>
      <c r="V34" t="s">
        <v>505</v>
      </c>
      <c r="W34" s="22">
        <v>3795</v>
      </c>
      <c r="X34">
        <v>0.20599999999999999</v>
      </c>
      <c r="Y34">
        <v>0.40500000000000003</v>
      </c>
      <c r="Z34">
        <v>0</v>
      </c>
      <c r="AA34">
        <v>1</v>
      </c>
      <c r="AC34" t="s">
        <v>505</v>
      </c>
      <c r="AD34">
        <v>651</v>
      </c>
      <c r="AE34">
        <v>0.313</v>
      </c>
      <c r="AF34">
        <v>0.46400000000000002</v>
      </c>
      <c r="AG34">
        <v>0</v>
      </c>
      <c r="AH34">
        <v>1</v>
      </c>
    </row>
    <row r="35" spans="1:34" x14ac:dyDescent="0.25">
      <c r="A35" t="s">
        <v>30</v>
      </c>
      <c r="B35" s="22">
        <v>16689</v>
      </c>
      <c r="C35">
        <v>0.36</v>
      </c>
      <c r="D35">
        <v>0.48</v>
      </c>
      <c r="E35">
        <v>0</v>
      </c>
      <c r="F35">
        <v>1</v>
      </c>
      <c r="H35" t="s">
        <v>30</v>
      </c>
      <c r="I35" s="22">
        <v>7958</v>
      </c>
      <c r="J35">
        <v>0.36199999999999999</v>
      </c>
      <c r="K35">
        <v>0.48099999999999998</v>
      </c>
      <c r="L35">
        <v>0</v>
      </c>
      <c r="M35">
        <v>1</v>
      </c>
      <c r="O35" t="s">
        <v>30</v>
      </c>
      <c r="P35" s="22">
        <v>4285</v>
      </c>
      <c r="Q35">
        <v>0.35799999999999998</v>
      </c>
      <c r="R35">
        <v>0.47899999999999998</v>
      </c>
      <c r="S35">
        <v>0</v>
      </c>
      <c r="T35">
        <v>1</v>
      </c>
      <c r="V35" t="s">
        <v>30</v>
      </c>
      <c r="W35" s="22">
        <v>3795</v>
      </c>
      <c r="X35">
        <v>0.36799999999999999</v>
      </c>
      <c r="Y35">
        <v>0.48199999999999998</v>
      </c>
      <c r="Z35">
        <v>0</v>
      </c>
      <c r="AA35">
        <v>1</v>
      </c>
      <c r="AC35" t="s">
        <v>30</v>
      </c>
      <c r="AD35">
        <v>651</v>
      </c>
      <c r="AE35">
        <v>0.32</v>
      </c>
      <c r="AF35">
        <v>0.46700000000000003</v>
      </c>
      <c r="AG35">
        <v>0</v>
      </c>
      <c r="AH35">
        <v>1</v>
      </c>
    </row>
    <row r="36" spans="1:34" x14ac:dyDescent="0.25">
      <c r="A36" t="s">
        <v>27</v>
      </c>
      <c r="B36" s="22">
        <v>16689</v>
      </c>
      <c r="C36">
        <v>8.6999999999999994E-2</v>
      </c>
      <c r="D36">
        <v>0.28199999999999997</v>
      </c>
      <c r="E36">
        <v>0</v>
      </c>
      <c r="F36">
        <v>1</v>
      </c>
      <c r="H36" t="s">
        <v>27</v>
      </c>
      <c r="I36" s="22">
        <v>7958</v>
      </c>
      <c r="J36">
        <v>9.1999999999999998E-2</v>
      </c>
      <c r="K36">
        <v>0.28899999999999998</v>
      </c>
      <c r="L36">
        <v>0</v>
      </c>
      <c r="M36">
        <v>1</v>
      </c>
      <c r="O36" t="s">
        <v>27</v>
      </c>
      <c r="P36" s="22">
        <v>4285</v>
      </c>
      <c r="Q36">
        <v>9.0999999999999998E-2</v>
      </c>
      <c r="R36">
        <v>0.28799999999999998</v>
      </c>
      <c r="S36">
        <v>0</v>
      </c>
      <c r="T36">
        <v>1</v>
      </c>
      <c r="V36" t="s">
        <v>27</v>
      </c>
      <c r="W36" s="22">
        <v>3795</v>
      </c>
      <c r="X36">
        <v>7.6999999999999999E-2</v>
      </c>
      <c r="Y36">
        <v>0.26700000000000002</v>
      </c>
      <c r="Z36">
        <v>0</v>
      </c>
      <c r="AA36">
        <v>1</v>
      </c>
      <c r="AC36" t="s">
        <v>27</v>
      </c>
      <c r="AD36">
        <v>651</v>
      </c>
      <c r="AE36">
        <v>5.1999999999999998E-2</v>
      </c>
      <c r="AF36">
        <v>0.223</v>
      </c>
      <c r="AG36">
        <v>0</v>
      </c>
      <c r="AH36">
        <v>1</v>
      </c>
    </row>
    <row r="37" spans="1:34" x14ac:dyDescent="0.25">
      <c r="A37" t="s">
        <v>29</v>
      </c>
      <c r="B37" s="22">
        <v>16689</v>
      </c>
      <c r="C37">
        <v>0.314</v>
      </c>
      <c r="D37">
        <v>0.46400000000000002</v>
      </c>
      <c r="E37">
        <v>0</v>
      </c>
      <c r="F37">
        <v>1</v>
      </c>
      <c r="H37" t="s">
        <v>29</v>
      </c>
      <c r="I37" s="22">
        <v>7958</v>
      </c>
      <c r="J37">
        <v>0.30299999999999999</v>
      </c>
      <c r="K37">
        <v>0.46</v>
      </c>
      <c r="L37">
        <v>0</v>
      </c>
      <c r="M37">
        <v>1</v>
      </c>
      <c r="O37" t="s">
        <v>29</v>
      </c>
      <c r="P37" s="22">
        <v>4285</v>
      </c>
      <c r="Q37">
        <v>0.32600000000000001</v>
      </c>
      <c r="R37">
        <v>0.46899999999999997</v>
      </c>
      <c r="S37">
        <v>0</v>
      </c>
      <c r="T37">
        <v>1</v>
      </c>
      <c r="V37" t="s">
        <v>29</v>
      </c>
      <c r="W37" s="22">
        <v>3795</v>
      </c>
      <c r="X37">
        <v>0.32600000000000001</v>
      </c>
      <c r="Y37">
        <v>0.46899999999999997</v>
      </c>
      <c r="Z37">
        <v>0</v>
      </c>
      <c r="AA37">
        <v>1</v>
      </c>
      <c r="AC37" t="s">
        <v>29</v>
      </c>
      <c r="AD37">
        <v>651</v>
      </c>
      <c r="AE37">
        <v>0.29499999999999998</v>
      </c>
      <c r="AF37">
        <v>0.45600000000000002</v>
      </c>
      <c r="AG37">
        <v>0</v>
      </c>
      <c r="AH37">
        <v>1</v>
      </c>
    </row>
    <row r="38" spans="1:34" x14ac:dyDescent="0.25">
      <c r="A38" t="s">
        <v>28</v>
      </c>
      <c r="B38" s="22">
        <v>16689</v>
      </c>
      <c r="C38">
        <v>2.5999999999999999E-2</v>
      </c>
      <c r="D38">
        <v>0.159</v>
      </c>
      <c r="E38">
        <v>0</v>
      </c>
      <c r="F38">
        <v>1</v>
      </c>
      <c r="H38" t="s">
        <v>28</v>
      </c>
      <c r="I38" s="22">
        <v>7958</v>
      </c>
      <c r="J38">
        <v>2.8000000000000001E-2</v>
      </c>
      <c r="K38">
        <v>0.16400000000000001</v>
      </c>
      <c r="L38">
        <v>0</v>
      </c>
      <c r="M38">
        <v>1</v>
      </c>
      <c r="O38" t="s">
        <v>28</v>
      </c>
      <c r="P38" s="22">
        <v>4285</v>
      </c>
      <c r="Q38">
        <v>2.7E-2</v>
      </c>
      <c r="R38">
        <v>0.161</v>
      </c>
      <c r="S38">
        <v>0</v>
      </c>
      <c r="T38">
        <v>1</v>
      </c>
      <c r="V38" t="s">
        <v>28</v>
      </c>
      <c r="W38" s="22">
        <v>3795</v>
      </c>
      <c r="X38">
        <v>2.3E-2</v>
      </c>
      <c r="Y38">
        <v>0.151</v>
      </c>
      <c r="Z38">
        <v>0</v>
      </c>
      <c r="AA38">
        <v>1</v>
      </c>
      <c r="AC38" t="s">
        <v>28</v>
      </c>
      <c r="AD38">
        <v>651</v>
      </c>
      <c r="AE38">
        <v>0.02</v>
      </c>
      <c r="AF38">
        <v>0.14000000000000001</v>
      </c>
      <c r="AG38">
        <v>0</v>
      </c>
      <c r="AH38">
        <v>1</v>
      </c>
    </row>
    <row r="39" spans="1:34" x14ac:dyDescent="0.25">
      <c r="A39" t="s">
        <v>504</v>
      </c>
      <c r="B39" s="22">
        <v>16689</v>
      </c>
      <c r="C39">
        <v>0.62</v>
      </c>
      <c r="D39">
        <v>0.48499999999999999</v>
      </c>
      <c r="E39">
        <v>0</v>
      </c>
      <c r="F39">
        <v>1</v>
      </c>
      <c r="H39" t="s">
        <v>504</v>
      </c>
      <c r="I39" s="22">
        <v>7958</v>
      </c>
      <c r="J39">
        <v>0.64300000000000002</v>
      </c>
      <c r="K39">
        <v>0.47899999999999998</v>
      </c>
      <c r="L39">
        <v>0</v>
      </c>
      <c r="M39">
        <v>1</v>
      </c>
      <c r="O39" t="s">
        <v>504</v>
      </c>
      <c r="P39" s="22">
        <v>4285</v>
      </c>
      <c r="Q39">
        <v>0.60399999999999998</v>
      </c>
      <c r="R39">
        <v>0.48899999999999999</v>
      </c>
      <c r="S39">
        <v>0</v>
      </c>
      <c r="T39">
        <v>1</v>
      </c>
      <c r="V39" t="s">
        <v>504</v>
      </c>
      <c r="W39" s="22">
        <v>3795</v>
      </c>
      <c r="X39">
        <v>0.58199999999999996</v>
      </c>
      <c r="Y39">
        <v>0.49299999999999999</v>
      </c>
      <c r="Z39">
        <v>0</v>
      </c>
      <c r="AA39">
        <v>1</v>
      </c>
      <c r="AC39" t="s">
        <v>504</v>
      </c>
      <c r="AD39">
        <v>651</v>
      </c>
      <c r="AE39">
        <v>0.67600000000000005</v>
      </c>
      <c r="AF39">
        <v>0.46800000000000003</v>
      </c>
      <c r="AG39">
        <v>0</v>
      </c>
      <c r="AH39">
        <v>1</v>
      </c>
    </row>
    <row r="40" spans="1:34" x14ac:dyDescent="0.25">
      <c r="A40" t="s">
        <v>131</v>
      </c>
      <c r="B40" s="22">
        <v>16689</v>
      </c>
      <c r="C40">
        <v>0.32500000000000001</v>
      </c>
      <c r="D40">
        <v>0.46800000000000003</v>
      </c>
      <c r="E40">
        <v>0</v>
      </c>
      <c r="F40">
        <v>1</v>
      </c>
      <c r="H40" t="s">
        <v>131</v>
      </c>
      <c r="I40" s="22">
        <v>7958</v>
      </c>
      <c r="J40">
        <v>0.30399999999999999</v>
      </c>
      <c r="K40">
        <v>0.46</v>
      </c>
      <c r="L40">
        <v>0</v>
      </c>
      <c r="M40">
        <v>1</v>
      </c>
      <c r="O40" t="s">
        <v>131</v>
      </c>
      <c r="P40" s="22">
        <v>4285</v>
      </c>
      <c r="Q40">
        <v>0.34</v>
      </c>
      <c r="R40">
        <v>0.47399999999999998</v>
      </c>
      <c r="S40">
        <v>0</v>
      </c>
      <c r="T40">
        <v>1</v>
      </c>
      <c r="V40" t="s">
        <v>131</v>
      </c>
      <c r="W40" s="22">
        <v>3795</v>
      </c>
      <c r="X40">
        <v>0.36099999999999999</v>
      </c>
      <c r="Y40">
        <v>0.48</v>
      </c>
      <c r="Z40">
        <v>0</v>
      </c>
      <c r="AA40">
        <v>1</v>
      </c>
      <c r="AC40" t="s">
        <v>131</v>
      </c>
      <c r="AD40">
        <v>651</v>
      </c>
      <c r="AE40">
        <v>0.27800000000000002</v>
      </c>
      <c r="AF40">
        <v>0.44800000000000001</v>
      </c>
      <c r="AG40">
        <v>0</v>
      </c>
      <c r="AH40">
        <v>1</v>
      </c>
    </row>
    <row r="41" spans="1:34" x14ac:dyDescent="0.25">
      <c r="A41" t="s">
        <v>145</v>
      </c>
      <c r="B41" s="22">
        <v>16689</v>
      </c>
      <c r="C41">
        <v>7.0000000000000001E-3</v>
      </c>
      <c r="D41">
        <v>8.5999999999999993E-2</v>
      </c>
      <c r="E41">
        <v>0</v>
      </c>
      <c r="F41">
        <v>1</v>
      </c>
      <c r="H41" t="s">
        <v>145</v>
      </c>
      <c r="I41" s="22">
        <v>7958</v>
      </c>
      <c r="J41">
        <v>7.0000000000000001E-3</v>
      </c>
      <c r="K41">
        <v>8.2000000000000003E-2</v>
      </c>
      <c r="L41">
        <v>0</v>
      </c>
      <c r="M41">
        <v>1</v>
      </c>
      <c r="O41" t="s">
        <v>145</v>
      </c>
      <c r="P41" s="22">
        <v>4285</v>
      </c>
      <c r="Q41">
        <v>7.0000000000000001E-3</v>
      </c>
      <c r="R41">
        <v>8.3000000000000004E-2</v>
      </c>
      <c r="S41">
        <v>0</v>
      </c>
      <c r="T41">
        <v>1</v>
      </c>
      <c r="V41" t="s">
        <v>145</v>
      </c>
      <c r="W41" s="22">
        <v>3795</v>
      </c>
      <c r="X41">
        <v>8.9999999999999993E-3</v>
      </c>
      <c r="Y41">
        <v>9.7000000000000003E-2</v>
      </c>
      <c r="Z41">
        <v>0</v>
      </c>
      <c r="AA41">
        <v>1</v>
      </c>
      <c r="AC41" t="s">
        <v>145</v>
      </c>
      <c r="AD41">
        <v>651</v>
      </c>
      <c r="AE41">
        <v>6.0000000000000001E-3</v>
      </c>
      <c r="AF41">
        <v>7.8E-2</v>
      </c>
      <c r="AG41">
        <v>0</v>
      </c>
      <c r="AH41">
        <v>1</v>
      </c>
    </row>
    <row r="42" spans="1:34" x14ac:dyDescent="0.25">
      <c r="A42" t="s">
        <v>46</v>
      </c>
      <c r="B42" s="22">
        <v>16689</v>
      </c>
      <c r="C42">
        <v>1.9E-2</v>
      </c>
      <c r="D42">
        <v>0.13700000000000001</v>
      </c>
      <c r="E42">
        <v>0</v>
      </c>
      <c r="F42">
        <v>1</v>
      </c>
      <c r="H42" t="s">
        <v>46</v>
      </c>
      <c r="I42" s="22">
        <v>7958</v>
      </c>
      <c r="J42">
        <v>0.02</v>
      </c>
      <c r="K42">
        <v>0.14000000000000001</v>
      </c>
      <c r="L42">
        <v>0</v>
      </c>
      <c r="M42">
        <v>1</v>
      </c>
      <c r="O42" t="s">
        <v>46</v>
      </c>
      <c r="P42" s="22">
        <v>4285</v>
      </c>
      <c r="Q42">
        <v>0.02</v>
      </c>
      <c r="R42">
        <v>0.13900000000000001</v>
      </c>
      <c r="S42">
        <v>0</v>
      </c>
      <c r="T42">
        <v>1</v>
      </c>
      <c r="V42" t="s">
        <v>46</v>
      </c>
      <c r="W42" s="22">
        <v>3795</v>
      </c>
      <c r="X42">
        <v>1.7999999999999999E-2</v>
      </c>
      <c r="Y42">
        <v>0.13200000000000001</v>
      </c>
      <c r="Z42">
        <v>0</v>
      </c>
      <c r="AA42">
        <v>1</v>
      </c>
      <c r="AC42" t="s">
        <v>46</v>
      </c>
      <c r="AD42">
        <v>651</v>
      </c>
      <c r="AE42">
        <v>1.4999999999999999E-2</v>
      </c>
      <c r="AF42">
        <v>0.123</v>
      </c>
      <c r="AG42">
        <v>0</v>
      </c>
      <c r="AH42">
        <v>1</v>
      </c>
    </row>
    <row r="43" spans="1:34" x14ac:dyDescent="0.25">
      <c r="A43" t="s">
        <v>129</v>
      </c>
      <c r="B43" s="22">
        <v>16689</v>
      </c>
      <c r="C43">
        <v>1.0999999999999999E-2</v>
      </c>
      <c r="D43">
        <v>0.106</v>
      </c>
      <c r="E43">
        <v>0</v>
      </c>
      <c r="F43">
        <v>1</v>
      </c>
      <c r="H43" t="s">
        <v>129</v>
      </c>
      <c r="I43" s="22">
        <v>7958</v>
      </c>
      <c r="J43">
        <v>1.2E-2</v>
      </c>
      <c r="K43">
        <v>0.107</v>
      </c>
      <c r="L43">
        <v>0</v>
      </c>
      <c r="M43">
        <v>1</v>
      </c>
      <c r="O43" t="s">
        <v>129</v>
      </c>
      <c r="P43" s="22">
        <v>4285</v>
      </c>
      <c r="Q43">
        <v>1.2E-2</v>
      </c>
      <c r="R43">
        <v>0.11</v>
      </c>
      <c r="S43">
        <v>0</v>
      </c>
      <c r="T43">
        <v>1</v>
      </c>
      <c r="V43" t="s">
        <v>129</v>
      </c>
      <c r="W43" s="22">
        <v>3795</v>
      </c>
      <c r="X43">
        <v>1.0999999999999999E-2</v>
      </c>
      <c r="Y43">
        <v>0.105</v>
      </c>
      <c r="Z43">
        <v>0</v>
      </c>
      <c r="AA43">
        <v>1</v>
      </c>
      <c r="AC43" t="s">
        <v>129</v>
      </c>
      <c r="AD43">
        <v>651</v>
      </c>
      <c r="AE43">
        <v>5.0000000000000001E-3</v>
      </c>
      <c r="AF43">
        <v>6.8000000000000005E-2</v>
      </c>
      <c r="AG43">
        <v>0</v>
      </c>
      <c r="AH43">
        <v>1</v>
      </c>
    </row>
    <row r="44" spans="1:34" x14ac:dyDescent="0.25">
      <c r="A44" t="s">
        <v>130</v>
      </c>
      <c r="B44" s="22">
        <v>16689</v>
      </c>
      <c r="C44">
        <v>1.4999999999999999E-2</v>
      </c>
      <c r="D44">
        <v>0.12</v>
      </c>
      <c r="E44">
        <v>0</v>
      </c>
      <c r="F44">
        <v>1</v>
      </c>
      <c r="H44" t="s">
        <v>130</v>
      </c>
      <c r="I44" s="22">
        <v>7958</v>
      </c>
      <c r="J44">
        <v>1.2999999999999999E-2</v>
      </c>
      <c r="K44">
        <v>0.115</v>
      </c>
      <c r="L44">
        <v>0</v>
      </c>
      <c r="M44">
        <v>1</v>
      </c>
      <c r="O44" t="s">
        <v>130</v>
      </c>
      <c r="P44" s="22">
        <v>4285</v>
      </c>
      <c r="Q44">
        <v>1.4E-2</v>
      </c>
      <c r="R44">
        <v>0.11799999999999999</v>
      </c>
      <c r="S44">
        <v>0</v>
      </c>
      <c r="T44">
        <v>1</v>
      </c>
      <c r="V44" t="s">
        <v>130</v>
      </c>
      <c r="W44" s="22">
        <v>3795</v>
      </c>
      <c r="X44">
        <v>1.6E-2</v>
      </c>
      <c r="Y44">
        <v>0.127</v>
      </c>
      <c r="Z44">
        <v>0</v>
      </c>
      <c r="AA44">
        <v>1</v>
      </c>
      <c r="AC44" t="s">
        <v>130</v>
      </c>
      <c r="AD44">
        <v>651</v>
      </c>
      <c r="AE44">
        <v>0.02</v>
      </c>
      <c r="AF44">
        <v>0.14000000000000001</v>
      </c>
      <c r="AG44">
        <v>0</v>
      </c>
      <c r="AH44">
        <v>1</v>
      </c>
    </row>
    <row r="45" spans="1:34" x14ac:dyDescent="0.25">
      <c r="A45" t="s">
        <v>45</v>
      </c>
      <c r="B45" s="22">
        <v>16689</v>
      </c>
      <c r="C45">
        <v>2E-3</v>
      </c>
      <c r="D45">
        <v>4.4999999999999998E-2</v>
      </c>
      <c r="E45">
        <v>0</v>
      </c>
      <c r="F45">
        <v>1</v>
      </c>
      <c r="H45" t="s">
        <v>45</v>
      </c>
      <c r="I45" s="22">
        <v>7958</v>
      </c>
      <c r="J45">
        <v>2E-3</v>
      </c>
      <c r="K45">
        <v>3.9E-2</v>
      </c>
      <c r="L45">
        <v>0</v>
      </c>
      <c r="M45">
        <v>1</v>
      </c>
      <c r="O45" t="s">
        <v>45</v>
      </c>
      <c r="P45" s="22">
        <v>4285</v>
      </c>
      <c r="Q45">
        <v>3.0000000000000001E-3</v>
      </c>
      <c r="R45">
        <v>5.7000000000000002E-2</v>
      </c>
      <c r="S45">
        <v>0</v>
      </c>
      <c r="T45">
        <v>1</v>
      </c>
      <c r="V45" t="s">
        <v>45</v>
      </c>
      <c r="W45" s="22">
        <v>3795</v>
      </c>
      <c r="X45">
        <v>2E-3</v>
      </c>
      <c r="Y45">
        <v>4.5999999999999999E-2</v>
      </c>
      <c r="Z45">
        <v>0</v>
      </c>
      <c r="AA45">
        <v>1</v>
      </c>
      <c r="AC45" t="s">
        <v>45</v>
      </c>
      <c r="AD45">
        <v>651</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9" workbookViewId="0">
      <selection activeCell="B44" sqref="B44"/>
    </sheetView>
  </sheetViews>
  <sheetFormatPr defaultRowHeight="15" x14ac:dyDescent="0.25"/>
  <sheetData>
    <row r="1" spans="1:14" x14ac:dyDescent="0.25">
      <c r="B1" t="s">
        <v>5</v>
      </c>
      <c r="C1" t="s">
        <v>6</v>
      </c>
      <c r="D1" t="s">
        <v>7</v>
      </c>
      <c r="E1" t="s">
        <v>8</v>
      </c>
      <c r="F1" s="1" t="s">
        <v>15</v>
      </c>
      <c r="G1" t="str">
        <f t="shared" ref="G1:G33" si="0">IF(F1&lt;0.001,"***",IF(F1&lt;0.01,"**",IF(F1&lt;0.05,"*",IF(F1&lt;0.1,"^",""))))</f>
        <v/>
      </c>
      <c r="L1" s="1"/>
      <c r="N1" s="1"/>
    </row>
    <row r="2" spans="1:14" x14ac:dyDescent="0.25">
      <c r="A2" t="s">
        <v>120</v>
      </c>
      <c r="B2">
        <v>-6.8028801700000002E-2</v>
      </c>
      <c r="C2">
        <v>0.9342336</v>
      </c>
      <c r="D2" s="1">
        <v>4.8808528300000001E-2</v>
      </c>
      <c r="E2">
        <v>-1.39</v>
      </c>
      <c r="F2" s="1">
        <v>0.16</v>
      </c>
      <c r="G2" t="str">
        <f t="shared" si="0"/>
        <v/>
      </c>
      <c r="L2" s="1"/>
      <c r="N2" s="1"/>
    </row>
    <row r="3" spans="1:14" x14ac:dyDescent="0.25">
      <c r="A3" t="s">
        <v>10</v>
      </c>
      <c r="B3">
        <v>-1.15946304E-2</v>
      </c>
      <c r="C3">
        <v>0.98847229999999997</v>
      </c>
      <c r="D3" s="1">
        <v>2.2823394100000002E-2</v>
      </c>
      <c r="E3">
        <v>-0.51</v>
      </c>
      <c r="F3" s="1">
        <v>0.61</v>
      </c>
      <c r="G3" t="str">
        <f t="shared" si="0"/>
        <v/>
      </c>
      <c r="L3" s="1"/>
      <c r="N3" s="1"/>
    </row>
    <row r="4" spans="1:14" x14ac:dyDescent="0.25">
      <c r="A4" t="s">
        <v>12</v>
      </c>
      <c r="B4">
        <v>-7.7671088799999996E-2</v>
      </c>
      <c r="C4">
        <v>0.92526870000000006</v>
      </c>
      <c r="D4" s="1">
        <v>2.6220000100000002E-2</v>
      </c>
      <c r="E4">
        <v>-2.96</v>
      </c>
      <c r="F4" s="1">
        <v>3.0999999999999999E-3</v>
      </c>
      <c r="G4" t="str">
        <f t="shared" si="0"/>
        <v>**</v>
      </c>
      <c r="L4" s="1"/>
      <c r="N4" s="1"/>
    </row>
    <row r="5" spans="1:14" x14ac:dyDescent="0.25">
      <c r="A5" t="s">
        <v>124</v>
      </c>
      <c r="B5">
        <v>6.1626303200000003E-2</v>
      </c>
      <c r="C5">
        <v>1.0635648</v>
      </c>
      <c r="D5" s="1">
        <v>2.17410273E-2</v>
      </c>
      <c r="E5">
        <v>2.83</v>
      </c>
      <c r="F5" s="1">
        <v>4.5999999999999999E-3</v>
      </c>
      <c r="G5" t="str">
        <f t="shared" si="0"/>
        <v>**</v>
      </c>
      <c r="L5" s="1"/>
      <c r="N5" s="1"/>
    </row>
    <row r="6" spans="1:14" x14ac:dyDescent="0.25">
      <c r="A6" t="s">
        <v>24</v>
      </c>
      <c r="B6">
        <v>-2.5312779600000002E-2</v>
      </c>
      <c r="C6">
        <v>0.97500489999999995</v>
      </c>
      <c r="D6" s="1">
        <v>3.04107027E-2</v>
      </c>
      <c r="E6">
        <v>-0.83</v>
      </c>
      <c r="F6" s="1">
        <v>0.41</v>
      </c>
      <c r="G6" t="str">
        <f t="shared" si="0"/>
        <v/>
      </c>
      <c r="L6" s="1"/>
      <c r="N6" s="1"/>
    </row>
    <row r="7" spans="1:14" x14ac:dyDescent="0.25">
      <c r="A7" t="s">
        <v>23</v>
      </c>
      <c r="B7">
        <v>-0.18487233559999999</v>
      </c>
      <c r="C7">
        <v>0.83121040000000002</v>
      </c>
      <c r="D7" s="1">
        <v>2.76798441E-2</v>
      </c>
      <c r="E7" s="1">
        <v>-6.68</v>
      </c>
      <c r="F7" s="1">
        <v>2.4000000000000001E-11</v>
      </c>
      <c r="G7" t="str">
        <f t="shared" si="0"/>
        <v>***</v>
      </c>
      <c r="L7" s="1"/>
      <c r="N7" s="1"/>
    </row>
    <row r="8" spans="1:14" x14ac:dyDescent="0.25">
      <c r="A8" t="s">
        <v>25</v>
      </c>
      <c r="B8">
        <v>1.7683148199999998E-2</v>
      </c>
      <c r="C8">
        <v>1.0178404000000001</v>
      </c>
      <c r="D8" s="1">
        <v>2.94975138E-2</v>
      </c>
      <c r="E8">
        <v>0.6</v>
      </c>
      <c r="F8" s="1">
        <v>0.55000000000000004</v>
      </c>
      <c r="G8" t="str">
        <f t="shared" si="0"/>
        <v/>
      </c>
      <c r="L8" s="1"/>
      <c r="N8" s="1"/>
    </row>
    <row r="9" spans="1:14" x14ac:dyDescent="0.25">
      <c r="A9" t="s">
        <v>26</v>
      </c>
      <c r="B9">
        <v>-4.5645604999999999E-2</v>
      </c>
      <c r="C9">
        <v>0.95538049999999997</v>
      </c>
      <c r="D9" s="1">
        <v>4.9045804399999997E-2</v>
      </c>
      <c r="E9">
        <v>-0.93</v>
      </c>
      <c r="F9" s="1">
        <v>0.35</v>
      </c>
      <c r="G9" t="str">
        <f t="shared" si="0"/>
        <v/>
      </c>
      <c r="L9" s="1"/>
      <c r="N9" s="1"/>
    </row>
    <row r="10" spans="1:14" x14ac:dyDescent="0.25">
      <c r="A10" t="s">
        <v>30</v>
      </c>
      <c r="B10">
        <v>0.19232209350000001</v>
      </c>
      <c r="C10">
        <v>1.2120609</v>
      </c>
      <c r="D10" s="1">
        <v>3.10557617E-2</v>
      </c>
      <c r="E10" s="1">
        <v>6.19</v>
      </c>
      <c r="F10" s="1">
        <v>5.9000000000000003E-10</v>
      </c>
      <c r="G10" t="str">
        <f t="shared" si="0"/>
        <v>***</v>
      </c>
      <c r="L10" s="1"/>
      <c r="N10" s="1"/>
    </row>
    <row r="11" spans="1:14" x14ac:dyDescent="0.25">
      <c r="A11" t="s">
        <v>27</v>
      </c>
      <c r="B11">
        <v>0.15186439060000001</v>
      </c>
      <c r="C11">
        <v>1.1640024</v>
      </c>
      <c r="D11" s="1">
        <v>4.52326028E-2</v>
      </c>
      <c r="E11">
        <v>3.36</v>
      </c>
      <c r="F11" s="1">
        <v>7.9000000000000001E-4</v>
      </c>
      <c r="G11" t="str">
        <f t="shared" si="0"/>
        <v>***</v>
      </c>
      <c r="L11" s="1"/>
      <c r="N11" s="1"/>
    </row>
    <row r="12" spans="1:14" x14ac:dyDescent="0.25">
      <c r="A12" t="s">
        <v>29</v>
      </c>
      <c r="B12">
        <v>0.1007141699</v>
      </c>
      <c r="C12">
        <v>1.1059604999999999</v>
      </c>
      <c r="D12" s="1">
        <v>2.8347466200000001E-2</v>
      </c>
      <c r="E12">
        <v>3.55</v>
      </c>
      <c r="F12" s="1">
        <v>3.8000000000000002E-4</v>
      </c>
      <c r="G12" t="str">
        <f t="shared" si="0"/>
        <v>***</v>
      </c>
      <c r="L12" s="1"/>
      <c r="N12" s="1"/>
    </row>
    <row r="13" spans="1:14" x14ac:dyDescent="0.25">
      <c r="A13" t="s">
        <v>28</v>
      </c>
      <c r="B13">
        <v>0.1089481657</v>
      </c>
      <c r="C13">
        <v>1.1151044999999999</v>
      </c>
      <c r="D13" s="1">
        <v>6.7420145299999998E-2</v>
      </c>
      <c r="E13">
        <v>1.62</v>
      </c>
      <c r="F13" s="1">
        <v>0.11</v>
      </c>
      <c r="G13" t="str">
        <f t="shared" si="0"/>
        <v/>
      </c>
      <c r="L13" s="1"/>
      <c r="N13" s="1"/>
    </row>
    <row r="14" spans="1:14" x14ac:dyDescent="0.25">
      <c r="A14" t="s">
        <v>173</v>
      </c>
      <c r="B14">
        <v>-7.7231898500000007E-2</v>
      </c>
      <c r="C14">
        <v>0.92567520000000003</v>
      </c>
      <c r="D14" s="1">
        <v>2.8031488E-2</v>
      </c>
      <c r="E14">
        <v>-2.76</v>
      </c>
      <c r="F14" s="1">
        <v>5.8999999999999999E-3</v>
      </c>
      <c r="G14" t="str">
        <f t="shared" si="0"/>
        <v>**</v>
      </c>
      <c r="L14" s="1"/>
      <c r="N14" s="1"/>
    </row>
    <row r="15" spans="1:14" x14ac:dyDescent="0.25">
      <c r="A15" t="s">
        <v>31</v>
      </c>
      <c r="B15">
        <v>-5.0945080500000003E-2</v>
      </c>
      <c r="C15">
        <v>0.95033089999999998</v>
      </c>
      <c r="D15" s="1">
        <v>4.7351926000000003E-3</v>
      </c>
      <c r="E15" s="1">
        <v>-10.76</v>
      </c>
      <c r="F15" s="1">
        <v>0</v>
      </c>
      <c r="G15" t="str">
        <f t="shared" si="0"/>
        <v>***</v>
      </c>
      <c r="L15" s="1"/>
      <c r="N15" s="1"/>
    </row>
    <row r="16" spans="1:14" x14ac:dyDescent="0.25">
      <c r="A16" t="s">
        <v>32</v>
      </c>
      <c r="B16">
        <v>2.5541935200000001E-2</v>
      </c>
      <c r="C16">
        <v>1.0258708999999999</v>
      </c>
      <c r="D16" s="1">
        <v>1.41584321E-2</v>
      </c>
      <c r="E16">
        <v>1.8</v>
      </c>
      <c r="F16" s="1">
        <v>7.0999999999999994E-2</v>
      </c>
      <c r="G16" t="str">
        <f t="shared" si="0"/>
        <v>^</v>
      </c>
      <c r="L16" s="1"/>
      <c r="N16" s="1"/>
    </row>
    <row r="17" spans="1:14" x14ac:dyDescent="0.25">
      <c r="A17" t="s">
        <v>33</v>
      </c>
      <c r="B17">
        <v>1.8674527E-2</v>
      </c>
      <c r="C17">
        <v>1.01885</v>
      </c>
      <c r="D17" s="1">
        <v>3.7342564000000002E-3</v>
      </c>
      <c r="E17">
        <v>5</v>
      </c>
      <c r="F17" s="1">
        <v>5.7000000000000005E-7</v>
      </c>
      <c r="G17" t="str">
        <f t="shared" si="0"/>
        <v>***</v>
      </c>
      <c r="L17" s="1"/>
      <c r="N17" s="1"/>
    </row>
    <row r="18" spans="1:14" x14ac:dyDescent="0.25">
      <c r="A18" t="s">
        <v>118</v>
      </c>
      <c r="B18">
        <v>-9.2200669000000006E-3</v>
      </c>
      <c r="C18">
        <v>0.99082230000000004</v>
      </c>
      <c r="D18" s="1">
        <v>6.0561822000000003E-3</v>
      </c>
      <c r="E18">
        <v>-1.52</v>
      </c>
      <c r="F18" s="1">
        <v>0.13</v>
      </c>
      <c r="G18" t="str">
        <f t="shared" si="0"/>
        <v/>
      </c>
      <c r="L18" s="1"/>
      <c r="N18" s="1"/>
    </row>
    <row r="19" spans="1:14" x14ac:dyDescent="0.25">
      <c r="A19" t="s">
        <v>34</v>
      </c>
      <c r="B19">
        <v>4.3409542999999998E-3</v>
      </c>
      <c r="C19">
        <v>1.0043504000000001</v>
      </c>
      <c r="D19" s="1">
        <v>4.7601940000000003E-4</v>
      </c>
      <c r="E19" s="1">
        <v>9.1199999999999992</v>
      </c>
      <c r="F19" s="1">
        <v>0</v>
      </c>
      <c r="G19" t="str">
        <f t="shared" si="0"/>
        <v>***</v>
      </c>
      <c r="L19" s="1"/>
      <c r="N19" s="1"/>
    </row>
    <row r="20" spans="1:14" x14ac:dyDescent="0.25">
      <c r="A20" t="s">
        <v>35</v>
      </c>
      <c r="B20">
        <v>-6.9925100000000002E-4</v>
      </c>
      <c r="C20">
        <v>0.99930099999999999</v>
      </c>
      <c r="D20" s="1">
        <v>1.810033E-4</v>
      </c>
      <c r="E20">
        <v>-3.86</v>
      </c>
      <c r="F20" s="1">
        <v>1.1E-4</v>
      </c>
      <c r="G20" t="str">
        <f t="shared" si="0"/>
        <v>***</v>
      </c>
      <c r="L20" s="1"/>
      <c r="N20" s="1"/>
    </row>
    <row r="21" spans="1:14" x14ac:dyDescent="0.25">
      <c r="A21" t="s">
        <v>36</v>
      </c>
      <c r="B21">
        <v>4.1913550000000001E-4</v>
      </c>
      <c r="C21">
        <v>1.0004192000000001</v>
      </c>
      <c r="D21" s="1">
        <v>1.0094950000000001E-4</v>
      </c>
      <c r="E21">
        <v>4.1500000000000004</v>
      </c>
      <c r="F21" s="1">
        <v>3.3000000000000003E-5</v>
      </c>
      <c r="G21" t="str">
        <f t="shared" si="0"/>
        <v>***</v>
      </c>
      <c r="L21" s="1"/>
      <c r="N21" s="1"/>
    </row>
    <row r="22" spans="1:14" x14ac:dyDescent="0.25">
      <c r="A22" t="s">
        <v>37</v>
      </c>
      <c r="B22">
        <v>4.6166196E-3</v>
      </c>
      <c r="C22">
        <v>1.0046272999999999</v>
      </c>
      <c r="D22" s="1">
        <v>2.05037975E-2</v>
      </c>
      <c r="E22">
        <v>0.23</v>
      </c>
      <c r="F22" s="1">
        <v>0.82</v>
      </c>
      <c r="G22" t="str">
        <f t="shared" si="0"/>
        <v/>
      </c>
      <c r="L22" s="1"/>
      <c r="N22" s="1"/>
    </row>
    <row r="23" spans="1:14" x14ac:dyDescent="0.25">
      <c r="A23" t="s">
        <v>38</v>
      </c>
      <c r="B23">
        <v>-1.8916212599999999E-2</v>
      </c>
      <c r="C23">
        <v>0.98126159999999996</v>
      </c>
      <c r="D23" s="1">
        <v>3.0450714100000002E-2</v>
      </c>
      <c r="E23">
        <v>-0.62</v>
      </c>
      <c r="F23" s="1">
        <v>0.53</v>
      </c>
      <c r="G23" t="str">
        <f t="shared" si="0"/>
        <v/>
      </c>
      <c r="L23" s="1"/>
      <c r="N23" s="1"/>
    </row>
    <row r="24" spans="1:14" x14ac:dyDescent="0.25">
      <c r="A24" t="s">
        <v>40</v>
      </c>
      <c r="B24">
        <v>-0.22270505730000001</v>
      </c>
      <c r="C24">
        <v>0.80035089999999998</v>
      </c>
      <c r="D24" s="1">
        <v>3.5742696900000002E-2</v>
      </c>
      <c r="E24" s="1">
        <v>-6.23</v>
      </c>
      <c r="F24" s="1">
        <v>4.6000000000000001E-10</v>
      </c>
      <c r="G24" t="str">
        <f t="shared" si="0"/>
        <v>***</v>
      </c>
      <c r="L24" s="1"/>
      <c r="N24" s="1"/>
    </row>
    <row r="25" spans="1:14" x14ac:dyDescent="0.25">
      <c r="A25" t="s">
        <v>41</v>
      </c>
      <c r="B25">
        <v>-9.82763408E-2</v>
      </c>
      <c r="C25">
        <v>0.90639840000000005</v>
      </c>
      <c r="D25" s="1">
        <v>2.9385387200000002E-2</v>
      </c>
      <c r="E25">
        <v>-3.34</v>
      </c>
      <c r="F25" s="1">
        <v>8.1999999999999998E-4</v>
      </c>
      <c r="G25" t="str">
        <f t="shared" si="0"/>
        <v>***</v>
      </c>
      <c r="L25" s="1"/>
      <c r="N25" s="1"/>
    </row>
    <row r="26" spans="1:14" x14ac:dyDescent="0.25">
      <c r="A26" t="s">
        <v>39</v>
      </c>
      <c r="B26">
        <v>-0.1111064708</v>
      </c>
      <c r="C26">
        <v>0.89484350000000001</v>
      </c>
      <c r="D26" s="1">
        <v>3.2999388400000003E-2</v>
      </c>
      <c r="E26">
        <v>-3.37</v>
      </c>
      <c r="F26" s="1">
        <v>7.6000000000000004E-4</v>
      </c>
      <c r="G26" t="str">
        <f t="shared" si="0"/>
        <v>***</v>
      </c>
      <c r="L26" s="1"/>
      <c r="N26" s="1"/>
    </row>
    <row r="27" spans="1:14" x14ac:dyDescent="0.25">
      <c r="A27" t="s">
        <v>43</v>
      </c>
      <c r="B27">
        <v>-7.9557053899999994E-2</v>
      </c>
      <c r="C27">
        <v>0.92352529999999999</v>
      </c>
      <c r="D27" s="1">
        <v>5.5186206000000003E-3</v>
      </c>
      <c r="E27">
        <v>-14.42</v>
      </c>
      <c r="F27" s="1">
        <v>0</v>
      </c>
      <c r="G27" t="str">
        <f t="shared" si="0"/>
        <v>***</v>
      </c>
      <c r="L27" s="1"/>
      <c r="N27" s="1"/>
    </row>
    <row r="28" spans="1:14" x14ac:dyDescent="0.25">
      <c r="A28" t="s">
        <v>44</v>
      </c>
      <c r="B28">
        <v>2.1943228400000001E-2</v>
      </c>
      <c r="C28">
        <v>1.0221857999999999</v>
      </c>
      <c r="D28" s="1">
        <v>1.7061079199999999E-2</v>
      </c>
      <c r="E28">
        <v>1.29</v>
      </c>
      <c r="F28" s="1">
        <v>0.2</v>
      </c>
      <c r="G28" t="str">
        <f t="shared" si="0"/>
        <v/>
      </c>
      <c r="L28" s="1"/>
      <c r="N28" s="1"/>
    </row>
    <row r="29" spans="1:14" x14ac:dyDescent="0.25">
      <c r="A29" t="s">
        <v>131</v>
      </c>
      <c r="B29">
        <v>-7.6760148599999994E-2</v>
      </c>
      <c r="C29">
        <v>0.92611200000000005</v>
      </c>
      <c r="D29" s="1">
        <v>2.3015559099999999E-2</v>
      </c>
      <c r="E29" s="1">
        <v>-3.34</v>
      </c>
      <c r="F29" s="1">
        <v>8.4999999999999995E-4</v>
      </c>
      <c r="G29" t="str">
        <f t="shared" si="0"/>
        <v>***</v>
      </c>
      <c r="L29" s="1"/>
      <c r="N29" s="1"/>
    </row>
    <row r="30" spans="1:14" x14ac:dyDescent="0.25">
      <c r="A30" t="s">
        <v>145</v>
      </c>
      <c r="B30">
        <v>-0.50342737800000004</v>
      </c>
      <c r="C30">
        <v>0.60445539999999998</v>
      </c>
      <c r="D30" s="1">
        <v>9.7202573700000003E-2</v>
      </c>
      <c r="E30" s="1">
        <v>-5.18</v>
      </c>
      <c r="F30" s="1">
        <v>2.2000000000000001E-7</v>
      </c>
      <c r="G30" t="str">
        <f t="shared" si="0"/>
        <v>***</v>
      </c>
      <c r="N30" s="1"/>
    </row>
    <row r="31" spans="1:14" x14ac:dyDescent="0.25">
      <c r="A31" t="s">
        <v>46</v>
      </c>
      <c r="B31">
        <v>-0.33937670679999998</v>
      </c>
      <c r="C31">
        <v>0.71221409999999996</v>
      </c>
      <c r="D31" s="1">
        <v>6.2194118600000001E-2</v>
      </c>
      <c r="E31" s="1">
        <v>-5.46</v>
      </c>
      <c r="F31" s="1">
        <v>4.8E-8</v>
      </c>
      <c r="G31" t="str">
        <f t="shared" si="0"/>
        <v>***</v>
      </c>
      <c r="N31" s="1"/>
    </row>
    <row r="32" spans="1:14" x14ac:dyDescent="0.25">
      <c r="A32" t="s">
        <v>129</v>
      </c>
      <c r="B32">
        <v>-0.47976912249999998</v>
      </c>
      <c r="C32">
        <v>0.61892630000000004</v>
      </c>
      <c r="D32" s="1">
        <v>7.9815054699999999E-2</v>
      </c>
      <c r="E32" s="1">
        <v>-6.01</v>
      </c>
      <c r="F32" s="1">
        <v>1.8E-9</v>
      </c>
      <c r="G32" t="str">
        <f t="shared" si="0"/>
        <v>***</v>
      </c>
      <c r="N32" s="1"/>
    </row>
    <row r="33" spans="1:14" x14ac:dyDescent="0.25">
      <c r="A33" t="s">
        <v>130</v>
      </c>
      <c r="B33">
        <v>-0.33962841580000003</v>
      </c>
      <c r="C33">
        <v>0.71203490000000003</v>
      </c>
      <c r="D33" s="1">
        <v>7.1355595399999999E-2</v>
      </c>
      <c r="E33" s="1">
        <v>-4.76</v>
      </c>
      <c r="F33" s="1">
        <v>1.9E-6</v>
      </c>
      <c r="G33" t="str">
        <f t="shared" si="0"/>
        <v>***</v>
      </c>
      <c r="N33" s="1"/>
    </row>
    <row r="34" spans="1:14" x14ac:dyDescent="0.25">
      <c r="A34" t="s">
        <v>45</v>
      </c>
      <c r="B34">
        <v>-0.2038623812</v>
      </c>
      <c r="C34">
        <v>0.81557460000000004</v>
      </c>
      <c r="D34" s="1">
        <v>0.18430170979999999</v>
      </c>
      <c r="E34">
        <v>-1.1100000000000001</v>
      </c>
      <c r="F34" s="1">
        <v>0.27</v>
      </c>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0.39729350000000002</v>
      </c>
      <c r="D39">
        <v>0.15784210000000001</v>
      </c>
    </row>
    <row r="41" spans="1:14" x14ac:dyDescent="0.25">
      <c r="A41" t="s">
        <v>645</v>
      </c>
      <c r="B41">
        <v>16689</v>
      </c>
    </row>
    <row r="42" spans="1:14" x14ac:dyDescent="0.25">
      <c r="A42" t="s">
        <v>3</v>
      </c>
      <c r="B42">
        <v>288323.5</v>
      </c>
    </row>
    <row r="43" spans="1:14" x14ac:dyDescent="0.25">
      <c r="A43" t="s">
        <v>4</v>
      </c>
      <c r="B43">
        <v>299760.5</v>
      </c>
    </row>
    <row r="44" spans="1:14" x14ac:dyDescent="0.25">
      <c r="A44" t="s">
        <v>647</v>
      </c>
      <c r="B44">
        <v>-142680.79999999999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1"/>
  <sheetViews>
    <sheetView topLeftCell="A58" workbookViewId="0">
      <selection activeCell="B81" sqref="B81"/>
    </sheetView>
  </sheetViews>
  <sheetFormatPr defaultRowHeight="15" x14ac:dyDescent="0.25"/>
  <cols>
    <col min="6" max="6" width="8.28515625" bestFit="1" customWidth="1"/>
    <col min="7" max="7" width="4" bestFit="1" customWidth="1"/>
  </cols>
  <sheetData>
    <row r="1" spans="1:15" x14ac:dyDescent="0.25">
      <c r="B1" t="s">
        <v>5</v>
      </c>
      <c r="C1" t="s">
        <v>6</v>
      </c>
      <c r="D1" t="s">
        <v>7</v>
      </c>
      <c r="E1" t="s">
        <v>8</v>
      </c>
      <c r="F1" s="1" t="s">
        <v>15</v>
      </c>
      <c r="G1" t="str">
        <f t="shared" ref="G1:G64" si="0">IF(F1&lt;0.001,"***",IF(F1&lt;0.01,"**",IF(F1&lt;0.05,"*",IF(F1&lt;0.1,"^",""))))</f>
        <v/>
      </c>
      <c r="K1" s="1"/>
      <c r="O1" s="1"/>
    </row>
    <row r="2" spans="1:15" x14ac:dyDescent="0.25">
      <c r="A2" t="s">
        <v>120</v>
      </c>
      <c r="B2">
        <v>-7.0069106300000003E-2</v>
      </c>
      <c r="C2">
        <v>0.93232939999999997</v>
      </c>
      <c r="D2" s="1">
        <v>4.8816568599999999E-2</v>
      </c>
      <c r="E2">
        <v>-1.44</v>
      </c>
      <c r="F2" s="1">
        <v>0.15</v>
      </c>
      <c r="G2" t="str">
        <f t="shared" si="0"/>
        <v/>
      </c>
      <c r="K2" s="1"/>
      <c r="L2" s="1"/>
      <c r="O2" s="1"/>
    </row>
    <row r="3" spans="1:15" x14ac:dyDescent="0.25">
      <c r="A3" t="s">
        <v>10</v>
      </c>
      <c r="B3">
        <v>-1.00890346E-2</v>
      </c>
      <c r="C3">
        <v>0.98996170000000006</v>
      </c>
      <c r="D3" s="1">
        <v>2.28346821E-2</v>
      </c>
      <c r="E3">
        <v>-0.44</v>
      </c>
      <c r="F3" s="1">
        <v>0.66</v>
      </c>
      <c r="G3" t="str">
        <f t="shared" si="0"/>
        <v/>
      </c>
      <c r="K3" s="1"/>
      <c r="L3" s="1"/>
      <c r="O3" s="1"/>
    </row>
    <row r="4" spans="1:15" x14ac:dyDescent="0.25">
      <c r="A4" t="s">
        <v>12</v>
      </c>
      <c r="B4">
        <v>-7.6442821199999997E-2</v>
      </c>
      <c r="C4">
        <v>0.9264059</v>
      </c>
      <c r="D4" s="1">
        <v>2.6233196E-2</v>
      </c>
      <c r="E4">
        <v>-2.91</v>
      </c>
      <c r="F4" s="1">
        <v>3.5999999999999999E-3</v>
      </c>
      <c r="G4" t="str">
        <f t="shared" si="0"/>
        <v>**</v>
      </c>
      <c r="K4" s="1"/>
      <c r="L4" s="1"/>
      <c r="O4" s="1"/>
    </row>
    <row r="5" spans="1:15" x14ac:dyDescent="0.25">
      <c r="A5" t="s">
        <v>124</v>
      </c>
      <c r="B5">
        <v>6.9707124300000006E-2</v>
      </c>
      <c r="C5">
        <v>1.0721940999999999</v>
      </c>
      <c r="D5" s="1">
        <v>2.2366260700000001E-2</v>
      </c>
      <c r="E5">
        <v>3.12</v>
      </c>
      <c r="F5" s="1">
        <v>1.8E-3</v>
      </c>
      <c r="G5" t="str">
        <f t="shared" si="0"/>
        <v>**</v>
      </c>
      <c r="K5" s="1"/>
      <c r="L5" s="1"/>
      <c r="O5" s="1"/>
    </row>
    <row r="6" spans="1:15" x14ac:dyDescent="0.25">
      <c r="A6" t="s">
        <v>24</v>
      </c>
      <c r="B6">
        <v>-2.21519432E-2</v>
      </c>
      <c r="C6">
        <v>0.97809159999999995</v>
      </c>
      <c r="D6" s="1">
        <v>3.0422886400000002E-2</v>
      </c>
      <c r="E6">
        <v>-0.73</v>
      </c>
      <c r="F6" s="1">
        <v>0.47</v>
      </c>
      <c r="G6" t="str">
        <f t="shared" si="0"/>
        <v/>
      </c>
      <c r="K6" s="1"/>
      <c r="L6" s="1"/>
      <c r="O6" s="1"/>
    </row>
    <row r="7" spans="1:15" x14ac:dyDescent="0.25">
      <c r="A7" t="s">
        <v>23</v>
      </c>
      <c r="B7">
        <v>-0.178410807</v>
      </c>
      <c r="C7">
        <v>0.83659870000000003</v>
      </c>
      <c r="D7" s="1">
        <v>2.7759065900000001E-2</v>
      </c>
      <c r="E7" s="1">
        <v>-6.43</v>
      </c>
      <c r="F7" s="1">
        <v>1.2999999999999999E-10</v>
      </c>
      <c r="G7" t="str">
        <f t="shared" si="0"/>
        <v>***</v>
      </c>
      <c r="K7" s="1"/>
      <c r="L7" s="1"/>
      <c r="O7" s="1"/>
    </row>
    <row r="8" spans="1:15" x14ac:dyDescent="0.25">
      <c r="A8" t="s">
        <v>25</v>
      </c>
      <c r="B8">
        <v>1.72472285E-2</v>
      </c>
      <c r="C8">
        <v>1.0173968</v>
      </c>
      <c r="D8" s="1">
        <v>2.9599582499999999E-2</v>
      </c>
      <c r="E8">
        <v>0.57999999999999996</v>
      </c>
      <c r="F8" s="1">
        <v>0.56000000000000005</v>
      </c>
      <c r="G8" t="str">
        <f t="shared" si="0"/>
        <v/>
      </c>
      <c r="K8" s="1"/>
      <c r="L8" s="1"/>
      <c r="O8" s="1"/>
    </row>
    <row r="9" spans="1:15" x14ac:dyDescent="0.25">
      <c r="A9" t="s">
        <v>26</v>
      </c>
      <c r="B9">
        <v>-3.7973643699999997E-2</v>
      </c>
      <c r="C9">
        <v>0.96273830000000005</v>
      </c>
      <c r="D9" s="1">
        <v>4.9164971100000003E-2</v>
      </c>
      <c r="E9">
        <v>-0.77</v>
      </c>
      <c r="F9" s="1">
        <v>0.44</v>
      </c>
      <c r="G9" t="str">
        <f t="shared" si="0"/>
        <v/>
      </c>
      <c r="K9" s="1"/>
      <c r="L9" s="1"/>
      <c r="O9" s="1"/>
    </row>
    <row r="10" spans="1:15" x14ac:dyDescent="0.25">
      <c r="A10" t="s">
        <v>30</v>
      </c>
      <c r="B10">
        <v>0.1992038388</v>
      </c>
      <c r="C10">
        <v>1.2204307000000001</v>
      </c>
      <c r="D10" s="1">
        <v>3.1111149300000002E-2</v>
      </c>
      <c r="E10" s="1">
        <v>6.4</v>
      </c>
      <c r="F10" s="1">
        <v>1.5E-10</v>
      </c>
      <c r="G10" t="str">
        <f t="shared" si="0"/>
        <v>***</v>
      </c>
      <c r="K10" s="1"/>
      <c r="L10" s="1"/>
      <c r="O10" s="1"/>
    </row>
    <row r="11" spans="1:15" x14ac:dyDescent="0.25">
      <c r="A11" t="s">
        <v>27</v>
      </c>
      <c r="B11">
        <v>0.17766581749999999</v>
      </c>
      <c r="C11">
        <v>1.1944261</v>
      </c>
      <c r="D11" s="1">
        <v>4.5925525100000003E-2</v>
      </c>
      <c r="E11">
        <v>3.87</v>
      </c>
      <c r="F11" s="1">
        <v>1.1E-4</v>
      </c>
      <c r="G11" t="str">
        <f t="shared" si="0"/>
        <v>***</v>
      </c>
      <c r="K11" s="1"/>
      <c r="L11" s="1"/>
      <c r="O11" s="1"/>
    </row>
    <row r="12" spans="1:15" x14ac:dyDescent="0.25">
      <c r="A12" t="s">
        <v>29</v>
      </c>
      <c r="B12">
        <v>0.1021972887</v>
      </c>
      <c r="C12">
        <v>1.107602</v>
      </c>
      <c r="D12" s="1">
        <v>2.83860199E-2</v>
      </c>
      <c r="E12">
        <v>3.6</v>
      </c>
      <c r="F12" s="1">
        <v>3.2000000000000003E-4</v>
      </c>
      <c r="G12" t="str">
        <f t="shared" si="0"/>
        <v>***</v>
      </c>
      <c r="K12" s="1"/>
      <c r="L12" s="1"/>
      <c r="O12" s="1"/>
    </row>
    <row r="13" spans="1:15" x14ac:dyDescent="0.25">
      <c r="A13" t="s">
        <v>28</v>
      </c>
      <c r="B13">
        <v>0.12986232410000001</v>
      </c>
      <c r="C13">
        <v>1.1386715999999999</v>
      </c>
      <c r="D13" s="1">
        <v>6.8391989599999994E-2</v>
      </c>
      <c r="E13">
        <v>1.9</v>
      </c>
      <c r="F13" s="1">
        <v>5.8000000000000003E-2</v>
      </c>
      <c r="G13" t="str">
        <f t="shared" si="0"/>
        <v>^</v>
      </c>
      <c r="K13" s="1"/>
      <c r="L13" s="1"/>
      <c r="O13" s="1"/>
    </row>
    <row r="14" spans="1:15" x14ac:dyDescent="0.25">
      <c r="A14" t="s">
        <v>173</v>
      </c>
      <c r="B14">
        <v>-7.7889250199999996E-2</v>
      </c>
      <c r="C14">
        <v>0.92506690000000003</v>
      </c>
      <c r="D14" s="1">
        <v>2.8072058300000001E-2</v>
      </c>
      <c r="E14">
        <v>-2.77</v>
      </c>
      <c r="F14" s="1">
        <v>5.4999999999999997E-3</v>
      </c>
      <c r="G14" t="str">
        <f t="shared" si="0"/>
        <v>**</v>
      </c>
      <c r="K14" s="1"/>
      <c r="L14" s="1"/>
      <c r="O14" s="1"/>
    </row>
    <row r="15" spans="1:15" x14ac:dyDescent="0.25">
      <c r="A15" t="s">
        <v>31</v>
      </c>
      <c r="B15">
        <v>-5.1420277E-2</v>
      </c>
      <c r="C15">
        <v>0.94987940000000004</v>
      </c>
      <c r="D15" s="1">
        <v>4.7441944999999999E-3</v>
      </c>
      <c r="E15" s="1">
        <v>-10.84</v>
      </c>
      <c r="F15" s="1">
        <v>0</v>
      </c>
      <c r="G15" t="str">
        <f t="shared" si="0"/>
        <v>***</v>
      </c>
      <c r="K15" s="1"/>
      <c r="L15" s="1"/>
      <c r="O15" s="1"/>
    </row>
    <row r="16" spans="1:15" x14ac:dyDescent="0.25">
      <c r="A16" t="s">
        <v>32</v>
      </c>
      <c r="B16">
        <v>2.3704783399999999E-2</v>
      </c>
      <c r="C16">
        <v>1.0239879999999999</v>
      </c>
      <c r="D16" s="1">
        <v>1.41805591E-2</v>
      </c>
      <c r="E16">
        <v>1.67</v>
      </c>
      <c r="F16" s="1">
        <v>9.5000000000000001E-2</v>
      </c>
      <c r="G16" t="str">
        <f t="shared" si="0"/>
        <v>^</v>
      </c>
      <c r="K16" s="1"/>
      <c r="L16" s="1"/>
      <c r="O16" s="1"/>
    </row>
    <row r="17" spans="1:15" x14ac:dyDescent="0.25">
      <c r="A17" t="s">
        <v>33</v>
      </c>
      <c r="B17">
        <v>1.9045860099999999E-2</v>
      </c>
      <c r="C17">
        <v>1.0192284</v>
      </c>
      <c r="D17" s="1">
        <v>3.7393659E-3</v>
      </c>
      <c r="E17">
        <v>5.09</v>
      </c>
      <c r="F17" s="1">
        <v>3.4999999999999998E-7</v>
      </c>
      <c r="G17" t="str">
        <f t="shared" si="0"/>
        <v>***</v>
      </c>
      <c r="K17" s="1"/>
      <c r="L17" s="1"/>
      <c r="O17" s="1"/>
    </row>
    <row r="18" spans="1:15" x14ac:dyDescent="0.25">
      <c r="A18" t="s">
        <v>118</v>
      </c>
      <c r="B18">
        <v>-9.6468106999999994E-3</v>
      </c>
      <c r="C18">
        <v>0.99039960000000005</v>
      </c>
      <c r="D18" s="1">
        <v>6.0625033999999996E-3</v>
      </c>
      <c r="E18">
        <v>-1.59</v>
      </c>
      <c r="F18" s="1">
        <v>0.11</v>
      </c>
      <c r="G18" t="str">
        <f t="shared" si="0"/>
        <v/>
      </c>
      <c r="K18" s="1"/>
      <c r="L18" s="1"/>
      <c r="O18" s="1"/>
    </row>
    <row r="19" spans="1:15" x14ac:dyDescent="0.25">
      <c r="A19" t="s">
        <v>34</v>
      </c>
      <c r="B19">
        <v>4.3990771E-3</v>
      </c>
      <c r="C19">
        <v>1.0044088</v>
      </c>
      <c r="D19" s="1">
        <v>4.7684810000000002E-4</v>
      </c>
      <c r="E19">
        <v>9.23</v>
      </c>
      <c r="F19" s="1">
        <v>0</v>
      </c>
      <c r="G19" t="str">
        <f t="shared" si="0"/>
        <v>***</v>
      </c>
      <c r="K19" s="1"/>
      <c r="L19" s="1"/>
      <c r="O19" s="1"/>
    </row>
    <row r="20" spans="1:15" x14ac:dyDescent="0.25">
      <c r="A20" t="s">
        <v>35</v>
      </c>
      <c r="B20">
        <v>-6.6643059999999996E-4</v>
      </c>
      <c r="C20">
        <v>0.99933380000000005</v>
      </c>
      <c r="D20" s="1">
        <v>1.8303319999999999E-4</v>
      </c>
      <c r="E20">
        <v>-3.64</v>
      </c>
      <c r="F20" s="1">
        <v>2.7E-4</v>
      </c>
      <c r="G20" t="str">
        <f t="shared" si="0"/>
        <v>***</v>
      </c>
      <c r="K20" s="1"/>
      <c r="L20" s="1"/>
      <c r="O20" s="1"/>
    </row>
    <row r="21" spans="1:15" x14ac:dyDescent="0.25">
      <c r="A21" t="s">
        <v>36</v>
      </c>
      <c r="B21">
        <v>4.3551979999999999E-4</v>
      </c>
      <c r="C21">
        <v>1.0004356000000001</v>
      </c>
      <c r="D21" s="1">
        <v>1.0131080000000001E-4</v>
      </c>
      <c r="E21">
        <v>4.3</v>
      </c>
      <c r="F21" s="1">
        <v>1.7E-5</v>
      </c>
      <c r="G21" t="str">
        <f t="shared" si="0"/>
        <v>***</v>
      </c>
      <c r="K21" s="1"/>
      <c r="L21" s="1"/>
      <c r="O21" s="1"/>
    </row>
    <row r="22" spans="1:15" x14ac:dyDescent="0.25">
      <c r="A22" t="s">
        <v>37</v>
      </c>
      <c r="B22">
        <v>2.8189119000000002E-3</v>
      </c>
      <c r="C22">
        <v>1.0028229</v>
      </c>
      <c r="D22" s="1">
        <v>2.0532384000000001E-2</v>
      </c>
      <c r="E22">
        <v>0.14000000000000001</v>
      </c>
      <c r="F22" s="1">
        <v>0.89</v>
      </c>
      <c r="G22" t="str">
        <f t="shared" si="0"/>
        <v/>
      </c>
      <c r="K22" s="1"/>
      <c r="L22" s="1"/>
      <c r="O22" s="1"/>
    </row>
    <row r="23" spans="1:15" x14ac:dyDescent="0.25">
      <c r="A23" t="s">
        <v>38</v>
      </c>
      <c r="B23">
        <v>-2.35489766E-2</v>
      </c>
      <c r="C23">
        <v>0.97672610000000004</v>
      </c>
      <c r="D23" s="1">
        <v>3.04526338E-2</v>
      </c>
      <c r="E23">
        <v>-0.77</v>
      </c>
      <c r="F23" s="1">
        <v>0.44</v>
      </c>
      <c r="G23" t="str">
        <f t="shared" si="0"/>
        <v/>
      </c>
      <c r="K23" s="1"/>
      <c r="L23" s="1"/>
      <c r="O23" s="1"/>
    </row>
    <row r="24" spans="1:15" x14ac:dyDescent="0.25">
      <c r="A24" t="s">
        <v>40</v>
      </c>
      <c r="B24">
        <v>-0.2263552113</v>
      </c>
      <c r="C24">
        <v>0.7974348</v>
      </c>
      <c r="D24" s="1">
        <v>3.5763824899999998E-2</v>
      </c>
      <c r="E24" s="1">
        <v>-6.33</v>
      </c>
      <c r="F24" s="1">
        <v>2.5000000000000002E-10</v>
      </c>
      <c r="G24" t="str">
        <f t="shared" si="0"/>
        <v>***</v>
      </c>
      <c r="K24" s="1"/>
      <c r="L24" s="1"/>
      <c r="O24" s="1"/>
    </row>
    <row r="25" spans="1:15" x14ac:dyDescent="0.25">
      <c r="A25" t="s">
        <v>41</v>
      </c>
      <c r="B25">
        <v>-0.1060465612</v>
      </c>
      <c r="C25">
        <v>0.89938280000000004</v>
      </c>
      <c r="D25" s="1">
        <v>2.9422529100000001E-2</v>
      </c>
      <c r="E25" s="1">
        <v>-3.6</v>
      </c>
      <c r="F25" s="1">
        <v>3.1E-4</v>
      </c>
      <c r="G25" t="str">
        <f t="shared" si="0"/>
        <v>***</v>
      </c>
      <c r="K25" s="1"/>
      <c r="L25" s="1"/>
      <c r="O25" s="1"/>
    </row>
    <row r="26" spans="1:15" x14ac:dyDescent="0.25">
      <c r="A26" t="s">
        <v>39</v>
      </c>
      <c r="B26">
        <v>-0.1194897545</v>
      </c>
      <c r="C26">
        <v>0.88737310000000003</v>
      </c>
      <c r="D26" s="1">
        <v>3.3021335300000003E-2</v>
      </c>
      <c r="E26" s="1">
        <v>-3.62</v>
      </c>
      <c r="F26" s="1">
        <v>2.9999999999999997E-4</v>
      </c>
      <c r="G26" t="str">
        <f t="shared" si="0"/>
        <v>***</v>
      </c>
      <c r="K26" s="1"/>
      <c r="L26" s="1"/>
      <c r="O26" s="1"/>
    </row>
    <row r="27" spans="1:15" x14ac:dyDescent="0.25">
      <c r="A27" t="s">
        <v>43</v>
      </c>
      <c r="B27">
        <v>-7.91799953E-2</v>
      </c>
      <c r="C27">
        <v>0.92387359999999996</v>
      </c>
      <c r="D27" s="1">
        <v>5.5308961E-3</v>
      </c>
      <c r="E27">
        <v>-14.32</v>
      </c>
      <c r="F27" s="1">
        <v>0</v>
      </c>
      <c r="G27" t="str">
        <f t="shared" si="0"/>
        <v>***</v>
      </c>
      <c r="K27" s="1"/>
      <c r="L27" s="1"/>
      <c r="O27" s="1"/>
    </row>
    <row r="28" spans="1:15" x14ac:dyDescent="0.25">
      <c r="A28" t="s">
        <v>44</v>
      </c>
      <c r="B28">
        <v>2.28823981E-2</v>
      </c>
      <c r="C28">
        <v>1.0231462</v>
      </c>
      <c r="D28" s="1">
        <v>1.7157132799999999E-2</v>
      </c>
      <c r="E28">
        <v>1.33</v>
      </c>
      <c r="F28" s="1">
        <v>0.18</v>
      </c>
      <c r="G28" t="str">
        <f t="shared" si="0"/>
        <v/>
      </c>
      <c r="K28" s="1"/>
      <c r="L28" s="1"/>
      <c r="O28" s="1"/>
    </row>
    <row r="29" spans="1:15" x14ac:dyDescent="0.25">
      <c r="A29" t="s">
        <v>131</v>
      </c>
      <c r="B29">
        <v>0.1769081082</v>
      </c>
      <c r="C29">
        <v>1.1935214000000001</v>
      </c>
      <c r="D29" s="1">
        <v>0.18678110749999999</v>
      </c>
      <c r="E29">
        <v>0.95</v>
      </c>
      <c r="F29" s="1">
        <v>0.34</v>
      </c>
      <c r="G29" t="str">
        <f t="shared" si="0"/>
        <v/>
      </c>
      <c r="K29" s="1"/>
      <c r="L29" s="1"/>
      <c r="O29" s="1"/>
    </row>
    <row r="30" spans="1:15" x14ac:dyDescent="0.25">
      <c r="A30" t="s">
        <v>145</v>
      </c>
      <c r="B30">
        <v>-0.25225780399999997</v>
      </c>
      <c r="C30">
        <v>0.77704439999999997</v>
      </c>
      <c r="D30" s="1">
        <v>0.20807856799999999</v>
      </c>
      <c r="E30">
        <v>-1.21</v>
      </c>
      <c r="F30" s="1">
        <v>0.23</v>
      </c>
      <c r="G30" t="str">
        <f t="shared" si="0"/>
        <v/>
      </c>
      <c r="K30" s="1"/>
      <c r="L30" s="1"/>
      <c r="O30" s="1"/>
    </row>
    <row r="31" spans="1:15" x14ac:dyDescent="0.25">
      <c r="A31" t="s">
        <v>46</v>
      </c>
      <c r="B31">
        <v>-9.0764312E-2</v>
      </c>
      <c r="C31">
        <v>0.91323290000000001</v>
      </c>
      <c r="D31" s="1">
        <v>0.19646600080000001</v>
      </c>
      <c r="E31">
        <v>-0.46</v>
      </c>
      <c r="F31" s="1">
        <v>0.64</v>
      </c>
      <c r="G31" t="str">
        <f t="shared" si="0"/>
        <v/>
      </c>
      <c r="K31" s="1"/>
      <c r="L31" s="1"/>
      <c r="O31" s="1"/>
    </row>
    <row r="32" spans="1:15" x14ac:dyDescent="0.25">
      <c r="A32" t="s">
        <v>129</v>
      </c>
      <c r="B32">
        <v>-0.22184638279999999</v>
      </c>
      <c r="C32">
        <v>0.80103840000000004</v>
      </c>
      <c r="D32" s="1">
        <v>0.20199671120000001</v>
      </c>
      <c r="E32">
        <v>-1.1000000000000001</v>
      </c>
      <c r="F32" s="1">
        <v>0.27</v>
      </c>
      <c r="G32" t="str">
        <f t="shared" si="0"/>
        <v/>
      </c>
      <c r="K32" s="1"/>
      <c r="L32" s="1"/>
      <c r="O32" s="1"/>
    </row>
    <row r="33" spans="1:15" x14ac:dyDescent="0.25">
      <c r="A33" t="s">
        <v>130</v>
      </c>
      <c r="B33">
        <v>-9.9718436600000002E-2</v>
      </c>
      <c r="C33">
        <v>0.90509220000000001</v>
      </c>
      <c r="D33" s="1">
        <v>0.1985958478</v>
      </c>
      <c r="E33">
        <v>-0.5</v>
      </c>
      <c r="F33" s="1">
        <v>0.62</v>
      </c>
      <c r="G33" t="str">
        <f t="shared" si="0"/>
        <v/>
      </c>
      <c r="K33" s="1"/>
      <c r="L33" s="1"/>
      <c r="O33" s="1"/>
    </row>
    <row r="34" spans="1:15" x14ac:dyDescent="0.25">
      <c r="A34" t="s">
        <v>45</v>
      </c>
      <c r="B34">
        <v>3.9457555800000002E-2</v>
      </c>
      <c r="C34">
        <v>1.0402463</v>
      </c>
      <c r="D34" s="1">
        <v>0.26311779629999998</v>
      </c>
      <c r="E34">
        <v>0.15</v>
      </c>
      <c r="F34" s="1">
        <v>0.88</v>
      </c>
      <c r="G34" t="str">
        <f t="shared" si="0"/>
        <v/>
      </c>
      <c r="K34" s="1"/>
      <c r="L34" s="1"/>
      <c r="O34" s="1"/>
    </row>
    <row r="35" spans="1:15" x14ac:dyDescent="0.25">
      <c r="A35" t="s">
        <v>106</v>
      </c>
      <c r="B35">
        <v>2.1801101199999999E-2</v>
      </c>
      <c r="C35">
        <v>1.0220404999999999</v>
      </c>
      <c r="D35" s="1">
        <v>6.2102986899999997E-2</v>
      </c>
      <c r="E35">
        <v>0.35</v>
      </c>
      <c r="F35" s="1">
        <v>0.73</v>
      </c>
      <c r="G35" t="str">
        <f t="shared" si="0"/>
        <v/>
      </c>
      <c r="K35" s="1"/>
      <c r="L35" s="1"/>
      <c r="O35" s="1"/>
    </row>
    <row r="36" spans="1:15" x14ac:dyDescent="0.25">
      <c r="A36" t="s">
        <v>47</v>
      </c>
      <c r="B36">
        <v>0.1496613574</v>
      </c>
      <c r="C36">
        <v>1.1614409000000001</v>
      </c>
      <c r="D36" s="1">
        <v>0.17510611449999999</v>
      </c>
      <c r="E36">
        <v>0.85</v>
      </c>
      <c r="F36" s="1">
        <v>0.39</v>
      </c>
      <c r="G36" t="str">
        <f t="shared" si="0"/>
        <v/>
      </c>
      <c r="K36" s="1"/>
      <c r="L36" s="1"/>
      <c r="O36" s="1"/>
    </row>
    <row r="37" spans="1:15" x14ac:dyDescent="0.25">
      <c r="A37" t="s">
        <v>61</v>
      </c>
      <c r="B37">
        <v>0.20681789619999999</v>
      </c>
      <c r="C37">
        <v>1.2297586</v>
      </c>
      <c r="D37" s="1">
        <v>0.1526967843</v>
      </c>
      <c r="E37">
        <v>1.35</v>
      </c>
      <c r="F37" s="1">
        <v>0.18</v>
      </c>
      <c r="G37" t="str">
        <f t="shared" si="0"/>
        <v/>
      </c>
      <c r="K37" s="1"/>
      <c r="L37" s="1"/>
      <c r="O37" s="1"/>
    </row>
    <row r="38" spans="1:15" x14ac:dyDescent="0.25">
      <c r="A38" t="s">
        <v>67</v>
      </c>
      <c r="B38">
        <v>0.223815547</v>
      </c>
      <c r="C38">
        <v>1.2508402999999999</v>
      </c>
      <c r="D38" s="1">
        <v>0.15398861699999999</v>
      </c>
      <c r="E38">
        <v>1.45</v>
      </c>
      <c r="F38" s="1">
        <v>0.15</v>
      </c>
      <c r="G38" t="str">
        <f t="shared" si="0"/>
        <v/>
      </c>
      <c r="K38" s="1"/>
      <c r="L38" s="1"/>
      <c r="O38" s="1"/>
    </row>
    <row r="39" spans="1:15" x14ac:dyDescent="0.25">
      <c r="A39" t="s">
        <v>62</v>
      </c>
      <c r="B39">
        <v>0.1127631868</v>
      </c>
      <c r="C39">
        <v>1.1193668000000001</v>
      </c>
      <c r="D39" s="1">
        <v>0.149581344</v>
      </c>
      <c r="E39">
        <v>0.75</v>
      </c>
      <c r="F39" s="1">
        <v>0.45</v>
      </c>
      <c r="G39" t="str">
        <f t="shared" si="0"/>
        <v/>
      </c>
      <c r="K39" s="1"/>
      <c r="L39" s="1"/>
      <c r="O39" s="1"/>
    </row>
    <row r="40" spans="1:15" x14ac:dyDescent="0.25">
      <c r="A40" t="s">
        <v>58</v>
      </c>
      <c r="B40">
        <v>0.21417313029999999</v>
      </c>
      <c r="C40">
        <v>1.2388371</v>
      </c>
      <c r="D40" s="1">
        <v>0.1564588224</v>
      </c>
      <c r="E40">
        <v>1.37</v>
      </c>
      <c r="F40" s="1">
        <v>0.17</v>
      </c>
      <c r="G40" t="str">
        <f t="shared" si="0"/>
        <v/>
      </c>
      <c r="K40" s="1"/>
      <c r="L40" s="1"/>
      <c r="O40" s="1"/>
    </row>
    <row r="41" spans="1:15" x14ac:dyDescent="0.25">
      <c r="A41" t="s">
        <v>65</v>
      </c>
      <c r="B41">
        <v>0.27037513629999999</v>
      </c>
      <c r="C41">
        <v>1.3104560000000001</v>
      </c>
      <c r="D41" s="1">
        <v>0.172522007</v>
      </c>
      <c r="E41">
        <v>1.57</v>
      </c>
      <c r="F41" s="1">
        <v>0.12</v>
      </c>
      <c r="G41" t="str">
        <f t="shared" si="0"/>
        <v/>
      </c>
      <c r="K41" s="1"/>
      <c r="L41" s="1"/>
      <c r="O41" s="1"/>
    </row>
    <row r="42" spans="1:15" x14ac:dyDescent="0.25">
      <c r="A42" t="s">
        <v>64</v>
      </c>
      <c r="B42">
        <v>0.22759006279999999</v>
      </c>
      <c r="C42">
        <v>1.2555704999999999</v>
      </c>
      <c r="D42" s="1">
        <v>0.1768171003</v>
      </c>
      <c r="E42">
        <v>1.29</v>
      </c>
      <c r="F42" s="1">
        <v>0.2</v>
      </c>
      <c r="G42" t="str">
        <f t="shared" si="0"/>
        <v/>
      </c>
      <c r="K42" s="1"/>
      <c r="L42" s="1"/>
      <c r="O42" s="1"/>
    </row>
    <row r="43" spans="1:15" x14ac:dyDescent="0.25">
      <c r="A43" t="s">
        <v>54</v>
      </c>
      <c r="B43">
        <v>0.19816370380000001</v>
      </c>
      <c r="C43">
        <v>1.2191620000000001</v>
      </c>
      <c r="D43" s="1">
        <v>0.17700456140000001</v>
      </c>
      <c r="E43">
        <v>1.1200000000000001</v>
      </c>
      <c r="F43" s="1">
        <v>0.26</v>
      </c>
      <c r="G43" t="str">
        <f t="shared" si="0"/>
        <v/>
      </c>
      <c r="K43" s="1"/>
      <c r="L43" s="1"/>
      <c r="O43" s="1"/>
    </row>
    <row r="44" spans="1:15" x14ac:dyDescent="0.25">
      <c r="A44" t="s">
        <v>48</v>
      </c>
      <c r="B44">
        <v>0.26664152600000002</v>
      </c>
      <c r="C44">
        <v>1.3055722999999999</v>
      </c>
      <c r="D44" s="1">
        <v>0.20309437329999999</v>
      </c>
      <c r="E44">
        <v>1.31</v>
      </c>
      <c r="F44" s="1">
        <v>0.19</v>
      </c>
      <c r="G44" t="str">
        <f t="shared" si="0"/>
        <v/>
      </c>
      <c r="K44" s="1"/>
      <c r="L44" s="1"/>
      <c r="O44" s="1"/>
    </row>
    <row r="45" spans="1:15" x14ac:dyDescent="0.25">
      <c r="A45" t="s">
        <v>55</v>
      </c>
      <c r="B45">
        <v>3.1632877099999998E-2</v>
      </c>
      <c r="C45">
        <v>1.0321385000000001</v>
      </c>
      <c r="D45" s="1">
        <v>0.1875719548</v>
      </c>
      <c r="E45">
        <v>0.17</v>
      </c>
      <c r="F45" s="1">
        <v>0.87</v>
      </c>
      <c r="G45" t="str">
        <f t="shared" si="0"/>
        <v/>
      </c>
      <c r="K45" s="1"/>
      <c r="L45" s="1"/>
      <c r="O45" s="1"/>
    </row>
    <row r="46" spans="1:15" x14ac:dyDescent="0.25">
      <c r="A46" t="s">
        <v>60</v>
      </c>
      <c r="B46">
        <v>0.1983033652</v>
      </c>
      <c r="C46">
        <v>1.2193322</v>
      </c>
      <c r="D46" s="1">
        <v>0.16374582239999999</v>
      </c>
      <c r="E46">
        <v>1.21</v>
      </c>
      <c r="F46" s="1">
        <v>0.23</v>
      </c>
      <c r="G46" t="str">
        <f t="shared" si="0"/>
        <v/>
      </c>
      <c r="K46" s="1"/>
      <c r="L46" s="1"/>
      <c r="O46" s="1"/>
    </row>
    <row r="47" spans="1:15" x14ac:dyDescent="0.25">
      <c r="A47" t="s">
        <v>56</v>
      </c>
      <c r="B47">
        <v>0.30092594789999999</v>
      </c>
      <c r="C47">
        <v>1.3511093000000001</v>
      </c>
      <c r="D47" s="1">
        <v>0.1770894029</v>
      </c>
      <c r="E47">
        <v>1.7</v>
      </c>
      <c r="F47" s="1">
        <v>8.8999999999999996E-2</v>
      </c>
      <c r="G47" t="str">
        <f t="shared" si="0"/>
        <v>^</v>
      </c>
      <c r="K47" s="1"/>
      <c r="L47" s="1"/>
      <c r="O47" s="1"/>
    </row>
    <row r="48" spans="1:15" x14ac:dyDescent="0.25">
      <c r="A48" t="s">
        <v>52</v>
      </c>
      <c r="B48">
        <v>5.7386106999999997E-3</v>
      </c>
      <c r="C48">
        <v>1.0057551</v>
      </c>
      <c r="D48" s="1">
        <v>0.20859837849999999</v>
      </c>
      <c r="E48">
        <v>0.03</v>
      </c>
      <c r="F48" s="1">
        <v>0.98</v>
      </c>
      <c r="G48" t="str">
        <f t="shared" si="0"/>
        <v/>
      </c>
      <c r="K48" s="1"/>
      <c r="L48" s="1"/>
      <c r="O48" s="1"/>
    </row>
    <row r="49" spans="1:15" x14ac:dyDescent="0.25">
      <c r="A49" t="s">
        <v>59</v>
      </c>
      <c r="B49">
        <v>0.2144085409</v>
      </c>
      <c r="C49">
        <v>1.2391288</v>
      </c>
      <c r="D49" s="1">
        <v>0.1590528252</v>
      </c>
      <c r="E49">
        <v>1.35</v>
      </c>
      <c r="F49" s="1">
        <v>0.18</v>
      </c>
      <c r="G49" t="str">
        <f t="shared" si="0"/>
        <v/>
      </c>
      <c r="K49" s="1"/>
      <c r="L49" s="1"/>
      <c r="O49" s="1"/>
    </row>
    <row r="50" spans="1:15" x14ac:dyDescent="0.25">
      <c r="A50" t="s">
        <v>57</v>
      </c>
      <c r="B50">
        <v>0.1176250279</v>
      </c>
      <c r="C50">
        <v>1.1248222999999999</v>
      </c>
      <c r="D50" s="1">
        <v>0.1827975208</v>
      </c>
      <c r="E50">
        <v>0.64</v>
      </c>
      <c r="F50" s="1">
        <v>0.52</v>
      </c>
      <c r="G50" t="str">
        <f t="shared" si="0"/>
        <v/>
      </c>
      <c r="K50" s="1"/>
      <c r="L50" s="1"/>
      <c r="O50" s="1"/>
    </row>
    <row r="51" spans="1:15" x14ac:dyDescent="0.25">
      <c r="A51" t="s">
        <v>53</v>
      </c>
      <c r="B51">
        <v>5.0869658700000001E-2</v>
      </c>
      <c r="C51">
        <v>1.0521856999999999</v>
      </c>
      <c r="D51" s="1">
        <v>0.25118006780000002</v>
      </c>
      <c r="E51">
        <v>0.2</v>
      </c>
      <c r="F51" s="1">
        <v>0.84</v>
      </c>
      <c r="G51" t="str">
        <f t="shared" si="0"/>
        <v/>
      </c>
      <c r="K51" s="1"/>
      <c r="L51" s="1"/>
      <c r="O51" s="1"/>
    </row>
    <row r="52" spans="1:15" x14ac:dyDescent="0.25">
      <c r="A52" t="s">
        <v>66</v>
      </c>
      <c r="B52">
        <v>0.21165834280000001</v>
      </c>
      <c r="C52">
        <v>1.2357256000000001</v>
      </c>
      <c r="D52" s="1">
        <v>0.1602297785</v>
      </c>
      <c r="E52">
        <v>1.32</v>
      </c>
      <c r="F52" s="1">
        <v>0.19</v>
      </c>
      <c r="G52" t="str">
        <f t="shared" si="0"/>
        <v/>
      </c>
      <c r="K52" s="1"/>
      <c r="L52" s="1"/>
      <c r="O52" s="1"/>
    </row>
    <row r="53" spans="1:15" x14ac:dyDescent="0.25">
      <c r="A53" t="s">
        <v>49</v>
      </c>
      <c r="B53">
        <v>5.1018609600000001E-2</v>
      </c>
      <c r="C53">
        <v>1.0523425</v>
      </c>
      <c r="D53" s="1">
        <v>0.21596024759999999</v>
      </c>
      <c r="E53">
        <v>0.24</v>
      </c>
      <c r="F53" s="1">
        <v>0.81</v>
      </c>
      <c r="G53" t="str">
        <f t="shared" si="0"/>
        <v/>
      </c>
      <c r="K53" s="1"/>
      <c r="L53" s="1"/>
      <c r="O53" s="1"/>
    </row>
    <row r="54" spans="1:15" x14ac:dyDescent="0.25">
      <c r="A54" t="s">
        <v>51</v>
      </c>
      <c r="B54">
        <v>-0.1729069053</v>
      </c>
      <c r="C54">
        <v>0.84121590000000002</v>
      </c>
      <c r="D54" s="1">
        <v>0.28834375880000002</v>
      </c>
      <c r="E54">
        <v>-0.6</v>
      </c>
      <c r="F54" s="1">
        <v>0.55000000000000004</v>
      </c>
      <c r="G54" t="str">
        <f t="shared" si="0"/>
        <v/>
      </c>
      <c r="K54" s="1"/>
      <c r="L54" s="1"/>
      <c r="O54" s="1"/>
    </row>
    <row r="55" spans="1:15" x14ac:dyDescent="0.25">
      <c r="A55" t="s">
        <v>50</v>
      </c>
      <c r="B55">
        <v>-0.13946207499999999</v>
      </c>
      <c r="C55">
        <v>0.86982599999999999</v>
      </c>
      <c r="D55" s="1">
        <v>0.22889133280000001</v>
      </c>
      <c r="E55">
        <v>-0.61</v>
      </c>
      <c r="F55" s="1">
        <v>0.54</v>
      </c>
      <c r="G55" t="str">
        <f t="shared" si="0"/>
        <v/>
      </c>
      <c r="K55" s="1"/>
      <c r="L55" s="1"/>
      <c r="O55" s="1"/>
    </row>
    <row r="56" spans="1:15" x14ac:dyDescent="0.25">
      <c r="A56" t="s">
        <v>63</v>
      </c>
      <c r="B56">
        <v>0.38385233499999999</v>
      </c>
      <c r="C56">
        <v>1.4679287000000001</v>
      </c>
      <c r="D56" s="1">
        <v>0.27742954559999999</v>
      </c>
      <c r="E56">
        <v>1.38</v>
      </c>
      <c r="F56" s="1">
        <v>0.17</v>
      </c>
      <c r="G56" t="str">
        <f t="shared" si="0"/>
        <v/>
      </c>
      <c r="K56" s="1"/>
      <c r="L56" s="1"/>
      <c r="O56" s="1"/>
    </row>
    <row r="57" spans="1:15" x14ac:dyDescent="0.25">
      <c r="A57" t="s">
        <v>75</v>
      </c>
      <c r="B57">
        <v>-0.52699513440000001</v>
      </c>
      <c r="C57">
        <v>0.59037629999999996</v>
      </c>
      <c r="D57" s="1">
        <v>0.23223940379999999</v>
      </c>
      <c r="E57">
        <v>-2.27</v>
      </c>
      <c r="F57" s="1">
        <v>2.3E-2</v>
      </c>
      <c r="G57" t="str">
        <f t="shared" si="0"/>
        <v>*</v>
      </c>
      <c r="K57" s="1"/>
      <c r="L57" s="1"/>
      <c r="O57" s="1"/>
    </row>
    <row r="58" spans="1:15" x14ac:dyDescent="0.25">
      <c r="A58" t="s">
        <v>74</v>
      </c>
      <c r="B58">
        <v>-0.59644912400000005</v>
      </c>
      <c r="C58">
        <v>0.55076389999999997</v>
      </c>
      <c r="D58" s="1">
        <v>0.21864127720000001</v>
      </c>
      <c r="E58">
        <v>-2.73</v>
      </c>
      <c r="F58" s="1">
        <v>6.4000000000000003E-3</v>
      </c>
      <c r="G58" t="str">
        <f t="shared" si="0"/>
        <v>**</v>
      </c>
      <c r="K58" s="1"/>
      <c r="L58" s="1"/>
      <c r="O58" s="1"/>
    </row>
    <row r="59" spans="1:15" x14ac:dyDescent="0.25">
      <c r="A59" t="s">
        <v>79</v>
      </c>
      <c r="B59">
        <v>-0.48174352279999999</v>
      </c>
      <c r="C59">
        <v>0.61770550000000002</v>
      </c>
      <c r="D59" s="1">
        <v>0.2151703324</v>
      </c>
      <c r="E59">
        <v>-2.2400000000000002</v>
      </c>
      <c r="F59" s="1">
        <v>2.5000000000000001E-2</v>
      </c>
      <c r="G59" t="str">
        <f t="shared" si="0"/>
        <v>*</v>
      </c>
      <c r="K59" s="1"/>
      <c r="L59" s="1"/>
      <c r="O59" s="1"/>
    </row>
    <row r="60" spans="1:15" x14ac:dyDescent="0.25">
      <c r="A60" t="s">
        <v>84</v>
      </c>
      <c r="B60">
        <v>-0.45397872020000002</v>
      </c>
      <c r="C60">
        <v>0.6350962</v>
      </c>
      <c r="D60" s="1">
        <v>0.2327589867</v>
      </c>
      <c r="E60">
        <v>-1.95</v>
      </c>
      <c r="F60" s="1">
        <v>5.0999999999999997E-2</v>
      </c>
      <c r="G60" t="str">
        <f t="shared" si="0"/>
        <v>^</v>
      </c>
      <c r="K60" s="1"/>
      <c r="L60" s="1"/>
      <c r="O60" s="1"/>
    </row>
    <row r="61" spans="1:15" x14ac:dyDescent="0.25">
      <c r="A61" t="s">
        <v>72</v>
      </c>
      <c r="B61">
        <v>-0.3827378126</v>
      </c>
      <c r="C61">
        <v>0.68199169999999998</v>
      </c>
      <c r="D61" s="1">
        <v>0.21600431919999999</v>
      </c>
      <c r="E61">
        <v>-1.77</v>
      </c>
      <c r="F61" s="1">
        <v>7.5999999999999998E-2</v>
      </c>
      <c r="G61" t="str">
        <f t="shared" si="0"/>
        <v>^</v>
      </c>
      <c r="K61" s="1"/>
      <c r="L61" s="1"/>
      <c r="O61" s="1"/>
    </row>
    <row r="62" spans="1:15" x14ac:dyDescent="0.25">
      <c r="A62" t="s">
        <v>78</v>
      </c>
      <c r="B62">
        <v>-0.43227184260000001</v>
      </c>
      <c r="C62">
        <v>0.64903290000000002</v>
      </c>
      <c r="D62" s="1">
        <v>0.21368760549999999</v>
      </c>
      <c r="E62">
        <v>-2.02</v>
      </c>
      <c r="F62" s="1">
        <v>4.2999999999999997E-2</v>
      </c>
      <c r="G62" t="str">
        <f t="shared" si="0"/>
        <v>*</v>
      </c>
      <c r="K62" s="1"/>
      <c r="L62" s="1"/>
      <c r="O62" s="1"/>
    </row>
    <row r="63" spans="1:15" x14ac:dyDescent="0.25">
      <c r="A63" t="s">
        <v>71</v>
      </c>
      <c r="B63">
        <v>-0.36423734689999998</v>
      </c>
      <c r="C63">
        <v>0.69472630000000002</v>
      </c>
      <c r="D63" s="1">
        <v>0.2272318133</v>
      </c>
      <c r="E63">
        <v>-1.6</v>
      </c>
      <c r="F63" s="1">
        <v>0.11</v>
      </c>
      <c r="G63" t="str">
        <f t="shared" si="0"/>
        <v/>
      </c>
      <c r="K63" s="1"/>
      <c r="L63" s="1"/>
      <c r="O63" s="1"/>
    </row>
    <row r="64" spans="1:15" x14ac:dyDescent="0.25">
      <c r="A64" t="s">
        <v>70</v>
      </c>
      <c r="B64">
        <v>-0.39841305840000002</v>
      </c>
      <c r="C64">
        <v>0.6713846</v>
      </c>
      <c r="D64" s="1">
        <v>0.2312265144</v>
      </c>
      <c r="E64">
        <v>-1.72</v>
      </c>
      <c r="F64" s="1">
        <v>8.5000000000000006E-2</v>
      </c>
      <c r="G64" t="str">
        <f t="shared" si="0"/>
        <v>^</v>
      </c>
      <c r="K64" s="1"/>
      <c r="L64" s="1"/>
      <c r="O64" s="1"/>
    </row>
    <row r="65" spans="1:15" x14ac:dyDescent="0.25">
      <c r="A65" t="s">
        <v>68</v>
      </c>
      <c r="B65">
        <v>-0.37200254389999998</v>
      </c>
      <c r="C65">
        <v>0.68935250000000003</v>
      </c>
      <c r="D65" s="1">
        <v>0.25116873150000002</v>
      </c>
      <c r="E65">
        <v>-1.48</v>
      </c>
      <c r="F65" s="1">
        <v>0.14000000000000001</v>
      </c>
      <c r="G65" t="str">
        <f t="shared" ref="G65:G72" si="1">IF(F65&lt;0.001,"***",IF(F65&lt;0.01,"**",IF(F65&lt;0.05,"*",IF(F65&lt;0.1,"^",""))))</f>
        <v/>
      </c>
      <c r="K65" s="1"/>
      <c r="L65" s="1"/>
      <c r="O65" s="1"/>
    </row>
    <row r="66" spans="1:15" x14ac:dyDescent="0.25">
      <c r="A66" t="s">
        <v>80</v>
      </c>
      <c r="B66">
        <v>-0.39139786589999997</v>
      </c>
      <c r="C66">
        <v>0.67611109999999996</v>
      </c>
      <c r="D66" s="1">
        <v>0.23274927710000001</v>
      </c>
      <c r="E66">
        <v>-1.68</v>
      </c>
      <c r="F66" s="1">
        <v>9.2999999999999999E-2</v>
      </c>
      <c r="G66" t="str">
        <f t="shared" si="1"/>
        <v>^</v>
      </c>
      <c r="K66" s="1"/>
      <c r="L66" s="1"/>
      <c r="O66" s="1"/>
    </row>
    <row r="67" spans="1:15" x14ac:dyDescent="0.25">
      <c r="A67" t="s">
        <v>76</v>
      </c>
      <c r="B67">
        <v>-0.46911085749999998</v>
      </c>
      <c r="C67">
        <v>0.62555819999999995</v>
      </c>
      <c r="D67" s="1">
        <v>0.22517313789999999</v>
      </c>
      <c r="E67">
        <v>-2.08</v>
      </c>
      <c r="F67" s="1">
        <v>3.6999999999999998E-2</v>
      </c>
      <c r="G67" t="str">
        <f t="shared" si="1"/>
        <v>*</v>
      </c>
      <c r="K67" s="1"/>
      <c r="L67" s="1"/>
      <c r="O67" s="1"/>
    </row>
    <row r="68" spans="1:15" x14ac:dyDescent="0.25">
      <c r="A68" t="s">
        <v>82</v>
      </c>
      <c r="B68">
        <v>-0.48507157969999998</v>
      </c>
      <c r="C68">
        <v>0.61565309999999995</v>
      </c>
      <c r="D68" s="1">
        <v>0.22656441150000001</v>
      </c>
      <c r="E68">
        <v>-2.14</v>
      </c>
      <c r="F68" s="1">
        <v>3.2000000000000001E-2</v>
      </c>
      <c r="G68" t="str">
        <f t="shared" si="1"/>
        <v>*</v>
      </c>
      <c r="K68" s="1"/>
      <c r="L68" s="1"/>
      <c r="O68" s="1"/>
    </row>
    <row r="69" spans="1:15" x14ac:dyDescent="0.25">
      <c r="A69" t="s">
        <v>81</v>
      </c>
      <c r="B69">
        <v>-0.52224481720000004</v>
      </c>
      <c r="C69">
        <v>0.59318749999999998</v>
      </c>
      <c r="D69" s="1">
        <v>0.222602615</v>
      </c>
      <c r="E69">
        <v>-2.35</v>
      </c>
      <c r="F69" s="1">
        <v>1.9E-2</v>
      </c>
      <c r="G69" t="str">
        <f t="shared" si="1"/>
        <v>*</v>
      </c>
      <c r="K69" s="1"/>
      <c r="L69" s="1"/>
      <c r="O69" s="1"/>
    </row>
    <row r="70" spans="1:15" x14ac:dyDescent="0.25">
      <c r="A70" t="s">
        <v>77</v>
      </c>
      <c r="B70">
        <v>-0.4436318923</v>
      </c>
      <c r="C70">
        <v>0.64170159999999998</v>
      </c>
      <c r="D70" s="1">
        <v>0.21983824900000001</v>
      </c>
      <c r="E70">
        <v>-2.02</v>
      </c>
      <c r="F70" s="1">
        <v>4.3999999999999997E-2</v>
      </c>
      <c r="G70" t="str">
        <f t="shared" si="1"/>
        <v>*</v>
      </c>
      <c r="K70" s="1"/>
      <c r="O70" s="1"/>
    </row>
    <row r="71" spans="1:15" x14ac:dyDescent="0.25">
      <c r="A71" t="s">
        <v>69</v>
      </c>
      <c r="B71">
        <v>-0.85303453360000003</v>
      </c>
      <c r="C71">
        <v>0.4261199</v>
      </c>
      <c r="D71" s="1">
        <v>0.31117832249999999</v>
      </c>
      <c r="E71">
        <v>-2.74</v>
      </c>
      <c r="F71" s="1">
        <v>6.1000000000000004E-3</v>
      </c>
      <c r="G71" t="str">
        <f t="shared" si="1"/>
        <v>**</v>
      </c>
      <c r="K71" s="1"/>
      <c r="O71" s="1"/>
    </row>
    <row r="72" spans="1:15" x14ac:dyDescent="0.25">
      <c r="A72" t="s">
        <v>73</v>
      </c>
      <c r="B72">
        <v>-0.3794274225</v>
      </c>
      <c r="C72">
        <v>0.68425309999999995</v>
      </c>
      <c r="D72" s="1">
        <v>0.31289042360000002</v>
      </c>
      <c r="E72">
        <v>-1.21</v>
      </c>
      <c r="F72" s="1">
        <v>0.23</v>
      </c>
      <c r="G72" t="str">
        <f t="shared" si="1"/>
        <v/>
      </c>
      <c r="K72" s="1"/>
      <c r="O72" s="1"/>
    </row>
    <row r="73" spans="1:15" x14ac:dyDescent="0.25">
      <c r="A73" t="s">
        <v>83</v>
      </c>
      <c r="B73">
        <v>-0.43272720069999998</v>
      </c>
      <c r="C73">
        <v>0.64873740000000002</v>
      </c>
      <c r="D73" s="1">
        <v>0.42064464039999999</v>
      </c>
      <c r="E73">
        <v>-1.03</v>
      </c>
      <c r="F73" s="1">
        <v>0.3</v>
      </c>
      <c r="K73" s="1"/>
      <c r="O73" s="1"/>
    </row>
    <row r="74" spans="1:15" x14ac:dyDescent="0.25">
      <c r="F74" s="1"/>
      <c r="K74" s="1"/>
      <c r="O74" s="1"/>
    </row>
    <row r="75" spans="1:15" x14ac:dyDescent="0.25">
      <c r="A75" t="s">
        <v>16</v>
      </c>
      <c r="B75" t="s">
        <v>17</v>
      </c>
      <c r="C75" t="s">
        <v>122</v>
      </c>
      <c r="D75" t="s">
        <v>18</v>
      </c>
    </row>
    <row r="76" spans="1:15" x14ac:dyDescent="0.25">
      <c r="A76" t="s">
        <v>19</v>
      </c>
      <c r="B76" t="s">
        <v>20</v>
      </c>
      <c r="C76">
        <v>0.39473140000000001</v>
      </c>
      <c r="D76">
        <v>0.1558129</v>
      </c>
    </row>
    <row r="78" spans="1:15" x14ac:dyDescent="0.25">
      <c r="A78" t="s">
        <v>645</v>
      </c>
      <c r="B78">
        <v>16689</v>
      </c>
    </row>
    <row r="79" spans="1:15" x14ac:dyDescent="0.25">
      <c r="A79" t="s">
        <v>3</v>
      </c>
      <c r="B79">
        <v>288351.7</v>
      </c>
    </row>
    <row r="80" spans="1:15" x14ac:dyDescent="0.25">
      <c r="A80" t="s">
        <v>4</v>
      </c>
      <c r="B80">
        <v>299966.40000000002</v>
      </c>
    </row>
    <row r="81" spans="1:2" x14ac:dyDescent="0.25">
      <c r="A81" t="s">
        <v>647</v>
      </c>
      <c r="B81">
        <v>-142671.9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3"/>
  <sheetViews>
    <sheetView topLeftCell="A45" workbookViewId="0">
      <selection activeCell="E83" sqref="E83"/>
    </sheetView>
  </sheetViews>
  <sheetFormatPr defaultRowHeight="15" x14ac:dyDescent="0.25"/>
  <cols>
    <col min="1" max="1" width="3" style="10" bestFit="1" customWidth="1"/>
    <col min="2" max="2" width="23.140625" style="10" bestFit="1" customWidth="1"/>
    <col min="3" max="6" width="15.7109375" style="19" customWidth="1"/>
    <col min="7" max="16384" width="9.140625" style="10"/>
  </cols>
  <sheetData>
    <row r="1" spans="2:8" ht="18.75" x14ac:dyDescent="0.3">
      <c r="B1" s="106" t="s">
        <v>503</v>
      </c>
      <c r="C1" s="106"/>
      <c r="D1" s="106"/>
      <c r="E1" s="106"/>
      <c r="F1" s="106"/>
    </row>
    <row r="2" spans="2:8" ht="18.75" x14ac:dyDescent="0.3">
      <c r="B2" s="107" t="s">
        <v>637</v>
      </c>
      <c r="C2" s="107"/>
      <c r="D2" s="107"/>
      <c r="E2" s="107"/>
      <c r="F2" s="107"/>
    </row>
    <row r="3" spans="2:8" ht="15.75" thickBot="1" x14ac:dyDescent="0.3">
      <c r="B3" s="24"/>
      <c r="C3" s="68" t="s">
        <v>114</v>
      </c>
      <c r="D3" s="68" t="s">
        <v>115</v>
      </c>
      <c r="E3" s="68" t="s">
        <v>116</v>
      </c>
      <c r="F3" s="68" t="s">
        <v>117</v>
      </c>
    </row>
    <row r="4" spans="2:8" x14ac:dyDescent="0.25">
      <c r="B4" s="115" t="s">
        <v>123</v>
      </c>
      <c r="C4" s="25" t="str">
        <f>_xlfn.CONCAT(FIXED(VLOOKUP($H4,'mod2'!A:G,2,0),4)," ",VLOOKUP($H4,'mod2'!A:G,7,0))</f>
        <v>-0.0722 .</v>
      </c>
      <c r="D4" s="25" t="str">
        <f>_xlfn.CONCAT(FIXED(VLOOKUP($H4,'mod2.fr'!$A:H,2,0),4)," ",VLOOKUP($H4,'mod2.fr'!$A:H,7,0))</f>
        <v xml:space="preserve">-0.0717 </v>
      </c>
      <c r="E4" s="25" t="str">
        <f>_xlfn.CONCAT(FIXED(VLOOKUP($H4,'mod3.fr'!$A:G,2,0),4)," ",VLOOKUP($H4,'mod3.fr'!$A:G,7,0))</f>
        <v xml:space="preserve">-0.0680 </v>
      </c>
      <c r="F4" s="25" t="str">
        <f>_xlfn.CONCAT(FIXED(VLOOKUP($H4,'mod4.fr'!$A:H,2,0),4)," ",VLOOKUP($H4,'mod4.fr'!$A:H,7,0))</f>
        <v xml:space="preserve">-0.0701 </v>
      </c>
      <c r="H4" s="10" t="s">
        <v>120</v>
      </c>
    </row>
    <row r="5" spans="2:8" x14ac:dyDescent="0.25">
      <c r="B5" s="116" t="s">
        <v>1</v>
      </c>
      <c r="C5" s="26" t="str">
        <f>_xlfn.CONCAT("(",FIXED(VLOOKUP($H4,'mod2'!A:G,4,0),4),")")</f>
        <v>(0.0410)</v>
      </c>
      <c r="D5" s="26" t="str">
        <f>_xlfn.CONCAT("(",FIXED(VLOOKUP($H4,'mod2.fr'!$A:H,4,0),4),")")</f>
        <v>(0.0489)</v>
      </c>
      <c r="E5" s="26" t="str">
        <f>_xlfn.CONCAT("(",FIXED(VLOOKUP($H4,'mod3.fr'!$A:G,4,0),4),")")</f>
        <v>(0.0488)</v>
      </c>
      <c r="F5" s="26" t="str">
        <f>_xlfn.CONCAT("(",FIXED(VLOOKUP($H4,'mod4.fr'!$A:H,4,0),4),")")</f>
        <v>(0.0488)</v>
      </c>
    </row>
    <row r="6" spans="2:8" x14ac:dyDescent="0.25">
      <c r="B6" s="115" t="s">
        <v>0</v>
      </c>
      <c r="C6" s="25" t="str">
        <f>_xlfn.CONCAT(FIXED(VLOOKUP($H6,'mod2'!A:G,2,0),4)," ",VLOOKUP($H6,'mod2'!A:G,7,0))</f>
        <v xml:space="preserve">-0.0207 </v>
      </c>
      <c r="D6" s="25" t="str">
        <f>_xlfn.CONCAT(FIXED(VLOOKUP($H6,'mod2.fr'!$A:H,2,0),4)," ",VLOOKUP($H6,'mod2.fr'!$A:H,7,0))</f>
        <v xml:space="preserve">-0.0157 </v>
      </c>
      <c r="E6" s="25" t="str">
        <f>_xlfn.CONCAT(FIXED(VLOOKUP($H6,'mod3.fr'!$A:G,2,0),4)," ",VLOOKUP($H6,'mod3.fr'!$A:G,7,0))</f>
        <v xml:space="preserve">-0.0116 </v>
      </c>
      <c r="F6" s="25" t="str">
        <f>_xlfn.CONCAT(FIXED(VLOOKUP($H6,'mod4.fr'!$A:H,2,0),4)," ",VLOOKUP($H6,'mod4.fr'!$A:H,7,0))</f>
        <v xml:space="preserve">-0.0101 </v>
      </c>
      <c r="H6" s="10" t="s">
        <v>10</v>
      </c>
    </row>
    <row r="7" spans="2:8" x14ac:dyDescent="0.25">
      <c r="B7" s="116" t="s">
        <v>1</v>
      </c>
      <c r="C7" s="26" t="str">
        <f>_xlfn.CONCAT("(",FIXED(VLOOKUP($H6,'mod2'!A:G,4,0),4),")")</f>
        <v>(0.0192)</v>
      </c>
      <c r="D7" s="26" t="str">
        <f>_xlfn.CONCAT("(",FIXED(VLOOKUP($H6,'mod2.fr'!$A:H,4,0),4),")")</f>
        <v>(0.0229)</v>
      </c>
      <c r="E7" s="26" t="str">
        <f>_xlfn.CONCAT("(",FIXED(VLOOKUP($H6,'mod3.fr'!$A:G,4,0),4),")")</f>
        <v>(0.0228)</v>
      </c>
      <c r="F7" s="26" t="str">
        <f>_xlfn.CONCAT("(",FIXED(VLOOKUP($H6,'mod4.fr'!$A:H,4,0),4),")")</f>
        <v>(0.0228)</v>
      </c>
    </row>
    <row r="8" spans="2:8" x14ac:dyDescent="0.25">
      <c r="B8" s="115" t="s">
        <v>2</v>
      </c>
      <c r="C8" s="25" t="str">
        <f>_xlfn.CONCAT(FIXED(VLOOKUP($H8,'mod2'!A:G,2,0),4)," ",VLOOKUP($H8,'mod2'!A:G,7,0))</f>
        <v>-0.0832 ***</v>
      </c>
      <c r="D8" s="25" t="str">
        <f>_xlfn.CONCAT(FIXED(VLOOKUP($H8,'mod2.fr'!$A:H,2,0),4)," ",VLOOKUP($H8,'mod2.fr'!$A:H,7,0))</f>
        <v>-0.0892 ***</v>
      </c>
      <c r="E8" s="25" t="str">
        <f>_xlfn.CONCAT(FIXED(VLOOKUP($H8,'mod3.fr'!$A:G,2,0),4)," ",VLOOKUP($H8,'mod3.fr'!$A:G,7,0))</f>
        <v>-0.0777 **</v>
      </c>
      <c r="F8" s="25" t="str">
        <f>_xlfn.CONCAT(FIXED(VLOOKUP($H8,'mod4.fr'!$A:H,2,0),4)," ",VLOOKUP($H8,'mod4.fr'!$A:H,7,0))</f>
        <v>-0.0764 **</v>
      </c>
      <c r="H8" s="10" t="s">
        <v>12</v>
      </c>
    </row>
    <row r="9" spans="2:8" x14ac:dyDescent="0.25">
      <c r="B9" s="116" t="s">
        <v>1</v>
      </c>
      <c r="C9" s="26" t="str">
        <f>_xlfn.CONCAT("(",FIXED(VLOOKUP($H8,'mod2'!A:G,4,0),4),")")</f>
        <v>(0.0207)</v>
      </c>
      <c r="D9" s="26" t="str">
        <f>_xlfn.CONCAT("(",FIXED(VLOOKUP($H8,'mod2.fr'!$A:H,4,0),4),")")</f>
        <v>(0.0263)</v>
      </c>
      <c r="E9" s="26" t="str">
        <f>_xlfn.CONCAT("(",FIXED(VLOOKUP($H8,'mod3.fr'!$A:G,4,0),4),")")</f>
        <v>(0.0262)</v>
      </c>
      <c r="F9" s="26" t="str">
        <f>_xlfn.CONCAT("(",FIXED(VLOOKUP($H8,'mod4.fr'!$A:H,4,0),4),")")</f>
        <v>(0.0262)</v>
      </c>
    </row>
    <row r="10" spans="2:8" x14ac:dyDescent="0.25">
      <c r="B10" s="115" t="s">
        <v>89</v>
      </c>
      <c r="C10" s="25" t="str">
        <f>_xlfn.CONCAT(FIXED(VLOOKUP($H10,'mod2'!A:G,2,0),4)," ",VLOOKUP($H10,'mod2'!A:G,7,0))</f>
        <v>0.0547 ***</v>
      </c>
      <c r="D10" s="25" t="str">
        <f>_xlfn.CONCAT(FIXED(VLOOKUP($H10,'mod2.fr'!$A:H,2,0),4)," ",VLOOKUP($H10,'mod2.fr'!$A:H,7,0))</f>
        <v>0.0805 ***</v>
      </c>
      <c r="E10" s="25" t="str">
        <f>_xlfn.CONCAT(FIXED(VLOOKUP($H10,'mod3.fr'!$A:G,2,0),4)," ",VLOOKUP($H10,'mod3.fr'!$A:G,7,0))</f>
        <v>0.0616 **</v>
      </c>
      <c r="F10" s="25" t="str">
        <f>_xlfn.CONCAT(FIXED(VLOOKUP($H10,'mod4.fr'!$A:H,2,0),4)," ",VLOOKUP($H10,'mod4.fr'!$A:H,7,0))</f>
        <v>0.0697 **</v>
      </c>
      <c r="H10" s="10" t="s">
        <v>124</v>
      </c>
    </row>
    <row r="11" spans="2:8" x14ac:dyDescent="0.25">
      <c r="B11" s="116"/>
      <c r="C11" s="26" t="str">
        <f>_xlfn.CONCAT("(",FIXED(VLOOKUP($H10,'mod2'!A:G,4,0),4),")")</f>
        <v>(0.0164)</v>
      </c>
      <c r="D11" s="26" t="str">
        <f>_xlfn.CONCAT("(",FIXED(VLOOKUP($H10,'mod2.fr'!$A:H,4,0),4),")")</f>
        <v>(0.0218)</v>
      </c>
      <c r="E11" s="26" t="str">
        <f>_xlfn.CONCAT("(",FIXED(VLOOKUP($H10,'mod3.fr'!$A:G,4,0),4),")")</f>
        <v>(0.0217)</v>
      </c>
      <c r="F11" s="26" t="str">
        <f>_xlfn.CONCAT("(",FIXED(VLOOKUP($H10,'mod4.fr'!$A:H,4,0),4),")")</f>
        <v>(0.0224)</v>
      </c>
    </row>
    <row r="12" spans="2:8" x14ac:dyDescent="0.25">
      <c r="B12" s="115" t="s">
        <v>31</v>
      </c>
      <c r="C12" s="25" t="str">
        <f>_xlfn.CONCAT(FIXED(VLOOKUP($H12,'mod2'!A:G,2,0),4)," ",VLOOKUP($H12,'mod2'!A:G,7,0))</f>
        <v>-0.0653 ***</v>
      </c>
      <c r="D12" s="25" t="str">
        <f>_xlfn.CONCAT(FIXED(VLOOKUP($H12,'mod2.fr'!$A:H,2,0),4)," ",VLOOKUP($H12,'mod2.fr'!$A:H,7,0))</f>
        <v>-0.0626 ***</v>
      </c>
      <c r="E12" s="25" t="str">
        <f>_xlfn.CONCAT(FIXED(VLOOKUP($H12,'mod3.fr'!$A:G,2,0),4)," ",VLOOKUP($H12,'mod3.fr'!$A:G,7,0))</f>
        <v>-0.0509 ***</v>
      </c>
      <c r="F12" s="25" t="str">
        <f>_xlfn.CONCAT(FIXED(VLOOKUP($H12,'mod4.fr'!$A:H,2,0),4)," ",VLOOKUP($H12,'mod4.fr'!$A:H,7,0))</f>
        <v>-0.0514 ***</v>
      </c>
      <c r="H12" s="10" t="s">
        <v>31</v>
      </c>
    </row>
    <row r="13" spans="2:8" x14ac:dyDescent="0.25">
      <c r="B13" s="116"/>
      <c r="C13" s="26" t="str">
        <f>_xlfn.CONCAT("(",FIXED(VLOOKUP($H12,'mod2'!A:G,4,0),4),")")</f>
        <v>(0.0041)</v>
      </c>
      <c r="D13" s="26" t="str">
        <f>_xlfn.CONCAT("(",FIXED(VLOOKUP($H12,'mod2.fr'!$A:H,4,0),4),")")</f>
        <v>(0.0047)</v>
      </c>
      <c r="E13" s="26" t="str">
        <f>_xlfn.CONCAT("(",FIXED(VLOOKUP($H12,'mod3.fr'!$A:G,4,0),4),")")</f>
        <v>(0.0047)</v>
      </c>
      <c r="F13" s="26" t="str">
        <f>_xlfn.CONCAT("(",FIXED(VLOOKUP($H12,'mod4.fr'!$A:H,4,0),4),")")</f>
        <v>(0.0047)</v>
      </c>
    </row>
    <row r="14" spans="2:8" x14ac:dyDescent="0.25">
      <c r="B14" s="115" t="s">
        <v>502</v>
      </c>
      <c r="C14" s="25" t="str">
        <f>_xlfn.CONCAT(FIXED(VLOOKUP($H14,'mod2'!A:G,2,0),4)," ",VLOOKUP($H14,'mod2'!A:G,7,0))</f>
        <v>-0.0917 ***</v>
      </c>
      <c r="D14" s="25" t="str">
        <f>_xlfn.CONCAT(FIXED(VLOOKUP($H14,'mod2.fr'!$A:H,2,0),4)," ",VLOOKUP($H14,'mod2.fr'!$A:H,7,0))</f>
        <v>-0.1090 ***</v>
      </c>
      <c r="E14" s="25" t="str">
        <f>_xlfn.CONCAT(FIXED(VLOOKUP($H14,'mod3.fr'!$A:G,2,0),4)," ",VLOOKUP($H14,'mod3.fr'!$A:G,7,0))</f>
        <v>-0.0772 **</v>
      </c>
      <c r="F14" s="25" t="str">
        <f>_xlfn.CONCAT(FIXED(VLOOKUP($H14,'mod4.fr'!$A:H,2,0),4)," ",VLOOKUP($H14,'mod4.fr'!$A:H,7,0))</f>
        <v>-0.0779 **</v>
      </c>
      <c r="H14" s="10" t="s">
        <v>173</v>
      </c>
    </row>
    <row r="15" spans="2:8" x14ac:dyDescent="0.25">
      <c r="B15" s="116"/>
      <c r="C15" s="26" t="str">
        <f>_xlfn.CONCAT("(",FIXED(VLOOKUP($H14,'mod2'!A:G,4,0),4),")")</f>
        <v>(0.0262)</v>
      </c>
      <c r="D15" s="26" t="str">
        <f>_xlfn.CONCAT("(",FIXED(VLOOKUP($H14,'mod2.fr'!$A:H,4,0),4),")")</f>
        <v>(0.0284)</v>
      </c>
      <c r="E15" s="26" t="str">
        <f>_xlfn.CONCAT("(",FIXED(VLOOKUP($H14,'mod3.fr'!$A:G,4,0),4),")")</f>
        <v>(0.0280)</v>
      </c>
      <c r="F15" s="26" t="str">
        <f>_xlfn.CONCAT("(",FIXED(VLOOKUP($H14,'mod4.fr'!$A:H,4,0),4),")")</f>
        <v>(0.0281)</v>
      </c>
    </row>
    <row r="16" spans="2:8" x14ac:dyDescent="0.25">
      <c r="B16" s="115" t="s">
        <v>90</v>
      </c>
      <c r="C16" s="25" t="str">
        <f>_xlfn.CONCAT(FIXED(VLOOKUP($H16,'mod2'!A:G,2,0),4)," ",VLOOKUP($H16,'mod2'!A:G,7,0))</f>
        <v>-0.1355 ***</v>
      </c>
      <c r="D16" s="25" t="str">
        <f>_xlfn.CONCAT(FIXED(VLOOKUP($H16,'mod2.fr'!$A:H,2,0),4)," ",VLOOKUP($H16,'mod2.fr'!$A:H,7,0))</f>
        <v>-0.1790 ***</v>
      </c>
      <c r="E16" s="25" t="str">
        <f>_xlfn.CONCAT(FIXED(VLOOKUP($H16,'mod3.fr'!$A:G,2,0),4)," ",VLOOKUP($H16,'mod3.fr'!$A:G,7,0))</f>
        <v>-0.1849 ***</v>
      </c>
      <c r="F16" s="25" t="str">
        <f>_xlfn.CONCAT(FIXED(VLOOKUP($H16,'mod4.fr'!$A:H,2,0),4)," ",VLOOKUP($H16,'mod4.fr'!$A:H,7,0))</f>
        <v>-0.1784 ***</v>
      </c>
      <c r="H16" s="10" t="s">
        <v>23</v>
      </c>
    </row>
    <row r="17" spans="2:8" x14ac:dyDescent="0.25">
      <c r="B17" s="116"/>
      <c r="C17" s="26" t="str">
        <f>_xlfn.CONCAT("(",FIXED(VLOOKUP($H16,'mod2'!A:G,4,0),4),")")</f>
        <v>(0.0206)</v>
      </c>
      <c r="D17" s="26" t="str">
        <f>_xlfn.CONCAT("(",FIXED(VLOOKUP($H16,'mod2.fr'!$A:H,4,0),4),")")</f>
        <v>(0.0279)</v>
      </c>
      <c r="E17" s="26" t="str">
        <f>_xlfn.CONCAT("(",FIXED(VLOOKUP($H16,'mod3.fr'!$A:G,4,0),4),")")</f>
        <v>(0.0277)</v>
      </c>
      <c r="F17" s="26" t="str">
        <f>_xlfn.CONCAT("(",FIXED(VLOOKUP($H16,'mod4.fr'!$A:H,4,0),4),")")</f>
        <v>(0.0278)</v>
      </c>
    </row>
    <row r="18" spans="2:8" x14ac:dyDescent="0.25">
      <c r="B18" s="115" t="s">
        <v>91</v>
      </c>
      <c r="C18" s="25" t="str">
        <f>_xlfn.CONCAT(FIXED(VLOOKUP($H18,'mod2'!A:G,2,0),4)," ",VLOOKUP($H18,'mod2'!A:G,7,0))</f>
        <v xml:space="preserve">-0.0129 </v>
      </c>
      <c r="D18" s="25" t="str">
        <f>_xlfn.CONCAT(FIXED(VLOOKUP($H18,'mod2.fr'!$A:H,2,0),4)," ",VLOOKUP($H18,'mod2.fr'!$A:H,7,0))</f>
        <v xml:space="preserve">-0.0184 </v>
      </c>
      <c r="E18" s="25" t="str">
        <f>_xlfn.CONCAT(FIXED(VLOOKUP($H18,'mod3.fr'!$A:G,2,0),4)," ",VLOOKUP($H18,'mod3.fr'!$A:G,7,0))</f>
        <v xml:space="preserve">-0.0253 </v>
      </c>
      <c r="F18" s="25" t="str">
        <f>_xlfn.CONCAT(FIXED(VLOOKUP($H18,'mod4.fr'!$A:H,2,0),4)," ",VLOOKUP($H18,'mod4.fr'!$A:H,7,0))</f>
        <v xml:space="preserve">-0.0222 </v>
      </c>
      <c r="H18" s="10" t="s">
        <v>24</v>
      </c>
    </row>
    <row r="19" spans="2:8" x14ac:dyDescent="0.25">
      <c r="B19" s="116"/>
      <c r="C19" s="26" t="str">
        <f>_xlfn.CONCAT("(",FIXED(VLOOKUP($H18,'mod2'!A:G,4,0),4),")")</f>
        <v>(0.0230)</v>
      </c>
      <c r="D19" s="26" t="str">
        <f>_xlfn.CONCAT("(",FIXED(VLOOKUP($H18,'mod2.fr'!$A:H,4,0),4),")")</f>
        <v>(0.0306)</v>
      </c>
      <c r="E19" s="26" t="str">
        <f>_xlfn.CONCAT("(",FIXED(VLOOKUP($H18,'mod3.fr'!$A:G,4,0),4),")")</f>
        <v>(0.0304)</v>
      </c>
      <c r="F19" s="26" t="str">
        <f>_xlfn.CONCAT("(",FIXED(VLOOKUP($H18,'mod4.fr'!$A:H,4,0),4),")")</f>
        <v>(0.0304)</v>
      </c>
    </row>
    <row r="20" spans="2:8" x14ac:dyDescent="0.25">
      <c r="B20" s="115" t="s">
        <v>92</v>
      </c>
      <c r="C20" s="25" t="str">
        <f>_xlfn.CONCAT(FIXED(VLOOKUP($H20,'mod2'!A:G,2,0),4)," ",VLOOKUP($H20,'mod2'!A:G,7,0))</f>
        <v xml:space="preserve">0.0260 </v>
      </c>
      <c r="D20" s="25" t="str">
        <f>_xlfn.CONCAT(FIXED(VLOOKUP($H20,'mod2.fr'!$A:H,2,0),4)," ",VLOOKUP($H20,'mod2.fr'!$A:H,7,0))</f>
        <v xml:space="preserve">0.0142 </v>
      </c>
      <c r="E20" s="25" t="str">
        <f>_xlfn.CONCAT(FIXED(VLOOKUP($H20,'mod3.fr'!$A:G,2,0),4)," ",VLOOKUP($H20,'mod3.fr'!$A:G,7,0))</f>
        <v xml:space="preserve">0.0177 </v>
      </c>
      <c r="F20" s="25" t="str">
        <f>_xlfn.CONCAT(FIXED(VLOOKUP($H20,'mod4.fr'!$A:H,2,0),4)," ",VLOOKUP($H20,'mod4.fr'!$A:H,7,0))</f>
        <v xml:space="preserve">0.0172 </v>
      </c>
      <c r="H20" s="10" t="s">
        <v>25</v>
      </c>
    </row>
    <row r="21" spans="2:8" x14ac:dyDescent="0.25">
      <c r="B21" s="116"/>
      <c r="C21" s="26" t="str">
        <f>_xlfn.CONCAT("(",FIXED(VLOOKUP($H20,'mod2'!A:G,4,0),4),")")</f>
        <v>(0.0248)</v>
      </c>
      <c r="D21" s="26" t="str">
        <f>_xlfn.CONCAT("(",FIXED(VLOOKUP($H20,'mod2.fr'!$A:H,4,0),4),")")</f>
        <v>(0.0296)</v>
      </c>
      <c r="E21" s="26" t="str">
        <f>_xlfn.CONCAT("(",FIXED(VLOOKUP($H20,'mod3.fr'!$A:G,4,0),4),")")</f>
        <v>(0.0295)</v>
      </c>
      <c r="F21" s="26" t="str">
        <f>_xlfn.CONCAT("(",FIXED(VLOOKUP($H20,'mod4.fr'!$A:H,4,0),4),")")</f>
        <v>(0.0296)</v>
      </c>
    </row>
    <row r="22" spans="2:8" x14ac:dyDescent="0.25">
      <c r="B22" s="115" t="s">
        <v>93</v>
      </c>
      <c r="C22" s="25" t="str">
        <f>_xlfn.CONCAT(FIXED(VLOOKUP($H22,'mod2'!A:G,2,0),4)," ",VLOOKUP($H22,'mod2'!A:G,7,0))</f>
        <v xml:space="preserve">-0.0519 </v>
      </c>
      <c r="D22" s="25" t="str">
        <f>_xlfn.CONCAT(FIXED(VLOOKUP($H22,'mod2.fr'!$A:H,2,0),4)," ",VLOOKUP($H22,'mod2.fr'!$A:H,7,0))</f>
        <v xml:space="preserve">-0.0698 </v>
      </c>
      <c r="E22" s="25" t="str">
        <f>_xlfn.CONCAT(FIXED(VLOOKUP($H22,'mod3.fr'!$A:G,2,0),4)," ",VLOOKUP($H22,'mod3.fr'!$A:G,7,0))</f>
        <v xml:space="preserve">-0.0456 </v>
      </c>
      <c r="F22" s="25" t="str">
        <f>_xlfn.CONCAT(FIXED(VLOOKUP($H22,'mod4.fr'!$A:H,2,0),4)," ",VLOOKUP($H22,'mod4.fr'!$A:H,7,0))</f>
        <v xml:space="preserve">-0.0380 </v>
      </c>
      <c r="H22" s="10" t="s">
        <v>26</v>
      </c>
    </row>
    <row r="23" spans="2:8" x14ac:dyDescent="0.25">
      <c r="B23" s="116"/>
      <c r="C23" s="26" t="str">
        <f>_xlfn.CONCAT("(",FIXED(VLOOKUP($H22,'mod2'!A:G,4,0),4),")")</f>
        <v>(0.0406)</v>
      </c>
      <c r="D23" s="26" t="str">
        <f>_xlfn.CONCAT("(",FIXED(VLOOKUP($H22,'mod2.fr'!$A:H,4,0),4),")")</f>
        <v>(0.0492)</v>
      </c>
      <c r="E23" s="26" t="str">
        <f>_xlfn.CONCAT("(",FIXED(VLOOKUP($H22,'mod3.fr'!$A:G,4,0),4),")")</f>
        <v>(0.0490)</v>
      </c>
      <c r="F23" s="26" t="str">
        <f>_xlfn.CONCAT("(",FIXED(VLOOKUP($H22,'mod4.fr'!$A:H,4,0),4),")")</f>
        <v>(0.0492)</v>
      </c>
    </row>
    <row r="24" spans="2:8" x14ac:dyDescent="0.25">
      <c r="B24" s="115" t="s">
        <v>32</v>
      </c>
      <c r="C24" s="25" t="str">
        <f>_xlfn.CONCAT(FIXED(VLOOKUP($H24,'mod2'!A:G,2,0),4)," ",VLOOKUP($H24,'mod2'!A:G,7,0))</f>
        <v xml:space="preserve">0.0130 </v>
      </c>
      <c r="D24" s="25" t="str">
        <f>_xlfn.CONCAT(FIXED(VLOOKUP($H24,'mod2.fr'!$A:H,2,0),4)," ",VLOOKUP($H24,'mod2.fr'!$A:H,7,0))</f>
        <v xml:space="preserve">0.0198 </v>
      </c>
      <c r="E24" s="25" t="str">
        <f>_xlfn.CONCAT(FIXED(VLOOKUP($H24,'mod3.fr'!$A:G,2,0),4)," ",VLOOKUP($H24,'mod3.fr'!$A:G,7,0))</f>
        <v>0.0255 ^</v>
      </c>
      <c r="F24" s="25" t="str">
        <f>_xlfn.CONCAT(FIXED(VLOOKUP($H24,'mod4.fr'!$A:H,2,0),4)," ",VLOOKUP($H24,'mod4.fr'!$A:H,7,0))</f>
        <v>0.0237 ^</v>
      </c>
      <c r="H24" s="10" t="s">
        <v>32</v>
      </c>
    </row>
    <row r="25" spans="2:8" x14ac:dyDescent="0.25">
      <c r="B25" s="116"/>
      <c r="C25" s="26" t="str">
        <f>_xlfn.CONCAT("(",FIXED(VLOOKUP($H24,'mod2'!A:G,4,0),4),")")</f>
        <v>(0.0123)</v>
      </c>
      <c r="D25" s="26" t="str">
        <f>_xlfn.CONCAT("(",FIXED(VLOOKUP($H24,'mod2.fr'!$A:H,4,0),4),")")</f>
        <v>(0.0142)</v>
      </c>
      <c r="E25" s="26" t="str">
        <f>_xlfn.CONCAT("(",FIXED(VLOOKUP($H24,'mod3.fr'!$A:G,4,0),4),")")</f>
        <v>(0.0142)</v>
      </c>
      <c r="F25" s="26" t="str">
        <f>_xlfn.CONCAT("(",FIXED(VLOOKUP($H24,'mod4.fr'!$A:H,4,0),4),")")</f>
        <v>(0.0142)</v>
      </c>
    </row>
    <row r="26" spans="2:8" x14ac:dyDescent="0.25">
      <c r="B26" s="115" t="s">
        <v>94</v>
      </c>
      <c r="C26" s="25" t="str">
        <f>_xlfn.CONCAT(FIXED(VLOOKUP($H26,'mod2'!A:G,2,0),4)," ",VLOOKUP($H26,'mod2'!A:G,7,0))</f>
        <v>0.0136 ***</v>
      </c>
      <c r="D26" s="25" t="str">
        <f>_xlfn.CONCAT(FIXED(VLOOKUP($H26,'mod2.fr'!$A:H,2,0),4)," ",VLOOKUP($H26,'mod2.fr'!$A:H,7,0))</f>
        <v>0.0168 ***</v>
      </c>
      <c r="E26" s="25" t="str">
        <f>_xlfn.CONCAT(FIXED(VLOOKUP($H26,'mod3.fr'!$A:G,2,0),4)," ",VLOOKUP($H26,'mod3.fr'!$A:G,7,0))</f>
        <v>0.0187 ***</v>
      </c>
      <c r="F26" s="25" t="str">
        <f>_xlfn.CONCAT(FIXED(VLOOKUP($H26,'mod4.fr'!$A:H,2,0),4)," ",VLOOKUP($H26,'mod4.fr'!$A:H,7,0))</f>
        <v>0.0190 ***</v>
      </c>
      <c r="H26" s="10" t="s">
        <v>33</v>
      </c>
    </row>
    <row r="27" spans="2:8" x14ac:dyDescent="0.25">
      <c r="B27" s="116"/>
      <c r="C27" s="26" t="str">
        <f>_xlfn.CONCAT("(",FIXED(VLOOKUP($H26,'mod2'!A:G,4,0),4),")")</f>
        <v>(0.0033)</v>
      </c>
      <c r="D27" s="26" t="str">
        <f>_xlfn.CONCAT("(",FIXED(VLOOKUP($H26,'mod2.fr'!$A:H,4,0),4),")")</f>
        <v>(0.0037)</v>
      </c>
      <c r="E27" s="26" t="str">
        <f>_xlfn.CONCAT("(",FIXED(VLOOKUP($H26,'mod3.fr'!$A:G,4,0),4),")")</f>
        <v>(0.0037)</v>
      </c>
      <c r="F27" s="26" t="str">
        <f>_xlfn.CONCAT("(",FIXED(VLOOKUP($H26,'mod4.fr'!$A:H,4,0),4),")")</f>
        <v>(0.0037)</v>
      </c>
    </row>
    <row r="28" spans="2:8" x14ac:dyDescent="0.25">
      <c r="B28" s="115" t="s">
        <v>125</v>
      </c>
      <c r="C28" s="25" t="str">
        <f>_xlfn.CONCAT(FIXED(VLOOKUP($H28,'mod2'!A:G,2,0),4)," ",VLOOKUP($H28,'mod2'!A:G,7,0))</f>
        <v xml:space="preserve">-0.0051 </v>
      </c>
      <c r="D28" s="25" t="str">
        <f>_xlfn.CONCAT(FIXED(VLOOKUP($H28,'mod2.fr'!$A:H,2,0),4)," ",VLOOKUP($H28,'mod2.fr'!$A:H,7,0))</f>
        <v xml:space="preserve">-0.0077 </v>
      </c>
      <c r="E28" s="25" t="str">
        <f>_xlfn.CONCAT(FIXED(VLOOKUP($H28,'mod3.fr'!$A:G,2,0),4)," ",VLOOKUP($H28,'mod3.fr'!$A:G,7,0))</f>
        <v xml:space="preserve">-0.0092 </v>
      </c>
      <c r="F28" s="25" t="str">
        <f>_xlfn.CONCAT(FIXED(VLOOKUP($H28,'mod4.fr'!$A:H,2,0),4)," ",VLOOKUP($H28,'mod4.fr'!$A:H,7,0))</f>
        <v xml:space="preserve">-0.0096 </v>
      </c>
      <c r="H28" s="10" t="s">
        <v>118</v>
      </c>
    </row>
    <row r="29" spans="2:8" x14ac:dyDescent="0.25">
      <c r="B29" s="116"/>
      <c r="C29" s="26" t="str">
        <f>_xlfn.CONCAT("(",FIXED(VLOOKUP($H28,'mod2'!A:G,4,0),4),")")</f>
        <v>(0.0052)</v>
      </c>
      <c r="D29" s="26" t="str">
        <f>_xlfn.CONCAT("(",FIXED(VLOOKUP($H28,'mod2.fr'!$A:H,4,0),4),")")</f>
        <v>(0.0061)</v>
      </c>
      <c r="E29" s="26" t="str">
        <f>_xlfn.CONCAT("(",FIXED(VLOOKUP($H28,'mod3.fr'!$A:G,4,0),4),")")</f>
        <v>(0.0061)</v>
      </c>
      <c r="F29" s="26" t="str">
        <f>_xlfn.CONCAT("(",FIXED(VLOOKUP($H28,'mod4.fr'!$A:H,4,0),4),")")</f>
        <v>(0.0061)</v>
      </c>
    </row>
    <row r="30" spans="2:8" x14ac:dyDescent="0.25">
      <c r="B30" s="115" t="s">
        <v>95</v>
      </c>
      <c r="C30" s="25" t="str">
        <f>_xlfn.CONCAT(FIXED(VLOOKUP($H30,'mod2'!A:G,2,0),4)," ",VLOOKUP($H30,'mod2'!A:G,7,0))</f>
        <v>0.0672 **</v>
      </c>
      <c r="D30" s="25" t="str">
        <f>_xlfn.CONCAT(FIXED(VLOOKUP($H30,'mod2.fr'!$A:H,2,0),4)," ",VLOOKUP($H30,'mod2.fr'!$A:H,7,0))</f>
        <v>0.0842 **</v>
      </c>
      <c r="E30" s="25" t="str">
        <f>_xlfn.CONCAT(FIXED(VLOOKUP($H30,'mod3.fr'!$A:G,2,0),4)," ",VLOOKUP($H30,'mod3.fr'!$A:G,7,0))</f>
        <v>0.1007 ***</v>
      </c>
      <c r="F30" s="25" t="str">
        <f>_xlfn.CONCAT(FIXED(VLOOKUP($H30,'mod4.fr'!$A:H,2,0),4)," ",VLOOKUP($H30,'mod4.fr'!$A:H,7,0))</f>
        <v>0.1022 ***</v>
      </c>
      <c r="H30" s="10" t="s">
        <v>29</v>
      </c>
    </row>
    <row r="31" spans="2:8" x14ac:dyDescent="0.25">
      <c r="B31" s="116"/>
      <c r="C31" s="26" t="str">
        <f>_xlfn.CONCAT("(",FIXED(VLOOKUP($H30,'mod2'!A:G,4,0),4),")")</f>
        <v>(0.0226)</v>
      </c>
      <c r="D31" s="26" t="str">
        <f>_xlfn.CONCAT("(",FIXED(VLOOKUP($H30,'mod2.fr'!$A:H,4,0),4),")")</f>
        <v>(0.0284)</v>
      </c>
      <c r="E31" s="26" t="str">
        <f>_xlfn.CONCAT("(",FIXED(VLOOKUP($H30,'mod3.fr'!$A:G,4,0),4),")")</f>
        <v>(0.0283)</v>
      </c>
      <c r="F31" s="26" t="str">
        <f>_xlfn.CONCAT("(",FIXED(VLOOKUP($H30,'mod4.fr'!$A:H,4,0),4),")")</f>
        <v>(0.0284)</v>
      </c>
    </row>
    <row r="32" spans="2:8" x14ac:dyDescent="0.25">
      <c r="B32" s="115" t="s">
        <v>96</v>
      </c>
      <c r="C32" s="25" t="str">
        <f>_xlfn.CONCAT(FIXED(VLOOKUP($H32,'mod2'!A:G,2,0),4)," ",VLOOKUP($H32,'mod2'!A:G,7,0))</f>
        <v>0.1422 ***</v>
      </c>
      <c r="D32" s="25" t="str">
        <f>_xlfn.CONCAT(FIXED(VLOOKUP($H32,'mod2.fr'!$A:H,2,0),4)," ",VLOOKUP($H32,'mod2.fr'!$A:H,7,0))</f>
        <v>0.1685 ***</v>
      </c>
      <c r="E32" s="25" t="str">
        <f>_xlfn.CONCAT(FIXED(VLOOKUP($H32,'mod3.fr'!$A:G,2,0),4)," ",VLOOKUP($H32,'mod3.fr'!$A:G,7,0))</f>
        <v>0.1923 ***</v>
      </c>
      <c r="F32" s="25" t="str">
        <f>_xlfn.CONCAT(FIXED(VLOOKUP($H32,'mod4.fr'!$A:H,2,0),4)," ",VLOOKUP($H32,'mod4.fr'!$A:H,7,0))</f>
        <v>0.1992 ***</v>
      </c>
      <c r="H32" s="10" t="s">
        <v>30</v>
      </c>
    </row>
    <row r="33" spans="2:8" x14ac:dyDescent="0.25">
      <c r="B33" s="116"/>
      <c r="C33" s="26" t="str">
        <f>_xlfn.CONCAT("(",FIXED(VLOOKUP($H32,'mod2'!A:G,4,0),4),")")</f>
        <v>(0.0244)</v>
      </c>
      <c r="D33" s="26" t="str">
        <f>_xlfn.CONCAT("(",FIXED(VLOOKUP($H32,'mod2.fr'!$A:H,4,0),4),")")</f>
        <v>(0.0312)</v>
      </c>
      <c r="E33" s="26" t="str">
        <f>_xlfn.CONCAT("(",FIXED(VLOOKUP($H32,'mod3.fr'!$A:G,4,0),4),")")</f>
        <v>(0.0311)</v>
      </c>
      <c r="F33" s="26" t="str">
        <f>_xlfn.CONCAT("(",FIXED(VLOOKUP($H32,'mod4.fr'!$A:H,4,0),4),")")</f>
        <v>(0.0311)</v>
      </c>
    </row>
    <row r="34" spans="2:8" x14ac:dyDescent="0.25">
      <c r="B34" s="115" t="s">
        <v>97</v>
      </c>
      <c r="C34" s="25" t="str">
        <f>_xlfn.CONCAT(FIXED(VLOOKUP($H34,'mod2'!A:G,2,0),4)," ",VLOOKUP($H34,'mod2'!A:G,7,0))</f>
        <v>0.1345 ***</v>
      </c>
      <c r="D34" s="25" t="str">
        <f>_xlfn.CONCAT(FIXED(VLOOKUP($H34,'mod2.fr'!$A:H,2,0),4)," ",VLOOKUP($H34,'mod2.fr'!$A:H,7,0))</f>
        <v>0.1387 **</v>
      </c>
      <c r="E34" s="25" t="str">
        <f>_xlfn.CONCAT(FIXED(VLOOKUP($H34,'mod3.fr'!$A:G,2,0),4)," ",VLOOKUP($H34,'mod3.fr'!$A:G,7,0))</f>
        <v>0.1519 ***</v>
      </c>
      <c r="F34" s="25" t="str">
        <f>_xlfn.CONCAT(FIXED(VLOOKUP($H34,'mod4.fr'!$A:H,2,0),4)," ",VLOOKUP($H34,'mod4.fr'!$A:H,7,0))</f>
        <v>0.1777 ***</v>
      </c>
      <c r="H34" s="10" t="s">
        <v>27</v>
      </c>
    </row>
    <row r="35" spans="2:8" x14ac:dyDescent="0.25">
      <c r="B35" s="116"/>
      <c r="C35" s="26" t="str">
        <f>_xlfn.CONCAT("(",FIXED(VLOOKUP($H34,'mod2'!A:G,4,0),4),")")</f>
        <v>(0.0370)</v>
      </c>
      <c r="D35" s="26" t="str">
        <f>_xlfn.CONCAT("(",FIXED(VLOOKUP($H34,'mod2.fr'!$A:H,4,0),4),")")</f>
        <v>(0.0453)</v>
      </c>
      <c r="E35" s="26" t="str">
        <f>_xlfn.CONCAT("(",FIXED(VLOOKUP($H34,'mod3.fr'!$A:G,4,0),4),")")</f>
        <v>(0.0452)</v>
      </c>
      <c r="F35" s="26" t="str">
        <f>_xlfn.CONCAT("(",FIXED(VLOOKUP($H34,'mod4.fr'!$A:H,4,0),4),")")</f>
        <v>(0.0459)</v>
      </c>
    </row>
    <row r="36" spans="2:8" x14ac:dyDescent="0.25">
      <c r="B36" s="115" t="s">
        <v>98</v>
      </c>
      <c r="C36" s="25" t="str">
        <f>_xlfn.CONCAT(FIXED(VLOOKUP($H36,'mod2'!A:G,2,0),4)," ",VLOOKUP($H36,'mod2'!A:G,7,0))</f>
        <v>0.0940 .</v>
      </c>
      <c r="D36" s="25" t="str">
        <f>_xlfn.CONCAT(FIXED(VLOOKUP($H36,'mod2.fr'!$A:H,2,0),4)," ",VLOOKUP($H36,'mod2.fr'!$A:H,7,0))</f>
        <v xml:space="preserve">0.0721 </v>
      </c>
      <c r="E36" s="25" t="str">
        <f>_xlfn.CONCAT(FIXED(VLOOKUP($H36,'mod3.fr'!$A:G,2,0),4)," ",VLOOKUP($H36,'mod3.fr'!$A:G,7,0))</f>
        <v xml:space="preserve">0.1089 </v>
      </c>
      <c r="F36" s="25" t="str">
        <f>_xlfn.CONCAT(FIXED(VLOOKUP($H36,'mod4.fr'!$A:H,2,0),4)," ",VLOOKUP($H36,'mod4.fr'!$A:H,7,0))</f>
        <v>0.1299 ^</v>
      </c>
      <c r="H36" s="10" t="s">
        <v>28</v>
      </c>
    </row>
    <row r="37" spans="2:8" x14ac:dyDescent="0.25">
      <c r="B37" s="116"/>
      <c r="C37" s="26" t="str">
        <f>_xlfn.CONCAT("(",FIXED(VLOOKUP($H36,'mod2'!A:G,4,0),4),")")</f>
        <v>(0.0562)</v>
      </c>
      <c r="D37" s="26" t="str">
        <f>_xlfn.CONCAT("(",FIXED(VLOOKUP($H36,'mod2.fr'!$A:H,4,0),4),")")</f>
        <v>(0.0676)</v>
      </c>
      <c r="E37" s="26" t="str">
        <f>_xlfn.CONCAT("(",FIXED(VLOOKUP($H36,'mod3.fr'!$A:G,4,0),4),")")</f>
        <v>(0.0674)</v>
      </c>
      <c r="F37" s="26" t="str">
        <f>_xlfn.CONCAT("(",FIXED(VLOOKUP($H36,'mod4.fr'!$A:H,4,0),4),")")</f>
        <v>(0.0684)</v>
      </c>
    </row>
    <row r="38" spans="2:8" x14ac:dyDescent="0.25">
      <c r="B38" s="115" t="s">
        <v>34</v>
      </c>
      <c r="C38" s="25" t="str">
        <f>_xlfn.CONCAT(FIXED(VLOOKUP($H38,'mod2'!A:G,2,0),4)," ",VLOOKUP($H38,'mod2'!A:G,7,0))</f>
        <v>0.0039 ***</v>
      </c>
      <c r="D38" s="25" t="str">
        <f>_xlfn.CONCAT(FIXED(VLOOKUP($H38,'mod2.fr'!$A:H,2,0),4)," ",VLOOKUP($H38,'mod2.fr'!$A:H,7,0))</f>
        <v>0.0046 ***</v>
      </c>
      <c r="E38" s="25" t="str">
        <f>_xlfn.CONCAT(FIXED(VLOOKUP($H38,'mod3.fr'!$A:G,2,0),4)," ",VLOOKUP($H38,'mod3.fr'!$A:G,7,0))</f>
        <v>0.0043 ***</v>
      </c>
      <c r="F38" s="25" t="str">
        <f>_xlfn.CONCAT(FIXED(VLOOKUP($H38,'mod4.fr'!$A:H,2,0),4)," ",VLOOKUP($H38,'mod4.fr'!$A:H,7,0))</f>
        <v>0.0044 ***</v>
      </c>
      <c r="H38" s="10" t="s">
        <v>34</v>
      </c>
    </row>
    <row r="39" spans="2:8" x14ac:dyDescent="0.25">
      <c r="B39" s="116"/>
      <c r="C39" s="26" t="str">
        <f>_xlfn.CONCAT("(",FIXED(VLOOKUP($H38,'mod2'!A:G,4,0),4),")")</f>
        <v>(0.0004)</v>
      </c>
      <c r="D39" s="26" t="str">
        <f>_xlfn.CONCAT("(",FIXED(VLOOKUP($H38,'mod2.fr'!$A:H,4,0),4),")")</f>
        <v>(0.0005)</v>
      </c>
      <c r="E39" s="26" t="str">
        <f>_xlfn.CONCAT("(",FIXED(VLOOKUP($H38,'mod3.fr'!$A:G,4,0),4),")")</f>
        <v>(0.0005)</v>
      </c>
      <c r="F39" s="26" t="str">
        <f>_xlfn.CONCAT("(",FIXED(VLOOKUP($H38,'mod4.fr'!$A:H,4,0),4),")")</f>
        <v>(0.0005)</v>
      </c>
    </row>
    <row r="40" spans="2:8" x14ac:dyDescent="0.25">
      <c r="B40" s="115" t="s">
        <v>99</v>
      </c>
      <c r="C40" s="25" t="str">
        <f>_xlfn.CONCAT(FIXED(VLOOKUP($H40,'mod2'!A:G,2,0),4)," ",VLOOKUP($H40,'mod2'!A:G,7,0))</f>
        <v>-0.0010 ***</v>
      </c>
      <c r="D40" s="25" t="str">
        <f>_xlfn.CONCAT(FIXED(VLOOKUP($H40,'mod2.fr'!$A:H,2,0),4)," ",VLOOKUP($H40,'mod2.fr'!$A:H,7,0))</f>
        <v>-0.0010 ***</v>
      </c>
      <c r="E40" s="25" t="str">
        <f>_xlfn.CONCAT(FIXED(VLOOKUP($H40,'mod3.fr'!$A:G,2,0),4)," ",VLOOKUP($H40,'mod3.fr'!$A:G,7,0))</f>
        <v>-0.0007 ***</v>
      </c>
      <c r="F40" s="25" t="str">
        <f>_xlfn.CONCAT(FIXED(VLOOKUP($H40,'mod4.fr'!$A:H,2,0),4)," ",VLOOKUP($H40,'mod4.fr'!$A:H,7,0))</f>
        <v>-0.0007 ***</v>
      </c>
      <c r="H40" s="10" t="s">
        <v>35</v>
      </c>
    </row>
    <row r="41" spans="2:8" x14ac:dyDescent="0.25">
      <c r="B41" s="116"/>
      <c r="C41" s="26" t="str">
        <f>_xlfn.CONCAT("(",FIXED(VLOOKUP($H40,'mod2'!A:G,4,0),4),")")</f>
        <v>(0.0001)</v>
      </c>
      <c r="D41" s="26" t="str">
        <f>_xlfn.CONCAT("(",FIXED(VLOOKUP($H40,'mod2.fr'!$A:H,4,0),4),")")</f>
        <v>(0.0002)</v>
      </c>
      <c r="E41" s="26" t="str">
        <f>_xlfn.CONCAT("(",FIXED(VLOOKUP($H40,'mod3.fr'!$A:G,4,0),4),")")</f>
        <v>(0.0002)</v>
      </c>
      <c r="F41" s="26" t="str">
        <f>_xlfn.CONCAT("(",FIXED(VLOOKUP($H40,'mod4.fr'!$A:H,4,0),4),")")</f>
        <v>(0.0002)</v>
      </c>
    </row>
    <row r="42" spans="2:8" x14ac:dyDescent="0.25">
      <c r="B42" s="115" t="s">
        <v>100</v>
      </c>
      <c r="C42" s="25" t="str">
        <f>_xlfn.CONCAT(FIXED(VLOOKUP($H42,'mod2'!A:G,2,0),4)," ",VLOOKUP($H42,'mod2'!A:G,7,0))</f>
        <v>0.0005 ***</v>
      </c>
      <c r="D42" s="25" t="str">
        <f>_xlfn.CONCAT(FIXED(VLOOKUP($H42,'mod2.fr'!$A:H,2,0),4)," ",VLOOKUP($H42,'mod2.fr'!$A:H,7,0))</f>
        <v>0.0003 **</v>
      </c>
      <c r="E42" s="25" t="str">
        <f>_xlfn.CONCAT(FIXED(VLOOKUP($H42,'mod3.fr'!$A:G,2,0),4)," ",VLOOKUP($H42,'mod3.fr'!$A:G,7,0))</f>
        <v>0.0004 ***</v>
      </c>
      <c r="F42" s="25" t="str">
        <f>_xlfn.CONCAT(FIXED(VLOOKUP($H42,'mod4.fr'!$A:H,2,0),4)," ",VLOOKUP($H42,'mod4.fr'!$A:H,7,0))</f>
        <v>0.0004 ***</v>
      </c>
      <c r="H42" s="10" t="s">
        <v>36</v>
      </c>
    </row>
    <row r="43" spans="2:8" x14ac:dyDescent="0.25">
      <c r="B43" s="116"/>
      <c r="C43" s="26" t="str">
        <f>_xlfn.CONCAT("(",FIXED(VLOOKUP($H42,'mod2'!A:G,4,0),4),")")</f>
        <v>(0.0001)</v>
      </c>
      <c r="D43" s="26" t="str">
        <f>_xlfn.CONCAT("(",FIXED(VLOOKUP($H42,'mod2.fr'!$A:H,4,0),4),")")</f>
        <v>(0.0001)</v>
      </c>
      <c r="E43" s="26" t="str">
        <f>_xlfn.CONCAT("(",FIXED(VLOOKUP($H42,'mod3.fr'!$A:G,4,0),4),")")</f>
        <v>(0.0001)</v>
      </c>
      <c r="F43" s="26" t="str">
        <f>_xlfn.CONCAT("(",FIXED(VLOOKUP($H42,'mod4.fr'!$A:H,4,0),4),")")</f>
        <v>(0.0001)</v>
      </c>
    </row>
    <row r="44" spans="2:8" x14ac:dyDescent="0.25">
      <c r="B44" s="115" t="s">
        <v>101</v>
      </c>
      <c r="C44" s="25" t="str">
        <f>_xlfn.CONCAT(FIXED(VLOOKUP($H44,'mod2'!A:G,2,0),4)," ",VLOOKUP($H44,'mod2'!A:G,7,0))</f>
        <v xml:space="preserve">-0.0119 </v>
      </c>
      <c r="D44" s="25" t="str">
        <f>_xlfn.CONCAT(FIXED(VLOOKUP($H44,'mod2.fr'!$A:H,2,0),4)," ",VLOOKUP($H44,'mod2.fr'!$A:H,7,0))</f>
        <v xml:space="preserve">-0.0039 </v>
      </c>
      <c r="E44" s="25" t="str">
        <f>_xlfn.CONCAT(FIXED(VLOOKUP($H44,'mod3.fr'!$A:G,2,0),4)," ",VLOOKUP($H44,'mod3.fr'!$A:G,7,0))</f>
        <v xml:space="preserve">0.0046 </v>
      </c>
      <c r="F44" s="25" t="str">
        <f>_xlfn.CONCAT(FIXED(VLOOKUP($H44,'mod4.fr'!$A:H,2,0),4)," ",VLOOKUP($H44,'mod4.fr'!$A:H,7,0))</f>
        <v xml:space="preserve">0.0028 </v>
      </c>
      <c r="H44" s="10" t="s">
        <v>37</v>
      </c>
    </row>
    <row r="45" spans="2:8" x14ac:dyDescent="0.25">
      <c r="B45" s="116"/>
      <c r="C45" s="26" t="str">
        <f>_xlfn.CONCAT("(",FIXED(VLOOKUP($H44,'mod2'!A:G,4,0),4),")")</f>
        <v>(0.0178)</v>
      </c>
      <c r="D45" s="26" t="str">
        <f>_xlfn.CONCAT("(",FIXED(VLOOKUP($H44,'mod2.fr'!$A:H,4,0),4),")")</f>
        <v>(0.0205)</v>
      </c>
      <c r="E45" s="26" t="str">
        <f>_xlfn.CONCAT("(",FIXED(VLOOKUP($H44,'mod3.fr'!$A:G,4,0),4),")")</f>
        <v>(0.0205)</v>
      </c>
      <c r="F45" s="26" t="str">
        <f>_xlfn.CONCAT("(",FIXED(VLOOKUP($H44,'mod4.fr'!$A:H,4,0),4),")")</f>
        <v>(0.0205)</v>
      </c>
    </row>
    <row r="46" spans="2:8" x14ac:dyDescent="0.25">
      <c r="B46" s="115" t="s">
        <v>102</v>
      </c>
      <c r="C46" s="25" t="str">
        <f>_xlfn.CONCAT(FIXED(VLOOKUP($H46,'mod2'!A:G,2,0),4)," ",VLOOKUP($H46,'mod2'!A:G,7,0))</f>
        <v>-0.0545 *</v>
      </c>
      <c r="D46" s="25" t="str">
        <f>_xlfn.CONCAT(FIXED(VLOOKUP($H46,'mod2.fr'!$A:H,2,0),4)," ",VLOOKUP($H46,'mod2.fr'!$A:H,7,0))</f>
        <v xml:space="preserve">-0.0285 </v>
      </c>
      <c r="E46" s="25" t="str">
        <f>_xlfn.CONCAT(FIXED(VLOOKUP($H46,'mod3.fr'!$A:G,2,0),4)," ",VLOOKUP($H46,'mod3.fr'!$A:G,7,0))</f>
        <v xml:space="preserve">-0.0189 </v>
      </c>
      <c r="F46" s="25" t="str">
        <f>_xlfn.CONCAT(FIXED(VLOOKUP($H46,'mod4.fr'!$A:H,2,0),4)," ",VLOOKUP($H46,'mod4.fr'!$A:H,7,0))</f>
        <v xml:space="preserve">-0.0235 </v>
      </c>
      <c r="H46" s="10" t="s">
        <v>38</v>
      </c>
    </row>
    <row r="47" spans="2:8" x14ac:dyDescent="0.25">
      <c r="B47" s="116"/>
      <c r="C47" s="26" t="str">
        <f>_xlfn.CONCAT("(",FIXED(VLOOKUP($H46,'mod2'!A:G,4,0),4),")")</f>
        <v>(0.0258)</v>
      </c>
      <c r="D47" s="26" t="str">
        <f>_xlfn.CONCAT("(",FIXED(VLOOKUP($H46,'mod2.fr'!$A:H,4,0),4),")")</f>
        <v>(0.0305)</v>
      </c>
      <c r="E47" s="26" t="str">
        <f>_xlfn.CONCAT("(",FIXED(VLOOKUP($H46,'mod3.fr'!$A:G,4,0),4),")")</f>
        <v>(0.0305)</v>
      </c>
      <c r="F47" s="26" t="str">
        <f>_xlfn.CONCAT("(",FIXED(VLOOKUP($H46,'mod4.fr'!$A:H,4,0),4),")")</f>
        <v>(0.0305)</v>
      </c>
    </row>
    <row r="48" spans="2:8" x14ac:dyDescent="0.25">
      <c r="B48" s="115" t="s">
        <v>127</v>
      </c>
      <c r="C48" s="25" t="str">
        <f>_xlfn.CONCAT(FIXED(VLOOKUP($H48,'mod2'!A:G,2,0),4)," ",VLOOKUP($H48,'mod2'!A:G,7,0))</f>
        <v>-0.0761 **</v>
      </c>
      <c r="D48" s="25" t="str">
        <f>_xlfn.CONCAT(FIXED(VLOOKUP($H48,'mod2.fr'!$A:H,2,0),4)," ",VLOOKUP($H48,'mod2.fr'!$A:H,7,0))</f>
        <v xml:space="preserve">-0.0679 </v>
      </c>
      <c r="E48" s="25" t="str">
        <f>_xlfn.CONCAT(FIXED(VLOOKUP($H48,'mod3.fr'!$A:G,2,0),4)," ",VLOOKUP($H48,'mod3.fr'!$A:G,7,0))</f>
        <v>-0.1111 ***</v>
      </c>
      <c r="F48" s="25" t="str">
        <f>_xlfn.CONCAT(FIXED(VLOOKUP($H48,'mod4.fr'!$A:H,2,0),4)," ",VLOOKUP($H48,'mod4.fr'!$A:H,7,0))</f>
        <v>-0.1195 ***</v>
      </c>
      <c r="H48" s="10" t="s">
        <v>39</v>
      </c>
    </row>
    <row r="49" spans="2:10" x14ac:dyDescent="0.25">
      <c r="B49" s="116"/>
      <c r="C49" s="26" t="str">
        <f>_xlfn.CONCAT("(",FIXED(VLOOKUP($H48,'mod2'!A:G,4,0),4),")")</f>
        <v>(0.0251)</v>
      </c>
      <c r="D49" s="26" t="str">
        <f>_xlfn.CONCAT("(",FIXED(VLOOKUP($H48,'mod2.fr'!$A:H,4,0),4),")")</f>
        <v>(0.0330)</v>
      </c>
      <c r="E49" s="26" t="str">
        <f>_xlfn.CONCAT("(",FIXED(VLOOKUP($H48,'mod3.fr'!$A:G,4,0),4),")")</f>
        <v>(0.0330)</v>
      </c>
      <c r="F49" s="26" t="str">
        <f>_xlfn.CONCAT("(",FIXED(VLOOKUP($H48,'mod4.fr'!$A:H,4,0),4),")")</f>
        <v>(0.0330)</v>
      </c>
    </row>
    <row r="50" spans="2:10" x14ac:dyDescent="0.25">
      <c r="B50" s="115" t="s">
        <v>126</v>
      </c>
      <c r="C50" s="25" t="str">
        <f>_xlfn.CONCAT(FIXED(VLOOKUP($H50,'mod2'!A:G,2,0),4)," ",VLOOKUP($H50,'mod2'!A:G,7,0))</f>
        <v>-0.1351 ***</v>
      </c>
      <c r="D50" s="25" t="str">
        <f>_xlfn.CONCAT(FIXED(VLOOKUP($H50,'mod2.fr'!$A:H,2,0),4)," ",VLOOKUP($H50,'mod2.fr'!$A:H,7,0))</f>
        <v>-0.1558 ***</v>
      </c>
      <c r="E50" s="25" t="str">
        <f>_xlfn.CONCAT(FIXED(VLOOKUP($H50,'mod3.fr'!$A:G,2,0),4)," ",VLOOKUP($H50,'mod3.fr'!$A:G,7,0))</f>
        <v>-0.2227 ***</v>
      </c>
      <c r="F50" s="25" t="str">
        <f>_xlfn.CONCAT(FIXED(VLOOKUP($H50,'mod4.fr'!$A:H,2,0),4)," ",VLOOKUP($H50,'mod4.fr'!$A:H,7,0))</f>
        <v>-0.2264 ***</v>
      </c>
      <c r="H50" s="10" t="s">
        <v>40</v>
      </c>
    </row>
    <row r="51" spans="2:10" x14ac:dyDescent="0.25">
      <c r="B51" s="116"/>
      <c r="C51" s="26" t="str">
        <f>_xlfn.CONCAT("(",FIXED(VLOOKUP($H50,'mod2'!A:G,4,0),4),")")</f>
        <v>(0.0272)</v>
      </c>
      <c r="D51" s="26" t="str">
        <f>_xlfn.CONCAT("(",FIXED(VLOOKUP($H50,'mod2.fr'!$A:H,4,0),4),")")</f>
        <v>(0.0356)</v>
      </c>
      <c r="E51" s="26" t="str">
        <f>_xlfn.CONCAT("(",FIXED(VLOOKUP($H50,'mod3.fr'!$A:G,4,0),4),")")</f>
        <v>(0.0357)</v>
      </c>
      <c r="F51" s="26" t="str">
        <f>_xlfn.CONCAT("(",FIXED(VLOOKUP($H50,'mod4.fr'!$A:H,4,0),4),")")</f>
        <v>(0.0358)</v>
      </c>
    </row>
    <row r="52" spans="2:10" x14ac:dyDescent="0.25">
      <c r="B52" s="115" t="s">
        <v>103</v>
      </c>
      <c r="C52" s="25" t="str">
        <f>_xlfn.CONCAT(FIXED(VLOOKUP($H52,'mod2'!A:G,2,0),4)," ",VLOOKUP($H52,'mod2'!A:G,7,0))</f>
        <v>-0.0369 .</v>
      </c>
      <c r="D52" s="25" t="str">
        <f>_xlfn.CONCAT(FIXED(VLOOKUP($H52,'mod2.fr'!$A:H,2,0),4)," ",VLOOKUP($H52,'mod2.fr'!$A:H,7,0))</f>
        <v xml:space="preserve">-0.0434 </v>
      </c>
      <c r="E52" s="25" t="str">
        <f>_xlfn.CONCAT(FIXED(VLOOKUP($H52,'mod3.fr'!$A:G,2,0),4)," ",VLOOKUP($H52,'mod3.fr'!$A:G,7,0))</f>
        <v>-0.0983 ***</v>
      </c>
      <c r="F52" s="25" t="str">
        <f>_xlfn.CONCAT(FIXED(VLOOKUP($H52,'mod4.fr'!$A:H,2,0),4)," ",VLOOKUP($H52,'mod4.fr'!$A:H,7,0))</f>
        <v>-0.1060 ***</v>
      </c>
      <c r="H52" s="10" t="s">
        <v>41</v>
      </c>
    </row>
    <row r="53" spans="2:10" x14ac:dyDescent="0.25">
      <c r="B53" s="116"/>
      <c r="C53" s="26" t="str">
        <f>_xlfn.CONCAT("(",FIXED(VLOOKUP($H52,'mod2'!A:G,4,0),4),")")</f>
        <v>(0.0224)</v>
      </c>
      <c r="D53" s="26" t="str">
        <f>_xlfn.CONCAT("(",FIXED(VLOOKUP($H52,'mod2.fr'!$A:H,4,0),4),")")</f>
        <v>(0.0293)</v>
      </c>
      <c r="E53" s="26" t="str">
        <f>_xlfn.CONCAT("(",FIXED(VLOOKUP($H52,'mod3.fr'!$A:G,4,0),4),")")</f>
        <v>(0.0294)</v>
      </c>
      <c r="F53" s="26" t="str">
        <f>_xlfn.CONCAT("(",FIXED(VLOOKUP($H52,'mod4.fr'!$A:H,4,0),4),")")</f>
        <v>(0.0294)</v>
      </c>
    </row>
    <row r="54" spans="2:10" x14ac:dyDescent="0.25">
      <c r="B54" s="115" t="s">
        <v>104</v>
      </c>
      <c r="C54" s="25"/>
      <c r="D54" s="25"/>
      <c r="E54" s="25" t="str">
        <f>_xlfn.CONCAT(FIXED(VLOOKUP($H54,'mod3.fr'!$A:G,2,0),4)," ",VLOOKUP($H54,'mod3.fr'!$A:G,7,0))</f>
        <v>-0.0796 ***</v>
      </c>
      <c r="F54" s="25" t="str">
        <f>_xlfn.CONCAT(FIXED(VLOOKUP($H54,'mod4.fr'!$A:H,2,0),4)," ",VLOOKUP($H54,'mod4.fr'!$A:H,7,0))</f>
        <v>-0.0792 ***</v>
      </c>
      <c r="H54" s="10" t="s">
        <v>43</v>
      </c>
    </row>
    <row r="55" spans="2:10" x14ac:dyDescent="0.25">
      <c r="B55" s="116"/>
      <c r="C55" s="26"/>
      <c r="D55" s="26"/>
      <c r="E55" s="26" t="str">
        <f>_xlfn.CONCAT("(",FIXED(VLOOKUP($H54,'mod3.fr'!$A:G,4,0),4),")")</f>
        <v>(0.0055)</v>
      </c>
      <c r="F55" s="26" t="str">
        <f>_xlfn.CONCAT("(",FIXED(VLOOKUP($H54,'mod4.fr'!$A:H,4,0),4),")")</f>
        <v>(0.0055)</v>
      </c>
      <c r="J55" t="s">
        <v>145</v>
      </c>
    </row>
    <row r="56" spans="2:10" x14ac:dyDescent="0.25">
      <c r="B56" s="115" t="s">
        <v>105</v>
      </c>
      <c r="C56" s="25"/>
      <c r="D56" s="25"/>
      <c r="E56" s="25" t="str">
        <f>_xlfn.CONCAT(FIXED(VLOOKUP($H56,'mod3.fr'!$A:G,2,0),4)," ",VLOOKUP($H56,'mod3.fr'!$A:G,7,0))</f>
        <v xml:space="preserve">0.0219 </v>
      </c>
      <c r="F56" s="25" t="str">
        <f>_xlfn.CONCAT(FIXED(VLOOKUP($H56,'mod4.fr'!$A:H,2,0),4)," ",VLOOKUP($H56,'mod4.fr'!$A:H,7,0))</f>
        <v xml:space="preserve">0.0229 </v>
      </c>
      <c r="H56" s="10" t="s">
        <v>44</v>
      </c>
    </row>
    <row r="57" spans="2:10" x14ac:dyDescent="0.25">
      <c r="B57" s="116"/>
      <c r="C57" s="26"/>
      <c r="D57" s="26"/>
      <c r="E57" s="26" t="str">
        <f>_xlfn.CONCAT("(",FIXED(VLOOKUP($H56,'mod3.fr'!$A:G,4,0),4),")")</f>
        <v>(0.0171)</v>
      </c>
      <c r="F57" s="26" t="str">
        <f>_xlfn.CONCAT("(",FIXED(VLOOKUP($H56,'mod4.fr'!$A:H,4,0),4),")")</f>
        <v>(0.0172)</v>
      </c>
    </row>
    <row r="58" spans="2:10" x14ac:dyDescent="0.25">
      <c r="B58" s="115" t="s">
        <v>146</v>
      </c>
      <c r="C58" s="25"/>
      <c r="D58" s="25"/>
      <c r="E58" s="25" t="str">
        <f>_xlfn.CONCAT(FIXED(VLOOKUP($H58,'mod3.fr'!$A:G,2,0),4)," ",VLOOKUP($H58,'mod3.fr'!$A:G,7,0))</f>
        <v>-0.5034 ***</v>
      </c>
      <c r="F58" s="25" t="str">
        <f>_xlfn.CONCAT(FIXED(VLOOKUP($H58,'mod4.fr'!$A:H,2,0),4)," ",VLOOKUP($H58,'mod4.fr'!$A:H,7,0))</f>
        <v xml:space="preserve">-0.2523 </v>
      </c>
      <c r="H58" t="s">
        <v>145</v>
      </c>
    </row>
    <row r="59" spans="2:10" x14ac:dyDescent="0.25">
      <c r="B59" s="116"/>
      <c r="C59" s="26"/>
      <c r="D59" s="26"/>
      <c r="E59" s="26" t="str">
        <f>_xlfn.CONCAT("(",FIXED(VLOOKUP($H58,'mod3.fr'!$A:G,4,0),4),")")</f>
        <v>(0.0972)</v>
      </c>
      <c r="F59" s="26" t="str">
        <f>_xlfn.CONCAT("(",FIXED(VLOOKUP($H58,'mod4.fr'!$A:H,4,0),4),")")</f>
        <v>(0.2081)</v>
      </c>
    </row>
    <row r="60" spans="2:10" x14ac:dyDescent="0.25">
      <c r="B60" s="115" t="s">
        <v>132</v>
      </c>
      <c r="C60" s="25"/>
      <c r="D60" s="25"/>
      <c r="E60" s="25" t="str">
        <f>_xlfn.CONCAT(FIXED(VLOOKUP($H60,'mod3.fr'!$A:G,2,0),4)," ",VLOOKUP($H60,'mod3.fr'!$A:G,7,0))</f>
        <v xml:space="preserve">-0.2039 </v>
      </c>
      <c r="F60" s="25" t="str">
        <f>_xlfn.CONCAT(FIXED(VLOOKUP($H60,'mod4.fr'!$A:H,2,0),4)," ",VLOOKUP($H60,'mod4.fr'!$A:H,7,0))</f>
        <v xml:space="preserve">0.0395 </v>
      </c>
      <c r="H60" s="10" t="s">
        <v>45</v>
      </c>
    </row>
    <row r="61" spans="2:10" x14ac:dyDescent="0.25">
      <c r="B61" s="116"/>
      <c r="C61" s="26"/>
      <c r="D61" s="26"/>
      <c r="E61" s="26" t="str">
        <f>_xlfn.CONCAT("(",FIXED(VLOOKUP($H60,'mod3.fr'!$A:G,4,0),4),")")</f>
        <v>(0.1843)</v>
      </c>
      <c r="F61" s="26" t="str">
        <f>_xlfn.CONCAT("(",FIXED(VLOOKUP($H60,'mod4.fr'!$A:H,4,0),4),")")</f>
        <v>(0.2631)</v>
      </c>
    </row>
    <row r="62" spans="2:10" x14ac:dyDescent="0.25">
      <c r="B62" s="115" t="s">
        <v>133</v>
      </c>
      <c r="C62" s="25"/>
      <c r="D62" s="25"/>
      <c r="E62" s="25" t="str">
        <f>_xlfn.CONCAT(FIXED(VLOOKUP($H62,'mod3.fr'!$A:G,2,0),4)," ",VLOOKUP($H62,'mod3.fr'!$A:G,7,0))</f>
        <v>-0.4798 ***</v>
      </c>
      <c r="F62" s="25" t="str">
        <f>_xlfn.CONCAT(FIXED(VLOOKUP($H62,'mod4.fr'!$A:H,2,0),4)," ",VLOOKUP($H62,'mod4.fr'!$A:H,7,0))</f>
        <v xml:space="preserve">-0.2218 </v>
      </c>
      <c r="H62" s="10" t="s">
        <v>129</v>
      </c>
    </row>
    <row r="63" spans="2:10" x14ac:dyDescent="0.25">
      <c r="B63" s="116"/>
      <c r="C63" s="26"/>
      <c r="D63" s="26"/>
      <c r="E63" s="26" t="str">
        <f>_xlfn.CONCAT("(",FIXED(VLOOKUP($H62,'mod3.fr'!$A:G,4,0),4),")")</f>
        <v>(0.0798)</v>
      </c>
      <c r="F63" s="26" t="str">
        <f>_xlfn.CONCAT("(",FIXED(VLOOKUP($H62,'mod4.fr'!$A:H,4,0),4),")")</f>
        <v>(0.2020)</v>
      </c>
    </row>
    <row r="64" spans="2:10" x14ac:dyDescent="0.25">
      <c r="B64" s="115" t="s">
        <v>134</v>
      </c>
      <c r="C64" s="25"/>
      <c r="D64" s="25"/>
      <c r="E64" s="25" t="str">
        <f>_xlfn.CONCAT(FIXED(VLOOKUP($H64,'mod3.fr'!$A:G,2,0),4)," ",VLOOKUP($H64,'mod3.fr'!$A:G,7,0))</f>
        <v>-0.3396 ***</v>
      </c>
      <c r="F64" s="25" t="str">
        <f>_xlfn.CONCAT(FIXED(VLOOKUP($H64,'mod4.fr'!$A:H,2,0),4)," ",VLOOKUP($H64,'mod4.fr'!$A:H,7,0))</f>
        <v xml:space="preserve">-0.0997 </v>
      </c>
      <c r="H64" s="10" t="s">
        <v>130</v>
      </c>
    </row>
    <row r="65" spans="2:8" x14ac:dyDescent="0.25">
      <c r="B65" s="116"/>
      <c r="C65" s="26"/>
      <c r="D65" s="26"/>
      <c r="E65" s="26" t="str">
        <f>_xlfn.CONCAT("(",FIXED(VLOOKUP($H64,'mod3.fr'!$A:G,4,0),4),")")</f>
        <v>(0.0714)</v>
      </c>
      <c r="F65" s="26" t="str">
        <f>_xlfn.CONCAT("(",FIXED(VLOOKUP($H64,'mod4.fr'!$A:H,4,0),4),")")</f>
        <v>(0.1986)</v>
      </c>
    </row>
    <row r="66" spans="2:8" x14ac:dyDescent="0.25">
      <c r="B66" s="115" t="s">
        <v>136</v>
      </c>
      <c r="C66" s="25"/>
      <c r="D66" s="25"/>
      <c r="E66" s="25" t="str">
        <f>_xlfn.CONCAT(FIXED(VLOOKUP($H66,'mod3.fr'!$A:G,2,0),4)," ",VLOOKUP($H66,'mod3.fr'!$A:G,7,0))</f>
        <v>-0.3394 ***</v>
      </c>
      <c r="F66" s="25" t="str">
        <f>_xlfn.CONCAT(FIXED(VLOOKUP($H66,'mod4.fr'!$A:H,2,0),4)," ",VLOOKUP($H66,'mod4.fr'!$A:H,7,0))</f>
        <v xml:space="preserve">-0.0908 </v>
      </c>
      <c r="H66" s="10" t="s">
        <v>46</v>
      </c>
    </row>
    <row r="67" spans="2:8" x14ac:dyDescent="0.25">
      <c r="B67" s="116"/>
      <c r="C67" s="26"/>
      <c r="D67" s="26"/>
      <c r="E67" s="26" t="str">
        <f>_xlfn.CONCAT("(",FIXED(VLOOKUP($H66,'mod3.fr'!$A:G,4,0),4),")")</f>
        <v>(0.0622)</v>
      </c>
      <c r="F67" s="26" t="str">
        <f>_xlfn.CONCAT("(",FIXED(VLOOKUP($H66,'mod4.fr'!$A:H,4,0),4),")")</f>
        <v>(0.1965)</v>
      </c>
    </row>
    <row r="68" spans="2:8" x14ac:dyDescent="0.25">
      <c r="B68" s="115" t="s">
        <v>135</v>
      </c>
      <c r="C68" s="25"/>
      <c r="D68" s="25"/>
      <c r="E68" s="25" t="str">
        <f>_xlfn.CONCAT(FIXED(VLOOKUP($H68,'mod3.fr'!$A:G,2,0),4)," ",VLOOKUP($H68,'mod3.fr'!$A:G,7,0))</f>
        <v>-0.0768 ***</v>
      </c>
      <c r="F68" s="25" t="str">
        <f>_xlfn.CONCAT(FIXED(VLOOKUP($H68,'mod4.fr'!$A:H,2,0),4)," ",VLOOKUP($H68,'mod4.fr'!$A:H,7,0))</f>
        <v xml:space="preserve">0.1769 </v>
      </c>
      <c r="H68" s="10" t="s">
        <v>131</v>
      </c>
    </row>
    <row r="69" spans="2:8" x14ac:dyDescent="0.25">
      <c r="B69" s="116"/>
      <c r="C69" s="26"/>
      <c r="D69" s="26"/>
      <c r="E69" s="26" t="str">
        <f>_xlfn.CONCAT("(",FIXED(VLOOKUP($H68,'mod3.fr'!$A:G,4,0),4),")")</f>
        <v>(0.0230)</v>
      </c>
      <c r="F69" s="26" t="str">
        <f>_xlfn.CONCAT("(",FIXED(VLOOKUP($H68,'mod4.fr'!$A:H,4,0),4),")")</f>
        <v>(0.1868)</v>
      </c>
    </row>
    <row r="70" spans="2:8" x14ac:dyDescent="0.25">
      <c r="B70" s="115" t="s">
        <v>106</v>
      </c>
      <c r="C70" s="25"/>
      <c r="D70" s="25"/>
      <c r="E70" s="25"/>
      <c r="F70" s="25" t="str">
        <f>_xlfn.CONCAT(FIXED(VLOOKUP($H70,'mod4.fr'!$A:H,2,0),4)," ",VLOOKUP($H70,'mod4.fr'!$A:H,7,0))</f>
        <v xml:space="preserve">0.0218 </v>
      </c>
      <c r="H70" s="10" t="s">
        <v>106</v>
      </c>
    </row>
    <row r="71" spans="2:8" x14ac:dyDescent="0.25">
      <c r="B71" s="116"/>
      <c r="C71" s="26"/>
      <c r="D71" s="26"/>
      <c r="E71" s="26"/>
      <c r="F71" s="26" t="str">
        <f>_xlfn.CONCAT("(",FIXED(VLOOKUP($H70,'mod4.fr'!$A:H,4,0),4),")")</f>
        <v>(0.0621)</v>
      </c>
    </row>
    <row r="72" spans="2:8" x14ac:dyDescent="0.25">
      <c r="B72" s="17" t="s">
        <v>107</v>
      </c>
      <c r="C72" s="25" t="s">
        <v>615</v>
      </c>
      <c r="D72" s="19" t="s">
        <v>615</v>
      </c>
      <c r="E72" s="25" t="s">
        <v>615</v>
      </c>
      <c r="F72" s="19" t="s">
        <v>112</v>
      </c>
    </row>
    <row r="73" spans="2:8" x14ac:dyDescent="0.25">
      <c r="B73" s="17" t="s">
        <v>108</v>
      </c>
      <c r="C73" s="25" t="s">
        <v>615</v>
      </c>
      <c r="D73" s="19" t="s">
        <v>615</v>
      </c>
      <c r="E73" s="25" t="s">
        <v>615</v>
      </c>
      <c r="F73" s="19" t="s">
        <v>112</v>
      </c>
    </row>
    <row r="74" spans="2:8" x14ac:dyDescent="0.25">
      <c r="B74" s="17" t="s">
        <v>3</v>
      </c>
      <c r="C74" s="30" t="str">
        <f>FIXED('mod2'!B29,2)</f>
        <v>289,484.50</v>
      </c>
      <c r="D74" s="69" t="str">
        <f>FIXED('mod2.fr'!B35,2)</f>
        <v>288,610.20</v>
      </c>
      <c r="E74" s="30" t="str">
        <f>FIXED('mod3.fr'!B42,2)</f>
        <v>288,323.50</v>
      </c>
      <c r="F74" s="69" t="str">
        <f>FIXED('mod4.fr'!B79,2)</f>
        <v>288,351.70</v>
      </c>
    </row>
    <row r="75" spans="2:8" x14ac:dyDescent="0.25">
      <c r="B75" s="17" t="s">
        <v>652</v>
      </c>
      <c r="C75" s="30" t="str">
        <f>FIXED('mod2'!B31,2)</f>
        <v>-144,717.30</v>
      </c>
      <c r="D75" s="69" t="str">
        <f>FIXED('mod2.fr'!B37,2)</f>
        <v>-142,805.60</v>
      </c>
      <c r="E75" s="30" t="str">
        <f>FIXED('mod3.fr'!B44,2)</f>
        <v>-142,680.80</v>
      </c>
      <c r="F75" s="69" t="str">
        <f>FIXED('mod4.fr'!B81,2)</f>
        <v>-142,671.90</v>
      </c>
    </row>
    <row r="76" spans="2:8" ht="15.75" thickBot="1" x14ac:dyDescent="0.3">
      <c r="B76" s="50" t="s">
        <v>113</v>
      </c>
      <c r="C76" s="43" t="s">
        <v>170</v>
      </c>
      <c r="D76" s="70" t="str">
        <f>FIXED('mod2.fr'!C32,4)</f>
        <v>0.4034</v>
      </c>
      <c r="E76" s="43" t="str">
        <f>FIXED('mod2.fr'!C32,4)</f>
        <v>0.4034</v>
      </c>
      <c r="F76" s="70" t="str">
        <f>FIXED('mod4.fr'!C76,4)</f>
        <v>0.3947</v>
      </c>
    </row>
    <row r="77" spans="2:8" x14ac:dyDescent="0.25">
      <c r="B77" s="121" t="s">
        <v>638</v>
      </c>
      <c r="C77" s="121"/>
      <c r="D77" s="121"/>
      <c r="E77" s="121"/>
      <c r="F77" s="121"/>
    </row>
    <row r="78" spans="2:8" x14ac:dyDescent="0.25">
      <c r="B78" s="122"/>
      <c r="C78" s="122"/>
      <c r="D78" s="122"/>
      <c r="E78" s="122"/>
      <c r="F78" s="122"/>
    </row>
    <row r="79" spans="2:8" x14ac:dyDescent="0.25">
      <c r="B79" s="122"/>
      <c r="C79" s="122"/>
      <c r="D79" s="122"/>
      <c r="E79" s="122"/>
      <c r="F79" s="122"/>
    </row>
    <row r="83" spans="3:6" x14ac:dyDescent="0.25">
      <c r="C83" s="19" t="s">
        <v>648</v>
      </c>
      <c r="D83" s="19" t="s">
        <v>649</v>
      </c>
      <c r="E83" s="19" t="s">
        <v>650</v>
      </c>
      <c r="F83" s="19" t="s">
        <v>651</v>
      </c>
    </row>
  </sheetData>
  <mergeCells count="37">
    <mergeCell ref="B77:F79"/>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3" t="s">
        <v>628</v>
      </c>
      <c r="D1" s="123"/>
      <c r="E1" s="123"/>
      <c r="F1" s="123" t="s">
        <v>629</v>
      </c>
      <c r="G1" s="123"/>
      <c r="H1" s="123"/>
      <c r="I1" s="123" t="s">
        <v>89</v>
      </c>
      <c r="J1" s="123"/>
      <c r="K1" s="123"/>
      <c r="L1" s="123" t="s">
        <v>630</v>
      </c>
      <c r="M1" s="123"/>
      <c r="N1" s="123"/>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-1.31482562495812E-2</v>
      </c>
      <c r="D3">
        <v>8.4373719707469805E-2</v>
      </c>
      <c r="E3">
        <v>0.87616422477372902</v>
      </c>
      <c r="F3">
        <v>-7.9739819796963401E-2</v>
      </c>
      <c r="G3">
        <v>0.109642425290328</v>
      </c>
      <c r="H3">
        <v>0.46705960482751102</v>
      </c>
      <c r="I3">
        <v>-1.5486866193473701E-2</v>
      </c>
      <c r="J3">
        <v>6.2414187967284901E-2</v>
      </c>
      <c r="K3">
        <v>0.80403340647384103</v>
      </c>
      <c r="L3">
        <v>-0.15266867629081901</v>
      </c>
      <c r="M3">
        <v>7.928128704647E-2</v>
      </c>
      <c r="N3">
        <v>5.4147041569638003E-2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-0.142180322867931</v>
      </c>
      <c r="D4">
        <v>5.3446422100763197E-2</v>
      </c>
      <c r="E4">
        <v>7.8084932489929102E-3</v>
      </c>
      <c r="F4">
        <v>-6.0373152232856997E-2</v>
      </c>
      <c r="G4">
        <v>4.50833713335166E-2</v>
      </c>
      <c r="H4">
        <v>0.18052361102349099</v>
      </c>
      <c r="I4">
        <v>-3.0327389805819401E-2</v>
      </c>
      <c r="J4">
        <v>3.3799386214764603E-2</v>
      </c>
      <c r="K4">
        <v>0.36957147444320698</v>
      </c>
      <c r="L4">
        <v>8.3074534246930197E-3</v>
      </c>
      <c r="M4">
        <v>3.1432574181338699E-2</v>
      </c>
      <c r="N4">
        <v>0.79155307283797005</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-0.15735210934877999</v>
      </c>
      <c r="D5">
        <v>5.6404253808419701E-2</v>
      </c>
      <c r="E5">
        <v>5.2753542893009299E-3</v>
      </c>
      <c r="F5">
        <v>2.3665831341756201E-2</v>
      </c>
      <c r="G5">
        <v>5.8213627570342499E-2</v>
      </c>
      <c r="H5">
        <v>0.68435012295941999</v>
      </c>
      <c r="I5">
        <v>-0.10546945561971199</v>
      </c>
      <c r="J5">
        <v>3.5885152920827099E-2</v>
      </c>
      <c r="K5">
        <v>3.2918453028848399E-3</v>
      </c>
      <c r="L5">
        <v>-3.9118816197518301E-2</v>
      </c>
      <c r="M5">
        <v>3.9070806295571102E-2</v>
      </c>
      <c r="N5">
        <v>0.31671620974485498</v>
      </c>
      <c r="P5" t="str">
        <f>IF(E5&lt;0.001,"***",IF(E5&lt;0.01,"**",IF(E5&lt;0.05,"*",IF(E5&lt;0.1,"^",""))))</f>
        <v>**</v>
      </c>
      <c r="Q5" t="str">
        <f t="shared" si="1"/>
        <v/>
      </c>
      <c r="R5" t="str">
        <f t="shared" si="2"/>
        <v>**</v>
      </c>
      <c r="S5" t="str">
        <f t="shared" si="3"/>
        <v/>
      </c>
    </row>
    <row r="6" spans="1:19" x14ac:dyDescent="0.25">
      <c r="A6">
        <v>4</v>
      </c>
      <c r="B6" t="s">
        <v>24</v>
      </c>
      <c r="C6">
        <v>-7.8876327294959594E-2</v>
      </c>
      <c r="D6">
        <v>5.8282950140436697E-2</v>
      </c>
      <c r="E6">
        <v>0.17594879167366301</v>
      </c>
      <c r="F6">
        <v>-6.7764024471612403E-3</v>
      </c>
      <c r="G6">
        <v>5.9242058563237401E-2</v>
      </c>
      <c r="H6">
        <v>0.90893260985519897</v>
      </c>
      <c r="I6">
        <v>-2.6993302637455099E-2</v>
      </c>
      <c r="J6">
        <v>4.4055400092036699E-2</v>
      </c>
      <c r="K6">
        <v>0.54006633113212299</v>
      </c>
      <c r="L6">
        <v>-2.0589533770989901E-2</v>
      </c>
      <c r="M6">
        <v>4.2413518277070399E-2</v>
      </c>
      <c r="N6">
        <v>0.627358989283332</v>
      </c>
      <c r="P6" t="str">
        <f t="shared" si="0"/>
        <v/>
      </c>
      <c r="Q6" t="str">
        <f t="shared" si="1"/>
        <v/>
      </c>
      <c r="R6" t="str">
        <f t="shared" si="2"/>
        <v/>
      </c>
      <c r="S6" t="str">
        <f t="shared" si="3"/>
        <v/>
      </c>
    </row>
    <row r="7" spans="1:19" x14ac:dyDescent="0.25">
      <c r="A7">
        <v>5</v>
      </c>
      <c r="B7" t="s">
        <v>23</v>
      </c>
      <c r="C7">
        <v>-0.289579870349572</v>
      </c>
      <c r="D7">
        <v>5.21823465244814E-2</v>
      </c>
      <c r="E7" s="1">
        <v>2.8667815565874799E-8</v>
      </c>
      <c r="F7">
        <v>-0.15801474758158701</v>
      </c>
      <c r="G7">
        <v>4.9155839731953602E-2</v>
      </c>
      <c r="H7">
        <v>1.3064135527170999E-3</v>
      </c>
      <c r="I7">
        <v>-0.221093452249079</v>
      </c>
      <c r="J7">
        <v>3.98247780591292E-2</v>
      </c>
      <c r="K7" s="1">
        <v>2.8297667209464799E-8</v>
      </c>
      <c r="L7">
        <v>-0.13031739693153499</v>
      </c>
      <c r="M7">
        <v>3.9262493970542801E-2</v>
      </c>
      <c r="N7" s="1">
        <v>9.0297760841984197E-4</v>
      </c>
      <c r="P7" t="str">
        <f t="shared" si="0"/>
        <v>***</v>
      </c>
      <c r="Q7" t="str">
        <f t="shared" si="1"/>
        <v>**</v>
      </c>
      <c r="R7" t="str">
        <f t="shared" si="2"/>
        <v>***</v>
      </c>
      <c r="S7" t="str">
        <f t="shared" si="3"/>
        <v>***</v>
      </c>
    </row>
    <row r="8" spans="1:19" x14ac:dyDescent="0.25">
      <c r="A8">
        <v>6</v>
      </c>
      <c r="B8" t="s">
        <v>25</v>
      </c>
      <c r="C8">
        <v>9.3608170592849194E-3</v>
      </c>
      <c r="D8">
        <v>3.9266489513878802E-2</v>
      </c>
      <c r="E8">
        <v>0.81157706987223999</v>
      </c>
      <c r="F8">
        <v>2.4748367711636E-2</v>
      </c>
      <c r="G8">
        <v>4.64379834726594E-2</v>
      </c>
      <c r="H8">
        <v>0.59407945576101195</v>
      </c>
      <c r="I8">
        <v>4.7843401309758601E-3</v>
      </c>
      <c r="J8">
        <v>3.9230500748193703E-2</v>
      </c>
      <c r="K8">
        <v>0.90293497164330805</v>
      </c>
      <c r="L8">
        <v>2.61883816536694E-2</v>
      </c>
      <c r="M8">
        <v>4.6452433985993399E-2</v>
      </c>
      <c r="N8">
        <v>0.57291223971191496</v>
      </c>
      <c r="P8" t="str">
        <f t="shared" si="0"/>
        <v/>
      </c>
      <c r="Q8" t="str">
        <f t="shared" si="1"/>
        <v/>
      </c>
      <c r="R8" t="str">
        <f t="shared" si="2"/>
        <v/>
      </c>
      <c r="S8" t="str">
        <f t="shared" si="3"/>
        <v/>
      </c>
    </row>
    <row r="9" spans="1:19" x14ac:dyDescent="0.25">
      <c r="A9">
        <v>7</v>
      </c>
      <c r="B9" t="s">
        <v>26</v>
      </c>
      <c r="C9">
        <v>-9.8367929350278493E-2</v>
      </c>
      <c r="D9">
        <v>6.3100636165401805E-2</v>
      </c>
      <c r="E9">
        <v>0.11901874622109999</v>
      </c>
      <c r="F9">
        <v>3.7873720429541902E-2</v>
      </c>
      <c r="G9">
        <v>8.0945753562147699E-2</v>
      </c>
      <c r="H9">
        <v>0.63986315084243395</v>
      </c>
      <c r="I9">
        <v>-0.10936972310515899</v>
      </c>
      <c r="J9">
        <v>6.2951329928910005E-2</v>
      </c>
      <c r="K9">
        <v>8.2321964216794302E-2</v>
      </c>
      <c r="L9">
        <v>4.3657462944516202E-2</v>
      </c>
      <c r="M9">
        <v>8.0981569654090604E-2</v>
      </c>
      <c r="N9">
        <v>0.58981531027218903</v>
      </c>
      <c r="P9" t="str">
        <f t="shared" si="0"/>
        <v/>
      </c>
      <c r="Q9" t="str">
        <f t="shared" si="1"/>
        <v/>
      </c>
      <c r="R9" t="str">
        <f t="shared" si="2"/>
        <v>^</v>
      </c>
      <c r="S9" t="str">
        <f t="shared" si="3"/>
        <v/>
      </c>
    </row>
    <row r="10" spans="1:19" x14ac:dyDescent="0.25">
      <c r="A10">
        <v>8</v>
      </c>
      <c r="B10" t="s">
        <v>30</v>
      </c>
      <c r="C10">
        <v>0.17963746550791901</v>
      </c>
      <c r="D10">
        <v>4.4229229135093598E-2</v>
      </c>
      <c r="E10" s="1">
        <v>4.8756286478157703E-5</v>
      </c>
      <c r="F10">
        <v>0.22652373615383301</v>
      </c>
      <c r="G10">
        <v>4.4413740331745402E-2</v>
      </c>
      <c r="H10" s="1">
        <v>3.3910197860809198E-7</v>
      </c>
      <c r="I10">
        <v>0.18237890864022799</v>
      </c>
      <c r="J10">
        <v>4.4188508811101999E-2</v>
      </c>
      <c r="K10" s="1">
        <v>3.67059110354395E-5</v>
      </c>
      <c r="L10">
        <v>0.22984062677119499</v>
      </c>
      <c r="M10">
        <v>4.4458324533424902E-2</v>
      </c>
      <c r="N10" s="1">
        <v>2.34345203575792E-7</v>
      </c>
      <c r="P10" t="str">
        <f t="shared" si="0"/>
        <v>***</v>
      </c>
      <c r="Q10" t="str">
        <f t="shared" si="1"/>
        <v>***</v>
      </c>
      <c r="R10" t="str">
        <f t="shared" si="2"/>
        <v>***</v>
      </c>
      <c r="S10" t="str">
        <f t="shared" si="3"/>
        <v>***</v>
      </c>
    </row>
    <row r="11" spans="1:19" x14ac:dyDescent="0.25">
      <c r="A11">
        <v>9</v>
      </c>
      <c r="B11" t="s">
        <v>27</v>
      </c>
      <c r="C11">
        <v>0.16099009807546399</v>
      </c>
      <c r="D11">
        <v>6.3621291101953095E-2</v>
      </c>
      <c r="E11">
        <v>1.13918351203582E-2</v>
      </c>
      <c r="F11">
        <v>0.181168861057251</v>
      </c>
      <c r="G11">
        <v>6.7877860411740196E-2</v>
      </c>
      <c r="H11">
        <v>7.6067935065631297E-3</v>
      </c>
      <c r="I11">
        <v>0.170670357119731</v>
      </c>
      <c r="J11">
        <v>6.3448285659870998E-2</v>
      </c>
      <c r="K11">
        <v>7.1470687124594E-3</v>
      </c>
      <c r="L11">
        <v>0.18341265547797</v>
      </c>
      <c r="M11">
        <v>6.7899769246776404E-2</v>
      </c>
      <c r="N11">
        <v>6.9084275084164704E-3</v>
      </c>
      <c r="P11" t="str">
        <f t="shared" si="0"/>
        <v>*</v>
      </c>
      <c r="Q11" t="str">
        <f t="shared" si="1"/>
        <v>**</v>
      </c>
      <c r="R11" t="str">
        <f t="shared" si="2"/>
        <v>**</v>
      </c>
      <c r="S11" t="str">
        <f t="shared" si="3"/>
        <v>**</v>
      </c>
    </row>
    <row r="12" spans="1:19" x14ac:dyDescent="0.25">
      <c r="A12">
        <v>10</v>
      </c>
      <c r="B12" t="s">
        <v>29</v>
      </c>
      <c r="C12">
        <v>9.7475686911495205E-2</v>
      </c>
      <c r="D12">
        <v>4.2309242130808999E-2</v>
      </c>
      <c r="E12">
        <v>2.1229022168283599E-2</v>
      </c>
      <c r="F12">
        <v>0.111495238721691</v>
      </c>
      <c r="G12">
        <v>3.8661313358444797E-2</v>
      </c>
      <c r="H12">
        <v>3.9278742409987197E-3</v>
      </c>
      <c r="I12">
        <v>0.101795062497434</v>
      </c>
      <c r="J12">
        <v>4.2232196715769603E-2</v>
      </c>
      <c r="K12">
        <v>1.5936512503309099E-2</v>
      </c>
      <c r="L12">
        <v>0.113276828943116</v>
      </c>
      <c r="M12">
        <v>3.8692825573782098E-2</v>
      </c>
      <c r="N12">
        <v>3.41597347489542E-3</v>
      </c>
      <c r="P12" t="str">
        <f t="shared" si="0"/>
        <v>*</v>
      </c>
      <c r="Q12" t="str">
        <f t="shared" si="1"/>
        <v>**</v>
      </c>
      <c r="R12" t="str">
        <f t="shared" si="2"/>
        <v>*</v>
      </c>
      <c r="S12" t="str">
        <f t="shared" si="3"/>
        <v>**</v>
      </c>
    </row>
    <row r="13" spans="1:19" x14ac:dyDescent="0.25">
      <c r="A13">
        <v>11</v>
      </c>
      <c r="B13" t="s">
        <v>28</v>
      </c>
      <c r="C13">
        <v>5.2921314069714898E-2</v>
      </c>
      <c r="D13">
        <v>9.2050011694387396E-2</v>
      </c>
      <c r="E13">
        <v>0.56534598094271504</v>
      </c>
      <c r="F13">
        <v>0.232965670864938</v>
      </c>
      <c r="G13">
        <v>0.10464432984974301</v>
      </c>
      <c r="H13">
        <v>2.5996652693487301E-2</v>
      </c>
      <c r="I13">
        <v>6.5327657536376496E-2</v>
      </c>
      <c r="J13">
        <v>9.1881060954537602E-2</v>
      </c>
      <c r="K13">
        <v>0.47708273047711203</v>
      </c>
      <c r="L13">
        <v>0.22994955222383701</v>
      </c>
      <c r="M13">
        <v>0.104652289098757</v>
      </c>
      <c r="N13">
        <v>2.80010209126841E-2</v>
      </c>
      <c r="P13" t="str">
        <f t="shared" si="0"/>
        <v/>
      </c>
      <c r="Q13" t="str">
        <f t="shared" si="1"/>
        <v>*</v>
      </c>
      <c r="R13" t="str">
        <f t="shared" si="2"/>
        <v/>
      </c>
      <c r="S13" t="str">
        <f t="shared" si="3"/>
        <v>*</v>
      </c>
    </row>
    <row r="14" spans="1:19" x14ac:dyDescent="0.25">
      <c r="A14">
        <v>12</v>
      </c>
      <c r="B14" t="s">
        <v>173</v>
      </c>
      <c r="C14">
        <v>-4.8353194499088897E-2</v>
      </c>
      <c r="D14">
        <v>3.9980560604754398E-2</v>
      </c>
      <c r="E14">
        <v>0.22650244222145299</v>
      </c>
      <c r="F14">
        <v>-0.10106812551750199</v>
      </c>
      <c r="G14">
        <v>3.9892812426555603E-2</v>
      </c>
      <c r="H14">
        <v>1.1293228269601399E-2</v>
      </c>
      <c r="I14">
        <v>-5.0222868344289302E-2</v>
      </c>
      <c r="J14">
        <v>3.9970804741061003E-2</v>
      </c>
      <c r="K14">
        <v>0.20893880536734899</v>
      </c>
      <c r="L14">
        <v>-0.103386455891228</v>
      </c>
      <c r="M14">
        <v>3.9898551824282903E-2</v>
      </c>
      <c r="N14">
        <v>9.5632636592458704E-3</v>
      </c>
      <c r="P14" t="str">
        <f t="shared" si="0"/>
        <v/>
      </c>
      <c r="Q14" t="str">
        <f t="shared" si="1"/>
        <v>*</v>
      </c>
      <c r="R14" t="str">
        <f t="shared" si="2"/>
        <v/>
      </c>
      <c r="S14" t="str">
        <f t="shared" si="3"/>
        <v>**</v>
      </c>
    </row>
    <row r="15" spans="1:19" x14ac:dyDescent="0.25">
      <c r="A15">
        <v>13</v>
      </c>
      <c r="B15" t="s">
        <v>31</v>
      </c>
      <c r="C15">
        <v>-4.9590784670446302E-2</v>
      </c>
      <c r="D15">
        <v>6.6212651677460196E-3</v>
      </c>
      <c r="E15">
        <v>6.9055872131684699E-14</v>
      </c>
      <c r="F15">
        <v>-5.6558441107096798E-2</v>
      </c>
      <c r="G15">
        <v>6.9134044647900898E-3</v>
      </c>
      <c r="H15">
        <v>3.3306690738754701E-16</v>
      </c>
      <c r="I15">
        <v>-4.8804820950086897E-2</v>
      </c>
      <c r="J15">
        <v>6.6039505250323396E-3</v>
      </c>
      <c r="K15">
        <v>1.4654943925052099E-13</v>
      </c>
      <c r="L15">
        <v>-5.6193889265417199E-2</v>
      </c>
      <c r="M15">
        <v>6.9161812097610397E-3</v>
      </c>
      <c r="N15">
        <v>4.4408920985006301E-16</v>
      </c>
      <c r="P15" t="str">
        <f t="shared" si="0"/>
        <v>***</v>
      </c>
      <c r="Q15" t="str">
        <f t="shared" si="1"/>
        <v>***</v>
      </c>
      <c r="R15" t="str">
        <f t="shared" si="2"/>
        <v>***</v>
      </c>
      <c r="S15" t="str">
        <f t="shared" si="3"/>
        <v>***</v>
      </c>
    </row>
    <row r="16" spans="1:19" x14ac:dyDescent="0.25">
      <c r="A16">
        <v>14</v>
      </c>
      <c r="B16" t="s">
        <v>32</v>
      </c>
      <c r="C16">
        <v>2.9823567570020901E-2</v>
      </c>
      <c r="D16">
        <v>1.8317380529868799E-2</v>
      </c>
      <c r="E16">
        <v>0.103491643374405</v>
      </c>
      <c r="F16">
        <v>1.7772134339272699E-2</v>
      </c>
      <c r="G16">
        <v>2.33619791978091E-2</v>
      </c>
      <c r="H16">
        <v>0.44681896840424201</v>
      </c>
      <c r="I16">
        <v>2.8600857007458801E-2</v>
      </c>
      <c r="J16">
        <v>1.83049986981586E-2</v>
      </c>
      <c r="K16">
        <v>0.118179292294676</v>
      </c>
      <c r="L16">
        <v>1.70187978667494E-2</v>
      </c>
      <c r="M16">
        <v>2.33900402791309E-2</v>
      </c>
      <c r="N16">
        <v>0.46685312548838798</v>
      </c>
      <c r="P16" t="str">
        <f t="shared" si="0"/>
        <v/>
      </c>
      <c r="Q16" t="str">
        <f t="shared" si="1"/>
        <v/>
      </c>
      <c r="R16" t="str">
        <f t="shared" si="2"/>
        <v/>
      </c>
      <c r="S16" t="str">
        <f t="shared" si="3"/>
        <v/>
      </c>
    </row>
    <row r="17" spans="1:19" x14ac:dyDescent="0.25">
      <c r="A17">
        <v>15</v>
      </c>
      <c r="B17" t="s">
        <v>33</v>
      </c>
      <c r="C17">
        <v>2.96823586367264E-2</v>
      </c>
      <c r="D17">
        <v>5.8662289961652304E-3</v>
      </c>
      <c r="E17" s="1">
        <v>4.1954147078637803E-7</v>
      </c>
      <c r="F17">
        <v>1.07554685448084E-2</v>
      </c>
      <c r="G17">
        <v>4.87111522640733E-3</v>
      </c>
      <c r="H17">
        <v>2.72436130908515E-2</v>
      </c>
      <c r="I17">
        <v>2.96235127982294E-2</v>
      </c>
      <c r="J17">
        <v>5.8674151881335096E-3</v>
      </c>
      <c r="K17" s="1">
        <v>4.4455144854182999E-7</v>
      </c>
      <c r="L17">
        <v>1.05687516147864E-2</v>
      </c>
      <c r="M17">
        <v>4.8744620901890199E-3</v>
      </c>
      <c r="N17">
        <v>3.0144363549505299E-2</v>
      </c>
      <c r="P17" t="str">
        <f t="shared" si="0"/>
        <v>***</v>
      </c>
      <c r="Q17" t="str">
        <f t="shared" si="1"/>
        <v>*</v>
      </c>
      <c r="R17" t="str">
        <f t="shared" si="2"/>
        <v>***</v>
      </c>
      <c r="S17" t="str">
        <f t="shared" si="3"/>
        <v>*</v>
      </c>
    </row>
    <row r="18" spans="1:19" x14ac:dyDescent="0.25">
      <c r="A18">
        <v>16</v>
      </c>
      <c r="B18" t="s">
        <v>118</v>
      </c>
      <c r="C18">
        <v>-6.3868902770880098E-3</v>
      </c>
      <c r="D18">
        <v>8.5332583129181603E-3</v>
      </c>
      <c r="E18">
        <v>0.45417654230096899</v>
      </c>
      <c r="F18">
        <v>-1.34056631022723E-2</v>
      </c>
      <c r="G18">
        <v>8.7593329134727001E-3</v>
      </c>
      <c r="H18">
        <v>0.12590701736355001</v>
      </c>
      <c r="I18">
        <v>-6.0890966623883399E-3</v>
      </c>
      <c r="J18">
        <v>8.5247961148842005E-3</v>
      </c>
      <c r="K18">
        <v>0.47505367291849399</v>
      </c>
      <c r="L18">
        <v>-1.31555786910741E-2</v>
      </c>
      <c r="M18">
        <v>8.7573798281484396E-3</v>
      </c>
      <c r="N18">
        <v>0.133038309425587</v>
      </c>
      <c r="P18" t="str">
        <f t="shared" si="0"/>
        <v/>
      </c>
      <c r="Q18" t="str">
        <f t="shared" si="1"/>
        <v/>
      </c>
      <c r="R18" t="str">
        <f t="shared" si="2"/>
        <v/>
      </c>
      <c r="S18" t="str">
        <f t="shared" si="3"/>
        <v/>
      </c>
    </row>
    <row r="19" spans="1:19" x14ac:dyDescent="0.25">
      <c r="A19">
        <v>17</v>
      </c>
      <c r="B19" t="s">
        <v>34</v>
      </c>
      <c r="C19">
        <v>4.9698316263903902E-3</v>
      </c>
      <c r="D19">
        <v>7.0203858767968702E-4</v>
      </c>
      <c r="E19" s="1">
        <v>1.45050638167277E-12</v>
      </c>
      <c r="F19">
        <v>3.7643453662634602E-3</v>
      </c>
      <c r="G19">
        <v>6.5312265635772502E-4</v>
      </c>
      <c r="H19" s="1">
        <v>8.2332731743406401E-9</v>
      </c>
      <c r="I19">
        <v>4.9891530751229197E-3</v>
      </c>
      <c r="J19">
        <v>7.0135705450865996E-4</v>
      </c>
      <c r="K19" s="1">
        <v>1.1307621505807199E-12</v>
      </c>
      <c r="L19">
        <v>3.7599304490559099E-3</v>
      </c>
      <c r="M19">
        <v>6.5418151256035103E-4</v>
      </c>
      <c r="N19" s="1">
        <v>9.0554425069555594E-9</v>
      </c>
      <c r="P19" t="str">
        <f t="shared" si="0"/>
        <v>***</v>
      </c>
      <c r="Q19" t="str">
        <f t="shared" si="1"/>
        <v>***</v>
      </c>
      <c r="R19" t="str">
        <f t="shared" si="2"/>
        <v>***</v>
      </c>
      <c r="S19" t="str">
        <f t="shared" si="3"/>
        <v>***</v>
      </c>
    </row>
    <row r="20" spans="1:19" x14ac:dyDescent="0.25">
      <c r="A20">
        <v>18</v>
      </c>
      <c r="B20" t="s">
        <v>35</v>
      </c>
      <c r="C20">
        <v>-8.7819233762377396E-4</v>
      </c>
      <c r="D20">
        <v>2.84685778941156E-4</v>
      </c>
      <c r="E20">
        <v>2.0370435572863999E-3</v>
      </c>
      <c r="F20">
        <v>-5.2977202370054995E-4</v>
      </c>
      <c r="G20">
        <v>2.4270533013826101E-4</v>
      </c>
      <c r="H20">
        <v>2.9052111384607199E-2</v>
      </c>
      <c r="I20">
        <v>-8.59372905308979E-4</v>
      </c>
      <c r="J20">
        <v>2.84191795530696E-4</v>
      </c>
      <c r="K20">
        <v>2.4952342404674899E-3</v>
      </c>
      <c r="L20">
        <v>-5.2471141304692595E-4</v>
      </c>
      <c r="M20">
        <v>2.42787667192356E-4</v>
      </c>
      <c r="N20">
        <v>3.06803047296592E-2</v>
      </c>
      <c r="P20" t="str">
        <f t="shared" si="0"/>
        <v>**</v>
      </c>
      <c r="Q20" t="str">
        <f t="shared" si="1"/>
        <v>*</v>
      </c>
      <c r="R20" t="str">
        <f t="shared" si="2"/>
        <v>**</v>
      </c>
      <c r="S20" t="str">
        <f t="shared" si="3"/>
        <v>*</v>
      </c>
    </row>
    <row r="21" spans="1:19" x14ac:dyDescent="0.25">
      <c r="A21">
        <v>19</v>
      </c>
      <c r="B21" t="s">
        <v>36</v>
      </c>
      <c r="C21">
        <v>3.3988607048934702E-4</v>
      </c>
      <c r="D21">
        <v>1.4700516239844099E-4</v>
      </c>
      <c r="E21">
        <v>2.0773884298625402E-2</v>
      </c>
      <c r="F21">
        <v>5.8213558712119596E-4</v>
      </c>
      <c r="G21">
        <v>1.41999861283632E-4</v>
      </c>
      <c r="H21">
        <v>4.13953531924749E-5</v>
      </c>
      <c r="I21">
        <v>3.21599196126492E-4</v>
      </c>
      <c r="J21">
        <v>1.4638601298532099E-4</v>
      </c>
      <c r="K21">
        <v>2.80257520346253E-2</v>
      </c>
      <c r="L21">
        <v>5.7737390082508602E-4</v>
      </c>
      <c r="M21">
        <v>1.4217662151499701E-4</v>
      </c>
      <c r="N21">
        <v>4.8870862099259498E-5</v>
      </c>
      <c r="P21" t="str">
        <f t="shared" si="0"/>
        <v>*</v>
      </c>
      <c r="Q21" t="str">
        <f t="shared" si="1"/>
        <v>***</v>
      </c>
      <c r="R21" t="str">
        <f t="shared" si="2"/>
        <v>*</v>
      </c>
      <c r="S21" t="str">
        <f t="shared" si="3"/>
        <v>***</v>
      </c>
    </row>
    <row r="22" spans="1:19" x14ac:dyDescent="0.25">
      <c r="A22">
        <v>20</v>
      </c>
      <c r="B22" t="s">
        <v>37</v>
      </c>
      <c r="C22">
        <v>1.2659515239096799E-2</v>
      </c>
      <c r="D22">
        <v>2.87490305263636E-2</v>
      </c>
      <c r="E22">
        <v>0.65968666400120701</v>
      </c>
      <c r="F22">
        <v>1.1302649538103299E-3</v>
      </c>
      <c r="G22">
        <v>2.95946131645391E-2</v>
      </c>
      <c r="H22">
        <v>0.96953493640725896</v>
      </c>
      <c r="I22">
        <v>1.1815147167850201E-2</v>
      </c>
      <c r="J22">
        <v>2.8725971211187799E-2</v>
      </c>
      <c r="K22">
        <v>0.68084860820789195</v>
      </c>
      <c r="L22">
        <v>-7.3371983672204698E-4</v>
      </c>
      <c r="M22">
        <v>2.9599058052882501E-2</v>
      </c>
      <c r="N22">
        <v>0.98022356727111404</v>
      </c>
      <c r="P22" t="str">
        <f t="shared" si="0"/>
        <v/>
      </c>
      <c r="Q22" t="str">
        <f t="shared" si="1"/>
        <v/>
      </c>
      <c r="R22" t="str">
        <f t="shared" si="2"/>
        <v/>
      </c>
      <c r="S22" t="str">
        <f t="shared" si="3"/>
        <v/>
      </c>
    </row>
    <row r="23" spans="1:19" x14ac:dyDescent="0.25">
      <c r="A23">
        <v>21</v>
      </c>
      <c r="B23" t="s">
        <v>38</v>
      </c>
      <c r="C23">
        <v>2.7458918091458499E-2</v>
      </c>
      <c r="D23">
        <v>4.1861727454733502E-2</v>
      </c>
      <c r="E23">
        <v>0.51186063070877896</v>
      </c>
      <c r="F23">
        <v>-7.1328085191035895E-2</v>
      </c>
      <c r="G23">
        <v>4.50617169447875E-2</v>
      </c>
      <c r="H23">
        <v>0.11344479783679801</v>
      </c>
      <c r="I23">
        <v>2.8744959358952299E-2</v>
      </c>
      <c r="J23">
        <v>4.1761528976081701E-2</v>
      </c>
      <c r="K23">
        <v>0.49125635931540601</v>
      </c>
      <c r="L23">
        <v>-7.7700088182316898E-2</v>
      </c>
      <c r="M23">
        <v>4.5018224063055598E-2</v>
      </c>
      <c r="N23">
        <v>8.4352873972206602E-2</v>
      </c>
      <c r="P23" t="str">
        <f t="shared" si="0"/>
        <v/>
      </c>
      <c r="Q23" t="str">
        <f t="shared" si="1"/>
        <v/>
      </c>
      <c r="R23" t="str">
        <f t="shared" si="2"/>
        <v/>
      </c>
      <c r="S23" t="str">
        <f t="shared" si="3"/>
        <v>^</v>
      </c>
    </row>
    <row r="24" spans="1:19" x14ac:dyDescent="0.25">
      <c r="A24">
        <v>22</v>
      </c>
      <c r="B24" t="s">
        <v>40</v>
      </c>
      <c r="C24">
        <v>-0.17038944338641299</v>
      </c>
      <c r="D24">
        <v>5.2263967913110498E-2</v>
      </c>
      <c r="E24" s="1">
        <v>1.1134528043097399E-3</v>
      </c>
      <c r="F24">
        <v>-0.27495335818002298</v>
      </c>
      <c r="G24">
        <v>4.9271401474275799E-2</v>
      </c>
      <c r="H24" s="1">
        <v>2.3998766418564799E-8</v>
      </c>
      <c r="I24">
        <v>-0.17043986083865501</v>
      </c>
      <c r="J24">
        <v>5.2193189138096799E-2</v>
      </c>
      <c r="K24" s="1">
        <v>1.09248818091523E-3</v>
      </c>
      <c r="L24">
        <v>-0.273887976023522</v>
      </c>
      <c r="M24">
        <v>4.9342013937594298E-2</v>
      </c>
      <c r="N24" s="1">
        <v>2.84354548796273E-8</v>
      </c>
      <c r="P24" t="str">
        <f t="shared" si="0"/>
        <v>**</v>
      </c>
      <c r="Q24" t="str">
        <f t="shared" si="1"/>
        <v>***</v>
      </c>
      <c r="R24" t="str">
        <f t="shared" si="2"/>
        <v>**</v>
      </c>
      <c r="S24" t="str">
        <f t="shared" si="3"/>
        <v>***</v>
      </c>
    </row>
    <row r="25" spans="1:19" x14ac:dyDescent="0.25">
      <c r="A25">
        <v>23</v>
      </c>
      <c r="B25" t="s">
        <v>41</v>
      </c>
      <c r="C25">
        <v>-4.5498360492808698E-2</v>
      </c>
      <c r="D25">
        <v>4.23398038171829E-2</v>
      </c>
      <c r="E25">
        <v>0.28255377451923902</v>
      </c>
      <c r="F25">
        <v>-0.16381421219853901</v>
      </c>
      <c r="G25">
        <v>4.1186428061224301E-2</v>
      </c>
      <c r="H25" s="1">
        <v>6.96777923068215E-5</v>
      </c>
      <c r="I25">
        <v>-4.4850059039634002E-2</v>
      </c>
      <c r="J25">
        <v>4.2314885193287299E-2</v>
      </c>
      <c r="K25">
        <v>0.28918458806025099</v>
      </c>
      <c r="L25">
        <v>-0.16617938594401799</v>
      </c>
      <c r="M25">
        <v>4.1268197824041397E-2</v>
      </c>
      <c r="N25" s="1">
        <v>5.6537551240687398E-5</v>
      </c>
      <c r="P25" t="str">
        <f t="shared" si="0"/>
        <v/>
      </c>
      <c r="Q25" t="str">
        <f t="shared" si="1"/>
        <v>***</v>
      </c>
      <c r="R25" t="str">
        <f t="shared" si="2"/>
        <v/>
      </c>
      <c r="S25" t="str">
        <f t="shared" si="3"/>
        <v>***</v>
      </c>
    </row>
    <row r="26" spans="1:19" x14ac:dyDescent="0.25">
      <c r="A26">
        <v>24</v>
      </c>
      <c r="B26" t="s">
        <v>39</v>
      </c>
      <c r="C26">
        <v>-5.0349601210716702E-2</v>
      </c>
      <c r="D26">
        <v>4.8475600591442299E-2</v>
      </c>
      <c r="E26">
        <v>0.29896352483383398</v>
      </c>
      <c r="F26">
        <v>-0.174595910531126</v>
      </c>
      <c r="G26">
        <v>4.53005046838919E-2</v>
      </c>
      <c r="H26">
        <v>1.1612221705359399E-4</v>
      </c>
      <c r="I26">
        <v>-4.9439951076212997E-2</v>
      </c>
      <c r="J26">
        <v>4.84571004738064E-2</v>
      </c>
      <c r="K26">
        <v>0.30759431006975801</v>
      </c>
      <c r="L26">
        <v>-0.17708150968685299</v>
      </c>
      <c r="M26">
        <v>4.53593198482641E-2</v>
      </c>
      <c r="N26">
        <v>9.4626775967054905E-5</v>
      </c>
      <c r="P26" t="str">
        <f t="shared" si="0"/>
        <v/>
      </c>
      <c r="Q26" t="str">
        <f t="shared" si="1"/>
        <v>***</v>
      </c>
      <c r="R26" t="str">
        <f t="shared" si="2"/>
        <v/>
      </c>
      <c r="S26" t="str">
        <f t="shared" si="3"/>
        <v>***</v>
      </c>
    </row>
    <row r="27" spans="1:19" x14ac:dyDescent="0.25">
      <c r="A27">
        <v>25</v>
      </c>
      <c r="B27" t="s">
        <v>43</v>
      </c>
      <c r="C27">
        <v>-7.6037562634732603E-2</v>
      </c>
      <c r="D27">
        <v>7.98296691577083E-3</v>
      </c>
      <c r="E27">
        <v>0</v>
      </c>
      <c r="F27">
        <v>-8.3350330412913398E-2</v>
      </c>
      <c r="G27">
        <v>7.7531621397934399E-3</v>
      </c>
      <c r="H27">
        <v>0</v>
      </c>
      <c r="I27">
        <v>-7.5980026125092207E-2</v>
      </c>
      <c r="J27">
        <v>7.9790975815261702E-3</v>
      </c>
      <c r="K27">
        <v>0</v>
      </c>
      <c r="L27">
        <v>-8.4301797093910197E-2</v>
      </c>
      <c r="M27">
        <v>7.7474160117727304E-3</v>
      </c>
      <c r="N27">
        <v>0</v>
      </c>
      <c r="P27" t="str">
        <f t="shared" si="0"/>
        <v>***</v>
      </c>
      <c r="Q27" t="str">
        <f t="shared" si="1"/>
        <v>***</v>
      </c>
      <c r="R27" t="str">
        <f t="shared" si="2"/>
        <v>***</v>
      </c>
      <c r="S27" t="str">
        <f t="shared" si="3"/>
        <v>***</v>
      </c>
    </row>
    <row r="28" spans="1:19" x14ac:dyDescent="0.25">
      <c r="A28">
        <v>26</v>
      </c>
      <c r="B28" t="s">
        <v>44</v>
      </c>
      <c r="C28">
        <v>2.5196532765197101E-2</v>
      </c>
      <c r="D28">
        <v>2.4370724322902899E-2</v>
      </c>
      <c r="E28">
        <v>0.30118980449239302</v>
      </c>
      <c r="F28">
        <v>1.83602397710893E-2</v>
      </c>
      <c r="G28">
        <v>2.44453292154342E-2</v>
      </c>
      <c r="H28">
        <v>0.45260840335497599</v>
      </c>
      <c r="I28">
        <v>2.4943628217747801E-2</v>
      </c>
      <c r="J28">
        <v>2.4360015094451098E-2</v>
      </c>
      <c r="K28">
        <v>0.30585519301186798</v>
      </c>
      <c r="L28">
        <v>1.90206849688997E-2</v>
      </c>
      <c r="M28">
        <v>2.4465107574427498E-2</v>
      </c>
      <c r="N28">
        <v>0.43688640215791102</v>
      </c>
      <c r="P28" t="str">
        <f t="shared" si="0"/>
        <v/>
      </c>
      <c r="Q28" t="str">
        <f t="shared" si="1"/>
        <v/>
      </c>
      <c r="R28" t="str">
        <f t="shared" si="2"/>
        <v/>
      </c>
      <c r="S28" t="str">
        <f t="shared" si="3"/>
        <v/>
      </c>
    </row>
    <row r="29" spans="1:19" x14ac:dyDescent="0.25">
      <c r="A29">
        <v>27</v>
      </c>
      <c r="B29" t="s">
        <v>131</v>
      </c>
      <c r="C29">
        <v>-0.15094471706505699</v>
      </c>
      <c r="D29">
        <v>0.36489708092061901</v>
      </c>
      <c r="E29">
        <v>0.67912033389863402</v>
      </c>
      <c r="F29">
        <v>0.33549306433833298</v>
      </c>
      <c r="G29">
        <v>0.218707352975684</v>
      </c>
      <c r="H29">
        <v>0.125034169267977</v>
      </c>
      <c r="I29">
        <v>-0.153910232916081</v>
      </c>
      <c r="J29">
        <v>0.36479286496182101</v>
      </c>
      <c r="K29">
        <v>0.67308975966246498</v>
      </c>
      <c r="L29">
        <v>0.32703474430600399</v>
      </c>
      <c r="M29">
        <v>0.21846359302198001</v>
      </c>
      <c r="N29">
        <v>0.134399516508074</v>
      </c>
      <c r="P29" t="str">
        <f t="shared" si="0"/>
        <v/>
      </c>
      <c r="Q29" t="str">
        <f t="shared" si="1"/>
        <v/>
      </c>
      <c r="R29" t="str">
        <f t="shared" si="2"/>
        <v/>
      </c>
      <c r="S29" t="str">
        <f t="shared" si="3"/>
        <v/>
      </c>
    </row>
    <row r="30" spans="1:19" x14ac:dyDescent="0.25">
      <c r="A30">
        <v>28</v>
      </c>
      <c r="B30" t="s">
        <v>145</v>
      </c>
      <c r="C30">
        <v>-0.49104054174852302</v>
      </c>
      <c r="D30">
        <v>0.381076909173858</v>
      </c>
      <c r="E30">
        <v>0.197551024344474</v>
      </c>
      <c r="F30">
        <v>-0.160036996241184</v>
      </c>
      <c r="G30">
        <v>0.26122861035567302</v>
      </c>
      <c r="H30">
        <v>0.54011971913068901</v>
      </c>
      <c r="I30">
        <v>-0.50090514081243698</v>
      </c>
      <c r="J30">
        <v>0.38100067809148502</v>
      </c>
      <c r="K30">
        <v>0.18860761451011901</v>
      </c>
      <c r="L30">
        <v>-0.17756267542075599</v>
      </c>
      <c r="M30">
        <v>0.261145662654023</v>
      </c>
      <c r="N30">
        <v>0.49654416577976401</v>
      </c>
      <c r="P30" t="str">
        <f t="shared" si="0"/>
        <v/>
      </c>
      <c r="Q30" t="str">
        <f t="shared" si="1"/>
        <v/>
      </c>
      <c r="R30" t="str">
        <f t="shared" si="2"/>
        <v/>
      </c>
      <c r="S30" t="str">
        <f t="shared" si="3"/>
        <v/>
      </c>
    </row>
    <row r="31" spans="1:19" x14ac:dyDescent="0.25">
      <c r="A31">
        <v>29</v>
      </c>
      <c r="B31" t="s">
        <v>46</v>
      </c>
      <c r="C31">
        <v>-0.384479262379953</v>
      </c>
      <c r="D31">
        <v>0.37588968741516898</v>
      </c>
      <c r="E31">
        <v>0.30637814967398103</v>
      </c>
      <c r="F31">
        <v>2.9391378167124199E-2</v>
      </c>
      <c r="G31">
        <v>0.233869992216165</v>
      </c>
      <c r="H31">
        <v>0.89998998106440997</v>
      </c>
      <c r="I31">
        <v>-0.38396767558357298</v>
      </c>
      <c r="J31">
        <v>0.375804858114198</v>
      </c>
      <c r="K31">
        <v>0.306913019150997</v>
      </c>
      <c r="L31">
        <v>2.1668970405938601E-2</v>
      </c>
      <c r="M31">
        <v>0.23364643936576801</v>
      </c>
      <c r="N31">
        <v>0.92610807965772601</v>
      </c>
      <c r="P31" t="str">
        <f t="shared" si="0"/>
        <v/>
      </c>
      <c r="Q31" t="str">
        <f t="shared" si="1"/>
        <v/>
      </c>
      <c r="R31" t="str">
        <f t="shared" si="2"/>
        <v/>
      </c>
      <c r="S31" t="str">
        <f t="shared" si="3"/>
        <v/>
      </c>
    </row>
    <row r="32" spans="1:19" x14ac:dyDescent="0.25">
      <c r="A32">
        <v>30</v>
      </c>
      <c r="B32" t="s">
        <v>129</v>
      </c>
      <c r="C32">
        <v>-0.6567120577262</v>
      </c>
      <c r="D32">
        <v>0.38490053739263302</v>
      </c>
      <c r="E32">
        <v>8.7973382236510203E-2</v>
      </c>
      <c r="F32">
        <v>7.0347348089480604E-3</v>
      </c>
      <c r="G32">
        <v>0.239830748969138</v>
      </c>
      <c r="H32">
        <v>0.97659974145179995</v>
      </c>
      <c r="I32">
        <v>-0.66239022213589605</v>
      </c>
      <c r="J32">
        <v>0.384846105566721</v>
      </c>
      <c r="K32">
        <v>8.5217787769835601E-2</v>
      </c>
      <c r="L32">
        <v>4.7322676113038496E-3</v>
      </c>
      <c r="M32">
        <v>0.23970723417343501</v>
      </c>
      <c r="N32">
        <v>0.98424929465454603</v>
      </c>
      <c r="P32" t="str">
        <f t="shared" si="0"/>
        <v>^</v>
      </c>
      <c r="Q32" t="str">
        <f t="shared" si="1"/>
        <v/>
      </c>
      <c r="R32" t="str">
        <f t="shared" si="2"/>
        <v>^</v>
      </c>
      <c r="S32" t="str">
        <f t="shared" si="3"/>
        <v/>
      </c>
    </row>
    <row r="33" spans="1:19" x14ac:dyDescent="0.25">
      <c r="A33">
        <v>31</v>
      </c>
      <c r="B33" t="s">
        <v>130</v>
      </c>
      <c r="C33">
        <v>-0.241001570769628</v>
      </c>
      <c r="D33">
        <v>0.381934668397517</v>
      </c>
      <c r="E33">
        <v>0.52803916341791102</v>
      </c>
      <c r="F33">
        <v>-5.7527944770554999E-2</v>
      </c>
      <c r="G33">
        <v>0.23456883473238699</v>
      </c>
      <c r="H33">
        <v>0.80626306830329297</v>
      </c>
      <c r="I33">
        <v>-0.24533444443524599</v>
      </c>
      <c r="J33">
        <v>0.38189889006611699</v>
      </c>
      <c r="K33">
        <v>0.52060908474608902</v>
      </c>
      <c r="L33">
        <v>-7.3040822478381798E-2</v>
      </c>
      <c r="M33">
        <v>0.23437756352096001</v>
      </c>
      <c r="N33">
        <v>0.755316081783587</v>
      </c>
      <c r="P33" t="str">
        <f t="shared" si="0"/>
        <v/>
      </c>
      <c r="Q33" t="str">
        <f t="shared" si="1"/>
        <v/>
      </c>
      <c r="R33" t="str">
        <f t="shared" si="2"/>
        <v/>
      </c>
      <c r="S33" t="str">
        <f t="shared" si="3"/>
        <v/>
      </c>
    </row>
    <row r="34" spans="1:19" x14ac:dyDescent="0.25">
      <c r="A34">
        <v>32</v>
      </c>
      <c r="B34" t="s">
        <v>45</v>
      </c>
      <c r="C34">
        <v>-0.21075721777284601</v>
      </c>
      <c r="D34">
        <v>0.465094275933774</v>
      </c>
      <c r="E34">
        <v>0.65044112574792501</v>
      </c>
      <c r="F34">
        <v>0.12811115317292199</v>
      </c>
      <c r="G34">
        <v>0.32581350423507399</v>
      </c>
      <c r="H34">
        <v>0.69416886081256002</v>
      </c>
      <c r="I34">
        <v>-0.22458286726766999</v>
      </c>
      <c r="J34">
        <v>0.46496808320227201</v>
      </c>
      <c r="K34">
        <v>0.62909072273641697</v>
      </c>
      <c r="L34">
        <v>0.12971885503713099</v>
      </c>
      <c r="M34">
        <v>0.32587305726101101</v>
      </c>
      <c r="N34">
        <v>0.69058182855908701</v>
      </c>
      <c r="P34" t="str">
        <f t="shared" si="0"/>
        <v/>
      </c>
      <c r="Q34" t="str">
        <f t="shared" si="1"/>
        <v/>
      </c>
      <c r="R34" t="str">
        <f t="shared" si="2"/>
        <v/>
      </c>
      <c r="S34" t="str">
        <f t="shared" si="3"/>
        <v/>
      </c>
    </row>
    <row r="35" spans="1:19" x14ac:dyDescent="0.25">
      <c r="A35">
        <v>33</v>
      </c>
      <c r="B35" t="s">
        <v>106</v>
      </c>
      <c r="C35">
        <v>-5.1137812631542904E-3</v>
      </c>
      <c r="D35">
        <v>0.10145512494509699</v>
      </c>
      <c r="E35">
        <v>0.95980015714509903</v>
      </c>
      <c r="F35">
        <v>3.4858306853398101E-2</v>
      </c>
      <c r="G35">
        <v>7.9470669762902596E-2</v>
      </c>
      <c r="H35">
        <v>0.66092886257108197</v>
      </c>
      <c r="I35">
        <v>-6.9447428134888503E-3</v>
      </c>
      <c r="J35">
        <v>0.101360040777741</v>
      </c>
      <c r="K35">
        <v>0.94537521164892502</v>
      </c>
      <c r="L35">
        <v>3.4074370074559997E-2</v>
      </c>
      <c r="M35">
        <v>7.9470060837747103E-2</v>
      </c>
      <c r="N35">
        <v>0.66809068552658801</v>
      </c>
      <c r="P35" t="str">
        <f t="shared" si="0"/>
        <v/>
      </c>
      <c r="Q35" t="str">
        <f t="shared" si="1"/>
        <v/>
      </c>
      <c r="R35" t="str">
        <f t="shared" si="2"/>
        <v/>
      </c>
      <c r="S35" t="str">
        <f t="shared" si="3"/>
        <v/>
      </c>
    </row>
    <row r="36" spans="1:19" x14ac:dyDescent="0.25">
      <c r="A36">
        <v>34</v>
      </c>
      <c r="B36" t="s">
        <v>47</v>
      </c>
      <c r="C36">
        <v>5.9517092643461202E-2</v>
      </c>
      <c r="D36">
        <v>0.25008868162518799</v>
      </c>
      <c r="E36">
        <v>0.81189354161397098</v>
      </c>
      <c r="F36">
        <v>0.330373274498174</v>
      </c>
      <c r="G36">
        <v>0.25535309185178501</v>
      </c>
      <c r="H36">
        <v>0.19573797075409299</v>
      </c>
      <c r="I36">
        <v>6.0541708313486702E-2</v>
      </c>
      <c r="J36">
        <v>0.25015540906880201</v>
      </c>
      <c r="K36">
        <v>0.80876746556096002</v>
      </c>
      <c r="L36">
        <v>0.29444549413964299</v>
      </c>
      <c r="M36">
        <v>0.255330918366029</v>
      </c>
      <c r="N36">
        <v>0.24883171220441899</v>
      </c>
      <c r="P36" t="str">
        <f t="shared" si="0"/>
        <v/>
      </c>
      <c r="Q36" t="str">
        <f t="shared" si="1"/>
        <v/>
      </c>
      <c r="R36" t="str">
        <f t="shared" si="2"/>
        <v/>
      </c>
      <c r="S36" t="str">
        <f t="shared" si="3"/>
        <v/>
      </c>
    </row>
    <row r="37" spans="1:19" x14ac:dyDescent="0.25">
      <c r="A37">
        <v>35</v>
      </c>
      <c r="B37" t="s">
        <v>61</v>
      </c>
      <c r="C37">
        <v>9.5744538454487202E-2</v>
      </c>
      <c r="D37">
        <v>0.209843108837101</v>
      </c>
      <c r="E37">
        <v>0.64819781044773195</v>
      </c>
      <c r="F37">
        <v>0.39668705561978501</v>
      </c>
      <c r="G37">
        <v>0.228945021257177</v>
      </c>
      <c r="H37">
        <v>8.3153651678371701E-2</v>
      </c>
      <c r="I37">
        <v>0.106432152836188</v>
      </c>
      <c r="J37">
        <v>0.209783281810174</v>
      </c>
      <c r="K37">
        <v>0.61191392731696204</v>
      </c>
      <c r="L37">
        <v>0.37727120863651398</v>
      </c>
      <c r="M37">
        <v>0.22911238897285499</v>
      </c>
      <c r="N37">
        <v>9.9627050700002107E-2</v>
      </c>
      <c r="P37" t="str">
        <f t="shared" si="0"/>
        <v/>
      </c>
      <c r="Q37" t="str">
        <f t="shared" si="1"/>
        <v>^</v>
      </c>
      <c r="R37" t="str">
        <f t="shared" si="2"/>
        <v/>
      </c>
      <c r="S37" t="str">
        <f t="shared" si="3"/>
        <v>^</v>
      </c>
    </row>
    <row r="38" spans="1:19" x14ac:dyDescent="0.25">
      <c r="A38">
        <v>36</v>
      </c>
      <c r="B38" t="s">
        <v>62</v>
      </c>
      <c r="C38">
        <v>8.4988387697039106E-2</v>
      </c>
      <c r="D38">
        <v>0.20575316898679399</v>
      </c>
      <c r="E38">
        <v>0.67956271277022195</v>
      </c>
      <c r="F38">
        <v>0.22909254383366601</v>
      </c>
      <c r="G38">
        <v>0.22327653436275099</v>
      </c>
      <c r="H38">
        <v>0.30486874329275798</v>
      </c>
      <c r="I38">
        <v>9.4951959470179106E-2</v>
      </c>
      <c r="J38">
        <v>0.205734331962069</v>
      </c>
      <c r="K38">
        <v>0.64442051842385895</v>
      </c>
      <c r="L38">
        <v>0.20372530145948101</v>
      </c>
      <c r="M38">
        <v>0.22344352340132501</v>
      </c>
      <c r="N38">
        <v>0.361898760115619</v>
      </c>
      <c r="P38" t="str">
        <f t="shared" si="0"/>
        <v/>
      </c>
      <c r="Q38" t="str">
        <f t="shared" si="1"/>
        <v/>
      </c>
      <c r="R38" t="str">
        <f t="shared" si="2"/>
        <v/>
      </c>
      <c r="S38" t="str">
        <f t="shared" si="3"/>
        <v/>
      </c>
    </row>
    <row r="39" spans="1:19" x14ac:dyDescent="0.25">
      <c r="A39">
        <v>37</v>
      </c>
      <c r="B39" t="s">
        <v>58</v>
      </c>
      <c r="C39">
        <v>0.19299643779011599</v>
      </c>
      <c r="D39">
        <v>0.21479961626692101</v>
      </c>
      <c r="E39">
        <v>0.36892156930979803</v>
      </c>
      <c r="F39">
        <v>0.316963645471255</v>
      </c>
      <c r="G39">
        <v>0.235293502762083</v>
      </c>
      <c r="H39">
        <v>0.17794834580893201</v>
      </c>
      <c r="I39">
        <v>0.19923709677786799</v>
      </c>
      <c r="J39">
        <v>0.21473267928281201</v>
      </c>
      <c r="K39">
        <v>0.35349171287581599</v>
      </c>
      <c r="L39">
        <v>0.28904003103555798</v>
      </c>
      <c r="M39">
        <v>0.23537923616749201</v>
      </c>
      <c r="N39">
        <v>0.21945601241923801</v>
      </c>
      <c r="P39" t="str">
        <f t="shared" si="0"/>
        <v/>
      </c>
      <c r="Q39" t="str">
        <f t="shared" si="1"/>
        <v/>
      </c>
      <c r="R39" t="str">
        <f t="shared" si="2"/>
        <v/>
      </c>
      <c r="S39" t="str">
        <f t="shared" si="3"/>
        <v/>
      </c>
    </row>
    <row r="40" spans="1:19" x14ac:dyDescent="0.25">
      <c r="A40">
        <v>38</v>
      </c>
      <c r="B40" t="s">
        <v>54</v>
      </c>
      <c r="C40">
        <v>0.20164407175455701</v>
      </c>
      <c r="D40">
        <v>0.233949161312972</v>
      </c>
      <c r="E40">
        <v>0.38873481065100302</v>
      </c>
      <c r="F40">
        <v>0.27182158430925002</v>
      </c>
      <c r="G40">
        <v>0.289908831752764</v>
      </c>
      <c r="H40">
        <v>0.34844457858688099</v>
      </c>
      <c r="I40">
        <v>0.20594633090341399</v>
      </c>
      <c r="J40">
        <v>0.23391903030083899</v>
      </c>
      <c r="K40">
        <v>0.37863335784249802</v>
      </c>
      <c r="L40">
        <v>0.24539257788112701</v>
      </c>
      <c r="M40">
        <v>0.29028225195824697</v>
      </c>
      <c r="N40">
        <v>0.397910690908994</v>
      </c>
      <c r="P40" t="str">
        <f t="shared" si="0"/>
        <v/>
      </c>
      <c r="Q40" t="str">
        <f t="shared" si="1"/>
        <v/>
      </c>
      <c r="R40" t="str">
        <f t="shared" si="2"/>
        <v/>
      </c>
      <c r="S40" t="str">
        <f t="shared" si="3"/>
        <v/>
      </c>
    </row>
    <row r="41" spans="1:19" x14ac:dyDescent="0.25">
      <c r="A41">
        <v>39</v>
      </c>
      <c r="B41" t="s">
        <v>64</v>
      </c>
      <c r="C41">
        <v>0.56965394899259303</v>
      </c>
      <c r="D41">
        <v>0.36612889358346401</v>
      </c>
      <c r="E41">
        <v>0.119735768667824</v>
      </c>
      <c r="F41">
        <v>0.330034437571539</v>
      </c>
      <c r="G41">
        <v>0.24425790440734299</v>
      </c>
      <c r="H41">
        <v>0.17664034646531099</v>
      </c>
      <c r="I41">
        <v>0.57361891168162604</v>
      </c>
      <c r="J41">
        <v>0.36561485043830899</v>
      </c>
      <c r="K41">
        <v>0.11666756227108301</v>
      </c>
      <c r="L41">
        <v>0.30334346447065602</v>
      </c>
      <c r="M41">
        <v>0.244353258188653</v>
      </c>
      <c r="N41">
        <v>0.21445298772256399</v>
      </c>
      <c r="P41" t="str">
        <f t="shared" si="0"/>
        <v/>
      </c>
      <c r="Q41" t="str">
        <f t="shared" si="1"/>
        <v/>
      </c>
      <c r="R41" t="str">
        <f t="shared" si="2"/>
        <v/>
      </c>
      <c r="S41" t="str">
        <f t="shared" si="3"/>
        <v/>
      </c>
    </row>
    <row r="42" spans="1:19" x14ac:dyDescent="0.25">
      <c r="A42">
        <v>40</v>
      </c>
      <c r="B42" t="s">
        <v>60</v>
      </c>
      <c r="C42">
        <v>0.13727992823731899</v>
      </c>
      <c r="D42">
        <v>0.22083147852752999</v>
      </c>
      <c r="E42">
        <v>0.53417191784564499</v>
      </c>
      <c r="F42">
        <v>0.31912918501736098</v>
      </c>
      <c r="G42">
        <v>0.26067080465057801</v>
      </c>
      <c r="H42">
        <v>0.22085366113893201</v>
      </c>
      <c r="I42">
        <v>0.140405658523552</v>
      </c>
      <c r="J42">
        <v>0.220728064652708</v>
      </c>
      <c r="K42">
        <v>0.52470966111359596</v>
      </c>
      <c r="L42">
        <v>0.29431953512219</v>
      </c>
      <c r="M42">
        <v>0.26078843231929499</v>
      </c>
      <c r="N42">
        <v>0.25907678938617301</v>
      </c>
      <c r="P42" t="str">
        <f t="shared" si="0"/>
        <v/>
      </c>
      <c r="Q42" t="str">
        <f t="shared" si="1"/>
        <v/>
      </c>
      <c r="R42" t="str">
        <f t="shared" si="2"/>
        <v/>
      </c>
      <c r="S42" t="str">
        <f t="shared" si="3"/>
        <v/>
      </c>
    </row>
    <row r="43" spans="1:19" x14ac:dyDescent="0.25">
      <c r="A43">
        <v>41</v>
      </c>
      <c r="B43" t="s">
        <v>56</v>
      </c>
      <c r="C43">
        <v>0.29939459760299503</v>
      </c>
      <c r="D43">
        <v>0.229499059256765</v>
      </c>
      <c r="E43">
        <v>0.19204374823393899</v>
      </c>
      <c r="F43">
        <v>0.13896745038224501</v>
      </c>
      <c r="G43">
        <v>0.32698971544769301</v>
      </c>
      <c r="H43">
        <v>0.67084376124157896</v>
      </c>
      <c r="I43">
        <v>0.30550918767907298</v>
      </c>
      <c r="J43">
        <v>0.22948442924280299</v>
      </c>
      <c r="K43">
        <v>0.18309523861034699</v>
      </c>
      <c r="L43">
        <v>0.105688433113745</v>
      </c>
      <c r="M43">
        <v>0.326920699136725</v>
      </c>
      <c r="N43">
        <v>0.74647970266844299</v>
      </c>
      <c r="P43" t="str">
        <f t="shared" si="0"/>
        <v/>
      </c>
      <c r="Q43" t="str">
        <f t="shared" si="1"/>
        <v/>
      </c>
      <c r="R43" t="str">
        <f t="shared" si="2"/>
        <v/>
      </c>
      <c r="S43" t="str">
        <f t="shared" si="3"/>
        <v/>
      </c>
    </row>
    <row r="44" spans="1:19" x14ac:dyDescent="0.25">
      <c r="A44">
        <v>42</v>
      </c>
      <c r="B44" t="s">
        <v>52</v>
      </c>
      <c r="C44">
        <v>8.7106692466028604E-3</v>
      </c>
      <c r="D44">
        <v>0.26786902515934502</v>
      </c>
      <c r="E44">
        <v>0.97405865122854496</v>
      </c>
      <c r="F44">
        <v>7.9151413232189799E-2</v>
      </c>
      <c r="G44">
        <v>0.35882968319700698</v>
      </c>
      <c r="H44">
        <v>0.82541782216941895</v>
      </c>
      <c r="I44">
        <v>1.76028765719537E-2</v>
      </c>
      <c r="J44">
        <v>0.26780693435244102</v>
      </c>
      <c r="K44">
        <v>0.94759300519150302</v>
      </c>
      <c r="L44">
        <v>3.9503084424070897E-2</v>
      </c>
      <c r="M44">
        <v>0.35909027113008801</v>
      </c>
      <c r="N44">
        <v>0.91240240780007598</v>
      </c>
      <c r="P44" t="str">
        <f t="shared" si="0"/>
        <v/>
      </c>
      <c r="Q44" t="str">
        <f t="shared" si="1"/>
        <v/>
      </c>
      <c r="R44" t="str">
        <f t="shared" si="2"/>
        <v/>
      </c>
      <c r="S44" t="str">
        <f t="shared" si="3"/>
        <v/>
      </c>
    </row>
    <row r="45" spans="1:19" x14ac:dyDescent="0.25">
      <c r="A45">
        <v>43</v>
      </c>
      <c r="B45" t="s">
        <v>67</v>
      </c>
      <c r="C45">
        <v>0.15266504123924499</v>
      </c>
      <c r="D45">
        <v>0.22680106840577699</v>
      </c>
      <c r="E45">
        <v>0.50086897061929003</v>
      </c>
      <c r="F45">
        <v>0.367273297830504</v>
      </c>
      <c r="G45">
        <v>0.22570423418350699</v>
      </c>
      <c r="H45">
        <v>0.103687697032717</v>
      </c>
      <c r="I45">
        <v>0.161699695471828</v>
      </c>
      <c r="J45">
        <v>0.22676375205667401</v>
      </c>
      <c r="K45">
        <v>0.47579898565898998</v>
      </c>
      <c r="L45">
        <v>0.34380804336985799</v>
      </c>
      <c r="M45">
        <v>0.225818355433859</v>
      </c>
      <c r="N45">
        <v>0.12788429198929899</v>
      </c>
      <c r="P45" t="str">
        <f t="shared" si="0"/>
        <v/>
      </c>
      <c r="Q45" t="str">
        <f t="shared" si="1"/>
        <v/>
      </c>
      <c r="R45" t="str">
        <f t="shared" si="2"/>
        <v/>
      </c>
      <c r="S45" t="str">
        <f t="shared" si="3"/>
        <v/>
      </c>
    </row>
    <row r="46" spans="1:19" x14ac:dyDescent="0.25">
      <c r="A46">
        <v>44</v>
      </c>
      <c r="B46" t="s">
        <v>57</v>
      </c>
      <c r="C46">
        <v>-1.35384697480822E-2</v>
      </c>
      <c r="D46">
        <v>0.28482429200752601</v>
      </c>
      <c r="E46">
        <v>0.96208866300789697</v>
      </c>
      <c r="F46">
        <v>0.301879917164667</v>
      </c>
      <c r="G46">
        <v>0.25723705276942399</v>
      </c>
      <c r="H46">
        <v>0.240576293894744</v>
      </c>
      <c r="I46">
        <v>2.23449407987199E-2</v>
      </c>
      <c r="J46">
        <v>0.28426682252889501</v>
      </c>
      <c r="K46">
        <v>0.937346398495007</v>
      </c>
      <c r="L46">
        <v>0.28007656480276499</v>
      </c>
      <c r="M46">
        <v>0.25729983597946798</v>
      </c>
      <c r="N46">
        <v>0.27636467366476802</v>
      </c>
      <c r="P46" t="str">
        <f t="shared" si="0"/>
        <v/>
      </c>
      <c r="Q46" t="str">
        <f t="shared" si="1"/>
        <v/>
      </c>
      <c r="R46" t="str">
        <f t="shared" si="2"/>
        <v/>
      </c>
      <c r="S46" t="str">
        <f t="shared" si="3"/>
        <v/>
      </c>
    </row>
    <row r="47" spans="1:19" x14ac:dyDescent="0.25">
      <c r="A47">
        <v>45</v>
      </c>
      <c r="B47" t="s">
        <v>59</v>
      </c>
      <c r="C47">
        <v>0.166019225911966</v>
      </c>
      <c r="D47">
        <v>0.22616662707242099</v>
      </c>
      <c r="E47">
        <v>0.46291391792692599</v>
      </c>
      <c r="F47">
        <v>0.34793520239030901</v>
      </c>
      <c r="G47">
        <v>0.23301433721571499</v>
      </c>
      <c r="H47">
        <v>0.13538687027951901</v>
      </c>
      <c r="I47">
        <v>0.167680458337332</v>
      </c>
      <c r="J47">
        <v>0.22609905975445499</v>
      </c>
      <c r="K47">
        <v>0.45831526067859502</v>
      </c>
      <c r="L47">
        <v>0.31927580515523102</v>
      </c>
      <c r="M47">
        <v>0.23305377046232401</v>
      </c>
      <c r="N47">
        <v>0.17069743031953799</v>
      </c>
      <c r="P47" t="str">
        <f t="shared" si="0"/>
        <v/>
      </c>
      <c r="Q47" t="str">
        <f t="shared" si="1"/>
        <v/>
      </c>
      <c r="R47" t="str">
        <f t="shared" si="2"/>
        <v/>
      </c>
      <c r="S47" t="str">
        <f t="shared" si="3"/>
        <v/>
      </c>
    </row>
    <row r="48" spans="1:19" x14ac:dyDescent="0.25">
      <c r="A48">
        <v>46</v>
      </c>
      <c r="B48" t="s">
        <v>53</v>
      </c>
      <c r="C48">
        <v>6.5138306353289793E-2</v>
      </c>
      <c r="D48">
        <v>0.32028848789678299</v>
      </c>
      <c r="E48">
        <v>0.83884282893533901</v>
      </c>
      <c r="F48">
        <v>0.193898745422769</v>
      </c>
      <c r="G48">
        <v>0.42387007222031098</v>
      </c>
      <c r="H48">
        <v>0.647348682548474</v>
      </c>
      <c r="I48">
        <v>7.9972434052443697E-2</v>
      </c>
      <c r="J48">
        <v>0.32009742284513998</v>
      </c>
      <c r="K48">
        <v>0.802712790800159</v>
      </c>
      <c r="L48">
        <v>0.13989841663716401</v>
      </c>
      <c r="M48">
        <v>0.42438307448797302</v>
      </c>
      <c r="N48">
        <v>0.74166348318271302</v>
      </c>
      <c r="P48" t="str">
        <f t="shared" si="0"/>
        <v/>
      </c>
      <c r="Q48" t="str">
        <f t="shared" si="1"/>
        <v/>
      </c>
      <c r="R48" t="str">
        <f t="shared" si="2"/>
        <v/>
      </c>
      <c r="S48" t="str">
        <f t="shared" si="3"/>
        <v/>
      </c>
    </row>
    <row r="49" spans="1:19" x14ac:dyDescent="0.25">
      <c r="A49">
        <v>47</v>
      </c>
      <c r="B49" t="s">
        <v>66</v>
      </c>
      <c r="C49">
        <v>-2.1907320959674799E-2</v>
      </c>
      <c r="D49">
        <v>0.23080389034121601</v>
      </c>
      <c r="E49">
        <v>0.92438038141505996</v>
      </c>
      <c r="F49">
        <v>0.45745986754543799</v>
      </c>
      <c r="G49">
        <v>0.23349337452879201</v>
      </c>
      <c r="H49">
        <v>5.0089545540025197E-2</v>
      </c>
      <c r="I49">
        <v>-1.0322566483602399E-2</v>
      </c>
      <c r="J49">
        <v>0.23077788400480201</v>
      </c>
      <c r="K49">
        <v>0.96432296410693297</v>
      </c>
      <c r="L49">
        <v>0.42910961551325599</v>
      </c>
      <c r="M49">
        <v>0.23355621902630999</v>
      </c>
      <c r="N49">
        <v>6.6167657702047702E-2</v>
      </c>
      <c r="P49" t="str">
        <f t="shared" si="0"/>
        <v/>
      </c>
      <c r="Q49" t="str">
        <f t="shared" si="1"/>
        <v>^</v>
      </c>
      <c r="R49" t="str">
        <f t="shared" si="2"/>
        <v/>
      </c>
      <c r="S49" t="str">
        <f t="shared" si="3"/>
        <v>^</v>
      </c>
    </row>
    <row r="50" spans="1:19" x14ac:dyDescent="0.25">
      <c r="A50">
        <v>48</v>
      </c>
      <c r="B50" t="s">
        <v>48</v>
      </c>
      <c r="C50">
        <v>0.50703262146844597</v>
      </c>
      <c r="D50">
        <v>0.27573953154893099</v>
      </c>
      <c r="E50">
        <v>6.5943129718399898E-2</v>
      </c>
      <c r="F50">
        <v>9.8931924373742902E-2</v>
      </c>
      <c r="G50">
        <v>0.30508949917464001</v>
      </c>
      <c r="H50">
        <v>0.74573225928354103</v>
      </c>
      <c r="I50">
        <v>0.51501902694490498</v>
      </c>
      <c r="J50">
        <v>0.27555662803513598</v>
      </c>
      <c r="K50">
        <v>6.162095178061E-2</v>
      </c>
      <c r="L50">
        <v>7.8871335893176395E-2</v>
      </c>
      <c r="M50">
        <v>0.30496404839977198</v>
      </c>
      <c r="N50">
        <v>0.79592456967938796</v>
      </c>
      <c r="P50" t="str">
        <f t="shared" si="0"/>
        <v>^</v>
      </c>
      <c r="Q50" t="str">
        <f t="shared" si="1"/>
        <v/>
      </c>
      <c r="R50" t="str">
        <f t="shared" si="2"/>
        <v>^</v>
      </c>
      <c r="S50" t="str">
        <f t="shared" si="3"/>
        <v/>
      </c>
    </row>
    <row r="51" spans="1:19" x14ac:dyDescent="0.25">
      <c r="A51">
        <v>49</v>
      </c>
      <c r="B51" t="s">
        <v>55</v>
      </c>
      <c r="C51">
        <v>-0.112484777601756</v>
      </c>
      <c r="D51">
        <v>0.25930384697076903</v>
      </c>
      <c r="E51">
        <v>0.664437129888095</v>
      </c>
      <c r="F51">
        <v>0.25356467649315301</v>
      </c>
      <c r="G51">
        <v>0.276994854435339</v>
      </c>
      <c r="H51">
        <v>0.35997488313321402</v>
      </c>
      <c r="I51">
        <v>-0.101830768861496</v>
      </c>
      <c r="J51">
        <v>0.25912150368278303</v>
      </c>
      <c r="K51">
        <v>0.69433083176513</v>
      </c>
      <c r="L51">
        <v>0.212614872102495</v>
      </c>
      <c r="M51">
        <v>0.27698424689665802</v>
      </c>
      <c r="N51">
        <v>0.44272107726196502</v>
      </c>
      <c r="P51" t="str">
        <f t="shared" si="0"/>
        <v/>
      </c>
      <c r="Q51" t="str">
        <f t="shared" si="1"/>
        <v/>
      </c>
      <c r="R51" t="str">
        <f t="shared" si="2"/>
        <v/>
      </c>
      <c r="S51" t="str">
        <f t="shared" si="3"/>
        <v/>
      </c>
    </row>
    <row r="52" spans="1:19" x14ac:dyDescent="0.25">
      <c r="A52">
        <v>50</v>
      </c>
      <c r="B52" t="s">
        <v>50</v>
      </c>
      <c r="C52">
        <v>-0.13439148348174701</v>
      </c>
      <c r="D52">
        <v>0.53510348796315499</v>
      </c>
      <c r="E52">
        <v>0.80169778965844496</v>
      </c>
      <c r="F52">
        <v>-3.14212703111075E-3</v>
      </c>
      <c r="G52">
        <v>0.28888470054489102</v>
      </c>
      <c r="H52">
        <v>0.99132177920797204</v>
      </c>
      <c r="I52">
        <v>-0.10838376715924899</v>
      </c>
      <c r="J52">
        <v>0.53425558225675096</v>
      </c>
      <c r="K52">
        <v>0.839237612928591</v>
      </c>
      <c r="L52">
        <v>-3.2260471940920098E-2</v>
      </c>
      <c r="M52">
        <v>0.28901786391041201</v>
      </c>
      <c r="N52">
        <v>0.91112389592065401</v>
      </c>
      <c r="P52" t="str">
        <f t="shared" si="0"/>
        <v/>
      </c>
      <c r="Q52" t="str">
        <f t="shared" si="1"/>
        <v/>
      </c>
      <c r="R52" t="str">
        <f t="shared" si="2"/>
        <v/>
      </c>
      <c r="S52" t="str">
        <f t="shared" si="3"/>
        <v/>
      </c>
    </row>
    <row r="53" spans="1:19" x14ac:dyDescent="0.25">
      <c r="A53">
        <v>51</v>
      </c>
      <c r="B53" t="s">
        <v>65</v>
      </c>
      <c r="C53">
        <v>0.16597251721374301</v>
      </c>
      <c r="D53">
        <v>0.366464513027209</v>
      </c>
      <c r="E53">
        <v>0.65061929827440401</v>
      </c>
      <c r="F53">
        <v>0.44398212097767298</v>
      </c>
      <c r="G53">
        <v>0.240356067044802</v>
      </c>
      <c r="H53">
        <v>6.4720333027837307E-2</v>
      </c>
      <c r="I53">
        <v>0.17056118584450899</v>
      </c>
      <c r="J53">
        <v>0.36656303976792598</v>
      </c>
      <c r="K53">
        <v>0.64171780007670698</v>
      </c>
      <c r="L53">
        <v>0.41756179278713901</v>
      </c>
      <c r="M53">
        <v>0.24047723368586699</v>
      </c>
      <c r="N53">
        <v>8.2495245320407501E-2</v>
      </c>
      <c r="P53" t="str">
        <f t="shared" si="0"/>
        <v/>
      </c>
      <c r="Q53" t="str">
        <f t="shared" si="1"/>
        <v>^</v>
      </c>
      <c r="R53" t="str">
        <f t="shared" si="2"/>
        <v/>
      </c>
      <c r="S53" t="str">
        <f t="shared" si="3"/>
        <v>^</v>
      </c>
    </row>
    <row r="54" spans="1:19" x14ac:dyDescent="0.25">
      <c r="A54">
        <v>52</v>
      </c>
      <c r="B54" t="s">
        <v>51</v>
      </c>
      <c r="C54">
        <v>-0.42498106530219398</v>
      </c>
      <c r="D54">
        <v>0.395053885522682</v>
      </c>
      <c r="E54">
        <v>0.2820369866861</v>
      </c>
      <c r="F54">
        <v>0.11990387986961699</v>
      </c>
      <c r="G54">
        <v>0.43054174127619599</v>
      </c>
      <c r="H54">
        <v>0.78063212169652696</v>
      </c>
      <c r="I54">
        <v>-0.42329046330553499</v>
      </c>
      <c r="J54">
        <v>0.39492707037279201</v>
      </c>
      <c r="K54">
        <v>0.28380119444867502</v>
      </c>
      <c r="L54">
        <v>6.2222372690848501E-2</v>
      </c>
      <c r="M54">
        <v>0.43119245546961799</v>
      </c>
      <c r="N54">
        <v>0.88526119518228497</v>
      </c>
      <c r="P54" t="str">
        <f t="shared" si="0"/>
        <v/>
      </c>
      <c r="Q54" t="str">
        <f t="shared" si="1"/>
        <v/>
      </c>
      <c r="R54" t="str">
        <f t="shared" si="2"/>
        <v/>
      </c>
      <c r="S54" t="str">
        <f t="shared" si="3"/>
        <v/>
      </c>
    </row>
    <row r="55" spans="1:19" x14ac:dyDescent="0.25">
      <c r="A55">
        <v>53</v>
      </c>
      <c r="B55" t="s">
        <v>49</v>
      </c>
      <c r="C55">
        <v>-0.29405919981286099</v>
      </c>
      <c r="D55">
        <v>0.34611026034533998</v>
      </c>
      <c r="E55">
        <v>0.395541208790889</v>
      </c>
      <c r="F55">
        <v>0.368677026342703</v>
      </c>
      <c r="G55">
        <v>0.292518111998602</v>
      </c>
      <c r="H55">
        <v>0.207540881996432</v>
      </c>
      <c r="I55">
        <v>-0.274986308265737</v>
      </c>
      <c r="J55">
        <v>0.345867376380461</v>
      </c>
      <c r="K55">
        <v>0.42657693278591202</v>
      </c>
      <c r="L55">
        <v>0.33779324295111901</v>
      </c>
      <c r="M55">
        <v>0.29265395712611098</v>
      </c>
      <c r="N55">
        <v>0.248401312150627</v>
      </c>
      <c r="P55" t="str">
        <f t="shared" si="0"/>
        <v/>
      </c>
      <c r="Q55" t="str">
        <f t="shared" si="1"/>
        <v/>
      </c>
      <c r="R55" t="str">
        <f t="shared" si="2"/>
        <v/>
      </c>
      <c r="S55" t="str">
        <f t="shared" si="3"/>
        <v/>
      </c>
    </row>
    <row r="56" spans="1:19" x14ac:dyDescent="0.25">
      <c r="A56">
        <v>54</v>
      </c>
      <c r="B56" t="s">
        <v>63</v>
      </c>
      <c r="C56">
        <v>0.36920825804051399</v>
      </c>
      <c r="D56">
        <v>0.44288440839244803</v>
      </c>
      <c r="E56">
        <v>0.40448120552729699</v>
      </c>
      <c r="F56">
        <v>0.46982506122520301</v>
      </c>
      <c r="G56">
        <v>0.37841357045885399</v>
      </c>
      <c r="H56">
        <v>0.214397085782352</v>
      </c>
      <c r="I56">
        <v>0.37304399619902501</v>
      </c>
      <c r="J56">
        <v>0.44203317211543502</v>
      </c>
      <c r="K56">
        <v>0.3987098614347</v>
      </c>
      <c r="L56">
        <v>0.45882595922249703</v>
      </c>
      <c r="M56">
        <v>0.37777365777175298</v>
      </c>
      <c r="N56">
        <v>0.22453679581875299</v>
      </c>
      <c r="P56" t="str">
        <f t="shared" si="0"/>
        <v/>
      </c>
      <c r="Q56" t="str">
        <f t="shared" si="1"/>
        <v/>
      </c>
      <c r="R56" t="str">
        <f t="shared" si="2"/>
        <v/>
      </c>
      <c r="S56" t="str">
        <f t="shared" si="3"/>
        <v/>
      </c>
    </row>
    <row r="57" spans="1:19" x14ac:dyDescent="0.25">
      <c r="A57">
        <v>55</v>
      </c>
      <c r="B57" t="s">
        <v>75</v>
      </c>
      <c r="C57">
        <v>-5.1455463000038601E-2</v>
      </c>
      <c r="D57">
        <v>0.40344239999967302</v>
      </c>
      <c r="E57">
        <v>0.89851219370444702</v>
      </c>
      <c r="F57">
        <v>-0.93337313797300003</v>
      </c>
      <c r="G57">
        <v>0.30312708651749098</v>
      </c>
      <c r="H57">
        <v>2.0759358139161902E-3</v>
      </c>
      <c r="I57">
        <v>-5.9282942521584302E-2</v>
      </c>
      <c r="J57">
        <v>0.40313517029835</v>
      </c>
      <c r="K57">
        <v>0.88308880412068103</v>
      </c>
      <c r="L57">
        <v>-0.89251044668734503</v>
      </c>
      <c r="M57">
        <v>0.30316345989407001</v>
      </c>
      <c r="N57">
        <v>3.2400959689713499E-3</v>
      </c>
      <c r="P57" t="str">
        <f t="shared" si="0"/>
        <v/>
      </c>
      <c r="Q57" t="str">
        <f t="shared" si="1"/>
        <v>**</v>
      </c>
      <c r="R57" t="str">
        <f t="shared" si="2"/>
        <v/>
      </c>
      <c r="S57" t="str">
        <f t="shared" si="3"/>
        <v>**</v>
      </c>
    </row>
    <row r="58" spans="1:19" x14ac:dyDescent="0.25">
      <c r="A58">
        <v>56</v>
      </c>
      <c r="B58" t="s">
        <v>74</v>
      </c>
      <c r="C58">
        <v>-0.36110391796508501</v>
      </c>
      <c r="D58">
        <v>0.38451299562767899</v>
      </c>
      <c r="E58">
        <v>0.34766903869781601</v>
      </c>
      <c r="F58">
        <v>-0.64785648173577803</v>
      </c>
      <c r="G58">
        <v>0.28582854640199801</v>
      </c>
      <c r="H58">
        <v>2.34152072246917E-2</v>
      </c>
      <c r="I58">
        <v>-0.36715377520231302</v>
      </c>
      <c r="J58">
        <v>0.38422839484419202</v>
      </c>
      <c r="K58">
        <v>0.33929393360758497</v>
      </c>
      <c r="L58">
        <v>-0.61435545442798001</v>
      </c>
      <c r="M58">
        <v>0.285904985623057</v>
      </c>
      <c r="N58">
        <v>3.1649474841283602E-2</v>
      </c>
      <c r="P58" t="str">
        <f t="shared" si="0"/>
        <v/>
      </c>
      <c r="Q58" t="str">
        <f t="shared" si="1"/>
        <v>*</v>
      </c>
      <c r="R58" t="str">
        <f t="shared" si="2"/>
        <v/>
      </c>
      <c r="S58" t="str">
        <f t="shared" si="3"/>
        <v>*</v>
      </c>
    </row>
    <row r="59" spans="1:19" x14ac:dyDescent="0.25">
      <c r="A59">
        <v>57</v>
      </c>
      <c r="B59" t="s">
        <v>84</v>
      </c>
      <c r="C59">
        <v>-0.17227457451933201</v>
      </c>
      <c r="D59">
        <v>0.42370845532179902</v>
      </c>
      <c r="E59">
        <v>0.68431095711216405</v>
      </c>
      <c r="F59">
        <v>-0.70122726596612295</v>
      </c>
      <c r="G59">
        <v>0.29652745581739798</v>
      </c>
      <c r="H59">
        <v>1.80399515609923E-2</v>
      </c>
      <c r="I59">
        <v>-0.19681370474474499</v>
      </c>
      <c r="J59">
        <v>0.42336193393800797</v>
      </c>
      <c r="K59">
        <v>0.64201534873090405</v>
      </c>
      <c r="L59">
        <v>-0.664547761970257</v>
      </c>
      <c r="M59">
        <v>0.29666585473242302</v>
      </c>
      <c r="N59">
        <v>2.5087367615518101E-2</v>
      </c>
      <c r="P59" t="str">
        <f t="shared" si="0"/>
        <v/>
      </c>
      <c r="Q59" t="str">
        <f t="shared" si="1"/>
        <v>*</v>
      </c>
      <c r="R59" t="str">
        <f t="shared" si="2"/>
        <v/>
      </c>
      <c r="S59" t="str">
        <f t="shared" si="3"/>
        <v>*</v>
      </c>
    </row>
    <row r="60" spans="1:19" x14ac:dyDescent="0.25">
      <c r="A60">
        <v>58</v>
      </c>
      <c r="B60" t="s">
        <v>72</v>
      </c>
      <c r="C60">
        <v>2.1491056700763199E-2</v>
      </c>
      <c r="D60">
        <v>0.38132400904719299</v>
      </c>
      <c r="E60">
        <v>0.95505578302019101</v>
      </c>
      <c r="F60">
        <v>-0.68998957904566005</v>
      </c>
      <c r="G60">
        <v>0.28359377534003</v>
      </c>
      <c r="H60">
        <v>1.4973437077188999E-2</v>
      </c>
      <c r="I60">
        <v>1.8015422768358502E-2</v>
      </c>
      <c r="J60">
        <v>0.38099199853321197</v>
      </c>
      <c r="K60">
        <v>0.96228563088182595</v>
      </c>
      <c r="L60">
        <v>-0.65446827449945</v>
      </c>
      <c r="M60">
        <v>0.283666804873968</v>
      </c>
      <c r="N60">
        <v>2.1045200967303598E-2</v>
      </c>
      <c r="P60" t="str">
        <f t="shared" si="0"/>
        <v/>
      </c>
      <c r="Q60" t="str">
        <f t="shared" si="1"/>
        <v>*</v>
      </c>
      <c r="R60" t="str">
        <f t="shared" si="2"/>
        <v/>
      </c>
      <c r="S60" t="str">
        <f t="shared" si="3"/>
        <v>*</v>
      </c>
    </row>
    <row r="61" spans="1:19" x14ac:dyDescent="0.25">
      <c r="A61">
        <v>59</v>
      </c>
      <c r="B61" t="s">
        <v>79</v>
      </c>
      <c r="C61">
        <v>-4.6932986263243603E-2</v>
      </c>
      <c r="D61">
        <v>0.38147587893650498</v>
      </c>
      <c r="E61">
        <v>0.90208332343062103</v>
      </c>
      <c r="F61">
        <v>-0.80679892700473099</v>
      </c>
      <c r="G61">
        <v>0.278938150208005</v>
      </c>
      <c r="H61">
        <v>3.8231862498671102E-3</v>
      </c>
      <c r="I61">
        <v>-5.5857882912302599E-2</v>
      </c>
      <c r="J61">
        <v>0.38111225920251002</v>
      </c>
      <c r="K61">
        <v>0.88347504022634105</v>
      </c>
      <c r="L61">
        <v>-0.77495372498077497</v>
      </c>
      <c r="M61">
        <v>0.27908601958009699</v>
      </c>
      <c r="N61">
        <v>5.4904411820192499E-3</v>
      </c>
      <c r="P61" t="str">
        <f t="shared" si="0"/>
        <v/>
      </c>
      <c r="Q61" t="str">
        <f t="shared" si="1"/>
        <v>**</v>
      </c>
      <c r="R61" t="str">
        <f t="shared" si="2"/>
        <v/>
      </c>
      <c r="S61" t="str">
        <f t="shared" si="3"/>
        <v>**</v>
      </c>
    </row>
    <row r="62" spans="1:19" x14ac:dyDescent="0.25">
      <c r="A62">
        <v>60</v>
      </c>
      <c r="B62" t="s">
        <v>78</v>
      </c>
      <c r="C62">
        <v>-3.4146780843696801E-2</v>
      </c>
      <c r="D62">
        <v>0.37956315547518998</v>
      </c>
      <c r="E62">
        <v>0.92831632273912001</v>
      </c>
      <c r="F62">
        <v>-0.74410095914118302</v>
      </c>
      <c r="G62">
        <v>0.27733092038155399</v>
      </c>
      <c r="H62">
        <v>7.2947606291798896E-3</v>
      </c>
      <c r="I62">
        <v>-4.0138084992052903E-2</v>
      </c>
      <c r="J62">
        <v>0.37928459815564503</v>
      </c>
      <c r="K62">
        <v>0.91572058937334699</v>
      </c>
      <c r="L62">
        <v>-0.70643094951612895</v>
      </c>
      <c r="M62">
        <v>0.277429170942325</v>
      </c>
      <c r="N62">
        <v>1.08856905446983E-2</v>
      </c>
      <c r="P62" t="str">
        <f t="shared" si="0"/>
        <v/>
      </c>
      <c r="Q62" t="str">
        <f t="shared" si="1"/>
        <v>**</v>
      </c>
      <c r="R62" t="str">
        <f t="shared" si="2"/>
        <v/>
      </c>
      <c r="S62" t="str">
        <f t="shared" si="3"/>
        <v>*</v>
      </c>
    </row>
    <row r="63" spans="1:19" x14ac:dyDescent="0.25">
      <c r="A63">
        <v>61</v>
      </c>
      <c r="B63" t="s">
        <v>71</v>
      </c>
      <c r="C63">
        <v>-6.3003283956975506E-2</v>
      </c>
      <c r="D63">
        <v>0.39189921389948601</v>
      </c>
      <c r="E63">
        <v>0.87227928274674005</v>
      </c>
      <c r="F63">
        <v>-0.53501460093233799</v>
      </c>
      <c r="G63">
        <v>0.30384182890831002</v>
      </c>
      <c r="H63">
        <v>7.8266738512203698E-2</v>
      </c>
      <c r="I63">
        <v>-6.3490517542874894E-2</v>
      </c>
      <c r="J63">
        <v>0.39166575297415201</v>
      </c>
      <c r="K63">
        <v>0.87122409238568999</v>
      </c>
      <c r="L63">
        <v>-0.494059586311347</v>
      </c>
      <c r="M63">
        <v>0.30403332450815101</v>
      </c>
      <c r="N63">
        <v>0.10415875057021701</v>
      </c>
      <c r="P63" t="str">
        <f t="shared" si="0"/>
        <v/>
      </c>
      <c r="Q63" t="str">
        <f t="shared" si="1"/>
        <v>^</v>
      </c>
      <c r="R63" t="str">
        <f t="shared" si="2"/>
        <v/>
      </c>
      <c r="S63" t="str">
        <f t="shared" si="3"/>
        <v/>
      </c>
    </row>
    <row r="64" spans="1:19" x14ac:dyDescent="0.25">
      <c r="A64">
        <v>62</v>
      </c>
      <c r="B64" t="s">
        <v>68</v>
      </c>
      <c r="C64">
        <v>0.105898722844432</v>
      </c>
      <c r="D64">
        <v>0.420928465943189</v>
      </c>
      <c r="E64">
        <v>0.80136289212578704</v>
      </c>
      <c r="F64">
        <v>-0.81747492090811902</v>
      </c>
      <c r="G64">
        <v>0.342319352049132</v>
      </c>
      <c r="H64">
        <v>1.6938145953255698E-2</v>
      </c>
      <c r="I64">
        <v>9.6810002451461305E-2</v>
      </c>
      <c r="J64">
        <v>0.42045571207260302</v>
      </c>
      <c r="K64">
        <v>0.81789737287653097</v>
      </c>
      <c r="L64">
        <v>-0.777621220323511</v>
      </c>
      <c r="M64">
        <v>0.34237211509927601</v>
      </c>
      <c r="N64">
        <v>2.3130336613211799E-2</v>
      </c>
      <c r="P64" t="str">
        <f t="shared" si="0"/>
        <v/>
      </c>
      <c r="Q64" t="str">
        <f t="shared" si="1"/>
        <v>*</v>
      </c>
      <c r="R64" t="str">
        <f t="shared" si="2"/>
        <v/>
      </c>
      <c r="S64" t="str">
        <f t="shared" si="3"/>
        <v>*</v>
      </c>
    </row>
    <row r="65" spans="1:19" x14ac:dyDescent="0.25">
      <c r="A65">
        <v>63</v>
      </c>
      <c r="B65" t="s">
        <v>80</v>
      </c>
      <c r="C65">
        <v>-3.5883742316572903E-2</v>
      </c>
      <c r="D65">
        <v>0.39329321834203801</v>
      </c>
      <c r="E65">
        <v>0.92730256064966698</v>
      </c>
      <c r="F65">
        <v>-0.64121644565535896</v>
      </c>
      <c r="G65">
        <v>0.36091753033686502</v>
      </c>
      <c r="H65">
        <v>7.5629349039348703E-2</v>
      </c>
      <c r="I65">
        <v>-3.7259348434041301E-2</v>
      </c>
      <c r="J65">
        <v>0.39291914521325799</v>
      </c>
      <c r="K65">
        <v>0.92445223120186804</v>
      </c>
      <c r="L65">
        <v>-0.602671727123548</v>
      </c>
      <c r="M65">
        <v>0.36106992945216498</v>
      </c>
      <c r="N65">
        <v>9.5092126179921105E-2</v>
      </c>
      <c r="P65" t="str">
        <f t="shared" si="0"/>
        <v/>
      </c>
      <c r="Q65" t="str">
        <f t="shared" si="1"/>
        <v>^</v>
      </c>
      <c r="R65" t="str">
        <f t="shared" si="2"/>
        <v/>
      </c>
      <c r="S65" t="str">
        <f t="shared" si="3"/>
        <v>^</v>
      </c>
    </row>
    <row r="66" spans="1:19" x14ac:dyDescent="0.25">
      <c r="A66">
        <v>64</v>
      </c>
      <c r="B66" t="s">
        <v>76</v>
      </c>
      <c r="C66">
        <v>-6.1960735841710399E-2</v>
      </c>
      <c r="D66">
        <v>0.38679213063443602</v>
      </c>
      <c r="E66">
        <v>0.87273037921924601</v>
      </c>
      <c r="F66">
        <v>-0.84943312164093498</v>
      </c>
      <c r="G66">
        <v>0.31957511766434998</v>
      </c>
      <c r="H66">
        <v>7.8604098451526792E-3</v>
      </c>
      <c r="I66">
        <v>-6.7360504633743795E-2</v>
      </c>
      <c r="J66">
        <v>0.386492222262239</v>
      </c>
      <c r="K66">
        <v>0.86164004817515205</v>
      </c>
      <c r="L66">
        <v>-0.80139148875532695</v>
      </c>
      <c r="M66">
        <v>0.31946934457752901</v>
      </c>
      <c r="N66">
        <v>1.21242134507339E-2</v>
      </c>
      <c r="P66" t="str">
        <f t="shared" si="0"/>
        <v/>
      </c>
      <c r="Q66" t="str">
        <f t="shared" si="1"/>
        <v>**</v>
      </c>
      <c r="R66" t="str">
        <f t="shared" si="2"/>
        <v/>
      </c>
      <c r="S66" t="str">
        <f t="shared" si="3"/>
        <v>*</v>
      </c>
    </row>
    <row r="67" spans="1:19" x14ac:dyDescent="0.25">
      <c r="A67">
        <v>65</v>
      </c>
      <c r="B67" t="s">
        <v>82</v>
      </c>
      <c r="C67">
        <v>-0.18521850985034699</v>
      </c>
      <c r="D67">
        <v>0.40524001782598201</v>
      </c>
      <c r="E67">
        <v>0.64762879384664596</v>
      </c>
      <c r="F67">
        <v>-0.75821206104546301</v>
      </c>
      <c r="G67">
        <v>0.29122733807666001</v>
      </c>
      <c r="H67">
        <v>9.2275708856059992E-3</v>
      </c>
      <c r="I67">
        <v>-0.188079165056736</v>
      </c>
      <c r="J67">
        <v>0.40477764947299</v>
      </c>
      <c r="K67">
        <v>0.64218348198942199</v>
      </c>
      <c r="L67">
        <v>-0.72607547884631596</v>
      </c>
      <c r="M67">
        <v>0.29135384655372898</v>
      </c>
      <c r="N67">
        <v>1.26999411468578E-2</v>
      </c>
      <c r="P67" t="str">
        <f t="shared" si="0"/>
        <v/>
      </c>
      <c r="Q67" t="str">
        <f t="shared" si="1"/>
        <v>**</v>
      </c>
      <c r="R67" t="str">
        <f t="shared" si="2"/>
        <v/>
      </c>
      <c r="S67" t="str">
        <f t="shared" si="3"/>
        <v>*</v>
      </c>
    </row>
    <row r="68" spans="1:19" x14ac:dyDescent="0.25">
      <c r="A68">
        <v>66</v>
      </c>
      <c r="B68" t="s">
        <v>81</v>
      </c>
      <c r="C68">
        <v>-7.4944164834982202E-2</v>
      </c>
      <c r="D68">
        <v>0.39005366950882098</v>
      </c>
      <c r="E68">
        <v>0.84763404367611395</v>
      </c>
      <c r="F68">
        <v>-0.86963952745838502</v>
      </c>
      <c r="G68">
        <v>0.292378822499891</v>
      </c>
      <c r="H68">
        <v>2.93601533304866E-3</v>
      </c>
      <c r="I68">
        <v>-7.7830623192305604E-2</v>
      </c>
      <c r="J68">
        <v>0.38970572150725502</v>
      </c>
      <c r="K68">
        <v>0.84170238796219699</v>
      </c>
      <c r="L68">
        <v>-0.83950541054118299</v>
      </c>
      <c r="M68">
        <v>0.29251990165432401</v>
      </c>
      <c r="N68">
        <v>4.1059033488811698E-3</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70</v>
      </c>
      <c r="C69">
        <v>-0.26754525803013102</v>
      </c>
      <c r="D69">
        <v>0.44115838033638899</v>
      </c>
      <c r="E69">
        <v>0.54420881461333903</v>
      </c>
      <c r="F69">
        <v>-0.64806877057105206</v>
      </c>
      <c r="G69">
        <v>0.29337910675141499</v>
      </c>
      <c r="H69">
        <v>2.71759866779149E-2</v>
      </c>
      <c r="I69">
        <v>-0.26635737664225101</v>
      </c>
      <c r="J69">
        <v>0.44061874853854299</v>
      </c>
      <c r="K69">
        <v>0.54550622629324397</v>
      </c>
      <c r="L69">
        <v>-0.616389435480446</v>
      </c>
      <c r="M69">
        <v>0.29348192868159401</v>
      </c>
      <c r="N69">
        <v>3.5705652377181901E-2</v>
      </c>
      <c r="P69" t="str">
        <f t="shared" si="4"/>
        <v/>
      </c>
      <c r="Q69" t="str">
        <f t="shared" si="5"/>
        <v>*</v>
      </c>
      <c r="R69" t="str">
        <f t="shared" si="6"/>
        <v/>
      </c>
      <c r="S69" t="str">
        <f t="shared" si="7"/>
        <v>*</v>
      </c>
    </row>
    <row r="70" spans="1:19" x14ac:dyDescent="0.25">
      <c r="A70">
        <v>68</v>
      </c>
      <c r="B70" t="s">
        <v>77</v>
      </c>
      <c r="C70">
        <v>-2.57503632335911E-2</v>
      </c>
      <c r="D70">
        <v>0.39263342524516298</v>
      </c>
      <c r="E70">
        <v>0.94770924547151403</v>
      </c>
      <c r="F70">
        <v>-0.76770610718241905</v>
      </c>
      <c r="G70">
        <v>0.28363228011734598</v>
      </c>
      <c r="H70">
        <v>6.7956635530914697E-3</v>
      </c>
      <c r="I70">
        <v>-2.94256860949644E-2</v>
      </c>
      <c r="J70">
        <v>0.39236459688648301</v>
      </c>
      <c r="K70">
        <v>0.94021807537732105</v>
      </c>
      <c r="L70">
        <v>-0.73785249933381303</v>
      </c>
      <c r="M70">
        <v>0.28380807594762703</v>
      </c>
      <c r="N70">
        <v>9.3270192906875805E-3</v>
      </c>
      <c r="P70" t="str">
        <f t="shared" si="4"/>
        <v/>
      </c>
      <c r="Q70" t="str">
        <f t="shared" si="5"/>
        <v>**</v>
      </c>
      <c r="R70" t="str">
        <f t="shared" si="6"/>
        <v/>
      </c>
      <c r="S70" t="str">
        <f t="shared" si="7"/>
        <v>**</v>
      </c>
    </row>
    <row r="71" spans="1:19" x14ac:dyDescent="0.25">
      <c r="A71">
        <v>69</v>
      </c>
      <c r="B71" t="s">
        <v>69</v>
      </c>
      <c r="C71">
        <v>-0.77344895965665605</v>
      </c>
      <c r="D71">
        <v>0.550248496755956</v>
      </c>
      <c r="E71">
        <v>0.15983231391213701</v>
      </c>
      <c r="F71">
        <v>-1.0053491761755999</v>
      </c>
      <c r="G71">
        <v>0.40049852516940099</v>
      </c>
      <c r="H71">
        <v>1.2064763175931199E-2</v>
      </c>
      <c r="I71">
        <v>-0.770302074142727</v>
      </c>
      <c r="J71">
        <v>0.55019188486992998</v>
      </c>
      <c r="K71">
        <v>0.161495121276234</v>
      </c>
      <c r="L71">
        <v>-0.98256800507715503</v>
      </c>
      <c r="M71">
        <v>0.400100060353341</v>
      </c>
      <c r="N71">
        <v>1.40569140872205E-2</v>
      </c>
      <c r="P71" t="str">
        <f t="shared" si="4"/>
        <v/>
      </c>
      <c r="Q71" t="str">
        <f t="shared" si="5"/>
        <v>*</v>
      </c>
      <c r="R71" t="str">
        <f t="shared" si="6"/>
        <v/>
      </c>
      <c r="S71" t="str">
        <f t="shared" si="7"/>
        <v>*</v>
      </c>
    </row>
    <row r="72" spans="1:19" x14ac:dyDescent="0.25">
      <c r="A72">
        <v>70</v>
      </c>
      <c r="B72" t="s">
        <v>83</v>
      </c>
      <c r="C72">
        <v>-0.14473512305021499</v>
      </c>
      <c r="D72">
        <v>0.65659115142235103</v>
      </c>
      <c r="E72">
        <v>0.82553303889997198</v>
      </c>
      <c r="F72">
        <v>-0.61622842107318898</v>
      </c>
      <c r="G72">
        <v>0.569323751462529</v>
      </c>
      <c r="H72">
        <v>0.27908076327009201</v>
      </c>
      <c r="I72">
        <v>-0.141609194229458</v>
      </c>
      <c r="J72">
        <v>0.65602959036890895</v>
      </c>
      <c r="K72">
        <v>0.82909848522892304</v>
      </c>
      <c r="L72">
        <v>-0.57650240973189304</v>
      </c>
      <c r="M72">
        <v>0.56901290413470995</v>
      </c>
      <c r="N72">
        <v>0.31098265548503201</v>
      </c>
      <c r="P72" t="str">
        <f t="shared" si="4"/>
        <v/>
      </c>
      <c r="Q72" t="str">
        <f t="shared" si="5"/>
        <v/>
      </c>
      <c r="R72" t="str">
        <f t="shared" si="6"/>
        <v/>
      </c>
      <c r="S72" t="str">
        <f t="shared" si="7"/>
        <v/>
      </c>
    </row>
    <row r="73" spans="1:19" x14ac:dyDescent="0.25">
      <c r="A73">
        <v>71</v>
      </c>
      <c r="B73" t="s">
        <v>73</v>
      </c>
      <c r="C73">
        <v>-2.4561688760458701E-2</v>
      </c>
      <c r="D73">
        <v>0.73735366033656002</v>
      </c>
      <c r="E73">
        <v>0.97342690528401299</v>
      </c>
      <c r="F73">
        <v>-0.68012347159932596</v>
      </c>
      <c r="G73">
        <v>0.372099915624303</v>
      </c>
      <c r="H73">
        <v>6.7579877534637206E-2</v>
      </c>
      <c r="I73">
        <v>-5.9920080413926297E-2</v>
      </c>
      <c r="J73">
        <v>0.73708030077530795</v>
      </c>
      <c r="K73">
        <v>0.93520828097162301</v>
      </c>
      <c r="L73">
        <v>-0.62668862385368196</v>
      </c>
      <c r="M73">
        <v>0.37198339528811197</v>
      </c>
      <c r="N73">
        <v>9.2042212535078799E-2</v>
      </c>
      <c r="P73" t="str">
        <f t="shared" si="4"/>
        <v/>
      </c>
      <c r="Q73" t="str">
        <f t="shared" si="5"/>
        <v>^</v>
      </c>
      <c r="R73" t="str">
        <f t="shared" si="6"/>
        <v/>
      </c>
      <c r="S73" t="str">
        <f t="shared" si="7"/>
        <v>^</v>
      </c>
    </row>
    <row r="74" spans="1:19" x14ac:dyDescent="0.25">
      <c r="A74">
        <v>72</v>
      </c>
      <c r="B74" t="s">
        <v>137</v>
      </c>
      <c r="C74">
        <v>4.0879987647950401E-2</v>
      </c>
      <c r="D74">
        <v>0.181616193711852</v>
      </c>
      <c r="E74">
        <v>0.82190926620345905</v>
      </c>
      <c r="F74">
        <v>-0.13992552541148101</v>
      </c>
      <c r="G74">
        <v>0.22906477567984199</v>
      </c>
      <c r="H74">
        <v>0.54129511035642397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0.187319506761539</v>
      </c>
      <c r="D75">
        <v>9.20066565516659E-2</v>
      </c>
      <c r="E75">
        <v>4.1756954250300501E-2</v>
      </c>
      <c r="F75">
        <v>9.5851846279858002E-2</v>
      </c>
      <c r="G75">
        <v>8.2866837943964503E-2</v>
      </c>
      <c r="H75">
        <v>0.247396060247044</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4.7526802101226999E-2</v>
      </c>
      <c r="D76">
        <v>9.5662708710757896E-2</v>
      </c>
      <c r="E76">
        <v>0.61931853245399704</v>
      </c>
      <c r="F76">
        <v>-0.17540969099157699</v>
      </c>
      <c r="G76">
        <v>9.7685205838247302E-2</v>
      </c>
      <c r="H76">
        <v>7.2548160335337203E-2</v>
      </c>
      <c r="I76" t="s">
        <v>170</v>
      </c>
      <c r="J76" t="s">
        <v>170</v>
      </c>
      <c r="K76" t="s">
        <v>170</v>
      </c>
      <c r="L76" t="s">
        <v>170</v>
      </c>
      <c r="M76" t="s">
        <v>170</v>
      </c>
      <c r="N76" t="s">
        <v>170</v>
      </c>
      <c r="P76" t="str">
        <f t="shared" si="4"/>
        <v/>
      </c>
      <c r="Q76" t="str">
        <f t="shared" si="5"/>
        <v>^</v>
      </c>
      <c r="R76" t="str">
        <f t="shared" si="6"/>
        <v/>
      </c>
      <c r="S76" t="str">
        <f t="shared" si="7"/>
        <v/>
      </c>
    </row>
    <row r="77" spans="1:19" x14ac:dyDescent="0.25">
      <c r="A77">
        <v>75</v>
      </c>
      <c r="B77" t="s">
        <v>138</v>
      </c>
      <c r="C77">
        <v>-3.9060014758369198E-2</v>
      </c>
      <c r="D77">
        <v>0.14111381395668701</v>
      </c>
      <c r="E77">
        <v>0.78193525351605297</v>
      </c>
      <c r="F77">
        <v>-0.154766093291648</v>
      </c>
      <c r="G77">
        <v>0.17636311959069401</v>
      </c>
      <c r="H77">
        <v>0.38019216704640102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0.18746770239935601</v>
      </c>
      <c r="D78">
        <v>7.5175626582477797E-2</v>
      </c>
      <c r="E78">
        <v>1.26408719401552E-2</v>
      </c>
      <c r="F78">
        <v>0.14529294273464999</v>
      </c>
      <c r="G78">
        <v>6.9462271930277097E-2</v>
      </c>
      <c r="H78">
        <v>3.6467024761868902E-2</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0.109780631299952</v>
      </c>
      <c r="D79">
        <v>7.7795845896684396E-2</v>
      </c>
      <c r="E79">
        <v>0.15820409046560399</v>
      </c>
      <c r="F79">
        <v>-5.5130061861444903E-2</v>
      </c>
      <c r="G79">
        <v>8.6464173385120593E-2</v>
      </c>
      <c r="H79">
        <v>0.52373029343036204</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P80" t="str">
        <f t="shared" si="4"/>
        <v>***</v>
      </c>
      <c r="Q80" t="str">
        <f t="shared" si="5"/>
        <v>***</v>
      </c>
      <c r="R80" t="str">
        <f t="shared" si="6"/>
        <v>***</v>
      </c>
      <c r="S80" t="str">
        <f t="shared" si="7"/>
        <v>***</v>
      </c>
    </row>
    <row r="81" spans="1:19" x14ac:dyDescent="0.25">
      <c r="A81">
        <v>79</v>
      </c>
      <c r="P81" t="str">
        <f>IF(E81&lt;0.001,"***",IF(E81&lt;0.01,"**",IF(E81&lt;0.05,"*",IF(E81&lt;0.1,"^",""))))</f>
        <v>***</v>
      </c>
      <c r="Q81" t="str">
        <f t="shared" si="5"/>
        <v>***</v>
      </c>
      <c r="R81" t="str">
        <f t="shared" si="6"/>
        <v>***</v>
      </c>
      <c r="S81" t="str">
        <f t="shared" si="7"/>
        <v>***</v>
      </c>
    </row>
    <row r="82" spans="1:19" x14ac:dyDescent="0.25">
      <c r="A82">
        <v>80</v>
      </c>
      <c r="P82" t="str">
        <f t="shared" si="4"/>
        <v>***</v>
      </c>
      <c r="Q82" t="str">
        <f t="shared" si="5"/>
        <v>***</v>
      </c>
      <c r="R82" t="str">
        <f t="shared" si="6"/>
        <v>***</v>
      </c>
      <c r="S82" t="str">
        <f t="shared" si="7"/>
        <v>***</v>
      </c>
    </row>
  </sheetData>
  <mergeCells count="4">
    <mergeCell ref="C1:E1"/>
    <mergeCell ref="F1:H1"/>
    <mergeCell ref="I1:K1"/>
    <mergeCell ref="L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F11" sqref="F11"/>
    </sheetView>
  </sheetViews>
  <sheetFormatPr defaultRowHeight="15" x14ac:dyDescent="0.25"/>
  <cols>
    <col min="1" max="1" width="3" style="10" bestFit="1" customWidth="1"/>
    <col min="2" max="2" width="27.5703125" style="10" customWidth="1"/>
    <col min="3" max="6" width="15.7109375" style="19" customWidth="1"/>
    <col min="7" max="16384" width="9.140625" style="10"/>
  </cols>
  <sheetData>
    <row r="1" spans="2:8" ht="18.75" x14ac:dyDescent="0.3">
      <c r="B1" s="106" t="s">
        <v>639</v>
      </c>
      <c r="C1" s="106"/>
      <c r="D1" s="106"/>
      <c r="E1" s="106"/>
      <c r="F1" s="106"/>
    </row>
    <row r="2" spans="2:8" ht="15.75" x14ac:dyDescent="0.25">
      <c r="B2" s="124" t="s">
        <v>642</v>
      </c>
      <c r="C2" s="124"/>
      <c r="D2" s="124"/>
      <c r="E2" s="124"/>
      <c r="F2" s="124"/>
    </row>
    <row r="3" spans="2:8" ht="15.75" thickBot="1" x14ac:dyDescent="0.3">
      <c r="B3" s="24"/>
      <c r="C3" s="125" t="s">
        <v>111</v>
      </c>
      <c r="D3" s="126"/>
      <c r="E3" s="125" t="s">
        <v>147</v>
      </c>
      <c r="F3" s="126"/>
    </row>
    <row r="4" spans="2:8" x14ac:dyDescent="0.25">
      <c r="B4" s="115" t="s">
        <v>123</v>
      </c>
      <c r="C4" s="25" t="str">
        <f>_xlfn.CONCAT(ROUND(VLOOKUP($H4,'Interactions by Gender '!$B:$S,8,0),4)," ",VLOOKUP($H4,'Interactions by Gender '!$B:$S,17,0))</f>
        <v xml:space="preserve">-0.0155 </v>
      </c>
      <c r="D4" s="25" t="str">
        <f>_xlfn.CONCAT(ROUND(VLOOKUP($H4,'Interactions by Gender '!$B:$S,2,0),4)," ",VLOOKUP($H4,'Interactions by Gender '!$B:$S,15,0))</f>
        <v xml:space="preserve">-0.0131 </v>
      </c>
      <c r="E4" s="25" t="str">
        <f>_xlfn.CONCAT(ROUND(VLOOKUP($H4,'Interactions by Gender '!$B:$S,11,0),4)," ",VLOOKUP($H4,'Interactions by Gender '!$B:$S,18,0))</f>
        <v>-0.1527 ^</v>
      </c>
      <c r="F4" s="25" t="str">
        <f>_xlfn.CONCAT(ROUND(VLOOKUP($H4,'Interactions by Gender '!$B:$S,5,0),4)," ",VLOOKUP($H4,'Interactions by Gender '!$B:$S,16,0))</f>
        <v xml:space="preserve">-0.0797 </v>
      </c>
      <c r="H4" s="10" t="s">
        <v>120</v>
      </c>
    </row>
    <row r="5" spans="2:8" x14ac:dyDescent="0.25">
      <c r="B5" s="116" t="s">
        <v>1</v>
      </c>
      <c r="C5" s="26" t="str">
        <f>_xlfn.CONCAT("(",ROUND(VLOOKUP($H4,'Interactions by Gender '!$B:$S,9,0),4),")")</f>
        <v>(0.0624)</v>
      </c>
      <c r="D5" s="26" t="str">
        <f>_xlfn.CONCAT("(",ROUND(VLOOKUP($H4,'Interactions by Gender '!$B:$S,3,0),4),")")</f>
        <v>(0.0844)</v>
      </c>
      <c r="E5" s="26" t="str">
        <f>_xlfn.CONCAT("(",ROUND(VLOOKUP($H4,'Interactions by Gender '!$B:$S,12,0),4),")")</f>
        <v>(0.0793)</v>
      </c>
      <c r="F5" s="26" t="str">
        <f>_xlfn.CONCAT("(",ROUND(VLOOKUP($H4,'Interactions by Gender '!$B:$S,6,0),4),")")</f>
        <v>(0.1096)</v>
      </c>
    </row>
    <row r="6" spans="2:8" x14ac:dyDescent="0.25">
      <c r="B6" s="115" t="s">
        <v>0</v>
      </c>
      <c r="C6" s="25" t="str">
        <f>_xlfn.CONCAT(ROUND(VLOOKUP($H6,'Interactions by Gender '!$B:$S,8,0),4)," ",VLOOKUP($H6,'Interactions by Gender '!$B:$S,17,0))</f>
        <v xml:space="preserve">-0.0303 </v>
      </c>
      <c r="D6" s="25" t="str">
        <f>_xlfn.CONCAT(ROUND(VLOOKUP($H6,'Interactions by Gender '!$B:$S,2,0),4)," ",VLOOKUP($H6,'Interactions by Gender '!$B:$S,15,0))</f>
        <v>-0.1422 **</v>
      </c>
      <c r="E6" s="25" t="str">
        <f>_xlfn.CONCAT(ROUND(VLOOKUP($H6,'Interactions by Gender '!$B:$S,11,0),4)," ",VLOOKUP($H6,'Interactions by Gender '!$B:$S,18,0))</f>
        <v xml:space="preserve">0.0083 </v>
      </c>
      <c r="F6" s="25" t="str">
        <f>_xlfn.CONCAT(ROUND(VLOOKUP($H6,'Interactions by Gender '!$B:$S,5,0),4)," ",VLOOKUP($H6,'Interactions by Gender '!$B:$S,16,0))</f>
        <v xml:space="preserve">-0.0604 </v>
      </c>
      <c r="H6" s="10" t="s">
        <v>10</v>
      </c>
    </row>
    <row r="7" spans="2:8" x14ac:dyDescent="0.25">
      <c r="B7" s="116" t="s">
        <v>1</v>
      </c>
      <c r="C7" s="26" t="str">
        <f>_xlfn.CONCAT("(",ROUND(VLOOKUP($H6,'Interactions by Gender '!$B:$S,9,0),4),")")</f>
        <v>(0.0338)</v>
      </c>
      <c r="D7" s="26" t="str">
        <f>_xlfn.CONCAT("(",ROUND(VLOOKUP($H6,'Interactions by Gender '!$B:$S,3,0),4),")")</f>
        <v>(0.0534)</v>
      </c>
      <c r="E7" s="26" t="str">
        <f>_xlfn.CONCAT("(",ROUND(VLOOKUP($H6,'Interactions by Gender '!$B:$S,12,0),4),")")</f>
        <v>(0.0314)</v>
      </c>
      <c r="F7" s="26" t="str">
        <f>_xlfn.CONCAT("(",ROUND(VLOOKUP($H6,'Interactions by Gender '!$B:$S,6,0),4),")")</f>
        <v>(0.0451)</v>
      </c>
    </row>
    <row r="8" spans="2:8" x14ac:dyDescent="0.25">
      <c r="B8" s="115" t="s">
        <v>2</v>
      </c>
      <c r="C8" s="25" t="str">
        <f>_xlfn.CONCAT(ROUND(VLOOKUP($H8,'Interactions by Gender '!$B:$S,8,0),4)," ",VLOOKUP($H8,'Interactions by Gender '!$B:$S,17,0))</f>
        <v>-0.1055 **</v>
      </c>
      <c r="D8" s="25" t="str">
        <f>_xlfn.CONCAT(ROUND(VLOOKUP($H8,'Interactions by Gender '!$B:$S,2,0),4)," ",VLOOKUP($H8,'Interactions by Gender '!$B:$S,15,0))</f>
        <v>-0.1574 **</v>
      </c>
      <c r="E8" s="25" t="str">
        <f>_xlfn.CONCAT(ROUND(VLOOKUP($H8,'Interactions by Gender '!$B:$S,11,0),4)," ",VLOOKUP($H8,'Interactions by Gender '!$B:$S,18,0))</f>
        <v xml:space="preserve">-0.0391 </v>
      </c>
      <c r="F8" s="25" t="str">
        <f>_xlfn.CONCAT(ROUND(VLOOKUP($H8,'Interactions by Gender '!$B:$S,5,0),4)," ",VLOOKUP($H8,'Interactions by Gender '!$B:$S,16,0))</f>
        <v xml:space="preserve">0.0237 </v>
      </c>
      <c r="H8" s="10" t="s">
        <v>12</v>
      </c>
    </row>
    <row r="9" spans="2:8" x14ac:dyDescent="0.25">
      <c r="B9" s="116" t="s">
        <v>1</v>
      </c>
      <c r="C9" s="26" t="str">
        <f>_xlfn.CONCAT("(",ROUND(VLOOKUP($H8,'Interactions by Gender '!$B:$S,9,0),4),")")</f>
        <v>(0.0359)</v>
      </c>
      <c r="D9" s="26" t="str">
        <f>_xlfn.CONCAT("(",ROUND(VLOOKUP($H8,'Interactions by Gender '!$B:$S,3,0),4),")")</f>
        <v>(0.0564)</v>
      </c>
      <c r="E9" s="26" t="str">
        <f>_xlfn.CONCAT("(",ROUND(VLOOKUP($H8,'Interactions by Gender '!$B:$S,12,0),4),")")</f>
        <v>(0.0391)</v>
      </c>
      <c r="F9" s="26" t="str">
        <f>_xlfn.CONCAT("(",ROUND(VLOOKUP($H8,'Interactions by Gender '!$B:$S,6,0),4),")")</f>
        <v>(0.0582)</v>
      </c>
    </row>
    <row r="10" spans="2:8" x14ac:dyDescent="0.25">
      <c r="B10" s="115" t="s">
        <v>90</v>
      </c>
      <c r="C10" s="25" t="str">
        <f>_xlfn.CONCAT(ROUND(VLOOKUP($H10,'Interactions by Gender '!$B:$S,8,0),4)," ",VLOOKUP($H10,'Interactions by Gender '!$B:$S,17,0))</f>
        <v>-0.2211 ***</v>
      </c>
      <c r="D10" s="25" t="str">
        <f>_xlfn.CONCAT(ROUND(VLOOKUP($H10,'Interactions by Gender '!$B:$S,2,0),4)," ",VLOOKUP($H10,'Interactions by Gender '!$B:$S,15,0))</f>
        <v>-0.2896 ***</v>
      </c>
      <c r="E10" s="25" t="str">
        <f>_xlfn.CONCAT(ROUND(VLOOKUP($H10,'Interactions by Gender '!$B:$S,11,0),4)," ",VLOOKUP($H10,'Interactions by Gender '!$B:$S,18,0))</f>
        <v>-0.1303 ***</v>
      </c>
      <c r="F10" s="25" t="str">
        <f>_xlfn.CONCAT(FIXED(VLOOKUP($H10,'Interactions by Gender '!$B:$S,5,0),4)," ",VLOOKUP($H10,'Interactions by Gender '!$B:$S,16,0))</f>
        <v>-0.1580 **</v>
      </c>
      <c r="H10" s="10" t="s">
        <v>23</v>
      </c>
    </row>
    <row r="11" spans="2:8" x14ac:dyDescent="0.25">
      <c r="B11" s="116"/>
      <c r="C11" s="26" t="str">
        <f>_xlfn.CONCAT("(",ROUND(VLOOKUP($H10,'Interactions by Gender '!$B:$S,9,0),4),")")</f>
        <v>(0.0398)</v>
      </c>
      <c r="D11" s="26" t="str">
        <f>_xlfn.CONCAT("(",ROUND(VLOOKUP($H10,'Interactions by Gender '!$B:$S,3,0),4),")")</f>
        <v>(0.0522)</v>
      </c>
      <c r="E11" s="26" t="str">
        <f>_xlfn.CONCAT("(",ROUND(VLOOKUP($H10,'Interactions by Gender '!$B:$S,12,0),4),")")</f>
        <v>(0.0393)</v>
      </c>
      <c r="F11" s="26" t="str">
        <f>_xlfn.CONCAT("(",ROUND(VLOOKUP($H10,'Interactions by Gender '!$B:$S,6,0),4),")")</f>
        <v>(0.0492)</v>
      </c>
    </row>
    <row r="12" spans="2:8" x14ac:dyDescent="0.25">
      <c r="B12" s="115" t="s">
        <v>139</v>
      </c>
      <c r="C12" s="25"/>
      <c r="D12" s="25" t="str">
        <f>_xlfn.CONCAT(ROUND(VLOOKUP($H12,'Interactions by Gender '!$B:$S,2,0),4)," ",VLOOKUP($H12,'Interactions by Gender '!$B:$S,15,0))</f>
        <v xml:space="preserve">-0.0391 </v>
      </c>
      <c r="E12" s="25"/>
      <c r="F12" s="25" t="str">
        <f>_xlfn.CONCAT(ROUND(VLOOKUP($H12,'Interactions by Gender '!$B:$S,5,0),4)," ",VLOOKUP($H12,'Interactions by Gender '!$B:$S,16,0))</f>
        <v xml:space="preserve">-0.1548 </v>
      </c>
      <c r="H12" s="10" t="s">
        <v>138</v>
      </c>
    </row>
    <row r="13" spans="2:8" x14ac:dyDescent="0.25">
      <c r="B13" s="116" t="s">
        <v>1</v>
      </c>
      <c r="C13" s="26"/>
      <c r="D13" s="26" t="str">
        <f>_xlfn.CONCAT("(",ROUND(VLOOKUP($H12,'Interactions by Gender '!$B:$S,3,0),4),")")</f>
        <v>(0.1411)</v>
      </c>
      <c r="E13" s="26"/>
      <c r="F13" s="26" t="str">
        <f>_xlfn.CONCAT("(",ROUND(VLOOKUP($H12,'Interactions by Gender '!$B:$S,6,0),4),")")</f>
        <v>(0.1764)</v>
      </c>
    </row>
    <row r="14" spans="2:8" x14ac:dyDescent="0.25">
      <c r="B14" s="115" t="s">
        <v>141</v>
      </c>
      <c r="C14" s="25"/>
      <c r="D14" s="25" t="str">
        <f>_xlfn.CONCAT(ROUND(VLOOKUP($H14,'Interactions by Gender '!$B:$S,2,0),4)," ",VLOOKUP($H14,'Interactions by Gender '!$B:$S,15,0))</f>
        <v>0.1875 *</v>
      </c>
      <c r="E14" s="25"/>
      <c r="F14" s="25" t="str">
        <f>_xlfn.CONCAT(ROUND(VLOOKUP($H14,'Interactions by Gender '!$B:$S,5,0),4)," ",VLOOKUP($H14,'Interactions by Gender '!$B:$S,16,0))</f>
        <v>0.1453 *</v>
      </c>
      <c r="H14" s="10" t="s">
        <v>85</v>
      </c>
    </row>
    <row r="15" spans="2:8" x14ac:dyDescent="0.25">
      <c r="B15" s="116" t="s">
        <v>1</v>
      </c>
      <c r="C15" s="26"/>
      <c r="D15" s="26" t="str">
        <f>_xlfn.CONCAT("(",ROUND(VLOOKUP($H14,'Interactions by Gender '!$B:$S,3,0),4),")")</f>
        <v>(0.0752)</v>
      </c>
      <c r="E15" s="26"/>
      <c r="F15" s="26" t="str">
        <f>_xlfn.CONCAT("(",ROUND(VLOOKUP($H14,'Interactions by Gender '!$B:$S,6,0),4),")")</f>
        <v>(0.0695)</v>
      </c>
    </row>
    <row r="16" spans="2:8" x14ac:dyDescent="0.25">
      <c r="B16" s="115" t="s">
        <v>143</v>
      </c>
      <c r="C16" s="25"/>
      <c r="D16" s="25" t="str">
        <f>_xlfn.CONCAT(ROUND(VLOOKUP($H16,'Interactions by Gender '!$B:$S,2,0),4)," ",VLOOKUP($H16,'Interactions by Gender '!$B:$S,15,0))</f>
        <v xml:space="preserve">0.1098 </v>
      </c>
      <c r="E16" s="25"/>
      <c r="F16" s="25" t="str">
        <f>_xlfn.CONCAT(ROUND(VLOOKUP($H16,'Interactions by Gender '!$B:$S,5,0),4)," ",VLOOKUP($H16,'Interactions by Gender '!$B:$S,16,0))</f>
        <v xml:space="preserve">-0.0551 </v>
      </c>
      <c r="H16" s="10" t="s">
        <v>86</v>
      </c>
    </row>
    <row r="17" spans="2:8" x14ac:dyDescent="0.25">
      <c r="B17" s="116" t="s">
        <v>1</v>
      </c>
      <c r="C17" s="26"/>
      <c r="D17" s="26" t="str">
        <f>_xlfn.CONCAT("(",ROUND(VLOOKUP($H16,'Interactions by Gender '!$B:$S,3,0),4),")")</f>
        <v>(0.0778)</v>
      </c>
      <c r="E17" s="26"/>
      <c r="F17" s="26" t="str">
        <f>_xlfn.CONCAT("(",ROUND(VLOOKUP($H16,'Interactions by Gender '!$B:$S,6,0),4),")")</f>
        <v>(0.0865)</v>
      </c>
    </row>
    <row r="18" spans="2:8" x14ac:dyDescent="0.25">
      <c r="B18" s="115" t="s">
        <v>91</v>
      </c>
      <c r="C18" s="25" t="str">
        <f>_xlfn.CONCAT(ROUND(VLOOKUP($H18,'Interactions by Gender '!$B:$S,8,0),4)," ",VLOOKUP($H18,'Interactions by Gender '!$B:$S,17,0))</f>
        <v xml:space="preserve">-0.027 </v>
      </c>
      <c r="D18" s="25" t="str">
        <f>_xlfn.CONCAT(ROUND(VLOOKUP($H18,'Interactions by Gender '!$B:$S,2,0),4)," ",VLOOKUP($H18,'Interactions by Gender '!$B:$S,15,0))</f>
        <v xml:space="preserve">-0.0789 </v>
      </c>
      <c r="E18" s="25" t="str">
        <f>_xlfn.CONCAT(ROUND(VLOOKUP($H18,'Interactions by Gender '!$B:$S,11,0),4)," ",VLOOKUP($H18,'Interactions by Gender '!$B:$S,18,0))</f>
        <v xml:space="preserve">-0.0206 </v>
      </c>
      <c r="F18" s="25" t="str">
        <f>_xlfn.CONCAT(ROUND(VLOOKUP($H18,'Interactions by Gender '!$B:$S,5,0),4)," ",VLOOKUP($H18,'Interactions by Gender '!$B:$S,16,0))</f>
        <v xml:space="preserve">-0.0068 </v>
      </c>
      <c r="H18" s="10" t="s">
        <v>24</v>
      </c>
    </row>
    <row r="19" spans="2:8" x14ac:dyDescent="0.25">
      <c r="B19" s="116"/>
      <c r="C19" s="26" t="str">
        <f>_xlfn.CONCAT("(",ROUND(VLOOKUP($H18,'Interactions by Gender '!$B:$S,9,0),4),")")</f>
        <v>(0.0441)</v>
      </c>
      <c r="D19" s="26" t="str">
        <f>_xlfn.CONCAT("(",ROUND(VLOOKUP($H18,'Interactions by Gender '!$B:$S,3,0),4),")")</f>
        <v>(0.0583)</v>
      </c>
      <c r="E19" s="26" t="str">
        <f>_xlfn.CONCAT("(",ROUND(VLOOKUP($H18,'Interactions by Gender '!$B:$S,12,0),4),")")</f>
        <v>(0.0424)</v>
      </c>
      <c r="F19" s="26" t="str">
        <f>_xlfn.CONCAT("(",ROUND(VLOOKUP($H18,'Interactions by Gender '!$B:$S,6,0),4),")")</f>
        <v>(0.0592)</v>
      </c>
    </row>
    <row r="20" spans="2:8" x14ac:dyDescent="0.25">
      <c r="B20" s="115" t="s">
        <v>140</v>
      </c>
      <c r="C20" s="25"/>
      <c r="D20" s="25" t="str">
        <f>_xlfn.CONCAT(ROUND(VLOOKUP($H20,'Interactions by Gender '!$B:$S,2,0),4)," ",VLOOKUP($H20,'Interactions by Gender '!$B:$S,15,0))</f>
        <v xml:space="preserve">0.0409 </v>
      </c>
      <c r="E20" s="25"/>
      <c r="F20" s="25" t="str">
        <f>_xlfn.CONCAT(ROUND(VLOOKUP($H20,'Interactions by Gender '!$B:$S,5,0),4)," ",VLOOKUP($H20,'Interactions by Gender '!$B:$S,16,0))</f>
        <v xml:space="preserve">-0.1399 </v>
      </c>
      <c r="H20" s="10" t="s">
        <v>137</v>
      </c>
    </row>
    <row r="21" spans="2:8" x14ac:dyDescent="0.25">
      <c r="B21" s="116" t="s">
        <v>1</v>
      </c>
      <c r="C21" s="26"/>
      <c r="D21" s="26" t="str">
        <f>_xlfn.CONCAT("(",ROUND(VLOOKUP($H20,'Interactions by Gender '!$B:$S,3,0),4),")")</f>
        <v>(0.1816)</v>
      </c>
      <c r="E21" s="26"/>
      <c r="F21" s="26" t="str">
        <f>_xlfn.CONCAT("(",ROUND(VLOOKUP($H20,'Interactions by Gender '!$B:$S,6,0),4),")")</f>
        <v>(0.2291)</v>
      </c>
    </row>
    <row r="22" spans="2:8" x14ac:dyDescent="0.25">
      <c r="B22" s="115" t="s">
        <v>142</v>
      </c>
      <c r="C22" s="25"/>
      <c r="D22" s="25" t="str">
        <f>_xlfn.CONCAT(ROUND(VLOOKUP($H22,'Interactions by Gender '!$B:$S,2,0),4)," ",VLOOKUP($H22,'Interactions by Gender '!$B:$S,15,0))</f>
        <v>0.1873 *</v>
      </c>
      <c r="E22" s="25"/>
      <c r="F22" s="25" t="str">
        <f>_xlfn.CONCAT(ROUND(VLOOKUP($H22,'Interactions by Gender '!$B:$S,5,0),4)," ",VLOOKUP($H22,'Interactions by Gender '!$B:$S,16,0))</f>
        <v xml:space="preserve">0.0959 </v>
      </c>
      <c r="H22" s="10" t="s">
        <v>87</v>
      </c>
    </row>
    <row r="23" spans="2:8" x14ac:dyDescent="0.25">
      <c r="B23" s="116" t="s">
        <v>1</v>
      </c>
      <c r="C23" s="26"/>
      <c r="D23" s="26" t="str">
        <f>_xlfn.CONCAT("(",ROUND(VLOOKUP($H22,'Interactions by Gender '!$B:$S,3,0),4),")")</f>
        <v>(0.092)</v>
      </c>
      <c r="E23" s="26"/>
      <c r="F23" s="26" t="str">
        <f>_xlfn.CONCAT("(",ROUND(VLOOKUP($H22,'Interactions by Gender '!$B:$S,6,0),4),")")</f>
        <v>(0.0829)</v>
      </c>
    </row>
    <row r="24" spans="2:8" x14ac:dyDescent="0.25">
      <c r="B24" s="115" t="s">
        <v>144</v>
      </c>
      <c r="C24" s="25"/>
      <c r="D24" s="25" t="str">
        <f>_xlfn.CONCAT(ROUND(VLOOKUP($H24,'Interactions by Gender '!$B:$S,2,0),4)," ",VLOOKUP($H24,'Interactions by Gender '!$B:$S,15,0))</f>
        <v xml:space="preserve">0.0475 </v>
      </c>
      <c r="E24" s="25"/>
      <c r="F24" s="25" t="str">
        <f>_xlfn.CONCAT(ROUND(VLOOKUP($H24,'Interactions by Gender '!$B:$S,5,0),4)," ",VLOOKUP($H24,'Interactions by Gender '!$B:$S,16,0))</f>
        <v>-0.1754 ^</v>
      </c>
      <c r="H24" s="10" t="s">
        <v>88</v>
      </c>
    </row>
    <row r="25" spans="2:8" x14ac:dyDescent="0.25">
      <c r="B25" s="116" t="s">
        <v>1</v>
      </c>
      <c r="C25" s="26"/>
      <c r="D25" s="26" t="str">
        <f>_xlfn.CONCAT("(",ROUND(VLOOKUP($H24,'Interactions by Gender '!$B:$S,3,0),4),")")</f>
        <v>(0.0957)</v>
      </c>
      <c r="E25" s="26"/>
      <c r="F25" s="26" t="str">
        <f>_xlfn.CONCAT("(",ROUND(VLOOKUP($H24,'Interactions by Gender '!$B:$S,6,0),4),")")</f>
        <v>(0.0977)</v>
      </c>
    </row>
    <row r="26" spans="2:8" x14ac:dyDescent="0.25">
      <c r="B26" s="115" t="s">
        <v>31</v>
      </c>
      <c r="C26" s="25" t="str">
        <f>_xlfn.CONCAT(ROUND(VLOOKUP($H26,'Interactions by Gender '!$B:$S,8,0),4)," ",VLOOKUP($H26,'Interactions by Gender '!$B:$S,17,0))</f>
        <v>-0.0488 ***</v>
      </c>
      <c r="D26" s="25" t="str">
        <f>_xlfn.CONCAT(ROUND(VLOOKUP($H26,'Interactions by Gender '!$B:$S,2,0),4)," ",VLOOKUP($H26,'Interactions by Gender '!$B:$S,15,0))</f>
        <v>-0.0496 ***</v>
      </c>
      <c r="E26" s="25" t="str">
        <f>_xlfn.CONCAT(ROUND(VLOOKUP($H26,'Interactions by Gender '!$B:$S,11,0),4)," ",VLOOKUP($H26,'Interactions by Gender '!$B:$S,18,0))</f>
        <v>-0.0562 ***</v>
      </c>
      <c r="F26" s="25" t="str">
        <f>_xlfn.CONCAT(ROUND(VLOOKUP($H26,'Interactions by Gender '!$B:$S,5,0),4)," ",VLOOKUP($H26,'Interactions by Gender '!$B:$S,16,0))</f>
        <v>-0.0566 ***</v>
      </c>
      <c r="H26" s="10" t="s">
        <v>31</v>
      </c>
    </row>
    <row r="27" spans="2:8" x14ac:dyDescent="0.25">
      <c r="B27" s="116"/>
      <c r="C27" s="26" t="str">
        <f>_xlfn.CONCAT("(",ROUND(VLOOKUP($H26,'Interactions by Gender '!$B:$S,9,0),4),")")</f>
        <v>(0.0066)</v>
      </c>
      <c r="D27" s="26" t="str">
        <f>_xlfn.CONCAT("(",ROUND(VLOOKUP($H26,'Interactions by Gender '!$B:$S,3,0),4),")")</f>
        <v>(0.0066)</v>
      </c>
      <c r="E27" s="26" t="str">
        <f>_xlfn.CONCAT("(",ROUND(VLOOKUP($H26,'Interactions by Gender '!$B:$S,12,0),4),")")</f>
        <v>(0.0069)</v>
      </c>
      <c r="F27" s="26" t="str">
        <f>_xlfn.CONCAT("(",ROUND(VLOOKUP($H26,'Interactions by Gender '!$B:$S,6,0),4),")")</f>
        <v>(0.0069)</v>
      </c>
    </row>
    <row r="28" spans="2:8" x14ac:dyDescent="0.25">
      <c r="B28" s="115" t="s">
        <v>502</v>
      </c>
      <c r="C28" s="25" t="str">
        <f>_xlfn.CONCAT(ROUND(VLOOKUP($H28,'Interactions by Gender '!$B:$S,8,0),4)," ",VLOOKUP($H28,'Interactions by Gender '!$B:$S,17,0))</f>
        <v xml:space="preserve">-0.0502 </v>
      </c>
      <c r="D28" s="25" t="str">
        <f>_xlfn.CONCAT(ROUND(VLOOKUP($H28,'Interactions by Gender '!$B:$S,2,0),4)," ",VLOOKUP($H28,'Interactions by Gender '!$B:$S,15,0))</f>
        <v xml:space="preserve">-0.0484 </v>
      </c>
      <c r="E28" s="25" t="str">
        <f>_xlfn.CONCAT(ROUND(VLOOKUP($H28,'Interactions by Gender '!$B:$S,11,0),4)," ",VLOOKUP($H28,'Interactions by Gender '!$B:$S,18,0))</f>
        <v>-0.1034 **</v>
      </c>
      <c r="F28" s="25" t="str">
        <f>_xlfn.CONCAT(ROUND(VLOOKUP($H28,'Interactions by Gender '!$B:$S,5,0),4)," ",VLOOKUP($H28,'Interactions by Gender '!$B:$S,16,0))</f>
        <v>-0.1011 *</v>
      </c>
      <c r="H28" s="10" t="s">
        <v>173</v>
      </c>
    </row>
    <row r="29" spans="2:8" x14ac:dyDescent="0.25">
      <c r="B29" s="116"/>
      <c r="C29" s="26" t="str">
        <f>_xlfn.CONCAT("(",ROUND(VLOOKUP($H28,'Interactions by Gender '!$B:$S,9,0),4),")")</f>
        <v>(0.04)</v>
      </c>
      <c r="D29" s="26" t="str">
        <f>_xlfn.CONCAT("(",ROUND(VLOOKUP($H28,'Interactions by Gender '!$B:$S,3,0),4),")")</f>
        <v>(0.04)</v>
      </c>
      <c r="E29" s="26" t="str">
        <f>_xlfn.CONCAT("(",ROUND(VLOOKUP($H28,'Interactions by Gender '!$B:$S,12,0),4),")")</f>
        <v>(0.0399)</v>
      </c>
      <c r="F29" s="26" t="str">
        <f>_xlfn.CONCAT("(",ROUND(VLOOKUP($H28,'Interactions by Gender '!$B:$S,6,0),4),")")</f>
        <v>(0.0399)</v>
      </c>
    </row>
    <row r="30" spans="2:8" x14ac:dyDescent="0.25">
      <c r="B30" s="115" t="s">
        <v>92</v>
      </c>
      <c r="C30" s="25" t="str">
        <f>_xlfn.CONCAT(ROUND(VLOOKUP($H30,'Interactions by Gender '!$B:$S,8,0),4)," ",VLOOKUP($H30,'Interactions by Gender '!$B:$S,17,0))</f>
        <v xml:space="preserve">0.0048 </v>
      </c>
      <c r="D30" s="25" t="str">
        <f>_xlfn.CONCAT(ROUND(VLOOKUP($H30,'Interactions by Gender '!$B:$S,2,0),4)," ",VLOOKUP($H30,'Interactions by Gender '!$B:$S,15,0))</f>
        <v xml:space="preserve">0.0094 </v>
      </c>
      <c r="E30" s="25" t="str">
        <f>_xlfn.CONCAT(ROUND(VLOOKUP($H30,'Interactions by Gender '!$B:$S,11,0),4)," ",VLOOKUP($H30,'Interactions by Gender '!$B:$S,18,0))</f>
        <v xml:space="preserve">0.0262 </v>
      </c>
      <c r="F30" s="25" t="str">
        <f>_xlfn.CONCAT(ROUND(VLOOKUP($H30,'Interactions by Gender '!$B:$S,5,0),4)," ",VLOOKUP($H30,'Interactions by Gender '!$B:$S,16,0))</f>
        <v xml:space="preserve">0.0247 </v>
      </c>
      <c r="H30" s="10" t="s">
        <v>25</v>
      </c>
    </row>
    <row r="31" spans="2:8" x14ac:dyDescent="0.25">
      <c r="B31" s="116"/>
      <c r="C31" s="26" t="str">
        <f>_xlfn.CONCAT("(",ROUND(VLOOKUP($H30,'Interactions by Gender '!$B:$S,9,0),4),")")</f>
        <v>(0.0392)</v>
      </c>
      <c r="D31" s="26" t="str">
        <f>_xlfn.CONCAT("(",ROUND(VLOOKUP($H30,'Interactions by Gender '!$B:$S,3,0),4),")")</f>
        <v>(0.0393)</v>
      </c>
      <c r="E31" s="26" t="str">
        <f>_xlfn.CONCAT("(",ROUND(VLOOKUP($H30,'Interactions by Gender '!$B:$S,12,0),4),")")</f>
        <v>(0.0465)</v>
      </c>
      <c r="F31" s="26" t="str">
        <f>_xlfn.CONCAT("(",ROUND(VLOOKUP($H30,'Interactions by Gender '!$B:$S,6,0),4),")")</f>
        <v>(0.0464)</v>
      </c>
    </row>
    <row r="32" spans="2:8" x14ac:dyDescent="0.25">
      <c r="B32" s="115" t="s">
        <v>93</v>
      </c>
      <c r="C32" s="25" t="str">
        <f>_xlfn.CONCAT(ROUND(VLOOKUP($H32,'Interactions by Gender '!$B:$S,8,0),4)," ",VLOOKUP($H32,'Interactions by Gender '!$B:$S,17,0))</f>
        <v>-0.1094 ^</v>
      </c>
      <c r="D32" s="25" t="str">
        <f>_xlfn.CONCAT(ROUND(VLOOKUP($H32,'Interactions by Gender '!$B:$S,2,0),4)," ",VLOOKUP($H32,'Interactions by Gender '!$B:$S,15,0))</f>
        <v xml:space="preserve">-0.0984 </v>
      </c>
      <c r="E32" s="25" t="str">
        <f>_xlfn.CONCAT(ROUND(VLOOKUP($H32,'Interactions by Gender '!$B:$S,11,0),4)," ",VLOOKUP($H32,'Interactions by Gender '!$B:$S,18,0))</f>
        <v xml:space="preserve">0.0437 </v>
      </c>
      <c r="F32" s="25" t="str">
        <f>_xlfn.CONCAT(ROUND(VLOOKUP($H32,'Interactions by Gender '!$B:$S,5,0),4)," ",VLOOKUP($H32,'Interactions by Gender '!$B:$S,16,0))</f>
        <v xml:space="preserve">0.0379 </v>
      </c>
      <c r="H32" s="10" t="s">
        <v>26</v>
      </c>
    </row>
    <row r="33" spans="2:8" x14ac:dyDescent="0.25">
      <c r="B33" s="116"/>
      <c r="C33" s="26" t="str">
        <f>_xlfn.CONCAT("(",ROUND(VLOOKUP($H32,'Interactions by Gender '!$B:$S,9,0),4),")")</f>
        <v>(0.063)</v>
      </c>
      <c r="D33" s="26" t="str">
        <f>_xlfn.CONCAT("(",ROUND(VLOOKUP($H32,'Interactions by Gender '!$B:$S,3,0),4),")")</f>
        <v>(0.0631)</v>
      </c>
      <c r="E33" s="26" t="str">
        <f>_xlfn.CONCAT("(",ROUND(VLOOKUP($H32,'Interactions by Gender '!$B:$S,12,0),4),")")</f>
        <v>(0.081)</v>
      </c>
      <c r="F33" s="26" t="str">
        <f>_xlfn.CONCAT("(",ROUND(VLOOKUP($H32,'Interactions by Gender '!$B:$S,6,0),4),")")</f>
        <v>(0.0809)</v>
      </c>
    </row>
    <row r="34" spans="2:8" x14ac:dyDescent="0.25">
      <c r="B34" s="115" t="s">
        <v>32</v>
      </c>
      <c r="C34" s="25" t="str">
        <f>_xlfn.CONCAT(ROUND(VLOOKUP($H34,'Interactions by Gender '!$B:$S,8,0),4)," ",VLOOKUP($H34,'Interactions by Gender '!$B:$S,17,0))</f>
        <v xml:space="preserve">0.0286 </v>
      </c>
      <c r="D34" s="25" t="str">
        <f>_xlfn.CONCAT(ROUND(VLOOKUP($H34,'Interactions by Gender '!$B:$S,2,0),4)," ",VLOOKUP($H34,'Interactions by Gender '!$B:$S,15,0))</f>
        <v xml:space="preserve">0.0298 </v>
      </c>
      <c r="E34" s="25" t="str">
        <f>_xlfn.CONCAT(ROUND(VLOOKUP($H34,'Interactions by Gender '!$B:$S,11,0),4)," ",VLOOKUP($H34,'Interactions by Gender '!$B:$S,18,0))</f>
        <v xml:space="preserve">0.017 </v>
      </c>
      <c r="F34" s="25" t="str">
        <f>_xlfn.CONCAT(ROUND(VLOOKUP($H34,'Interactions by Gender '!$B:$S,5,0),4)," ",VLOOKUP($H34,'Interactions by Gender '!$B:$S,16,0))</f>
        <v xml:space="preserve">0.0178 </v>
      </c>
      <c r="H34" s="10" t="s">
        <v>32</v>
      </c>
    </row>
    <row r="35" spans="2:8" x14ac:dyDescent="0.25">
      <c r="B35" s="116"/>
      <c r="C35" s="26" t="str">
        <f>_xlfn.CONCAT("(",ROUND(VLOOKUP($H34,'Interactions by Gender '!$B:$S,9,0),4),")")</f>
        <v>(0.0183)</v>
      </c>
      <c r="D35" s="26" t="str">
        <f>_xlfn.CONCAT("(",ROUND(VLOOKUP($H34,'Interactions by Gender '!$B:$S,3,0),4),")")</f>
        <v>(0.0183)</v>
      </c>
      <c r="E35" s="26" t="str">
        <f>_xlfn.CONCAT("(",ROUND(VLOOKUP($H34,'Interactions by Gender '!$B:$S,12,0),4),")")</f>
        <v>(0.0234)</v>
      </c>
      <c r="F35" s="26" t="str">
        <f>_xlfn.CONCAT("(",ROUND(VLOOKUP($H34,'Interactions by Gender '!$B:$S,6,0),4),")")</f>
        <v>(0.0234)</v>
      </c>
    </row>
    <row r="36" spans="2:8" x14ac:dyDescent="0.25">
      <c r="B36" s="115" t="s">
        <v>94</v>
      </c>
      <c r="C36" s="25" t="str">
        <f>_xlfn.CONCAT(ROUND(VLOOKUP($H36,'Interactions by Gender '!$B:$S,8,0),4)," ",VLOOKUP($H36,'Interactions by Gender '!$B:$S,17,0))</f>
        <v>0.0296 ***</v>
      </c>
      <c r="D36" s="25" t="str">
        <f>_xlfn.CONCAT(ROUND(VLOOKUP($H36,'Interactions by Gender '!$B:$S,2,0),4)," ",VLOOKUP($H36,'Interactions by Gender '!$B:$S,15,0))</f>
        <v>0.0297 ***</v>
      </c>
      <c r="E36" s="25" t="str">
        <f>_xlfn.CONCAT(ROUND(VLOOKUP($H36,'Interactions by Gender '!$B:$S,11,0),4)," ",VLOOKUP($H36,'Interactions by Gender '!$B:$S,18,0))</f>
        <v>0.0106 *</v>
      </c>
      <c r="F36" s="25" t="str">
        <f>_xlfn.CONCAT(ROUND(VLOOKUP($H36,'Interactions by Gender '!$B:$S,5,0),4)," ",VLOOKUP($H36,'Interactions by Gender '!$B:$S,16,0))</f>
        <v>0.0108 *</v>
      </c>
      <c r="H36" s="10" t="s">
        <v>33</v>
      </c>
    </row>
    <row r="37" spans="2:8" x14ac:dyDescent="0.25">
      <c r="B37" s="116"/>
      <c r="C37" s="26" t="str">
        <f>_xlfn.CONCAT("(",ROUND(VLOOKUP($H36,'Interactions by Gender '!$B:$S,9,0),4),")")</f>
        <v>(0.0059)</v>
      </c>
      <c r="D37" s="26" t="str">
        <f>_xlfn.CONCAT("(",ROUND(VLOOKUP($H36,'Interactions by Gender '!$B:$S,3,0),4),")")</f>
        <v>(0.0059)</v>
      </c>
      <c r="E37" s="26" t="str">
        <f>_xlfn.CONCAT("(",ROUND(VLOOKUP($H36,'Interactions by Gender '!$B:$S,12,0),4),")")</f>
        <v>(0.0049)</v>
      </c>
      <c r="F37" s="26" t="str">
        <f>_xlfn.CONCAT("(",ROUND(VLOOKUP($H36,'Interactions by Gender '!$B:$S,6,0),4),")")</f>
        <v>(0.0049)</v>
      </c>
    </row>
    <row r="38" spans="2:8" x14ac:dyDescent="0.25">
      <c r="B38" s="115" t="s">
        <v>125</v>
      </c>
      <c r="C38" s="25" t="str">
        <f>_xlfn.CONCAT(ROUND(VLOOKUP($H38,'Interactions by Gender '!$B:$S,8,0),4)," ",VLOOKUP($H38,'Interactions by Gender '!$B:$S,17,0))</f>
        <v xml:space="preserve">-0.0061 </v>
      </c>
      <c r="D38" s="25" t="str">
        <f>_xlfn.CONCAT(ROUND(VLOOKUP($H38,'Interactions by Gender '!$B:$S,2,0),4)," ",VLOOKUP($H38,'Interactions by Gender '!$B:$S,15,0))</f>
        <v xml:space="preserve">-0.0064 </v>
      </c>
      <c r="E38" s="25" t="str">
        <f>_xlfn.CONCAT(ROUND(VLOOKUP($H38,'Interactions by Gender '!$B:$S,11,0),4)," ",VLOOKUP($H38,'Interactions by Gender '!$B:$S,18,0))</f>
        <v xml:space="preserve">-0.0132 </v>
      </c>
      <c r="F38" s="25" t="str">
        <f>_xlfn.CONCAT(ROUND(VLOOKUP($H38,'Interactions by Gender '!$B:$S,5,0),4)," ",VLOOKUP($H38,'Interactions by Gender '!$B:$S,16,0))</f>
        <v xml:space="preserve">-0.0134 </v>
      </c>
      <c r="H38" s="10" t="s">
        <v>118</v>
      </c>
    </row>
    <row r="39" spans="2:8" x14ac:dyDescent="0.25">
      <c r="B39" s="116"/>
      <c r="C39" s="26" t="str">
        <f>_xlfn.CONCAT("(",ROUND(VLOOKUP($H38,'Interactions by Gender '!$B:$S,9,0),4),")")</f>
        <v>(0.0085)</v>
      </c>
      <c r="D39" s="26" t="str">
        <f>_xlfn.CONCAT("(",ROUND(VLOOKUP($H38,'Interactions by Gender '!$B:$S,3,0),4),")")</f>
        <v>(0.0085)</v>
      </c>
      <c r="E39" s="26" t="str">
        <f>_xlfn.CONCAT("(",ROUND(VLOOKUP($H38,'Interactions by Gender '!$B:$S,12,0),4),")")</f>
        <v>(0.0088)</v>
      </c>
      <c r="F39" s="26" t="str">
        <f>_xlfn.CONCAT("(",ROUND(VLOOKUP($H38,'Interactions by Gender '!$B:$S,6,0),4),")")</f>
        <v>(0.0088)</v>
      </c>
    </row>
    <row r="40" spans="2:8" x14ac:dyDescent="0.25">
      <c r="B40" s="115" t="s">
        <v>95</v>
      </c>
      <c r="C40" s="25" t="str">
        <f>_xlfn.CONCAT(ROUND(VLOOKUP($H40,'Interactions by Gender '!$B:$S,8,0),4)," ",VLOOKUP($H40,'Interactions by Gender '!$B:$S,17,0))</f>
        <v>0.1018 *</v>
      </c>
      <c r="D40" s="25" t="str">
        <f>_xlfn.CONCAT(ROUND(VLOOKUP($H40,'Interactions by Gender '!$B:$S,2,0),4)," ",VLOOKUP($H40,'Interactions by Gender '!$B:$S,15,0))</f>
        <v>0.0975 *</v>
      </c>
      <c r="E40" s="25" t="str">
        <f>_xlfn.CONCAT(ROUND(VLOOKUP($H40,'Interactions by Gender '!$B:$S,11,0),4)," ",VLOOKUP($H40,'Interactions by Gender '!$B:$S,18,0))</f>
        <v>0.1133 **</v>
      </c>
      <c r="F40" s="25" t="str">
        <f>_xlfn.CONCAT(ROUND(VLOOKUP($H40,'Interactions by Gender '!$B:$S,5,0),4)," ",VLOOKUP($H40,'Interactions by Gender '!$B:$S,16,0))</f>
        <v>0.1115 **</v>
      </c>
      <c r="H40" s="10" t="s">
        <v>29</v>
      </c>
    </row>
    <row r="41" spans="2:8" x14ac:dyDescent="0.25">
      <c r="B41" s="116"/>
      <c r="C41" s="26" t="str">
        <f>_xlfn.CONCAT("(",ROUND(VLOOKUP($H40,'Interactions by Gender '!$B:$S,9,0),4),")")</f>
        <v>(0.0422)</v>
      </c>
      <c r="D41" s="26" t="str">
        <f>_xlfn.CONCAT("(",ROUND(VLOOKUP($H40,'Interactions by Gender '!$B:$S,3,0),4),")")</f>
        <v>(0.0423)</v>
      </c>
      <c r="E41" s="26" t="str">
        <f>_xlfn.CONCAT("(",ROUND(VLOOKUP($H40,'Interactions by Gender '!$B:$S,12,0),4),")")</f>
        <v>(0.0387)</v>
      </c>
      <c r="F41" s="26" t="str">
        <f>_xlfn.CONCAT("(",ROUND(VLOOKUP($H40,'Interactions by Gender '!$B:$S,6,0),4),")")</f>
        <v>(0.0387)</v>
      </c>
    </row>
    <row r="42" spans="2:8" x14ac:dyDescent="0.25">
      <c r="B42" s="115" t="s">
        <v>96</v>
      </c>
      <c r="C42" s="25" t="str">
        <f>_xlfn.CONCAT(ROUND(VLOOKUP($H42,'Interactions by Gender '!$B:$S,8,0),4)," ",VLOOKUP($H42,'Interactions by Gender '!$B:$S,17,0))</f>
        <v>0.1824 ***</v>
      </c>
      <c r="D42" s="25" t="str">
        <f>_xlfn.CONCAT(ROUND(VLOOKUP($H42,'Interactions by Gender '!$B:$S,2,0),4)," ",VLOOKUP($H42,'Interactions by Gender '!$B:$S,15,0))</f>
        <v>0.1796 ***</v>
      </c>
      <c r="E42" s="25" t="str">
        <f>_xlfn.CONCAT(ROUND(VLOOKUP($H42,'Interactions by Gender '!$B:$S,11,0),4)," ",VLOOKUP($H42,'Interactions by Gender '!$B:$S,18,0))</f>
        <v>0.2298 ***</v>
      </c>
      <c r="F42" s="25" t="str">
        <f>_xlfn.CONCAT(ROUND(VLOOKUP($H42,'Interactions by Gender '!$B:$S,5,0),4)," ",VLOOKUP($H42,'Interactions by Gender '!$B:$S,16,0))</f>
        <v>0.2265 ***</v>
      </c>
      <c r="H42" s="10" t="s">
        <v>30</v>
      </c>
    </row>
    <row r="43" spans="2:8" x14ac:dyDescent="0.25">
      <c r="B43" s="116"/>
      <c r="C43" s="26" t="str">
        <f>_xlfn.CONCAT("(",ROUND(VLOOKUP($H42,'Interactions by Gender '!$B:$S,9,0),4),")")</f>
        <v>(0.0442)</v>
      </c>
      <c r="D43" s="26" t="str">
        <f>_xlfn.CONCAT("(",ROUND(VLOOKUP($H42,'Interactions by Gender '!$B:$S,3,0),4),")")</f>
        <v>(0.0442)</v>
      </c>
      <c r="E43" s="26" t="str">
        <f>_xlfn.CONCAT("(",ROUND(VLOOKUP($H42,'Interactions by Gender '!$B:$S,12,0),4),")")</f>
        <v>(0.0445)</v>
      </c>
      <c r="F43" s="26" t="str">
        <f>_xlfn.CONCAT("(",ROUND(VLOOKUP($H42,'Interactions by Gender '!$B:$S,6,0),4),")")</f>
        <v>(0.0444)</v>
      </c>
    </row>
    <row r="44" spans="2:8" x14ac:dyDescent="0.25">
      <c r="B44" s="115" t="s">
        <v>97</v>
      </c>
      <c r="C44" s="25" t="str">
        <f>_xlfn.CONCAT(ROUND(VLOOKUP($H44,'Interactions by Gender '!$B:$S,8,0),4)," ",VLOOKUP($H44,'Interactions by Gender '!$B:$S,17,0))</f>
        <v>0.1707 **</v>
      </c>
      <c r="D44" s="25" t="str">
        <f>_xlfn.CONCAT(ROUND(VLOOKUP($H44,'Interactions by Gender '!$B:$S,2,0),4)," ",VLOOKUP($H44,'Interactions by Gender '!$B:$S,15,0))</f>
        <v>0.161 *</v>
      </c>
      <c r="E44" s="25" t="str">
        <f>_xlfn.CONCAT(ROUND(VLOOKUP($H44,'Interactions by Gender '!$B:$S,11,0),4)," ",VLOOKUP($H44,'Interactions by Gender '!$B:$S,18,0))</f>
        <v>0.1834 **</v>
      </c>
      <c r="F44" s="25" t="str">
        <f>_xlfn.CONCAT(ROUND(VLOOKUP($H44,'Interactions by Gender '!$B:$S,5,0),4)," ",VLOOKUP($H44,'Interactions by Gender '!$B:$S,16,0))</f>
        <v>0.1812 **</v>
      </c>
      <c r="H44" s="10" t="s">
        <v>27</v>
      </c>
    </row>
    <row r="45" spans="2:8" x14ac:dyDescent="0.25">
      <c r="B45" s="116"/>
      <c r="C45" s="26" t="str">
        <f>_xlfn.CONCAT("(",ROUND(VLOOKUP($H44,'Interactions by Gender '!$B:$S,9,0),4),")")</f>
        <v>(0.0634)</v>
      </c>
      <c r="D45" s="26" t="str">
        <f>_xlfn.CONCAT("(",ROUND(VLOOKUP($H44,'Interactions by Gender '!$B:$S,3,0),4),")")</f>
        <v>(0.0636)</v>
      </c>
      <c r="E45" s="26" t="str">
        <f>_xlfn.CONCAT("(",ROUND(VLOOKUP($H44,'Interactions by Gender '!$B:$S,12,0),4),")")</f>
        <v>(0.0679)</v>
      </c>
      <c r="F45" s="26" t="str">
        <f>_xlfn.CONCAT("(",ROUND(VLOOKUP($H44,'Interactions by Gender '!$B:$S,6,0),4),")")</f>
        <v>(0.0679)</v>
      </c>
    </row>
    <row r="46" spans="2:8" x14ac:dyDescent="0.25">
      <c r="B46" s="115" t="s">
        <v>98</v>
      </c>
      <c r="C46" s="25" t="str">
        <f>_xlfn.CONCAT(ROUND(VLOOKUP($H46,'Interactions by Gender '!$B:$S,8,0),4)," ",VLOOKUP($H46,'Interactions by Gender '!$B:$S,17,0))</f>
        <v xml:space="preserve">0.0653 </v>
      </c>
      <c r="D46" s="25" t="str">
        <f>_xlfn.CONCAT(ROUND(VLOOKUP($H46,'Interactions by Gender '!$B:$S,2,0),4)," ",VLOOKUP($H46,'Interactions by Gender '!$B:$S,15,0))</f>
        <v xml:space="preserve">0.0529 </v>
      </c>
      <c r="E46" s="25" t="str">
        <f>_xlfn.CONCAT(ROUND(VLOOKUP($H46,'Interactions by Gender '!$B:$S,11,0),4)," ",VLOOKUP($H46,'Interactions by Gender '!$B:$S,18,0))</f>
        <v>0.2299 *</v>
      </c>
      <c r="F46" s="25" t="str">
        <f>_xlfn.CONCAT(ROUND(VLOOKUP($H46,'Interactions by Gender '!$B:$S,5,0),4)," ",VLOOKUP($H46,'Interactions by Gender '!$B:$S,16,0))</f>
        <v>0.233 *</v>
      </c>
      <c r="H46" s="10" t="s">
        <v>28</v>
      </c>
    </row>
    <row r="47" spans="2:8" x14ac:dyDescent="0.25">
      <c r="B47" s="116"/>
      <c r="C47" s="26" t="str">
        <f>_xlfn.CONCAT("(",ROUND(VLOOKUP($H46,'Interactions by Gender '!$B:$S,9,0),4),")")</f>
        <v>(0.0919)</v>
      </c>
      <c r="D47" s="26" t="str">
        <f>_xlfn.CONCAT("(",ROUND(VLOOKUP($H46,'Interactions by Gender '!$B:$S,3,0),4),")")</f>
        <v>(0.0921)</v>
      </c>
      <c r="E47" s="26" t="str">
        <f>_xlfn.CONCAT("(",ROUND(VLOOKUP($H46,'Interactions by Gender '!$B:$S,12,0),4),")")</f>
        <v>(0.1047)</v>
      </c>
      <c r="F47" s="26" t="str">
        <f>_xlfn.CONCAT("(",ROUND(VLOOKUP($H46,'Interactions by Gender '!$B:$S,6,0),4),")")</f>
        <v>(0.1046)</v>
      </c>
    </row>
    <row r="48" spans="2:8" x14ac:dyDescent="0.25">
      <c r="B48" s="115" t="s">
        <v>34</v>
      </c>
      <c r="C48" s="25" t="str">
        <f>_xlfn.CONCAT(ROUND(VLOOKUP($H48,'Interactions by Gender '!$B:$S,8,0),4)," ",VLOOKUP($H48,'Interactions by Gender '!$B:$S,17,0))</f>
        <v>0.005 ***</v>
      </c>
      <c r="D48" s="25" t="str">
        <f>_xlfn.CONCAT(ROUND(VLOOKUP($H48,'Interactions by Gender '!$B:$S,2,0),4)," ",VLOOKUP($H48,'Interactions by Gender '!$B:$S,15,0))</f>
        <v>0.005 ***</v>
      </c>
      <c r="E48" s="25" t="str">
        <f>_xlfn.CONCAT(ROUND(VLOOKUP($H48,'Interactions by Gender '!$B:$S,11,0),4)," ",VLOOKUP($H48,'Interactions by Gender '!$B:$S,18,0))</f>
        <v>0.0038 ***</v>
      </c>
      <c r="F48" s="25" t="str">
        <f>_xlfn.CONCAT(ROUND(VLOOKUP($H48,'Interactions by Gender '!$B:$S,5,0),4)," ",VLOOKUP($H48,'Interactions by Gender '!$B:$S,16,0))</f>
        <v>0.0038 ***</v>
      </c>
      <c r="H48" s="10" t="s">
        <v>34</v>
      </c>
    </row>
    <row r="49" spans="2:8" x14ac:dyDescent="0.25">
      <c r="B49" s="116"/>
      <c r="C49" s="26" t="str">
        <f>_xlfn.CONCAT("(",ROUND(VLOOKUP($H48,'Interactions by Gender '!$B:$S,9,0),4),")")</f>
        <v>(0.0007)</v>
      </c>
      <c r="D49" s="26" t="str">
        <f>_xlfn.CONCAT("(",ROUND(VLOOKUP($H48,'Interactions by Gender '!$B:$S,3,0),4),")")</f>
        <v>(0.0007)</v>
      </c>
      <c r="E49" s="26" t="str">
        <f>_xlfn.CONCAT("(",ROUND(VLOOKUP($H48,'Interactions by Gender '!$B:$S,12,0),4),")")</f>
        <v>(0.0007)</v>
      </c>
      <c r="F49" s="26" t="str">
        <f>_xlfn.CONCAT("(",ROUND(VLOOKUP($H48,'Interactions by Gender '!$B:$S,6,0),4),")")</f>
        <v>(0.0007)</v>
      </c>
    </row>
    <row r="50" spans="2:8" x14ac:dyDescent="0.25">
      <c r="B50" s="115" t="s">
        <v>99</v>
      </c>
      <c r="C50" s="25" t="str">
        <f>_xlfn.CONCAT(ROUND(VLOOKUP($H50,'Interactions by Gender '!$B:$S,8,0),4)," ",VLOOKUP($H50,'Interactions by Gender '!$B:$S,17,0))</f>
        <v>-0.0009 **</v>
      </c>
      <c r="D50" s="25" t="str">
        <f>_xlfn.CONCAT(ROUND(VLOOKUP($H50,'Interactions by Gender '!$B:$S,2,0),4)," ",VLOOKUP($H50,'Interactions by Gender '!$B:$S,15,0))</f>
        <v>-0.0009 **</v>
      </c>
      <c r="E50" s="25" t="str">
        <f>_xlfn.CONCAT(ROUND(VLOOKUP($H50,'Interactions by Gender '!$B:$S,11,0),4)," ",VLOOKUP($H50,'Interactions by Gender '!$B:$S,18,0))</f>
        <v>-0.0005 *</v>
      </c>
      <c r="F50" s="25" t="str">
        <f>_xlfn.CONCAT(ROUND(VLOOKUP($H50,'Interactions by Gender '!$B:$S,5,0),4)," ",VLOOKUP($H50,'Interactions by Gender '!$B:$S,16,0))</f>
        <v>-0.0005 *</v>
      </c>
      <c r="H50" s="10" t="s">
        <v>35</v>
      </c>
    </row>
    <row r="51" spans="2:8" x14ac:dyDescent="0.25">
      <c r="B51" s="116"/>
      <c r="C51" s="26" t="str">
        <f>_xlfn.CONCAT("(",ROUND(VLOOKUP($H50,'Interactions by Gender '!$B:$S,9,0),4),")")</f>
        <v>(0.0003)</v>
      </c>
      <c r="D51" s="26" t="str">
        <f>_xlfn.CONCAT("(",ROUND(VLOOKUP($H50,'Interactions by Gender '!$B:$S,3,0),4),")")</f>
        <v>(0.0003)</v>
      </c>
      <c r="E51" s="26" t="str">
        <f>_xlfn.CONCAT("(",ROUND(VLOOKUP($H50,'Interactions by Gender '!$B:$S,12,0),4),")")</f>
        <v>(0.0002)</v>
      </c>
      <c r="F51" s="26" t="str">
        <f>_xlfn.CONCAT("(",ROUND(VLOOKUP($H50,'Interactions by Gender '!$B:$S,6,0),4),")")</f>
        <v>(0.0002)</v>
      </c>
    </row>
    <row r="52" spans="2:8" x14ac:dyDescent="0.25">
      <c r="B52" s="115" t="s">
        <v>100</v>
      </c>
      <c r="C52" s="25" t="str">
        <f>_xlfn.CONCAT(ROUND(VLOOKUP($H52,'Interactions by Gender '!$B:$S,8,0),4)," ",VLOOKUP($H52,'Interactions by Gender '!$B:$S,17,0))</f>
        <v>0.0003 *</v>
      </c>
      <c r="D52" s="25" t="str">
        <f>_xlfn.CONCAT(ROUND(VLOOKUP($H52,'Interactions by Gender '!$B:$S,2,0),4)," ",VLOOKUP($H52,'Interactions by Gender '!$B:$S,15,0))</f>
        <v>0.0003 *</v>
      </c>
      <c r="E52" s="25" t="str">
        <f>_xlfn.CONCAT(ROUND(VLOOKUP($H52,'Interactions by Gender '!$B:$S,11,0),4)," ",VLOOKUP($H52,'Interactions by Gender '!$B:$S,18,0))</f>
        <v>0.0006 ***</v>
      </c>
      <c r="F52" s="25" t="str">
        <f>_xlfn.CONCAT(ROUND(VLOOKUP($H52,'Interactions by Gender '!$B:$S,5,0),4)," ",VLOOKUP($H52,'Interactions by Gender '!$B:$S,16,0))</f>
        <v>0.0006 ***</v>
      </c>
      <c r="H52" s="10" t="s">
        <v>36</v>
      </c>
    </row>
    <row r="53" spans="2:8" x14ac:dyDescent="0.25">
      <c r="B53" s="116"/>
      <c r="C53" s="26" t="str">
        <f>_xlfn.CONCAT("(",ROUND(VLOOKUP($H52,'Interactions by Gender '!$B:$S,9,0),4),")")</f>
        <v>(0.0001)</v>
      </c>
      <c r="D53" s="26" t="str">
        <f>_xlfn.CONCAT("(",ROUND(VLOOKUP($H52,'Interactions by Gender '!$B:$S,3,0),4),")")</f>
        <v>(0.0001)</v>
      </c>
      <c r="E53" s="26" t="str">
        <f>_xlfn.CONCAT("(",ROUND(VLOOKUP($H52,'Interactions by Gender '!$B:$S,12,0),4),")")</f>
        <v>(0.0001)</v>
      </c>
      <c r="F53" s="26" t="str">
        <f>_xlfn.CONCAT("(",ROUND(VLOOKUP($H52,'Interactions by Gender '!$B:$S,6,0),4),")")</f>
        <v>(0.0001)</v>
      </c>
    </row>
    <row r="54" spans="2:8" x14ac:dyDescent="0.25">
      <c r="B54" s="115" t="s">
        <v>101</v>
      </c>
      <c r="C54" s="25" t="str">
        <f>_xlfn.CONCAT(ROUND(VLOOKUP($H54,'Interactions by Gender '!$B:$S,8,0),4)," ",VLOOKUP($H54,'Interactions by Gender '!$B:$S,17,0))</f>
        <v xml:space="preserve">0.0118 </v>
      </c>
      <c r="D54" s="25" t="str">
        <f>_xlfn.CONCAT(ROUND(VLOOKUP($H54,'Interactions by Gender '!$B:$S,2,0),4)," ",VLOOKUP($H54,'Interactions by Gender '!$B:$S,15,0))</f>
        <v xml:space="preserve">0.0127 </v>
      </c>
      <c r="E54" s="25" t="str">
        <f>_xlfn.CONCAT(ROUND(VLOOKUP($H54,'Interactions by Gender '!$B:$S,11,0),4)," ",VLOOKUP($H54,'Interactions by Gender '!$B:$S,18,0))</f>
        <v xml:space="preserve">-0.0007 </v>
      </c>
      <c r="F54" s="25" t="str">
        <f>_xlfn.CONCAT(ROUND(VLOOKUP($H54,'Interactions by Gender '!$B:$S,5,0),4)," ",VLOOKUP($H54,'Interactions by Gender '!$B:$S,16,0))</f>
        <v xml:space="preserve">0.0011 </v>
      </c>
      <c r="H54" s="10" t="s">
        <v>37</v>
      </c>
    </row>
    <row r="55" spans="2:8" x14ac:dyDescent="0.25">
      <c r="B55" s="116"/>
      <c r="C55" s="26" t="str">
        <f>_xlfn.CONCAT("(",ROUND(VLOOKUP($H54,'Interactions by Gender '!$B:$S,9,0),4),")")</f>
        <v>(0.0287)</v>
      </c>
      <c r="D55" s="26" t="str">
        <f>_xlfn.CONCAT("(",ROUND(VLOOKUP($H54,'Interactions by Gender '!$B:$S,3,0),4),")")</f>
        <v>(0.0287)</v>
      </c>
      <c r="E55" s="26" t="str">
        <f>_xlfn.CONCAT("(",ROUND(VLOOKUP($H54,'Interactions by Gender '!$B:$S,12,0),4),")")</f>
        <v>(0.0296)</v>
      </c>
      <c r="F55" s="26" t="str">
        <f>_xlfn.CONCAT("(",ROUND(VLOOKUP($H54,'Interactions by Gender '!$B:$S,6,0),4),")")</f>
        <v>(0.0296)</v>
      </c>
    </row>
    <row r="56" spans="2:8" x14ac:dyDescent="0.25">
      <c r="B56" s="115" t="s">
        <v>102</v>
      </c>
      <c r="C56" s="25" t="str">
        <f>_xlfn.CONCAT(ROUND(VLOOKUP($H56,'Interactions by Gender '!$B:$S,8,0),4)," ",VLOOKUP($H56,'Interactions by Gender '!$B:$S,17,0))</f>
        <v xml:space="preserve">0.0287 </v>
      </c>
      <c r="D56" s="25" t="str">
        <f>_xlfn.CONCAT(ROUND(VLOOKUP($H56,'Interactions by Gender '!$B:$S,2,0),4)," ",VLOOKUP($H56,'Interactions by Gender '!$B:$S,15,0))</f>
        <v xml:space="preserve">0.0275 </v>
      </c>
      <c r="E56" s="25" t="str">
        <f>_xlfn.CONCAT(ROUND(VLOOKUP($H56,'Interactions by Gender '!$B:$S,11,0),4)," ",VLOOKUP($H56,'Interactions by Gender '!$B:$S,18,0))</f>
        <v>-0.0777 ^</v>
      </c>
      <c r="F56" s="25" t="str">
        <f>_xlfn.CONCAT(ROUND(VLOOKUP($H56,'Interactions by Gender '!$B:$S,5,0),4)," ",VLOOKUP($H56,'Interactions by Gender '!$B:$S,16,0))</f>
        <v xml:space="preserve">-0.0713 </v>
      </c>
      <c r="H56" s="10" t="s">
        <v>38</v>
      </c>
    </row>
    <row r="57" spans="2:8" x14ac:dyDescent="0.25">
      <c r="B57" s="116"/>
      <c r="C57" s="26" t="str">
        <f>_xlfn.CONCAT("(",ROUND(VLOOKUP($H56,'Interactions by Gender '!$B:$S,9,0),4),")")</f>
        <v>(0.0418)</v>
      </c>
      <c r="D57" s="26" t="str">
        <f>_xlfn.CONCAT("(",ROUND(VLOOKUP($H56,'Interactions by Gender '!$B:$S,3,0),4),")")</f>
        <v>(0.0419)</v>
      </c>
      <c r="E57" s="26" t="str">
        <f>_xlfn.CONCAT("(",ROUND(VLOOKUP($H56,'Interactions by Gender '!$B:$S,12,0),4),")")</f>
        <v>(0.045)</v>
      </c>
      <c r="F57" s="26" t="str">
        <f>_xlfn.CONCAT("(",ROUND(VLOOKUP($H56,'Interactions by Gender '!$B:$S,6,0),4),")")</f>
        <v>(0.0451)</v>
      </c>
    </row>
    <row r="58" spans="2:8" x14ac:dyDescent="0.25">
      <c r="B58" s="115" t="s">
        <v>127</v>
      </c>
      <c r="C58" s="25" t="str">
        <f>_xlfn.CONCAT(ROUND(VLOOKUP($H58,'Interactions by Gender '!$B:$S,8,0),4)," ",VLOOKUP($H58,'Interactions by Gender '!$B:$S,17,0))</f>
        <v xml:space="preserve">-0.0494 </v>
      </c>
      <c r="D58" s="25" t="str">
        <f>_xlfn.CONCAT(ROUND(VLOOKUP($H58,'Interactions by Gender '!$B:$S,2,0),4)," ",VLOOKUP($H58,'Interactions by Gender '!$B:$S,15,0))</f>
        <v xml:space="preserve">-0.0503 </v>
      </c>
      <c r="E58" s="25" t="str">
        <f>_xlfn.CONCAT(ROUND(VLOOKUP($H58,'Interactions by Gender '!$B:$S,11,0),4)," ",VLOOKUP($H58,'Interactions by Gender '!$B:$S,18,0))</f>
        <v>-0.1771 ***</v>
      </c>
      <c r="F58" s="25" t="str">
        <f>_xlfn.CONCAT(ROUND(VLOOKUP($H58,'Interactions by Gender '!$B:$S,5,0),4)," ",VLOOKUP($H58,'Interactions by Gender '!$B:$S,16,0))</f>
        <v>-0.1746 ***</v>
      </c>
      <c r="H58" s="10" t="s">
        <v>39</v>
      </c>
    </row>
    <row r="59" spans="2:8" x14ac:dyDescent="0.25">
      <c r="B59" s="116"/>
      <c r="C59" s="26" t="str">
        <f>_xlfn.CONCAT("(",ROUND(VLOOKUP($H58,'Interactions by Gender '!$B:$S,9,0),4),")")</f>
        <v>(0.0485)</v>
      </c>
      <c r="D59" s="26" t="str">
        <f>_xlfn.CONCAT("(",ROUND(VLOOKUP($H58,'Interactions by Gender '!$B:$S,3,0),4),")")</f>
        <v>(0.0485)</v>
      </c>
      <c r="E59" s="26" t="str">
        <f>_xlfn.CONCAT("(",ROUND(VLOOKUP($H58,'Interactions by Gender '!$B:$S,12,0),4),")")</f>
        <v>(0.0454)</v>
      </c>
      <c r="F59" s="26" t="str">
        <f>_xlfn.CONCAT("(",ROUND(VLOOKUP($H58,'Interactions by Gender '!$B:$S,6,0),4),")")</f>
        <v>(0.0453)</v>
      </c>
    </row>
    <row r="60" spans="2:8" x14ac:dyDescent="0.25">
      <c r="B60" s="115" t="s">
        <v>126</v>
      </c>
      <c r="C60" s="25" t="str">
        <f>_xlfn.CONCAT(ROUND(VLOOKUP($H60,'Interactions by Gender '!$B:$S,8,0),4)," ",VLOOKUP($H60,'Interactions by Gender '!$B:$S,17,0))</f>
        <v>-0.1704 **</v>
      </c>
      <c r="D60" s="25" t="str">
        <f>_xlfn.CONCAT(ROUND(VLOOKUP($H60,'Interactions by Gender '!$B:$S,2,0),4)," ",VLOOKUP($H60,'Interactions by Gender '!$B:$S,15,0))</f>
        <v>-0.1704 **</v>
      </c>
      <c r="E60" s="25" t="str">
        <f>_xlfn.CONCAT(ROUND(VLOOKUP($H60,'Interactions by Gender '!$B:$S,11,0),4)," ",VLOOKUP($H60,'Interactions by Gender '!$B:$S,18,0))</f>
        <v>-0.2739 ***</v>
      </c>
      <c r="F60" s="25" t="str">
        <f>_xlfn.CONCAT(ROUND(VLOOKUP($H60,'Interactions by Gender '!$B:$S,5,0),4)," ",VLOOKUP($H60,'Interactions by Gender '!$B:$S,16,0))</f>
        <v>-0.275 ***</v>
      </c>
      <c r="H60" s="10" t="s">
        <v>40</v>
      </c>
    </row>
    <row r="61" spans="2:8" x14ac:dyDescent="0.25">
      <c r="B61" s="116"/>
      <c r="C61" s="26" t="str">
        <f>_xlfn.CONCAT("(",ROUND(VLOOKUP($H60,'Interactions by Gender '!$B:$S,9,0),4),")")</f>
        <v>(0.0522)</v>
      </c>
      <c r="D61" s="26" t="str">
        <f>_xlfn.CONCAT("(",ROUND(VLOOKUP($H60,'Interactions by Gender '!$B:$S,3,0),4),")")</f>
        <v>(0.0523)</v>
      </c>
      <c r="E61" s="26" t="str">
        <f>_xlfn.CONCAT("(",ROUND(VLOOKUP($H60,'Interactions by Gender '!$B:$S,12,0),4),")")</f>
        <v>(0.0493)</v>
      </c>
      <c r="F61" s="26" t="str">
        <f>_xlfn.CONCAT("(",ROUND(VLOOKUP($H60,'Interactions by Gender '!$B:$S,6,0),4),")")</f>
        <v>(0.0493)</v>
      </c>
    </row>
    <row r="62" spans="2:8" x14ac:dyDescent="0.25">
      <c r="B62" s="115" t="s">
        <v>103</v>
      </c>
      <c r="C62" s="25" t="str">
        <f>_xlfn.CONCAT(ROUND(VLOOKUP($H62,'Interactions by Gender '!$B:$S,8,0),4)," ",VLOOKUP($H62,'Interactions by Gender '!$B:$S,17,0))</f>
        <v xml:space="preserve">-0.0449 </v>
      </c>
      <c r="D62" s="25" t="str">
        <f>_xlfn.CONCAT(ROUND(VLOOKUP($H62,'Interactions by Gender '!$B:$S,2,0),4)," ",VLOOKUP($H62,'Interactions by Gender '!$B:$S,15,0))</f>
        <v xml:space="preserve">-0.0455 </v>
      </c>
      <c r="E62" s="25" t="str">
        <f>_xlfn.CONCAT(ROUND(VLOOKUP($H62,'Interactions by Gender '!$B:$S,11,0),4)," ",VLOOKUP($H62,'Interactions by Gender '!$B:$S,18,0))</f>
        <v>-0.1662 ***</v>
      </c>
      <c r="F62" s="25" t="str">
        <f>_xlfn.CONCAT(ROUND(VLOOKUP($H62,'Interactions by Gender '!$B:$S,5,0),4)," ",VLOOKUP($H62,'Interactions by Gender '!$B:$S,16,0))</f>
        <v>-0.1638 ***</v>
      </c>
      <c r="H62" s="10" t="s">
        <v>41</v>
      </c>
    </row>
    <row r="63" spans="2:8" x14ac:dyDescent="0.25">
      <c r="B63" s="116"/>
      <c r="C63" s="26" t="str">
        <f>_xlfn.CONCAT("(",ROUND(VLOOKUP($H62,'Interactions by Gender '!$B:$S,9,0),4),")")</f>
        <v>(0.0423)</v>
      </c>
      <c r="D63" s="26" t="str">
        <f>_xlfn.CONCAT("(",ROUND(VLOOKUP($H62,'Interactions by Gender '!$B:$S,3,0),4),")")</f>
        <v>(0.0423)</v>
      </c>
      <c r="E63" s="26" t="str">
        <f>_xlfn.CONCAT("(",ROUND(VLOOKUP($H62,'Interactions by Gender '!$B:$S,12,0),4),")")</f>
        <v>(0.0413)</v>
      </c>
      <c r="F63" s="26" t="str">
        <f>_xlfn.CONCAT("(",ROUND(VLOOKUP($H62,'Interactions by Gender '!$B:$S,6,0),4),")")</f>
        <v>(0.0412)</v>
      </c>
    </row>
    <row r="64" spans="2:8" x14ac:dyDescent="0.25">
      <c r="B64" s="115" t="s">
        <v>104</v>
      </c>
      <c r="C64" s="25" t="str">
        <f>_xlfn.CONCAT(ROUND(VLOOKUP($H64,'Interactions by Gender '!$B:$S,8,0),4)," ",VLOOKUP($H64,'Interactions by Gender '!$B:$S,17,0))</f>
        <v>-0.076 ***</v>
      </c>
      <c r="D64" s="25" t="str">
        <f>_xlfn.CONCAT(ROUND(VLOOKUP($H64,'Interactions by Gender '!$B:$S,2,0),4)," ",VLOOKUP($H64,'Interactions by Gender '!$B:$S,15,0))</f>
        <v>-0.076 ***</v>
      </c>
      <c r="E64" s="25" t="str">
        <f>_xlfn.CONCAT(ROUND(VLOOKUP($H64,'Interactions by Gender '!$B:$S,11,0),4)," ",VLOOKUP($H64,'Interactions by Gender '!$B:$S,18,0))</f>
        <v>-0.0843 ***</v>
      </c>
      <c r="F64" s="25" t="str">
        <f>_xlfn.CONCAT(ROUND(VLOOKUP($H64,'Interactions by Gender '!$B:$S,5,0),4)," ",VLOOKUP($H64,'Interactions by Gender '!$B:$S,16,0))</f>
        <v>-0.0834 ***</v>
      </c>
      <c r="H64" s="10" t="s">
        <v>43</v>
      </c>
    </row>
    <row r="65" spans="2:8" x14ac:dyDescent="0.25">
      <c r="B65" s="116"/>
      <c r="C65" s="26" t="str">
        <f>_xlfn.CONCAT("(",ROUND(VLOOKUP($H64,'Interactions by Gender '!$B:$S,9,0),4),")")</f>
        <v>(0.008)</v>
      </c>
      <c r="D65" s="26" t="str">
        <f>_xlfn.CONCAT("(",ROUND(VLOOKUP($H64,'Interactions by Gender '!$B:$S,3,0),4),")")</f>
        <v>(0.008)</v>
      </c>
      <c r="E65" s="26" t="str">
        <f>_xlfn.CONCAT("(",ROUND(VLOOKUP($H64,'Interactions by Gender '!$B:$S,12,0),4),")")</f>
        <v>(0.0077)</v>
      </c>
      <c r="F65" s="26" t="str">
        <f>_xlfn.CONCAT("(",ROUND(VLOOKUP($H64,'Interactions by Gender '!$B:$S,6,0),4),")")</f>
        <v>(0.0078)</v>
      </c>
    </row>
    <row r="66" spans="2:8" x14ac:dyDescent="0.25">
      <c r="B66" s="115" t="s">
        <v>105</v>
      </c>
      <c r="C66" s="25" t="str">
        <f>_xlfn.CONCAT(ROUND(VLOOKUP($H66,'Interactions by Gender '!$B:$S,8,0),4)," ",VLOOKUP($H66,'Interactions by Gender '!$B:$S,17,0))</f>
        <v xml:space="preserve">0.0249 </v>
      </c>
      <c r="D66" s="25" t="str">
        <f>_xlfn.CONCAT(ROUND(VLOOKUP($H66,'Interactions by Gender '!$B:$S,2,0),4)," ",VLOOKUP($H66,'Interactions by Gender '!$B:$S,15,0))</f>
        <v xml:space="preserve">0.0252 </v>
      </c>
      <c r="E66" s="25" t="str">
        <f>_xlfn.CONCAT(ROUND(VLOOKUP($H66,'Interactions by Gender '!$B:$S,11,0),4)," ",VLOOKUP($H66,'Interactions by Gender '!$B:$S,18,0))</f>
        <v xml:space="preserve">0.019 </v>
      </c>
      <c r="F66" s="25" t="str">
        <f>_xlfn.CONCAT(ROUND(VLOOKUP($H66,'Interactions by Gender '!$B:$S,5,0),4)," ",VLOOKUP($H66,'Interactions by Gender '!$B:$S,16,0))</f>
        <v xml:space="preserve">0.0184 </v>
      </c>
      <c r="H66" s="10" t="s">
        <v>44</v>
      </c>
    </row>
    <row r="67" spans="2:8" x14ac:dyDescent="0.25">
      <c r="B67" s="116"/>
      <c r="C67" s="26" t="str">
        <f>_xlfn.CONCAT("(",ROUND(VLOOKUP($H66,'Interactions by Gender '!$B:$S,9,0),4),")")</f>
        <v>(0.0244)</v>
      </c>
      <c r="D67" s="26" t="str">
        <f>_xlfn.CONCAT("(",ROUND(VLOOKUP($H66,'Interactions by Gender '!$B:$S,3,0),4),")")</f>
        <v>(0.0244)</v>
      </c>
      <c r="E67" s="26" t="str">
        <f>_xlfn.CONCAT("(",ROUND(VLOOKUP($H66,'Interactions by Gender '!$B:$S,12,0),4),")")</f>
        <v>(0.0245)</v>
      </c>
      <c r="F67" s="26" t="str">
        <f>_xlfn.CONCAT("(",ROUND(VLOOKUP($H66,'Interactions by Gender '!$B:$S,6,0),4),")")</f>
        <v>(0.0244)</v>
      </c>
    </row>
    <row r="68" spans="2:8" x14ac:dyDescent="0.25">
      <c r="B68" s="115" t="s">
        <v>146</v>
      </c>
      <c r="C68" s="25" t="str">
        <f>_xlfn.CONCAT(ROUND(VLOOKUP($H68,'Interactions by Gender '!$B:$S,8,0),4)," ",VLOOKUP($H68,'Interactions by Gender '!$B:$S,17,0))</f>
        <v xml:space="preserve">-0.5009 </v>
      </c>
      <c r="D68" s="25" t="str">
        <f>_xlfn.CONCAT(ROUND(VLOOKUP($H68,'Interactions by Gender '!$B:$S,2,0),4)," ",VLOOKUP($H68,'Interactions by Gender '!$B:$S,15,0))</f>
        <v xml:space="preserve">-0.491 </v>
      </c>
      <c r="E68" s="25" t="str">
        <f>_xlfn.CONCAT(ROUND(VLOOKUP($H68,'Interactions by Gender '!$B:$S,11,0),4)," ",VLOOKUP($H68,'Interactions by Gender '!$B:$S,18,0))</f>
        <v xml:space="preserve">-0.1776 </v>
      </c>
      <c r="F68" s="25" t="str">
        <f>_xlfn.CONCAT(ROUND(VLOOKUP($H68,'Interactions by Gender '!$B:$S,5,0),4)," ",VLOOKUP($H68,'Interactions by Gender '!$B:$S,16,0))</f>
        <v xml:space="preserve">-0.16 </v>
      </c>
      <c r="H68" s="10" t="s">
        <v>145</v>
      </c>
    </row>
    <row r="69" spans="2:8" x14ac:dyDescent="0.25">
      <c r="B69" s="116"/>
      <c r="C69" s="26" t="str">
        <f>_xlfn.CONCAT("(",ROUND(VLOOKUP($H68,'Interactions by Gender '!$B:$S,9,0),4),")")</f>
        <v>(0.381)</v>
      </c>
      <c r="D69" s="26" t="str">
        <f>_xlfn.CONCAT("(",ROUND(VLOOKUP($H68,'Interactions by Gender '!$B:$S,3,0),4),")")</f>
        <v>(0.3811)</v>
      </c>
      <c r="E69" s="26" t="str">
        <f>_xlfn.CONCAT("(",ROUND(VLOOKUP($H68,'Interactions by Gender '!$B:$S,12,0),4),")")</f>
        <v>(0.2611)</v>
      </c>
      <c r="F69" s="26" t="str">
        <f>_xlfn.CONCAT("(",ROUND(VLOOKUP($H68,'Interactions by Gender '!$B:$S,6,0),4),")")</f>
        <v>(0.2612)</v>
      </c>
    </row>
    <row r="70" spans="2:8" x14ac:dyDescent="0.25">
      <c r="B70" s="115" t="s">
        <v>132</v>
      </c>
      <c r="C70" s="25" t="str">
        <f>_xlfn.CONCAT(ROUND(VLOOKUP($H70,'Interactions by Gender '!$B:$S,8,0),4)," ",VLOOKUP($H70,'Interactions by Gender '!$B:$S,17,0))</f>
        <v xml:space="preserve">-0.2246 </v>
      </c>
      <c r="D70" s="25" t="str">
        <f>_xlfn.CONCAT(ROUND(VLOOKUP($H70,'Interactions by Gender '!$B:$S,2,0),4)," ",VLOOKUP($H70,'Interactions by Gender '!$B:$S,15,0))</f>
        <v xml:space="preserve">-0.2108 </v>
      </c>
      <c r="E70" s="25" t="str">
        <f>_xlfn.CONCAT(ROUND(VLOOKUP($H70,'Interactions by Gender '!$B:$S,11,0),4)," ",VLOOKUP($H70,'Interactions by Gender '!$B:$S,18,0))</f>
        <v xml:space="preserve">0.1297 </v>
      </c>
      <c r="F70" s="25" t="str">
        <f>_xlfn.CONCAT(ROUND(VLOOKUP($H70,'Interactions by Gender '!$B:$S,5,0),4)," ",VLOOKUP($H70,'Interactions by Gender '!$B:$S,16,0))</f>
        <v xml:space="preserve">0.1281 </v>
      </c>
      <c r="H70" s="10" t="s">
        <v>45</v>
      </c>
    </row>
    <row r="71" spans="2:8" x14ac:dyDescent="0.25">
      <c r="B71" s="116"/>
      <c r="C71" s="26" t="str">
        <f>_xlfn.CONCAT("(",ROUND(VLOOKUP($H70,'Interactions by Gender '!$B:$S,9,0),4),")")</f>
        <v>(0.465)</v>
      </c>
      <c r="D71" s="26" t="str">
        <f>_xlfn.CONCAT("(",ROUND(VLOOKUP($H70,'Interactions by Gender '!$B:$S,3,0),4),")")</f>
        <v>(0.4651)</v>
      </c>
      <c r="E71" s="26" t="str">
        <f>_xlfn.CONCAT("(",ROUND(VLOOKUP($H70,'Interactions by Gender '!$B:$S,12,0),4),")")</f>
        <v>(0.3259)</v>
      </c>
      <c r="F71" s="26" t="str">
        <f>_xlfn.CONCAT("(",ROUND(VLOOKUP($H70,'Interactions by Gender '!$B:$S,6,0),4),")")</f>
        <v>(0.3258)</v>
      </c>
    </row>
    <row r="72" spans="2:8" x14ac:dyDescent="0.25">
      <c r="B72" s="115" t="s">
        <v>133</v>
      </c>
      <c r="C72" s="25" t="str">
        <f>_xlfn.CONCAT(ROUND(VLOOKUP($H72,'Interactions by Gender '!$B:$S,8,0),4)," ",VLOOKUP($H72,'Interactions by Gender '!$B:$S,17,0))</f>
        <v>-0.6624 ^</v>
      </c>
      <c r="D72" s="25" t="str">
        <f>_xlfn.CONCAT(ROUND(VLOOKUP($H72,'Interactions by Gender '!$B:$S,2,0),4)," ",VLOOKUP($H72,'Interactions by Gender '!$B:$S,15,0))</f>
        <v>-0.6567 ^</v>
      </c>
      <c r="E72" s="25" t="str">
        <f>_xlfn.CONCAT(ROUND(VLOOKUP($H72,'Interactions by Gender '!$B:$S,11,0),4)," ",VLOOKUP($H72,'Interactions by Gender '!$B:$S,18,0))</f>
        <v xml:space="preserve">0.0047 </v>
      </c>
      <c r="F72" s="25" t="str">
        <f>_xlfn.CONCAT(ROUND(VLOOKUP($H72,'Interactions by Gender '!$B:$S,5,0),4)," ",VLOOKUP($H72,'Interactions by Gender '!$B:$S,16,0))</f>
        <v xml:space="preserve">0.007 </v>
      </c>
      <c r="H72" s="10" t="s">
        <v>129</v>
      </c>
    </row>
    <row r="73" spans="2:8" x14ac:dyDescent="0.25">
      <c r="B73" s="116"/>
      <c r="C73" s="26" t="str">
        <f>_xlfn.CONCAT("(",ROUND(VLOOKUP($H72,'Interactions by Gender '!$B:$S,9,0),4),")")</f>
        <v>(0.3848)</v>
      </c>
      <c r="D73" s="26" t="str">
        <f>_xlfn.CONCAT("(",ROUND(VLOOKUP($H72,'Interactions by Gender '!$B:$S,3,0),4),")")</f>
        <v>(0.3849)</v>
      </c>
      <c r="E73" s="26" t="str">
        <f>_xlfn.CONCAT("(",ROUND(VLOOKUP($H72,'Interactions by Gender '!$B:$S,12,0),4),")")</f>
        <v>(0.2397)</v>
      </c>
      <c r="F73" s="26" t="str">
        <f>_xlfn.CONCAT("(",ROUND(VLOOKUP($H72,'Interactions by Gender '!$B:$S,6,0),4),")")</f>
        <v>(0.2398)</v>
      </c>
    </row>
    <row r="74" spans="2:8" x14ac:dyDescent="0.25">
      <c r="B74" s="115" t="s">
        <v>134</v>
      </c>
      <c r="C74" s="25" t="str">
        <f>_xlfn.CONCAT(ROUND(VLOOKUP($H74,'Interactions by Gender '!$B:$S,8,0),4)," ",VLOOKUP($H74,'Interactions by Gender '!$B:$S,17,0))</f>
        <v xml:space="preserve">-0.2453 </v>
      </c>
      <c r="D74" s="25" t="str">
        <f>_xlfn.CONCAT(ROUND(VLOOKUP($H74,'Interactions by Gender '!$B:$S,2,0),4)," ",VLOOKUP($H74,'Interactions by Gender '!$B:$S,15,0))</f>
        <v xml:space="preserve">-0.241 </v>
      </c>
      <c r="E74" s="25" t="str">
        <f>_xlfn.CONCAT(ROUND(VLOOKUP($H74,'Interactions by Gender '!$B:$S,11,0),4)," ",VLOOKUP($H74,'Interactions by Gender '!$B:$S,18,0))</f>
        <v xml:space="preserve">-0.073 </v>
      </c>
      <c r="F74" s="25" t="str">
        <f>_xlfn.CONCAT(ROUND(VLOOKUP($H74,'Interactions by Gender '!$B:$S,5,0),4)," ",VLOOKUP($H74,'Interactions by Gender '!$B:$S,16,0))</f>
        <v xml:space="preserve">-0.0575 </v>
      </c>
      <c r="H74" s="10" t="s">
        <v>130</v>
      </c>
    </row>
    <row r="75" spans="2:8" x14ac:dyDescent="0.25">
      <c r="B75" s="116"/>
      <c r="C75" s="26" t="str">
        <f>_xlfn.CONCAT("(",ROUND(VLOOKUP($H74,'Interactions by Gender '!$B:$S,9,0),4),")")</f>
        <v>(0.3819)</v>
      </c>
      <c r="D75" s="26" t="str">
        <f>_xlfn.CONCAT("(",ROUND(VLOOKUP($H74,'Interactions by Gender '!$B:$S,3,0),4),")")</f>
        <v>(0.3819)</v>
      </c>
      <c r="E75" s="26" t="str">
        <f>_xlfn.CONCAT("(",ROUND(VLOOKUP($H74,'Interactions by Gender '!$B:$S,12,0),4),")")</f>
        <v>(0.2344)</v>
      </c>
      <c r="F75" s="26" t="str">
        <f>_xlfn.CONCAT("(",ROUND(VLOOKUP($H74,'Interactions by Gender '!$B:$S,6,0),4),")")</f>
        <v>(0.2346)</v>
      </c>
    </row>
    <row r="76" spans="2:8" x14ac:dyDescent="0.25">
      <c r="B76" s="115" t="s">
        <v>136</v>
      </c>
      <c r="C76" s="25" t="str">
        <f>_xlfn.CONCAT(ROUND(VLOOKUP($H76,'Interactions by Gender '!$B:$S,8,0),4)," ",VLOOKUP($H76,'Interactions by Gender '!$B:$S,17,0))</f>
        <v xml:space="preserve">-0.384 </v>
      </c>
      <c r="D76" s="25" t="str">
        <f>_xlfn.CONCAT(ROUND(VLOOKUP($H76,'Interactions by Gender '!$B:$S,2,0),4)," ",VLOOKUP($H76,'Interactions by Gender '!$B:$S,15,0))</f>
        <v xml:space="preserve">-0.3845 </v>
      </c>
      <c r="E76" s="25" t="str">
        <f>_xlfn.CONCAT(ROUND(VLOOKUP($H76,'Interactions by Gender '!$B:$S,11,0),4)," ",VLOOKUP($H76,'Interactions by Gender '!$B:$S,18,0))</f>
        <v xml:space="preserve">0.0217 </v>
      </c>
      <c r="F76" s="25" t="str">
        <f>_xlfn.CONCAT(ROUND(VLOOKUP($H76,'Interactions by Gender '!$B:$S,5,0),4)," ",VLOOKUP($H76,'Interactions by Gender '!$B:$S,16,0))</f>
        <v xml:space="preserve">0.0294 </v>
      </c>
      <c r="H76" s="10" t="s">
        <v>46</v>
      </c>
    </row>
    <row r="77" spans="2:8" x14ac:dyDescent="0.25">
      <c r="B77" s="116"/>
      <c r="C77" s="26" t="str">
        <f>_xlfn.CONCAT("(",ROUND(VLOOKUP($H76,'Interactions by Gender '!$B:$S,9,0),4),")")</f>
        <v>(0.3758)</v>
      </c>
      <c r="D77" s="26" t="str">
        <f>_xlfn.CONCAT("(",ROUND(VLOOKUP($H76,'Interactions by Gender '!$B:$S,3,0),4),")")</f>
        <v>(0.3759)</v>
      </c>
      <c r="E77" s="26" t="str">
        <f>_xlfn.CONCAT("(",ROUND(VLOOKUP($H76,'Interactions by Gender '!$B:$S,12,0),4),")")</f>
        <v>(0.2336)</v>
      </c>
      <c r="F77" s="26" t="str">
        <f>_xlfn.CONCAT("(",ROUND(VLOOKUP($H76,'Interactions by Gender '!$B:$S,6,0),4),")")</f>
        <v>(0.2339)</v>
      </c>
    </row>
    <row r="78" spans="2:8" x14ac:dyDescent="0.25">
      <c r="B78" s="115" t="s">
        <v>135</v>
      </c>
      <c r="C78" s="25" t="str">
        <f>_xlfn.CONCAT(ROUND(VLOOKUP($H78,'Interactions by Gender '!$B:$S,8,0),4)," ",VLOOKUP($H78,'Interactions by Gender '!$B:$S,17,0))</f>
        <v xml:space="preserve">-0.1539 </v>
      </c>
      <c r="D78" s="25" t="str">
        <f>_xlfn.CONCAT(ROUND(VLOOKUP($H78,'Interactions by Gender '!$B:$S,2,0),4)," ",VLOOKUP($H78,'Interactions by Gender '!$B:$S,15,0))</f>
        <v xml:space="preserve">-0.1509 </v>
      </c>
      <c r="E78" s="25" t="str">
        <f>_xlfn.CONCAT(ROUND(VLOOKUP($H78,'Interactions by Gender '!$B:$S,11,0),4)," ",VLOOKUP($H78,'Interactions by Gender '!$B:$S,18,0))</f>
        <v xml:space="preserve">0.327 </v>
      </c>
      <c r="F78" s="25" t="str">
        <f>_xlfn.CONCAT(ROUND(VLOOKUP($H78,'Interactions by Gender '!$B:$S,5,0),4)," ",VLOOKUP($H78,'Interactions by Gender '!$B:$S,16,0))</f>
        <v xml:space="preserve">0.3355 </v>
      </c>
      <c r="H78" s="10" t="s">
        <v>131</v>
      </c>
    </row>
    <row r="79" spans="2:8" x14ac:dyDescent="0.25">
      <c r="B79" s="116"/>
      <c r="C79" s="26" t="str">
        <f>_xlfn.CONCAT("(",ROUND(VLOOKUP($H78,'Interactions by Gender '!$B:$S,9,0),4),")")</f>
        <v>(0.3648)</v>
      </c>
      <c r="D79" s="26" t="str">
        <f>_xlfn.CONCAT("(",ROUND(VLOOKUP($H78,'Interactions by Gender '!$B:$S,3,0),4),")")</f>
        <v>(0.3649)</v>
      </c>
      <c r="E79" s="26" t="str">
        <f>_xlfn.CONCAT("(",ROUND(VLOOKUP($H78,'Interactions by Gender '!$B:$S,12,0),4),")")</f>
        <v>(0.2185)</v>
      </c>
      <c r="F79" s="26" t="str">
        <f>_xlfn.CONCAT("(",ROUND(VLOOKUP($H78,'Interactions by Gender '!$B:$S,6,0),4),")")</f>
        <v>(0.2187)</v>
      </c>
    </row>
    <row r="80" spans="2:8" x14ac:dyDescent="0.25">
      <c r="B80" s="115" t="s">
        <v>106</v>
      </c>
      <c r="C80" s="25" t="str">
        <f>_xlfn.CONCAT(ROUND(VLOOKUP($H80,'Interactions by Gender '!$B:$S,8,0),4)," ",VLOOKUP($H80,'Interactions by Gender '!$B:$S,17,0))</f>
        <v xml:space="preserve">-0.0069 </v>
      </c>
      <c r="D80" s="25" t="str">
        <f>_xlfn.CONCAT(ROUND(VLOOKUP($H80,'Interactions by Gender '!$B:$S,2,0),4)," ",VLOOKUP($H80,'Interactions by Gender '!$B:$S,15,0))</f>
        <v xml:space="preserve">-0.0051 </v>
      </c>
      <c r="E80" s="25" t="str">
        <f>_xlfn.CONCAT(ROUND(VLOOKUP($H80,'Interactions by Gender '!$B:$S,11,0),4)," ",VLOOKUP($H80,'Interactions by Gender '!$B:$S,18,0))</f>
        <v xml:space="preserve">0.0341 </v>
      </c>
      <c r="F80" s="25" t="str">
        <f>_xlfn.CONCAT(ROUND(VLOOKUP($H80,'Interactions by Gender '!$B:$S,5,0),4)," ",VLOOKUP($H80,'Interactions by Gender '!$B:$S,16,0))</f>
        <v xml:space="preserve">0.0349 </v>
      </c>
      <c r="H80" s="10" t="s">
        <v>106</v>
      </c>
    </row>
    <row r="81" spans="2:6" x14ac:dyDescent="0.25">
      <c r="B81" s="116"/>
      <c r="C81" s="26" t="str">
        <f>_xlfn.CONCAT("(",ROUND(VLOOKUP($H80,'Interactions by Gender '!$B:$S,9,0),4),")")</f>
        <v>(0.1014)</v>
      </c>
      <c r="D81" s="26" t="str">
        <f>_xlfn.CONCAT("(",ROUND(VLOOKUP($H80,'Interactions by Gender '!$B:$S,3,0),4),")")</f>
        <v>(0.1015)</v>
      </c>
      <c r="E81" s="26" t="str">
        <f>_xlfn.CONCAT("(",ROUND(VLOOKUP($H80,'Interactions by Gender '!$B:$S,12,0),4),")")</f>
        <v>(0.0795)</v>
      </c>
      <c r="F81" s="26" t="str">
        <f>_xlfn.CONCAT("(",ROUND(VLOOKUP($H80,'Interactions by Gender '!$B:$S,6,0),4),")")</f>
        <v>(0.0795)</v>
      </c>
    </row>
    <row r="82" spans="2:6" x14ac:dyDescent="0.25">
      <c r="B82" s="35" t="s">
        <v>171</v>
      </c>
      <c r="C82" s="30">
        <f>C93</f>
        <v>8289</v>
      </c>
      <c r="D82" s="30">
        <f t="shared" ref="D82:F82" si="0">D93</f>
        <v>8289</v>
      </c>
      <c r="E82" s="30">
        <f t="shared" si="0"/>
        <v>8400</v>
      </c>
      <c r="F82" s="30">
        <f t="shared" si="0"/>
        <v>8400</v>
      </c>
    </row>
    <row r="83" spans="2:6" x14ac:dyDescent="0.25">
      <c r="B83" s="17" t="s">
        <v>107</v>
      </c>
      <c r="C83" s="25" t="s">
        <v>112</v>
      </c>
      <c r="D83" s="18" t="s">
        <v>112</v>
      </c>
      <c r="E83" s="25" t="s">
        <v>112</v>
      </c>
      <c r="F83" s="25" t="s">
        <v>112</v>
      </c>
    </row>
    <row r="84" spans="2:6" x14ac:dyDescent="0.25">
      <c r="B84" s="17" t="s">
        <v>108</v>
      </c>
      <c r="C84" s="25" t="s">
        <v>112</v>
      </c>
      <c r="D84" s="18" t="s">
        <v>112</v>
      </c>
      <c r="E84" s="25" t="s">
        <v>112</v>
      </c>
      <c r="F84" s="25" t="s">
        <v>112</v>
      </c>
    </row>
    <row r="85" spans="2:6" x14ac:dyDescent="0.25">
      <c r="B85" s="17" t="s">
        <v>654</v>
      </c>
      <c r="C85" s="25" t="str">
        <f>FIXED(C94,2)</f>
        <v>-65,018.04</v>
      </c>
      <c r="D85" s="25" t="str">
        <f t="shared" ref="D85:F85" si="1">FIXED(D94,2)</f>
        <v>-65,011.54</v>
      </c>
      <c r="E85" s="25" t="str">
        <f t="shared" si="1"/>
        <v>-66,057.21</v>
      </c>
      <c r="F85" s="25" t="str">
        <f t="shared" si="1"/>
        <v>-66,061.10</v>
      </c>
    </row>
    <row r="86" spans="2:6" ht="15.75" thickBot="1" x14ac:dyDescent="0.3">
      <c r="B86" s="50" t="s">
        <v>113</v>
      </c>
      <c r="C86" s="43" t="str">
        <f>FIXED(C92,4)</f>
        <v>0.3983</v>
      </c>
      <c r="D86" s="43" t="str">
        <f>FIXED(D92,4)</f>
        <v>0.3989</v>
      </c>
      <c r="E86" s="43" t="str">
        <f>FIXED(E92,4)</f>
        <v>0.3916</v>
      </c>
      <c r="F86" s="43" t="str">
        <f>FIXED(F92,4)</f>
        <v>0.3894</v>
      </c>
    </row>
    <row r="87" spans="2:6" x14ac:dyDescent="0.25">
      <c r="B87" s="117" t="s">
        <v>597</v>
      </c>
      <c r="C87" s="117"/>
      <c r="D87" s="117"/>
      <c r="E87" s="117"/>
      <c r="F87" s="117"/>
    </row>
    <row r="88" spans="2:6" x14ac:dyDescent="0.25">
      <c r="B88" s="118"/>
      <c r="C88" s="118"/>
      <c r="D88" s="118"/>
      <c r="E88" s="118"/>
      <c r="F88" s="118"/>
    </row>
    <row r="89" spans="2:6" x14ac:dyDescent="0.25">
      <c r="B89" s="118"/>
      <c r="C89" s="118"/>
      <c r="D89" s="118"/>
      <c r="E89" s="118"/>
      <c r="F89" s="118"/>
    </row>
    <row r="92" spans="2:6" x14ac:dyDescent="0.25">
      <c r="B92" s="10" t="s">
        <v>653</v>
      </c>
      <c r="C92" s="19">
        <v>0.39825490000000002</v>
      </c>
      <c r="D92" s="19">
        <v>0.39889229999999998</v>
      </c>
      <c r="E92" s="19">
        <v>0.39155970000000001</v>
      </c>
      <c r="F92" s="19">
        <v>0.38944980000000001</v>
      </c>
    </row>
    <row r="93" spans="2:6" x14ac:dyDescent="0.25">
      <c r="B93" s="10" t="s">
        <v>645</v>
      </c>
      <c r="C93" s="19">
        <v>8289</v>
      </c>
      <c r="D93" s="19">
        <v>8289</v>
      </c>
      <c r="E93" s="19">
        <v>8400</v>
      </c>
      <c r="F93" s="19">
        <v>8400</v>
      </c>
    </row>
    <row r="94" spans="2:6" x14ac:dyDescent="0.25">
      <c r="B94" s="10" t="s">
        <v>646</v>
      </c>
      <c r="C94" s="19">
        <v>-65018.04</v>
      </c>
      <c r="D94" s="19">
        <v>-65011.54</v>
      </c>
      <c r="E94" s="19">
        <v>-66057.210000000006</v>
      </c>
      <c r="F94" s="19">
        <v>-66061.100000000006</v>
      </c>
    </row>
  </sheetData>
  <mergeCells count="44">
    <mergeCell ref="B87:F89"/>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-0.14870556514489</v>
      </c>
      <c r="D2">
        <v>8.8787433253634501E-2</v>
      </c>
      <c r="E2">
        <v>9.3963814922660802E-2</v>
      </c>
      <c r="F2">
        <v>-0.11833312686081</v>
      </c>
      <c r="G2">
        <v>7.2170261660938498E-2</v>
      </c>
      <c r="H2">
        <v>0.101080389753093</v>
      </c>
      <c r="I2">
        <v>-0.149252408172871</v>
      </c>
      <c r="J2">
        <v>8.8516217710733702E-2</v>
      </c>
      <c r="K2">
        <v>9.1765198024446396E-2</v>
      </c>
      <c r="L2">
        <v>-0.119768829476886</v>
      </c>
      <c r="M2">
        <v>7.1767930107256905E-2</v>
      </c>
      <c r="N2">
        <v>9.5150095767843501E-2</v>
      </c>
      <c r="P2" t="str">
        <f>IF(E2&lt;0.001,"***",IF(E2&lt;0.01,"**",IF(E2&lt;0.05,"*",IF(E2&lt;0.1,"^",""))))</f>
        <v>^</v>
      </c>
      <c r="Q2" t="str">
        <f>IF(H2&lt;0.001,"***",IF(H2&lt;0.01,"**",IF(H2&lt;0.05,"*",IF(H2&lt;0.1,"^",""))))</f>
        <v/>
      </c>
      <c r="R2" t="str">
        <f>IF(K2&lt;0.001,"***",IF(K2&lt;0.01,"**",IF(K2&lt;0.05,"*",IF(K2&lt;0.1,"^",""))))</f>
        <v>^</v>
      </c>
      <c r="S2" t="str">
        <f>IF(N2&lt;0.001,"***",IF(N2&lt;0.01,"**",IF(N2&lt;0.05,"*",IF(N2&lt;0.1,"^",""))))</f>
        <v>^</v>
      </c>
    </row>
    <row r="3" spans="1:19" x14ac:dyDescent="0.25">
      <c r="A3">
        <v>2</v>
      </c>
      <c r="B3" t="s">
        <v>10</v>
      </c>
      <c r="C3">
        <v>5.3152185286393899E-2</v>
      </c>
      <c r="D3">
        <v>3.8814153509315899E-2</v>
      </c>
      <c r="E3">
        <v>0.170873602410028</v>
      </c>
      <c r="F3">
        <v>4.0721100636464301E-2</v>
      </c>
      <c r="G3">
        <v>3.2419688289808603E-2</v>
      </c>
      <c r="H3">
        <v>0.209093915658665</v>
      </c>
      <c r="I3">
        <v>5.4222510032231802E-2</v>
      </c>
      <c r="J3">
        <v>3.85549305547295E-2</v>
      </c>
      <c r="K3">
        <v>0.15961418875536099</v>
      </c>
      <c r="L3">
        <v>3.9581244040557302E-2</v>
      </c>
      <c r="M3">
        <v>3.2093415007802099E-2</v>
      </c>
      <c r="N3">
        <v>0.21745879926494099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-5.6598489351602402E-2</v>
      </c>
      <c r="D4">
        <v>4.3384510937557803E-2</v>
      </c>
      <c r="E4">
        <v>0.19203649843439899</v>
      </c>
      <c r="F4">
        <v>-5.2774680520577398E-2</v>
      </c>
      <c r="G4">
        <v>3.3722401650349301E-2</v>
      </c>
      <c r="H4">
        <v>0.117589014697945</v>
      </c>
      <c r="I4">
        <v>-5.6331109671119498E-2</v>
      </c>
      <c r="J4">
        <v>4.3100896384312998E-2</v>
      </c>
      <c r="K4">
        <v>0.19122659520428001</v>
      </c>
      <c r="L4">
        <v>-5.2545893808798101E-2</v>
      </c>
      <c r="M4">
        <v>3.3415259933739297E-2</v>
      </c>
      <c r="N4">
        <v>0.11583188211293</v>
      </c>
      <c r="P4" t="str">
        <f t="shared" ref="P4:P30" si="3">IF(E4&lt;0.001,"***",IF(E4&lt;0.01,"**",IF(E4&lt;0.05,"*",IF(E4&lt;0.1,"^",""))))</f>
        <v/>
      </c>
      <c r="Q4" t="str">
        <f t="shared" si="0"/>
        <v/>
      </c>
      <c r="R4" t="str">
        <f t="shared" si="1"/>
        <v/>
      </c>
      <c r="S4" t="str">
        <f t="shared" si="2"/>
        <v/>
      </c>
    </row>
    <row r="5" spans="1:19" x14ac:dyDescent="0.25">
      <c r="A5">
        <v>4</v>
      </c>
      <c r="B5" t="s">
        <v>124</v>
      </c>
      <c r="C5">
        <v>1.9259743109972301E-2</v>
      </c>
      <c r="D5">
        <v>3.95745549880272E-2</v>
      </c>
      <c r="E5">
        <v>0.62649230805658496</v>
      </c>
      <c r="F5">
        <v>7.8799072575338105E-3</v>
      </c>
      <c r="G5">
        <v>2.9456352781183699E-2</v>
      </c>
      <c r="H5">
        <v>0.78907551413385801</v>
      </c>
      <c r="I5">
        <v>2.5474752150697399E-2</v>
      </c>
      <c r="J5">
        <v>3.8678065048365601E-2</v>
      </c>
      <c r="K5">
        <v>0.51012977048127395</v>
      </c>
      <c r="L5">
        <v>8.2085051780626701E-3</v>
      </c>
      <c r="M5">
        <v>2.85107576271614E-2</v>
      </c>
      <c r="N5">
        <v>0.77341635827214505</v>
      </c>
      <c r="P5" t="str">
        <f t="shared" si="3"/>
        <v/>
      </c>
      <c r="Q5" t="str">
        <f t="shared" si="0"/>
        <v/>
      </c>
      <c r="R5" t="str">
        <f t="shared" si="1"/>
        <v/>
      </c>
      <c r="S5" t="str">
        <f t="shared" si="2"/>
        <v/>
      </c>
    </row>
    <row r="6" spans="1:19" x14ac:dyDescent="0.25">
      <c r="A6">
        <v>5</v>
      </c>
      <c r="B6" t="s">
        <v>25</v>
      </c>
      <c r="C6">
        <v>-1.1345888987958699E-2</v>
      </c>
      <c r="D6">
        <v>5.8172940843006601E-2</v>
      </c>
      <c r="E6">
        <v>0.84536380535266498</v>
      </c>
      <c r="F6">
        <v>-1.84880130031395E-2</v>
      </c>
      <c r="G6">
        <v>4.8779092411826798E-2</v>
      </c>
      <c r="H6">
        <v>0.70467664445924805</v>
      </c>
      <c r="I6">
        <v>-1.20249056280257E-2</v>
      </c>
      <c r="J6">
        <v>5.7743294755212601E-2</v>
      </c>
      <c r="K6">
        <v>0.83503560212691097</v>
      </c>
      <c r="L6">
        <v>-1.8267230996203601E-2</v>
      </c>
      <c r="M6">
        <v>4.8402762824780003E-2</v>
      </c>
      <c r="N6">
        <v>0.70587593235025103</v>
      </c>
      <c r="P6" t="str">
        <f t="shared" si="3"/>
        <v/>
      </c>
      <c r="Q6" t="str">
        <f t="shared" si="0"/>
        <v/>
      </c>
      <c r="R6" t="str">
        <f t="shared" si="1"/>
        <v/>
      </c>
      <c r="S6" t="str">
        <f t="shared" si="2"/>
        <v/>
      </c>
    </row>
    <row r="7" spans="1:19" x14ac:dyDescent="0.25">
      <c r="A7">
        <v>6</v>
      </c>
      <c r="B7" t="s">
        <v>26</v>
      </c>
      <c r="C7">
        <v>2.0543530172464901E-2</v>
      </c>
      <c r="D7">
        <v>0.111122649909227</v>
      </c>
      <c r="E7">
        <v>0.85332898397229096</v>
      </c>
      <c r="F7">
        <v>5.2928663108346402E-2</v>
      </c>
      <c r="G7">
        <v>9.3611954718313503E-2</v>
      </c>
      <c r="H7">
        <v>0.57179835460755601</v>
      </c>
      <c r="I7">
        <v>2.0425529477547302E-2</v>
      </c>
      <c r="J7">
        <v>0.110498204761767</v>
      </c>
      <c r="K7">
        <v>0.85334714122251099</v>
      </c>
      <c r="L7">
        <v>5.97324654945144E-2</v>
      </c>
      <c r="M7">
        <v>9.2908920627274696E-2</v>
      </c>
      <c r="N7">
        <v>0.52027976705847301</v>
      </c>
      <c r="P7" t="str">
        <f t="shared" si="3"/>
        <v/>
      </c>
      <c r="Q7" t="str">
        <f t="shared" si="0"/>
        <v/>
      </c>
      <c r="R7" t="str">
        <f t="shared" si="1"/>
        <v/>
      </c>
      <c r="S7" t="str">
        <f t="shared" si="2"/>
        <v/>
      </c>
    </row>
    <row r="8" spans="1:19" x14ac:dyDescent="0.25">
      <c r="A8">
        <v>7</v>
      </c>
      <c r="B8" t="s">
        <v>30</v>
      </c>
      <c r="C8">
        <v>0.19856106261902601</v>
      </c>
      <c r="D8">
        <v>5.2714026961045497E-2</v>
      </c>
      <c r="E8">
        <v>1.6538016421596699E-4</v>
      </c>
      <c r="F8">
        <v>0.168837192192764</v>
      </c>
      <c r="G8">
        <v>4.0747441442546599E-2</v>
      </c>
      <c r="H8" s="1">
        <v>3.4203889763578399E-5</v>
      </c>
      <c r="I8">
        <v>0.184221262904807</v>
      </c>
      <c r="J8">
        <v>5.2308544623825802E-2</v>
      </c>
      <c r="K8">
        <v>4.2859553399654499E-4</v>
      </c>
      <c r="L8">
        <v>0.15268264386393099</v>
      </c>
      <c r="M8">
        <v>4.0308387538927397E-2</v>
      </c>
      <c r="N8">
        <v>1.5194868016075899E-4</v>
      </c>
      <c r="P8" t="str">
        <f t="shared" si="3"/>
        <v>***</v>
      </c>
      <c r="Q8" t="str">
        <f t="shared" si="0"/>
        <v>***</v>
      </c>
      <c r="R8" t="str">
        <f t="shared" si="1"/>
        <v>***</v>
      </c>
      <c r="S8" t="str">
        <f t="shared" si="2"/>
        <v>***</v>
      </c>
    </row>
    <row r="9" spans="1:19" x14ac:dyDescent="0.25">
      <c r="A9">
        <v>8</v>
      </c>
      <c r="B9" t="s">
        <v>27</v>
      </c>
      <c r="C9">
        <v>0.23612417066612101</v>
      </c>
      <c r="D9">
        <v>8.8727309955983102E-2</v>
      </c>
      <c r="E9">
        <v>7.7854733985395202E-3</v>
      </c>
      <c r="F9">
        <v>0.21607382473195499</v>
      </c>
      <c r="G9">
        <v>7.3786849725359996E-2</v>
      </c>
      <c r="H9">
        <v>3.4076467708033299E-3</v>
      </c>
      <c r="I9">
        <v>0.21987540213987999</v>
      </c>
      <c r="J9">
        <v>8.6801563434239601E-2</v>
      </c>
      <c r="K9">
        <v>1.13064781567104E-2</v>
      </c>
      <c r="L9">
        <v>0.19701430905262099</v>
      </c>
      <c r="M9">
        <v>7.1562498185816295E-2</v>
      </c>
      <c r="N9">
        <v>5.9044961225831003E-3</v>
      </c>
      <c r="P9" t="str">
        <f t="shared" si="3"/>
        <v>**</v>
      </c>
      <c r="Q9" t="str">
        <f t="shared" si="0"/>
        <v>**</v>
      </c>
      <c r="R9" t="str">
        <f t="shared" si="1"/>
        <v>*</v>
      </c>
      <c r="S9" t="str">
        <f t="shared" si="2"/>
        <v>**</v>
      </c>
    </row>
    <row r="10" spans="1:19" x14ac:dyDescent="0.25">
      <c r="A10">
        <v>9</v>
      </c>
      <c r="B10" t="s">
        <v>29</v>
      </c>
      <c r="C10">
        <v>0.178774472589698</v>
      </c>
      <c r="D10">
        <v>4.5797835009673597E-2</v>
      </c>
      <c r="E10" s="1">
        <v>9.4789100668179999E-5</v>
      </c>
      <c r="F10">
        <v>0.14772557795845201</v>
      </c>
      <c r="G10">
        <v>3.5817194104227297E-2</v>
      </c>
      <c r="H10" s="1">
        <v>3.7165092932444503E-5</v>
      </c>
      <c r="I10">
        <v>0.17679280479162901</v>
      </c>
      <c r="J10">
        <v>4.5587072799087899E-2</v>
      </c>
      <c r="K10">
        <v>1.05260473270086E-4</v>
      </c>
      <c r="L10">
        <v>0.144584524355648</v>
      </c>
      <c r="M10">
        <v>3.5595890296146501E-2</v>
      </c>
      <c r="N10" s="1">
        <v>4.8689123368294903E-5</v>
      </c>
      <c r="P10" t="str">
        <f t="shared" si="3"/>
        <v>***</v>
      </c>
      <c r="Q10" t="str">
        <f t="shared" si="0"/>
        <v>***</v>
      </c>
      <c r="R10" t="str">
        <f t="shared" si="1"/>
        <v>***</v>
      </c>
      <c r="S10" t="str">
        <f t="shared" si="2"/>
        <v>***</v>
      </c>
    </row>
    <row r="11" spans="1:19" x14ac:dyDescent="0.25">
      <c r="A11">
        <v>10</v>
      </c>
      <c r="B11" t="s">
        <v>28</v>
      </c>
      <c r="C11">
        <v>0.17006153039532701</v>
      </c>
      <c r="D11">
        <v>0.13647263870095899</v>
      </c>
      <c r="E11">
        <v>0.21271968203767899</v>
      </c>
      <c r="F11">
        <v>0.166399542576184</v>
      </c>
      <c r="G11">
        <v>0.114118407868504</v>
      </c>
      <c r="H11">
        <v>0.144804548257527</v>
      </c>
      <c r="I11">
        <v>0.18740048216364</v>
      </c>
      <c r="J11">
        <v>0.132926705782069</v>
      </c>
      <c r="K11">
        <v>0.15859783040015901</v>
      </c>
      <c r="L11">
        <v>0.18507729996123101</v>
      </c>
      <c r="M11">
        <v>0.109411917344101</v>
      </c>
      <c r="N11">
        <v>9.0729066663569599E-2</v>
      </c>
      <c r="P11" t="str">
        <f t="shared" si="3"/>
        <v/>
      </c>
      <c r="Q11" t="str">
        <f t="shared" si="0"/>
        <v/>
      </c>
      <c r="R11" t="str">
        <f t="shared" si="1"/>
        <v/>
      </c>
      <c r="S11" t="str">
        <f t="shared" si="2"/>
        <v>^</v>
      </c>
    </row>
    <row r="12" spans="1:19" x14ac:dyDescent="0.25">
      <c r="A12">
        <v>11</v>
      </c>
      <c r="B12" t="s">
        <v>31</v>
      </c>
      <c r="C12">
        <v>-5.17252366408689E-2</v>
      </c>
      <c r="D12">
        <v>7.4480250699128399E-3</v>
      </c>
      <c r="E12" s="1">
        <v>3.7893022053481202E-12</v>
      </c>
      <c r="F12">
        <v>-5.75481545786432E-2</v>
      </c>
      <c r="G12">
        <v>6.4957990127108298E-3</v>
      </c>
      <c r="H12" s="1">
        <v>8.0527049946409605E-19</v>
      </c>
      <c r="I12">
        <v>-5.1573028486889202E-2</v>
      </c>
      <c r="J12">
        <v>7.4194626617783603E-3</v>
      </c>
      <c r="K12" s="1">
        <v>3.6258773761233E-12</v>
      </c>
      <c r="L12">
        <v>-5.7487465730148603E-2</v>
      </c>
      <c r="M12">
        <v>6.4592424656288996E-3</v>
      </c>
      <c r="N12" s="1">
        <v>5.5830503727208003E-19</v>
      </c>
      <c r="P12" t="str">
        <f t="shared" si="3"/>
        <v>***</v>
      </c>
      <c r="Q12" t="str">
        <f t="shared" si="0"/>
        <v>***</v>
      </c>
      <c r="R12" t="str">
        <f t="shared" si="1"/>
        <v>***</v>
      </c>
      <c r="S12" t="str">
        <f t="shared" si="2"/>
        <v>***</v>
      </c>
    </row>
    <row r="13" spans="1:19" x14ac:dyDescent="0.25">
      <c r="A13">
        <v>12</v>
      </c>
      <c r="B13" t="s">
        <v>173</v>
      </c>
      <c r="C13">
        <v>-2.5064095923543899E-2</v>
      </c>
      <c r="D13">
        <v>4.6555358731755203E-2</v>
      </c>
      <c r="E13">
        <v>0.59032033702764097</v>
      </c>
      <c r="F13">
        <v>-1.5733031131171998E-2</v>
      </c>
      <c r="G13">
        <v>4.3019512239108798E-2</v>
      </c>
      <c r="H13">
        <v>0.71457514623492502</v>
      </c>
      <c r="I13">
        <v>-2.7551964255644702E-2</v>
      </c>
      <c r="J13">
        <v>4.6359943389610803E-2</v>
      </c>
      <c r="K13">
        <v>0.55230787396345704</v>
      </c>
      <c r="L13">
        <v>-1.3851123883288101E-2</v>
      </c>
      <c r="M13">
        <v>4.27743481235906E-2</v>
      </c>
      <c r="N13">
        <v>0.74607547340580505</v>
      </c>
      <c r="P13" t="str">
        <f t="shared" si="3"/>
        <v/>
      </c>
      <c r="Q13" t="str">
        <f t="shared" si="0"/>
        <v/>
      </c>
      <c r="R13" t="str">
        <f t="shared" si="1"/>
        <v/>
      </c>
      <c r="S13" t="str">
        <f t="shared" si="2"/>
        <v/>
      </c>
    </row>
    <row r="14" spans="1:19" x14ac:dyDescent="0.25">
      <c r="A14">
        <v>13</v>
      </c>
      <c r="B14" t="s">
        <v>32</v>
      </c>
      <c r="C14">
        <v>3.22228160359289E-2</v>
      </c>
      <c r="D14">
        <v>2.1475567279016401E-2</v>
      </c>
      <c r="E14">
        <v>0.13350027339211601</v>
      </c>
      <c r="F14">
        <v>2.83907905584997E-2</v>
      </c>
      <c r="G14">
        <v>1.86081021712808E-2</v>
      </c>
      <c r="H14">
        <v>0.127079117209941</v>
      </c>
      <c r="I14">
        <v>3.60209038555417E-2</v>
      </c>
      <c r="J14">
        <v>2.1369272575215498E-2</v>
      </c>
      <c r="K14">
        <v>9.1865130754102894E-2</v>
      </c>
      <c r="L14">
        <v>3.1431161666924001E-2</v>
      </c>
      <c r="M14">
        <v>1.85377807487484E-2</v>
      </c>
      <c r="N14">
        <v>8.9976986649363697E-2</v>
      </c>
      <c r="P14" t="str">
        <f t="shared" si="3"/>
        <v/>
      </c>
      <c r="Q14" t="str">
        <f t="shared" si="0"/>
        <v/>
      </c>
      <c r="R14" t="str">
        <f t="shared" si="1"/>
        <v>^</v>
      </c>
      <c r="S14" t="str">
        <f t="shared" si="2"/>
        <v>^</v>
      </c>
    </row>
    <row r="15" spans="1:19" x14ac:dyDescent="0.25">
      <c r="A15">
        <v>14</v>
      </c>
      <c r="B15" t="s">
        <v>33</v>
      </c>
      <c r="C15">
        <v>1.58975853754506E-2</v>
      </c>
      <c r="D15">
        <v>5.4431729782467297E-3</v>
      </c>
      <c r="E15">
        <v>3.4930566299475902E-3</v>
      </c>
      <c r="F15">
        <v>1.51595015582058E-2</v>
      </c>
      <c r="G15">
        <v>4.8358671067595498E-3</v>
      </c>
      <c r="H15">
        <v>1.7196824027248001E-3</v>
      </c>
      <c r="I15">
        <v>1.56891347360355E-2</v>
      </c>
      <c r="J15">
        <v>5.4253722128241103E-3</v>
      </c>
      <c r="K15">
        <v>3.8303195381649302E-3</v>
      </c>
      <c r="L15">
        <v>1.51661094479533E-2</v>
      </c>
      <c r="M15">
        <v>4.82023450016578E-3</v>
      </c>
      <c r="N15">
        <v>1.6532618644576301E-3</v>
      </c>
      <c r="P15" t="str">
        <f t="shared" si="3"/>
        <v>**</v>
      </c>
      <c r="Q15" t="str">
        <f t="shared" si="0"/>
        <v>**</v>
      </c>
      <c r="R15" t="str">
        <f t="shared" si="1"/>
        <v>**</v>
      </c>
      <c r="S15" t="str">
        <f t="shared" si="2"/>
        <v>**</v>
      </c>
    </row>
    <row r="16" spans="1:19" x14ac:dyDescent="0.25">
      <c r="A16">
        <v>15</v>
      </c>
      <c r="B16" t="s">
        <v>118</v>
      </c>
      <c r="C16">
        <v>-2.0064450282599199E-2</v>
      </c>
      <c r="D16">
        <v>9.6989512376728804E-3</v>
      </c>
      <c r="E16">
        <v>3.8572021978802801E-2</v>
      </c>
      <c r="F16">
        <v>-1.88076954943718E-2</v>
      </c>
      <c r="G16">
        <v>8.2722537593387102E-3</v>
      </c>
      <c r="H16">
        <v>2.2990779717596398E-2</v>
      </c>
      <c r="I16">
        <v>-2.0944518700121598E-2</v>
      </c>
      <c r="J16">
        <v>9.6585877407611605E-3</v>
      </c>
      <c r="K16">
        <v>3.01216782759521E-2</v>
      </c>
      <c r="L16">
        <v>-1.9326006059210098E-2</v>
      </c>
      <c r="M16">
        <v>8.2443347811539808E-3</v>
      </c>
      <c r="N16">
        <v>1.9070198052549999E-2</v>
      </c>
      <c r="P16" t="str">
        <f t="shared" si="3"/>
        <v>*</v>
      </c>
      <c r="Q16" t="str">
        <f t="shared" si="0"/>
        <v>*</v>
      </c>
      <c r="R16" t="str">
        <f t="shared" si="1"/>
        <v>*</v>
      </c>
      <c r="S16" t="str">
        <f t="shared" si="2"/>
        <v>*</v>
      </c>
    </row>
    <row r="17" spans="1:19" x14ac:dyDescent="0.25">
      <c r="A17">
        <v>16</v>
      </c>
      <c r="B17" t="s">
        <v>34</v>
      </c>
      <c r="C17">
        <v>4.3090908581896199E-3</v>
      </c>
      <c r="D17">
        <v>9.5902714655106099E-4</v>
      </c>
      <c r="E17" s="1">
        <v>7.0164243233250503E-6</v>
      </c>
      <c r="F17">
        <v>3.1847653994146099E-3</v>
      </c>
      <c r="G17">
        <v>7.1920389780440696E-4</v>
      </c>
      <c r="H17" s="1">
        <v>9.5030916219957792E-6</v>
      </c>
      <c r="I17">
        <v>4.33604036569023E-3</v>
      </c>
      <c r="J17">
        <v>9.5113724301250802E-4</v>
      </c>
      <c r="K17" s="1">
        <v>5.1447790393455201E-6</v>
      </c>
      <c r="L17">
        <v>3.20638362462668E-3</v>
      </c>
      <c r="M17">
        <v>7.1073165502850196E-4</v>
      </c>
      <c r="N17" s="1">
        <v>6.4405913521883502E-6</v>
      </c>
      <c r="P17" t="str">
        <f t="shared" si="3"/>
        <v>***</v>
      </c>
      <c r="Q17" t="str">
        <f t="shared" si="0"/>
        <v>***</v>
      </c>
      <c r="R17" t="str">
        <f t="shared" si="1"/>
        <v>***</v>
      </c>
      <c r="S17" t="str">
        <f t="shared" si="2"/>
        <v>***</v>
      </c>
    </row>
    <row r="18" spans="1:19" x14ac:dyDescent="0.25">
      <c r="A18">
        <v>17</v>
      </c>
      <c r="B18" t="s">
        <v>35</v>
      </c>
      <c r="C18">
        <v>-5.1987320733221998E-4</v>
      </c>
      <c r="D18">
        <v>3.67093635611804E-4</v>
      </c>
      <c r="E18">
        <v>0.156720782750949</v>
      </c>
      <c r="F18">
        <v>-6.1970335020240298E-4</v>
      </c>
      <c r="G18">
        <v>3.3538713635261001E-4</v>
      </c>
      <c r="H18">
        <v>6.4642069145903494E-2</v>
      </c>
      <c r="I18">
        <v>-5.4251590201698295E-4</v>
      </c>
      <c r="J18">
        <v>3.5566256063282502E-4</v>
      </c>
      <c r="K18">
        <v>0.12716760672601601</v>
      </c>
      <c r="L18">
        <v>-6.3003410934961001E-4</v>
      </c>
      <c r="M18">
        <v>3.2278777835190701E-4</v>
      </c>
      <c r="N18">
        <v>5.09557274938085E-2</v>
      </c>
      <c r="P18" t="str">
        <f t="shared" si="3"/>
        <v/>
      </c>
      <c r="Q18" t="str">
        <f t="shared" si="0"/>
        <v>^</v>
      </c>
      <c r="R18" t="str">
        <f t="shared" si="1"/>
        <v/>
      </c>
      <c r="S18" t="str">
        <f t="shared" si="2"/>
        <v>^</v>
      </c>
    </row>
    <row r="19" spans="1:19" x14ac:dyDescent="0.25">
      <c r="A19">
        <v>18</v>
      </c>
      <c r="B19" t="s">
        <v>36</v>
      </c>
      <c r="C19">
        <v>4.0177966493124998E-4</v>
      </c>
      <c r="D19">
        <v>1.7183623701645599E-4</v>
      </c>
      <c r="E19">
        <v>1.93792366483828E-2</v>
      </c>
      <c r="F19">
        <v>6.9952990281547901E-4</v>
      </c>
      <c r="G19">
        <v>1.3753873932843499E-4</v>
      </c>
      <c r="H19" s="1">
        <v>3.6558373306958101E-7</v>
      </c>
      <c r="I19">
        <v>3.9125485337091701E-4</v>
      </c>
      <c r="J19">
        <v>1.7060480949368401E-4</v>
      </c>
      <c r="K19">
        <v>2.1828431443355199E-2</v>
      </c>
      <c r="L19">
        <v>6.8747570994472204E-4</v>
      </c>
      <c r="M19">
        <v>1.3591596180595E-4</v>
      </c>
      <c r="N19" s="1">
        <v>4.2346770995622298E-7</v>
      </c>
      <c r="P19" t="str">
        <f t="shared" si="3"/>
        <v>*</v>
      </c>
      <c r="Q19" t="str">
        <f t="shared" si="0"/>
        <v>***</v>
      </c>
      <c r="R19" t="str">
        <f t="shared" si="1"/>
        <v>*</v>
      </c>
      <c r="S19" t="str">
        <f t="shared" si="2"/>
        <v>***</v>
      </c>
    </row>
    <row r="20" spans="1:19" x14ac:dyDescent="0.25">
      <c r="A20">
        <v>19</v>
      </c>
      <c r="B20" t="s">
        <v>37</v>
      </c>
      <c r="C20">
        <v>1.32769031020535E-3</v>
      </c>
      <c r="D20">
        <v>3.4756226705525001E-2</v>
      </c>
      <c r="E20">
        <v>0.96952816469344605</v>
      </c>
      <c r="F20">
        <v>4.8910713963335696E-3</v>
      </c>
      <c r="G20">
        <v>3.0139233668620299E-2</v>
      </c>
      <c r="H20">
        <v>0.87108336340925197</v>
      </c>
      <c r="I20">
        <v>3.5310188257503998E-3</v>
      </c>
      <c r="J20">
        <v>3.4589702301625898E-2</v>
      </c>
      <c r="K20">
        <v>0.91869083480666702</v>
      </c>
      <c r="L20">
        <v>7.7458112396366101E-3</v>
      </c>
      <c r="M20">
        <v>2.9984864455489799E-2</v>
      </c>
      <c r="N20">
        <v>0.79615683669180104</v>
      </c>
      <c r="P20" t="str">
        <f t="shared" si="3"/>
        <v/>
      </c>
      <c r="Q20" t="str">
        <f t="shared" si="0"/>
        <v/>
      </c>
      <c r="R20" t="str">
        <f t="shared" si="1"/>
        <v/>
      </c>
      <c r="S20" t="str">
        <f t="shared" si="2"/>
        <v/>
      </c>
    </row>
    <row r="21" spans="1:19" x14ac:dyDescent="0.25">
      <c r="A21">
        <v>20</v>
      </c>
      <c r="B21" t="s">
        <v>38</v>
      </c>
      <c r="C21">
        <v>4.9779712072591499E-2</v>
      </c>
      <c r="D21">
        <v>4.9383391964201197E-2</v>
      </c>
      <c r="E21">
        <v>0.313442281884033</v>
      </c>
      <c r="F21">
        <v>3.7478888623317099E-3</v>
      </c>
      <c r="G21">
        <v>4.1401184157555899E-2</v>
      </c>
      <c r="H21">
        <v>0.92786913270204296</v>
      </c>
      <c r="I21">
        <v>5.2823196594351002E-2</v>
      </c>
      <c r="J21">
        <v>4.9193589990380697E-2</v>
      </c>
      <c r="K21">
        <v>0.28292035234933</v>
      </c>
      <c r="L21">
        <v>7.9524516799092497E-3</v>
      </c>
      <c r="M21">
        <v>4.1277126215148098E-2</v>
      </c>
      <c r="N21">
        <v>0.84722524155314705</v>
      </c>
      <c r="P21" t="str">
        <f t="shared" si="3"/>
        <v/>
      </c>
      <c r="Q21" t="str">
        <f t="shared" si="0"/>
        <v/>
      </c>
      <c r="R21" t="str">
        <f t="shared" si="1"/>
        <v/>
      </c>
      <c r="S21" t="str">
        <f t="shared" si="2"/>
        <v/>
      </c>
    </row>
    <row r="22" spans="1:19" x14ac:dyDescent="0.25">
      <c r="A22">
        <v>21</v>
      </c>
      <c r="B22" t="s">
        <v>40</v>
      </c>
      <c r="C22">
        <v>-0.31973219447948198</v>
      </c>
      <c r="D22">
        <v>9.0768543601138202E-2</v>
      </c>
      <c r="E22">
        <v>4.2749704804345701E-4</v>
      </c>
      <c r="F22">
        <v>-0.26316269525664598</v>
      </c>
      <c r="G22">
        <v>6.7672773269226896E-2</v>
      </c>
      <c r="H22">
        <v>1.0076062793753401E-4</v>
      </c>
      <c r="I22">
        <v>-0.29427028955639201</v>
      </c>
      <c r="J22">
        <v>9.0264006579761497E-2</v>
      </c>
      <c r="K22">
        <v>1.1137032125374501E-3</v>
      </c>
      <c r="L22">
        <v>-0.241076335518464</v>
      </c>
      <c r="M22">
        <v>6.7277302275911999E-2</v>
      </c>
      <c r="N22">
        <v>3.3925007895273902E-4</v>
      </c>
      <c r="P22" t="str">
        <f t="shared" si="3"/>
        <v>***</v>
      </c>
      <c r="Q22" t="str">
        <f t="shared" si="0"/>
        <v>***</v>
      </c>
      <c r="R22" t="str">
        <f t="shared" si="1"/>
        <v>**</v>
      </c>
      <c r="S22" t="str">
        <f t="shared" si="2"/>
        <v>***</v>
      </c>
    </row>
    <row r="23" spans="1:19" x14ac:dyDescent="0.25">
      <c r="A23">
        <v>22</v>
      </c>
      <c r="B23" t="s">
        <v>41</v>
      </c>
      <c r="C23">
        <v>-9.78248030625994E-2</v>
      </c>
      <c r="D23">
        <v>7.8270175914500306E-2</v>
      </c>
      <c r="E23">
        <v>0.21135983825806201</v>
      </c>
      <c r="F23">
        <v>-8.7880334346207706E-2</v>
      </c>
      <c r="G23">
        <v>5.89659350114526E-2</v>
      </c>
      <c r="H23">
        <v>0.13613021265067601</v>
      </c>
      <c r="I23">
        <v>-7.6595758666739802E-2</v>
      </c>
      <c r="J23">
        <v>7.7628489283487603E-2</v>
      </c>
      <c r="K23">
        <v>0.32379144645596802</v>
      </c>
      <c r="L23">
        <v>-6.8777824748107896E-2</v>
      </c>
      <c r="M23">
        <v>5.8410527280775601E-2</v>
      </c>
      <c r="N23">
        <v>0.238999897905188</v>
      </c>
      <c r="P23" t="str">
        <f t="shared" si="3"/>
        <v/>
      </c>
      <c r="Q23" t="str">
        <f t="shared" si="0"/>
        <v/>
      </c>
      <c r="R23" t="str">
        <f t="shared" si="1"/>
        <v/>
      </c>
      <c r="S23" t="str">
        <f t="shared" si="2"/>
        <v/>
      </c>
    </row>
    <row r="24" spans="1:19" x14ac:dyDescent="0.25">
      <c r="A24">
        <v>23</v>
      </c>
      <c r="B24" t="s">
        <v>39</v>
      </c>
      <c r="C24">
        <v>-0.13101600984803199</v>
      </c>
      <c r="D24">
        <v>8.6011221249662997E-2</v>
      </c>
      <c r="E24">
        <v>0.12769786608925601</v>
      </c>
      <c r="F24">
        <v>-0.11328718598964301</v>
      </c>
      <c r="G24">
        <v>6.4456425158371397E-2</v>
      </c>
      <c r="H24">
        <v>7.8819362688103994E-2</v>
      </c>
      <c r="I24">
        <v>-0.109883136927986</v>
      </c>
      <c r="J24">
        <v>8.5364502621402702E-2</v>
      </c>
      <c r="K24">
        <v>0.19801663090349</v>
      </c>
      <c r="L24">
        <v>-9.0162505027658102E-2</v>
      </c>
      <c r="M24">
        <v>6.3872580209088398E-2</v>
      </c>
      <c r="N24">
        <v>0.15806790707420801</v>
      </c>
      <c r="P24" t="str">
        <f t="shared" si="3"/>
        <v/>
      </c>
      <c r="Q24" t="str">
        <f t="shared" si="0"/>
        <v>^</v>
      </c>
      <c r="R24" t="str">
        <f t="shared" si="1"/>
        <v/>
      </c>
      <c r="S24" t="str">
        <f t="shared" si="2"/>
        <v/>
      </c>
    </row>
    <row r="25" spans="1:19" x14ac:dyDescent="0.25">
      <c r="A25">
        <v>24</v>
      </c>
      <c r="B25" t="s">
        <v>43</v>
      </c>
      <c r="C25">
        <v>-9.1283853160221903E-2</v>
      </c>
      <c r="D25">
        <v>9.2921619435799192E-3</v>
      </c>
      <c r="E25">
        <v>0</v>
      </c>
      <c r="F25">
        <v>-8.2927884502616803E-2</v>
      </c>
      <c r="G25">
        <v>8.5262128267478993E-3</v>
      </c>
      <c r="H25" s="1">
        <v>2.3307734297063901E-22</v>
      </c>
      <c r="I25">
        <v>-9.01562001714694E-2</v>
      </c>
      <c r="J25">
        <v>9.2279584865094001E-3</v>
      </c>
      <c r="K25">
        <v>0</v>
      </c>
      <c r="L25">
        <v>-8.1158148834302404E-2</v>
      </c>
      <c r="M25">
        <v>8.4519279336505004E-3</v>
      </c>
      <c r="N25" s="1">
        <v>7.8161982764262298E-22</v>
      </c>
      <c r="P25" t="str">
        <f t="shared" si="3"/>
        <v>***</v>
      </c>
      <c r="Q25" t="str">
        <f t="shared" si="0"/>
        <v>***</v>
      </c>
      <c r="R25" t="str">
        <f t="shared" si="1"/>
        <v>***</v>
      </c>
      <c r="S25" t="str">
        <f t="shared" si="2"/>
        <v>***</v>
      </c>
    </row>
    <row r="26" spans="1:19" x14ac:dyDescent="0.25">
      <c r="A26">
        <v>25</v>
      </c>
      <c r="B26" t="s">
        <v>44</v>
      </c>
      <c r="C26">
        <v>5.3596982760439698E-4</v>
      </c>
      <c r="D26">
        <v>3.2076086371661802E-2</v>
      </c>
      <c r="E26">
        <v>0.98666850604357803</v>
      </c>
      <c r="F26">
        <v>2.3006577175625599E-3</v>
      </c>
      <c r="G26">
        <v>2.8924667501832198E-2</v>
      </c>
      <c r="H26">
        <v>0.93660340118437801</v>
      </c>
      <c r="I26">
        <v>1.1818249505363399E-3</v>
      </c>
      <c r="J26">
        <v>3.1311586165932298E-2</v>
      </c>
      <c r="K26">
        <v>0.96989178278385002</v>
      </c>
      <c r="L26">
        <v>2.56341873427645E-3</v>
      </c>
      <c r="M26">
        <v>2.7999896686442202E-2</v>
      </c>
      <c r="N26">
        <v>0.92705477873650299</v>
      </c>
      <c r="P26" t="str">
        <f t="shared" si="3"/>
        <v/>
      </c>
      <c r="Q26" t="str">
        <f t="shared" si="0"/>
        <v/>
      </c>
      <c r="R26" t="str">
        <f t="shared" si="1"/>
        <v/>
      </c>
      <c r="S26" t="str">
        <f t="shared" si="2"/>
        <v/>
      </c>
    </row>
    <row r="27" spans="1:19" x14ac:dyDescent="0.25">
      <c r="A27">
        <v>26</v>
      </c>
      <c r="B27" t="s">
        <v>131</v>
      </c>
      <c r="C27">
        <v>-7.0155745652629902E-3</v>
      </c>
      <c r="D27">
        <v>0.38384146464275698</v>
      </c>
      <c r="E27">
        <v>0.98541765935546299</v>
      </c>
      <c r="F27">
        <v>5.97374190942613E-2</v>
      </c>
      <c r="G27">
        <v>0.35801582598707699</v>
      </c>
      <c r="H27">
        <v>0.86748262839061896</v>
      </c>
      <c r="I27">
        <v>-0.122977795669391</v>
      </c>
      <c r="J27">
        <v>4.0043761163666501E-2</v>
      </c>
      <c r="K27">
        <v>2.13282399213921E-3</v>
      </c>
      <c r="L27">
        <v>-0.13362076712166801</v>
      </c>
      <c r="M27">
        <v>3.60452870640766E-2</v>
      </c>
      <c r="N27">
        <v>2.0970855048776501E-4</v>
      </c>
      <c r="P27" t="str">
        <f t="shared" si="3"/>
        <v/>
      </c>
      <c r="Q27" t="str">
        <f t="shared" si="0"/>
        <v/>
      </c>
      <c r="R27" t="str">
        <f t="shared" si="1"/>
        <v>**</v>
      </c>
      <c r="S27" t="str">
        <f t="shared" si="2"/>
        <v>***</v>
      </c>
    </row>
    <row r="28" spans="1:19" x14ac:dyDescent="0.25">
      <c r="A28">
        <v>27</v>
      </c>
      <c r="B28" t="s">
        <v>145</v>
      </c>
      <c r="C28">
        <v>-0.38780546366640101</v>
      </c>
      <c r="D28">
        <v>0.42593121574308301</v>
      </c>
      <c r="E28">
        <v>0.36256495627833402</v>
      </c>
      <c r="F28">
        <v>-0.24911562361015699</v>
      </c>
      <c r="G28">
        <v>0.39828295612861497</v>
      </c>
      <c r="H28">
        <v>0.53166002421202296</v>
      </c>
      <c r="I28">
        <v>-0.53193323774225498</v>
      </c>
      <c r="J28">
        <v>0.18219358131308599</v>
      </c>
      <c r="K28">
        <v>3.5047563290397901E-3</v>
      </c>
      <c r="L28">
        <v>-0.47843584074137202</v>
      </c>
      <c r="M28">
        <v>0.17102588570503099</v>
      </c>
      <c r="N28">
        <v>5.1508226591883699E-3</v>
      </c>
      <c r="P28" t="str">
        <f t="shared" si="3"/>
        <v/>
      </c>
      <c r="Q28" t="str">
        <f t="shared" si="0"/>
        <v/>
      </c>
      <c r="R28" t="str">
        <f t="shared" si="1"/>
        <v>**</v>
      </c>
      <c r="S28" t="str">
        <f t="shared" si="2"/>
        <v>**</v>
      </c>
    </row>
    <row r="29" spans="1:19" x14ac:dyDescent="0.25">
      <c r="A29">
        <v>28</v>
      </c>
      <c r="B29" t="s">
        <v>46</v>
      </c>
      <c r="C29">
        <v>-0.157886112335791</v>
      </c>
      <c r="D29">
        <v>0.39764377297924902</v>
      </c>
      <c r="E29">
        <v>0.69132752586370005</v>
      </c>
      <c r="F29">
        <v>-4.9925229478377402E-2</v>
      </c>
      <c r="G29">
        <v>0.37035028809010301</v>
      </c>
      <c r="H29">
        <v>0.89276571327592602</v>
      </c>
      <c r="I29">
        <v>-0.28162774578355598</v>
      </c>
      <c r="J29">
        <v>0.104027612964974</v>
      </c>
      <c r="K29">
        <v>6.7845129917821802E-3</v>
      </c>
      <c r="L29">
        <v>-0.25658528846880302</v>
      </c>
      <c r="M29">
        <v>9.6582445821236304E-2</v>
      </c>
      <c r="N29">
        <v>7.8922462197077194E-3</v>
      </c>
      <c r="P29" t="str">
        <f t="shared" si="3"/>
        <v/>
      </c>
      <c r="Q29" t="str">
        <f t="shared" si="0"/>
        <v/>
      </c>
      <c r="R29" t="str">
        <f t="shared" si="1"/>
        <v>**</v>
      </c>
      <c r="S29" t="str">
        <f t="shared" si="2"/>
        <v>**</v>
      </c>
    </row>
    <row r="30" spans="1:19" x14ac:dyDescent="0.25">
      <c r="A30">
        <v>29</v>
      </c>
      <c r="B30" t="s">
        <v>129</v>
      </c>
      <c r="C30">
        <v>-0.41531458291664303</v>
      </c>
      <c r="D30">
        <v>0.402279197659479</v>
      </c>
      <c r="E30">
        <v>0.30188298021134902</v>
      </c>
      <c r="F30">
        <v>-0.361132728498407</v>
      </c>
      <c r="G30">
        <v>0.37497189804981501</v>
      </c>
      <c r="H30">
        <v>0.33550096367367199</v>
      </c>
      <c r="I30">
        <v>-0.52760013360187397</v>
      </c>
      <c r="J30">
        <v>0.121106819230155</v>
      </c>
      <c r="K30" s="1">
        <v>1.32167286476248E-5</v>
      </c>
      <c r="L30">
        <v>-0.55956937373025695</v>
      </c>
      <c r="M30">
        <v>0.111777643788754</v>
      </c>
      <c r="N30" s="1">
        <v>5.5545686256062805E-7</v>
      </c>
      <c r="P30" t="str">
        <f t="shared" si="3"/>
        <v/>
      </c>
      <c r="Q30" t="str">
        <f t="shared" si="0"/>
        <v/>
      </c>
      <c r="R30" t="str">
        <f t="shared" si="1"/>
        <v>***</v>
      </c>
      <c r="S30" t="str">
        <f t="shared" si="2"/>
        <v>***</v>
      </c>
    </row>
    <row r="31" spans="1:19" x14ac:dyDescent="0.25">
      <c r="A31">
        <v>30</v>
      </c>
      <c r="B31" t="s">
        <v>130</v>
      </c>
      <c r="C31">
        <v>-0.12903841665347099</v>
      </c>
      <c r="D31">
        <v>0.393203883400704</v>
      </c>
      <c r="E31">
        <v>0.74278178684957097</v>
      </c>
      <c r="F31">
        <v>-2.1586468975323101E-2</v>
      </c>
      <c r="G31">
        <v>0.364573480325596</v>
      </c>
      <c r="H31">
        <v>0.95278468483801304</v>
      </c>
      <c r="I31">
        <v>-0.240999080212186</v>
      </c>
      <c r="J31">
        <v>0.106870469444397</v>
      </c>
      <c r="K31">
        <v>2.4129704235114801E-2</v>
      </c>
      <c r="L31">
        <v>-0.21229529733104099</v>
      </c>
      <c r="M31">
        <v>9.8972505783500794E-2</v>
      </c>
      <c r="N31">
        <v>3.1953434758395398E-2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-0.528979764819556</v>
      </c>
      <c r="D32">
        <v>0.48907242376215998</v>
      </c>
      <c r="E32">
        <v>0.27943118503407599</v>
      </c>
      <c r="F32">
        <v>-0.38538414451650899</v>
      </c>
      <c r="G32">
        <v>0.45512874170864898</v>
      </c>
      <c r="H32">
        <v>0.397129727124166</v>
      </c>
      <c r="I32">
        <v>-0.67674768461581003</v>
      </c>
      <c r="J32">
        <v>0.30122505099082297</v>
      </c>
      <c r="K32">
        <v>2.4662314053842699E-2</v>
      </c>
      <c r="L32">
        <v>-0.61681220788796898</v>
      </c>
      <c r="M32">
        <v>0.27973152232152099</v>
      </c>
      <c r="N32">
        <v>2.74530406644879E-2</v>
      </c>
      <c r="P32" t="str">
        <f t="shared" si="4"/>
        <v/>
      </c>
      <c r="Q32" t="str">
        <f t="shared" si="5"/>
        <v/>
      </c>
      <c r="R32" t="str">
        <f t="shared" si="6"/>
        <v>*</v>
      </c>
      <c r="S32" t="str">
        <f t="shared" si="7"/>
        <v>*</v>
      </c>
    </row>
    <row r="33" spans="1:19" x14ac:dyDescent="0.25">
      <c r="A33">
        <v>32</v>
      </c>
      <c r="B33" t="s">
        <v>106</v>
      </c>
      <c r="C33">
        <v>0.124732751647646</v>
      </c>
      <c r="D33">
        <v>9.8968199970060497E-2</v>
      </c>
      <c r="E33">
        <v>0.20754975840731499</v>
      </c>
      <c r="F33">
        <v>0.11642423873256599</v>
      </c>
      <c r="G33">
        <v>9.1346170622225095E-2</v>
      </c>
      <c r="H33">
        <v>0.20247253087178399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8.5928181957173305E-2</v>
      </c>
      <c r="D34">
        <v>0.31209843324484199</v>
      </c>
      <c r="E34">
        <v>0.78306734480445805</v>
      </c>
      <c r="F34">
        <v>-3.0250161167643098E-2</v>
      </c>
      <c r="G34">
        <v>0.28746340518205599</v>
      </c>
      <c r="H34">
        <v>0.91619223797252103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3.7689481147866598E-2</v>
      </c>
      <c r="D35">
        <v>0.37687362616023201</v>
      </c>
      <c r="E35">
        <v>0.92033986264293599</v>
      </c>
      <c r="F35">
        <v>-6.0753319599801098E-2</v>
      </c>
      <c r="G35">
        <v>0.34625631944371499</v>
      </c>
      <c r="H35">
        <v>0.86072004607570096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0.121574519556314</v>
      </c>
      <c r="D36">
        <v>0.315754641225022</v>
      </c>
      <c r="E36">
        <v>0.70021633859608001</v>
      </c>
      <c r="F36">
        <v>-1.8635245052203601E-2</v>
      </c>
      <c r="G36">
        <v>0.29113280686153997</v>
      </c>
      <c r="H36">
        <v>0.94896271806978205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0.102689272949892</v>
      </c>
      <c r="D37">
        <v>0.40286270449677097</v>
      </c>
      <c r="E37">
        <v>0.79880116149325897</v>
      </c>
      <c r="F37">
        <v>-1.4662047637211999E-2</v>
      </c>
      <c r="G37">
        <v>0.366955015932736</v>
      </c>
      <c r="H37">
        <v>0.96812822033503099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-0.39356607071969202</v>
      </c>
      <c r="D38">
        <v>0.39869151456568303</v>
      </c>
      <c r="E38">
        <v>0.32357188508936702</v>
      </c>
      <c r="F38">
        <v>-0.40215147890935199</v>
      </c>
      <c r="G38">
        <v>0.36467633967950502</v>
      </c>
      <c r="H38">
        <v>0.270130213582845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0.15814305621141</v>
      </c>
      <c r="D39">
        <v>0.36327037130045098</v>
      </c>
      <c r="E39">
        <v>0.66332178248950002</v>
      </c>
      <c r="F39">
        <v>6.6245484082630701E-3</v>
      </c>
      <c r="G39">
        <v>0.33366840482564097</v>
      </c>
      <c r="H39">
        <v>0.984160089468606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8.1138695589226401E-2</v>
      </c>
      <c r="D40">
        <v>0.333381550519043</v>
      </c>
      <c r="E40">
        <v>0.80771035308462003</v>
      </c>
      <c r="F40">
        <v>-2.2003862215040599E-2</v>
      </c>
      <c r="G40">
        <v>0.30851237956702299</v>
      </c>
      <c r="H40">
        <v>0.94314111931279898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0.16348951448804</v>
      </c>
      <c r="D41">
        <v>0.34684230212341</v>
      </c>
      <c r="E41">
        <v>0.63737970871054705</v>
      </c>
      <c r="F41">
        <v>4.9759173938410797E-2</v>
      </c>
      <c r="G41">
        <v>0.32016604658450798</v>
      </c>
      <c r="H41">
        <v>0.87649276150685695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-0.102645657614232</v>
      </c>
      <c r="D42">
        <v>0.37985999674052601</v>
      </c>
      <c r="E42">
        <v>0.78699123125700099</v>
      </c>
      <c r="F42">
        <v>-0.19097198248320901</v>
      </c>
      <c r="G42">
        <v>0.34846372421689298</v>
      </c>
      <c r="H42">
        <v>0.58366458908543795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0.111995134390344</v>
      </c>
      <c r="D43">
        <v>0.319717673360146</v>
      </c>
      <c r="E43">
        <v>0.726118181000589</v>
      </c>
      <c r="F43">
        <v>1.3393678634505799E-2</v>
      </c>
      <c r="G43">
        <v>0.29496178159136399</v>
      </c>
      <c r="H43">
        <v>0.96378195841543401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9.8197654672126794E-2</v>
      </c>
      <c r="D44">
        <v>0.34606438496446301</v>
      </c>
      <c r="E44">
        <v>0.77659779882466795</v>
      </c>
      <c r="F44">
        <v>-1.7884483505256699E-3</v>
      </c>
      <c r="G44">
        <v>0.31793650943306401</v>
      </c>
      <c r="H44">
        <v>0.99551178377177896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0.185046661131301</v>
      </c>
      <c r="D45">
        <v>0.320274077952095</v>
      </c>
      <c r="E45">
        <v>0.56341539129814999</v>
      </c>
      <c r="F45">
        <v>4.3117121281952497E-2</v>
      </c>
      <c r="G45">
        <v>0.29529089894812699</v>
      </c>
      <c r="H45">
        <v>0.88390895711253104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-7.6333715819520203E-3</v>
      </c>
      <c r="D46">
        <v>0.32943611063831602</v>
      </c>
      <c r="E46">
        <v>0.98151385297346905</v>
      </c>
      <c r="F46">
        <v>-9.2808319598674499E-2</v>
      </c>
      <c r="G46">
        <v>0.304824560153306</v>
      </c>
      <c r="H46">
        <v>0.76077387892500103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0.177788665935705</v>
      </c>
      <c r="D47">
        <v>0.38006420626552501</v>
      </c>
      <c r="E47">
        <v>0.63993772522539205</v>
      </c>
      <c r="F47">
        <v>9.0592565067224295E-3</v>
      </c>
      <c r="G47">
        <v>0.34988546438271401</v>
      </c>
      <c r="H47">
        <v>0.97934343068847696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-5.8715837376210202E-2</v>
      </c>
      <c r="D48">
        <v>0.31747268122383998</v>
      </c>
      <c r="E48">
        <v>0.85327006904631597</v>
      </c>
      <c r="F48">
        <v>-0.18327239630567799</v>
      </c>
      <c r="G48">
        <v>0.29277122857825699</v>
      </c>
      <c r="H48">
        <v>0.53132030202793801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0.803099259431165</v>
      </c>
      <c r="D49">
        <v>0.47831951139786799</v>
      </c>
      <c r="E49">
        <v>9.3151717883241697E-2</v>
      </c>
      <c r="F49">
        <v>0.62159205874511703</v>
      </c>
      <c r="G49">
        <v>0.41634372571042699</v>
      </c>
      <c r="H49">
        <v>0.135442923258942</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-0.19483053335523201</v>
      </c>
      <c r="D50">
        <v>0.43957172998399402</v>
      </c>
      <c r="E50">
        <v>0.65760077114625304</v>
      </c>
      <c r="F50">
        <v>-0.206141289682922</v>
      </c>
      <c r="G50">
        <v>0.41113348287768597</v>
      </c>
      <c r="H50">
        <v>0.61609141737738204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2.1836509561345301E-2</v>
      </c>
      <c r="D51">
        <v>0.38818127264465802</v>
      </c>
      <c r="E51">
        <v>0.955139955465105</v>
      </c>
      <c r="F51">
        <v>-0.110345758742629</v>
      </c>
      <c r="G51">
        <v>0.35807417992502899</v>
      </c>
      <c r="H51">
        <v>0.75795714644608703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-0.28658191156045598</v>
      </c>
      <c r="D52">
        <v>0.61580721311630704</v>
      </c>
      <c r="E52">
        <v>0.64166220180965206</v>
      </c>
      <c r="F52">
        <v>-0.26870794167276402</v>
      </c>
      <c r="G52">
        <v>0.57866001045133297</v>
      </c>
      <c r="H52">
        <v>0.64238813588757104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0.73706694728358702</v>
      </c>
      <c r="D53">
        <v>0.54297501056208497</v>
      </c>
      <c r="E53">
        <v>0.17463504254489501</v>
      </c>
      <c r="F53">
        <v>0.428325441296461</v>
      </c>
      <c r="G53">
        <v>0.48895455297365997</v>
      </c>
      <c r="H53">
        <v>0.38102864077805698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-0.49060686014885901</v>
      </c>
      <c r="D54">
        <v>0.53779815360098504</v>
      </c>
      <c r="E54">
        <v>0.36163664459339501</v>
      </c>
      <c r="F54">
        <v>-0.52056092903356599</v>
      </c>
      <c r="G54">
        <v>0.50218969822856296</v>
      </c>
      <c r="H54">
        <v>0.299930587494178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-0.34405498238628401</v>
      </c>
      <c r="D55">
        <v>0.49578559694201801</v>
      </c>
      <c r="E55">
        <v>0.48770778819063199</v>
      </c>
      <c r="F55">
        <v>-0.32107526366599498</v>
      </c>
      <c r="G55">
        <v>0.45878309791479899</v>
      </c>
      <c r="H55">
        <v>0.48402655003725997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-0.20747788476347001</v>
      </c>
      <c r="D56">
        <v>0.49324623321580402</v>
      </c>
      <c r="E56">
        <v>0.67401977308511296</v>
      </c>
      <c r="F56">
        <v>-0.19152171087053699</v>
      </c>
      <c r="G56">
        <v>0.45737517975525899</v>
      </c>
      <c r="H56">
        <v>0.67540547485740898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-0.28560463800258201</v>
      </c>
      <c r="D57">
        <v>0.53530245871194604</v>
      </c>
      <c r="E57">
        <v>0.59366065145969305</v>
      </c>
      <c r="F57">
        <v>-0.27594804514924598</v>
      </c>
      <c r="G57">
        <v>0.497068705318082</v>
      </c>
      <c r="H57">
        <v>0.57879157913443402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-0.40182527657834599</v>
      </c>
      <c r="D58">
        <v>0.51348288338606296</v>
      </c>
      <c r="E58">
        <v>0.43389227524111201</v>
      </c>
      <c r="F58">
        <v>-0.33161887955944402</v>
      </c>
      <c r="G58">
        <v>0.47573897723413699</v>
      </c>
      <c r="H58">
        <v>0.48576489287430802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-0.19097622289229099</v>
      </c>
      <c r="D59">
        <v>0.49525548664198199</v>
      </c>
      <c r="E59">
        <v>0.69978439732959796</v>
      </c>
      <c r="F59">
        <v>-0.15468208609534301</v>
      </c>
      <c r="G59">
        <v>0.45900978686146598</v>
      </c>
      <c r="H59">
        <v>0.73612381767832202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-0.159454746505134</v>
      </c>
      <c r="D60">
        <v>0.51813369617385896</v>
      </c>
      <c r="E60">
        <v>0.758273889977777</v>
      </c>
      <c r="F60">
        <v>-8.0169731374398895E-2</v>
      </c>
      <c r="G60">
        <v>0.48010761422444298</v>
      </c>
      <c r="H60">
        <v>0.86738355359179298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-6.7354328819970402E-2</v>
      </c>
      <c r="D61">
        <v>0.51406961837405696</v>
      </c>
      <c r="E61">
        <v>0.89575805893156901</v>
      </c>
      <c r="F61">
        <v>-8.9509301748558506E-2</v>
      </c>
      <c r="G61">
        <v>0.47643575454621401</v>
      </c>
      <c r="H61">
        <v>0.85097639425431504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-0.122907088765707</v>
      </c>
      <c r="D62">
        <v>0.49234385664583002</v>
      </c>
      <c r="E62">
        <v>0.80286832523679297</v>
      </c>
      <c r="F62">
        <v>-3.4068027984109198E-2</v>
      </c>
      <c r="G62">
        <v>0.456902962441181</v>
      </c>
      <c r="H62">
        <v>0.94056246193333204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-0.22910201446398501</v>
      </c>
      <c r="D63">
        <v>0.50588781748851397</v>
      </c>
      <c r="E63">
        <v>0.65064150237140606</v>
      </c>
      <c r="F63">
        <v>-0.227355700240047</v>
      </c>
      <c r="G63">
        <v>0.46961159703511401</v>
      </c>
      <c r="H63">
        <v>0.62828962557502099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-0.402908838089092</v>
      </c>
      <c r="D64">
        <v>0.506544161870638</v>
      </c>
      <c r="E64">
        <v>0.42637671368193802</v>
      </c>
      <c r="F64">
        <v>-0.35491870239880902</v>
      </c>
      <c r="G64">
        <v>0.46929881791129302</v>
      </c>
      <c r="H64">
        <v>0.44948466739066301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-0.31611356637796201</v>
      </c>
      <c r="D65">
        <v>0.511880437279429</v>
      </c>
      <c r="E65">
        <v>0.536869690791001</v>
      </c>
      <c r="F65">
        <v>-0.29088161829866399</v>
      </c>
      <c r="G65">
        <v>0.47528782912608603</v>
      </c>
      <c r="H65">
        <v>0.54053014747513195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-0.251363061627281</v>
      </c>
      <c r="D66">
        <v>0.52201993564348304</v>
      </c>
      <c r="E66">
        <v>0.63014693850905801</v>
      </c>
      <c r="F66">
        <v>-0.284970974884032</v>
      </c>
      <c r="G66">
        <v>0.48346347666841999</v>
      </c>
      <c r="H66">
        <v>0.55556855955066697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-0.114416923683498</v>
      </c>
      <c r="D67">
        <v>0.50418487869816597</v>
      </c>
      <c r="E67">
        <v>0.82047470503294995</v>
      </c>
      <c r="F67">
        <v>-8.2331445258516406E-2</v>
      </c>
      <c r="G67">
        <v>0.468095747408107</v>
      </c>
      <c r="H67">
        <v>0.86038357705890001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-6.2657924858858904E-2</v>
      </c>
      <c r="D68">
        <v>0.53662968854301496</v>
      </c>
      <c r="E68">
        <v>0.90704870285772399</v>
      </c>
      <c r="F68">
        <v>-6.8705798775234297E-3</v>
      </c>
      <c r="G68">
        <v>0.49590761017123802</v>
      </c>
      <c r="H68">
        <v>0.98894601710933205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-8.9047588692688806E-2</v>
      </c>
      <c r="D69">
        <v>0.68331100630638297</v>
      </c>
      <c r="E69">
        <v>0.89631499590235997</v>
      </c>
      <c r="F69">
        <v>7.9175009640704494E-2</v>
      </c>
      <c r="G69">
        <v>0.61708701000662602</v>
      </c>
      <c r="H69">
        <v>0.89790804334217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0.202526637597708</v>
      </c>
      <c r="D70">
        <v>0.81873579969739996</v>
      </c>
      <c r="E70">
        <v>0.80462570517153098</v>
      </c>
      <c r="F70">
        <v>0.113753959814862</v>
      </c>
      <c r="G70">
        <v>0.74164278076220802</v>
      </c>
      <c r="H70">
        <v>0.87809777586924798</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-1.2517405341432299</v>
      </c>
      <c r="D71">
        <v>0.63000804440107605</v>
      </c>
      <c r="E71">
        <v>4.6937429337314499E-2</v>
      </c>
      <c r="F71">
        <v>-1.06972822152938</v>
      </c>
      <c r="G71">
        <v>0.57701750157220499</v>
      </c>
      <c r="H71">
        <v>6.3754589974340706E-2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-5.5104567510945703E-2</v>
      </c>
      <c r="D2">
        <v>0.113850080075472</v>
      </c>
      <c r="E2">
        <v>0.62837883293876295</v>
      </c>
      <c r="F2">
        <v>-2.6238644382957501E-2</v>
      </c>
      <c r="G2">
        <v>9.4046108264571604E-2</v>
      </c>
      <c r="H2">
        <v>0.78024661854497002</v>
      </c>
      <c r="I2">
        <v>-4.4664325741372302E-2</v>
      </c>
      <c r="J2">
        <v>0.112759897617418</v>
      </c>
      <c r="K2">
        <v>0.69203040590327802</v>
      </c>
      <c r="L2">
        <v>-1.7252236668411199E-2</v>
      </c>
      <c r="M2">
        <v>9.2725707606583593E-2</v>
      </c>
      <c r="N2">
        <v>0.85240031843374597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4.1348604371985898E-2</v>
      </c>
      <c r="D3">
        <v>5.4212985227464601E-2</v>
      </c>
      <c r="E3">
        <v>0.44563836350321201</v>
      </c>
      <c r="F3">
        <v>4.3971531363357699E-2</v>
      </c>
      <c r="G3">
        <v>4.6305336360324599E-2</v>
      </c>
      <c r="H3">
        <v>0.34231571460413401</v>
      </c>
      <c r="I3">
        <v>3.4378335943481199E-2</v>
      </c>
      <c r="J3">
        <v>5.3666069900439199E-2</v>
      </c>
      <c r="K3">
        <v>0.52178439706437496</v>
      </c>
      <c r="L3">
        <v>3.1818013745870601E-2</v>
      </c>
      <c r="M3">
        <v>4.56982475759714E-2</v>
      </c>
      <c r="N3">
        <v>0.48626393734029599</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-7.2848825508877293E-2</v>
      </c>
      <c r="D4">
        <v>5.6917946774559601E-2</v>
      </c>
      <c r="E4">
        <v>0.200583116785612</v>
      </c>
      <c r="F4">
        <v>-4.97332842257137E-2</v>
      </c>
      <c r="G4">
        <v>4.50832949655674E-2</v>
      </c>
      <c r="H4">
        <v>0.26996542653782701</v>
      </c>
      <c r="I4">
        <v>-6.9313443332494895E-2</v>
      </c>
      <c r="J4">
        <v>5.6544518651844698E-2</v>
      </c>
      <c r="K4">
        <v>0.22026614305303899</v>
      </c>
      <c r="L4">
        <v>-4.7705403556540502E-2</v>
      </c>
      <c r="M4">
        <v>4.4703491451637399E-2</v>
      </c>
      <c r="N4">
        <v>0.285903372821252</v>
      </c>
      <c r="P4" t="str">
        <f t="shared" ref="P4:P29" si="3">IF(E4&lt;0.001,"***",IF(E4&lt;0.01,"**",IF(E4&lt;0.05,"*",IF(E4&lt;0.1,"^",""))))</f>
        <v/>
      </c>
      <c r="Q4" t="str">
        <f t="shared" si="0"/>
        <v/>
      </c>
      <c r="R4" t="str">
        <f t="shared" si="1"/>
        <v/>
      </c>
      <c r="S4" t="str">
        <f t="shared" si="2"/>
        <v/>
      </c>
    </row>
    <row r="5" spans="1:19" x14ac:dyDescent="0.25">
      <c r="A5">
        <v>4</v>
      </c>
      <c r="B5" t="s">
        <v>25</v>
      </c>
      <c r="C5">
        <v>-6.7000034576438399E-3</v>
      </c>
      <c r="D5">
        <v>7.7278262554999103E-2</v>
      </c>
      <c r="E5">
        <v>0.930910201744795</v>
      </c>
      <c r="F5">
        <v>-4.4681946065069603E-2</v>
      </c>
      <c r="G5">
        <v>6.5346491733638504E-2</v>
      </c>
      <c r="H5">
        <v>0.49412065084643197</v>
      </c>
      <c r="I5">
        <v>-7.4741810522217502E-3</v>
      </c>
      <c r="J5">
        <v>7.6475608937247197E-2</v>
      </c>
      <c r="K5">
        <v>0.922144410830809</v>
      </c>
      <c r="L5">
        <v>-3.9949322625828503E-2</v>
      </c>
      <c r="M5">
        <v>6.4510469680049198E-2</v>
      </c>
      <c r="N5">
        <v>0.53573927954803402</v>
      </c>
      <c r="P5" t="str">
        <f t="shared" si="3"/>
        <v/>
      </c>
      <c r="Q5" t="str">
        <f t="shared" si="0"/>
        <v/>
      </c>
      <c r="R5" t="str">
        <f t="shared" si="1"/>
        <v/>
      </c>
      <c r="S5" t="str">
        <f t="shared" si="2"/>
        <v/>
      </c>
    </row>
    <row r="6" spans="1:19" x14ac:dyDescent="0.25">
      <c r="A6">
        <v>5</v>
      </c>
      <c r="B6" t="s">
        <v>26</v>
      </c>
      <c r="C6">
        <v>6.7603253160151505E-2</v>
      </c>
      <c r="D6">
        <v>0.13355930633857999</v>
      </c>
      <c r="E6">
        <v>0.61273973581529295</v>
      </c>
      <c r="F6">
        <v>9.1770673986266094E-2</v>
      </c>
      <c r="G6">
        <v>0.112039235361495</v>
      </c>
      <c r="H6">
        <v>0.41273274141365901</v>
      </c>
      <c r="I6">
        <v>4.5137170003357298E-2</v>
      </c>
      <c r="J6">
        <v>0.132295436339365</v>
      </c>
      <c r="K6">
        <v>0.73296459046196205</v>
      </c>
      <c r="L6">
        <v>7.46309425364476E-2</v>
      </c>
      <c r="M6">
        <v>0.110686235334749</v>
      </c>
      <c r="N6">
        <v>0.50014808857978199</v>
      </c>
      <c r="P6" t="str">
        <f t="shared" si="3"/>
        <v/>
      </c>
      <c r="Q6" t="str">
        <f t="shared" si="0"/>
        <v/>
      </c>
      <c r="R6" t="str">
        <f t="shared" si="1"/>
        <v/>
      </c>
      <c r="S6" t="str">
        <f t="shared" si="2"/>
        <v/>
      </c>
    </row>
    <row r="7" spans="1:19" x14ac:dyDescent="0.25">
      <c r="A7">
        <v>6</v>
      </c>
      <c r="B7" t="s">
        <v>30</v>
      </c>
      <c r="C7">
        <v>6.6941609711326303E-2</v>
      </c>
      <c r="D7">
        <v>7.2074709496350003E-2</v>
      </c>
      <c r="E7">
        <v>0.35300267246585698</v>
      </c>
      <c r="F7">
        <v>5.1417942483427799E-2</v>
      </c>
      <c r="G7">
        <v>5.6617423370833801E-2</v>
      </c>
      <c r="H7">
        <v>0.36379123764349097</v>
      </c>
      <c r="I7">
        <v>4.2283420642792897E-2</v>
      </c>
      <c r="J7">
        <v>7.1499265571929801E-2</v>
      </c>
      <c r="K7">
        <v>0.55426410493079803</v>
      </c>
      <c r="L7">
        <v>2.8272212567717201E-2</v>
      </c>
      <c r="M7">
        <v>5.59765496139066E-2</v>
      </c>
      <c r="N7">
        <v>0.61350795678227299</v>
      </c>
      <c r="P7" t="str">
        <f t="shared" si="3"/>
        <v/>
      </c>
      <c r="Q7" t="str">
        <f t="shared" si="0"/>
        <v/>
      </c>
      <c r="R7" t="str">
        <f t="shared" si="1"/>
        <v/>
      </c>
      <c r="S7" t="str">
        <f t="shared" si="2"/>
        <v/>
      </c>
    </row>
    <row r="8" spans="1:19" x14ac:dyDescent="0.25">
      <c r="A8">
        <v>7</v>
      </c>
      <c r="B8" t="s">
        <v>27</v>
      </c>
      <c r="C8">
        <v>0.17370703159071099</v>
      </c>
      <c r="D8">
        <v>0.117377140843413</v>
      </c>
      <c r="E8">
        <v>0.13889856938796</v>
      </c>
      <c r="F8">
        <v>0.16296620553716601</v>
      </c>
      <c r="G8">
        <v>9.8679836429328094E-2</v>
      </c>
      <c r="H8">
        <v>9.8643848989742197E-2</v>
      </c>
      <c r="I8">
        <v>0.147080061460305</v>
      </c>
      <c r="J8">
        <v>0.11445440511310299</v>
      </c>
      <c r="K8">
        <v>0.19877350506927799</v>
      </c>
      <c r="L8">
        <v>0.13086112806594599</v>
      </c>
      <c r="M8">
        <v>9.5317980556727494E-2</v>
      </c>
      <c r="N8">
        <v>0.169786461862455</v>
      </c>
      <c r="P8" t="str">
        <f t="shared" si="3"/>
        <v/>
      </c>
      <c r="Q8" t="str">
        <f t="shared" si="0"/>
        <v>^</v>
      </c>
      <c r="R8" t="str">
        <f t="shared" si="1"/>
        <v/>
      </c>
      <c r="S8" t="str">
        <f t="shared" si="2"/>
        <v/>
      </c>
    </row>
    <row r="9" spans="1:19" x14ac:dyDescent="0.25">
      <c r="A9">
        <v>8</v>
      </c>
      <c r="B9" t="s">
        <v>29</v>
      </c>
      <c r="C9">
        <v>9.4525286360035599E-2</v>
      </c>
      <c r="D9">
        <v>6.7967327113602205E-2</v>
      </c>
      <c r="E9">
        <v>0.16430247195181399</v>
      </c>
      <c r="F9">
        <v>6.3507519950069397E-2</v>
      </c>
      <c r="G9">
        <v>5.38027169679752E-2</v>
      </c>
      <c r="H9">
        <v>0.23785008155523499</v>
      </c>
      <c r="I9">
        <v>8.1796832442621897E-2</v>
      </c>
      <c r="J9">
        <v>6.7534149729725199E-2</v>
      </c>
      <c r="K9">
        <v>0.22582176815143201</v>
      </c>
      <c r="L9">
        <v>4.8790220992307197E-2</v>
      </c>
      <c r="M9">
        <v>5.3299147901783001E-2</v>
      </c>
      <c r="N9">
        <v>0.35997989623902898</v>
      </c>
      <c r="P9" t="str">
        <f t="shared" si="3"/>
        <v/>
      </c>
      <c r="Q9" t="str">
        <f t="shared" si="0"/>
        <v/>
      </c>
      <c r="R9" t="str">
        <f t="shared" si="1"/>
        <v/>
      </c>
      <c r="S9" t="str">
        <f t="shared" si="2"/>
        <v/>
      </c>
    </row>
    <row r="10" spans="1:19" x14ac:dyDescent="0.25">
      <c r="A10">
        <v>9</v>
      </c>
      <c r="B10" t="s">
        <v>28</v>
      </c>
      <c r="C10">
        <v>-5.13052177689736E-2</v>
      </c>
      <c r="D10">
        <v>0.15855354364907601</v>
      </c>
      <c r="E10">
        <v>0.74625382480758395</v>
      </c>
      <c r="F10">
        <v>-3.13577279635451E-2</v>
      </c>
      <c r="G10">
        <v>0.132792994245815</v>
      </c>
      <c r="H10">
        <v>0.81332409261112504</v>
      </c>
      <c r="I10">
        <v>-2.94528705488157E-2</v>
      </c>
      <c r="J10">
        <v>0.15404161177844999</v>
      </c>
      <c r="K10">
        <v>0.848368321911944</v>
      </c>
      <c r="L10">
        <v>-1.0080727105531199E-2</v>
      </c>
      <c r="M10">
        <v>0.126871765675588</v>
      </c>
      <c r="N10">
        <v>0.936669902175983</v>
      </c>
      <c r="P10" t="str">
        <f t="shared" si="3"/>
        <v/>
      </c>
      <c r="Q10" t="str">
        <f t="shared" si="0"/>
        <v/>
      </c>
      <c r="R10" t="str">
        <f t="shared" si="1"/>
        <v/>
      </c>
      <c r="S10" t="str">
        <f t="shared" si="2"/>
        <v/>
      </c>
    </row>
    <row r="11" spans="1:19" x14ac:dyDescent="0.25">
      <c r="A11">
        <v>10</v>
      </c>
      <c r="B11" t="s">
        <v>31</v>
      </c>
      <c r="C11">
        <v>-5.5158559134235299E-2</v>
      </c>
      <c r="D11">
        <v>1.0071907834700499E-2</v>
      </c>
      <c r="E11" s="1">
        <v>4.3388017290091301E-8</v>
      </c>
      <c r="F11">
        <v>-5.9406626047903401E-2</v>
      </c>
      <c r="G11">
        <v>8.8857206236915409E-3</v>
      </c>
      <c r="H11" s="1">
        <v>2.2993583143964801E-11</v>
      </c>
      <c r="I11">
        <v>-5.6184096618672102E-2</v>
      </c>
      <c r="J11">
        <v>9.9799109804492702E-3</v>
      </c>
      <c r="K11" s="1">
        <v>1.8050322569962402E-8</v>
      </c>
      <c r="L11">
        <v>-6.1429781714605398E-2</v>
      </c>
      <c r="M11">
        <v>8.7808507980548008E-3</v>
      </c>
      <c r="N11" s="1">
        <v>2.6359839466254102E-12</v>
      </c>
      <c r="P11" t="str">
        <f t="shared" si="3"/>
        <v>***</v>
      </c>
      <c r="Q11" t="str">
        <f t="shared" si="0"/>
        <v>***</v>
      </c>
      <c r="R11" t="str">
        <f t="shared" si="1"/>
        <v>***</v>
      </c>
      <c r="S11" t="str">
        <f t="shared" si="2"/>
        <v>***</v>
      </c>
    </row>
    <row r="12" spans="1:19" x14ac:dyDescent="0.25">
      <c r="A12">
        <v>11</v>
      </c>
      <c r="B12" t="s">
        <v>173</v>
      </c>
      <c r="C12">
        <v>1.16554473807544E-2</v>
      </c>
      <c r="D12">
        <v>6.4158705820567694E-2</v>
      </c>
      <c r="E12">
        <v>0.85584494871775096</v>
      </c>
      <c r="F12">
        <v>6.8519307199481601E-3</v>
      </c>
      <c r="G12">
        <v>5.9640101940283699E-2</v>
      </c>
      <c r="H12">
        <v>0.90853391415662199</v>
      </c>
      <c r="I12">
        <v>2.3641873798692599E-2</v>
      </c>
      <c r="J12">
        <v>6.3331743149818098E-2</v>
      </c>
      <c r="K12">
        <v>0.70892360092356699</v>
      </c>
      <c r="L12">
        <v>2.7686176469307999E-2</v>
      </c>
      <c r="M12">
        <v>5.8768081196162503E-2</v>
      </c>
      <c r="N12">
        <v>0.63756284367217197</v>
      </c>
      <c r="P12" t="str">
        <f t="shared" si="3"/>
        <v/>
      </c>
      <c r="Q12" t="str">
        <f t="shared" si="0"/>
        <v/>
      </c>
      <c r="R12" t="str">
        <f t="shared" si="1"/>
        <v/>
      </c>
      <c r="S12" t="str">
        <f t="shared" si="2"/>
        <v/>
      </c>
    </row>
    <row r="13" spans="1:19" x14ac:dyDescent="0.25">
      <c r="A13">
        <v>12</v>
      </c>
      <c r="B13" t="s">
        <v>32</v>
      </c>
      <c r="C13">
        <v>2.1589486467148301E-2</v>
      </c>
      <c r="D13">
        <v>2.67975272280307E-2</v>
      </c>
      <c r="E13">
        <v>0.420443424542222</v>
      </c>
      <c r="F13">
        <v>1.9253053507903298E-2</v>
      </c>
      <c r="G13">
        <v>2.33190556560148E-2</v>
      </c>
      <c r="H13">
        <v>0.40901056648223999</v>
      </c>
      <c r="I13">
        <v>2.07208258394578E-2</v>
      </c>
      <c r="J13">
        <v>2.6598381236958801E-2</v>
      </c>
      <c r="K13">
        <v>0.43596450324320801</v>
      </c>
      <c r="L13">
        <v>1.7881644905546602E-2</v>
      </c>
      <c r="M13">
        <v>2.3189745710524699E-2</v>
      </c>
      <c r="N13">
        <v>0.44064684305745799</v>
      </c>
      <c r="P13" t="str">
        <f t="shared" si="3"/>
        <v/>
      </c>
      <c r="Q13" t="str">
        <f t="shared" si="0"/>
        <v/>
      </c>
      <c r="R13" t="str">
        <f t="shared" si="1"/>
        <v/>
      </c>
      <c r="S13" t="str">
        <f t="shared" si="2"/>
        <v/>
      </c>
    </row>
    <row r="14" spans="1:19" x14ac:dyDescent="0.25">
      <c r="A14">
        <v>13</v>
      </c>
      <c r="B14" t="s">
        <v>33</v>
      </c>
      <c r="C14">
        <v>2.91697923353402E-2</v>
      </c>
      <c r="D14">
        <v>8.2971412261123902E-3</v>
      </c>
      <c r="E14">
        <v>4.3868927216639302E-4</v>
      </c>
      <c r="F14">
        <v>2.7392788963319401E-2</v>
      </c>
      <c r="G14">
        <v>7.4670133890414603E-3</v>
      </c>
      <c r="H14">
        <v>2.4397126129556499E-4</v>
      </c>
      <c r="I14">
        <v>2.89137008422111E-2</v>
      </c>
      <c r="J14">
        <v>8.2427424194544199E-3</v>
      </c>
      <c r="K14">
        <v>4.5186795087770497E-4</v>
      </c>
      <c r="L14">
        <v>2.7146894016254999E-2</v>
      </c>
      <c r="M14">
        <v>7.4243233571644604E-3</v>
      </c>
      <c r="N14">
        <v>2.5570179451452502E-4</v>
      </c>
      <c r="P14" t="str">
        <f t="shared" si="3"/>
        <v>***</v>
      </c>
      <c r="Q14" t="str">
        <f t="shared" si="0"/>
        <v>***</v>
      </c>
      <c r="R14" t="str">
        <f t="shared" si="1"/>
        <v>***</v>
      </c>
      <c r="S14" t="str">
        <f t="shared" si="2"/>
        <v>***</v>
      </c>
    </row>
    <row r="15" spans="1:19" x14ac:dyDescent="0.25">
      <c r="A15">
        <v>14</v>
      </c>
      <c r="B15" t="s">
        <v>118</v>
      </c>
      <c r="C15">
        <v>-3.2466900689415601E-2</v>
      </c>
      <c r="D15">
        <v>1.29795245716813E-2</v>
      </c>
      <c r="E15">
        <v>1.23705581171981E-2</v>
      </c>
      <c r="F15">
        <v>-3.3597262007571099E-2</v>
      </c>
      <c r="G15">
        <v>1.13562874331395E-2</v>
      </c>
      <c r="H15">
        <v>3.0916800842364701E-3</v>
      </c>
      <c r="I15">
        <v>-3.3942970978885698E-2</v>
      </c>
      <c r="J15">
        <v>1.29091371803734E-2</v>
      </c>
      <c r="K15">
        <v>8.5541809841251908E-3</v>
      </c>
      <c r="L15">
        <v>-3.4850655504592598E-2</v>
      </c>
      <c r="M15">
        <v>1.13260734508E-2</v>
      </c>
      <c r="N15">
        <v>2.0907501877060401E-3</v>
      </c>
      <c r="P15" t="str">
        <f t="shared" si="3"/>
        <v>*</v>
      </c>
      <c r="Q15" t="str">
        <f t="shared" si="0"/>
        <v>**</v>
      </c>
      <c r="R15" t="str">
        <f t="shared" si="1"/>
        <v>**</v>
      </c>
      <c r="S15" t="str">
        <f t="shared" si="2"/>
        <v>**</v>
      </c>
    </row>
    <row r="16" spans="1:19" x14ac:dyDescent="0.25">
      <c r="A16">
        <v>15</v>
      </c>
      <c r="B16" t="s">
        <v>34</v>
      </c>
      <c r="C16">
        <v>4.1405527651774696E-3</v>
      </c>
      <c r="D16">
        <v>1.2849940292657201E-3</v>
      </c>
      <c r="E16">
        <v>1.2719475486390199E-3</v>
      </c>
      <c r="F16">
        <v>3.4354111047737801E-3</v>
      </c>
      <c r="G16">
        <v>9.8074504467092591E-4</v>
      </c>
      <c r="H16">
        <v>4.60293932190249E-4</v>
      </c>
      <c r="I16">
        <v>4.3785920640746099E-3</v>
      </c>
      <c r="J16">
        <v>1.26858710929568E-3</v>
      </c>
      <c r="K16">
        <v>5.5737610393213899E-4</v>
      </c>
      <c r="L16">
        <v>3.6272533996205901E-3</v>
      </c>
      <c r="M16">
        <v>9.6269895474682403E-4</v>
      </c>
      <c r="N16">
        <v>1.6469511337237401E-4</v>
      </c>
      <c r="P16" t="str">
        <f t="shared" si="3"/>
        <v>**</v>
      </c>
      <c r="Q16" t="str">
        <f t="shared" si="0"/>
        <v>***</v>
      </c>
      <c r="R16" t="str">
        <f t="shared" si="1"/>
        <v>***</v>
      </c>
      <c r="S16" t="str">
        <f t="shared" si="2"/>
        <v>***</v>
      </c>
    </row>
    <row r="17" spans="1:19" x14ac:dyDescent="0.25">
      <c r="A17">
        <v>16</v>
      </c>
      <c r="B17" t="s">
        <v>35</v>
      </c>
      <c r="C17">
        <v>-9.7448881850743102E-4</v>
      </c>
      <c r="D17">
        <v>5.3162703176649298E-4</v>
      </c>
      <c r="E17">
        <v>6.6797964228855394E-2</v>
      </c>
      <c r="F17">
        <v>-8.2292745312795605E-4</v>
      </c>
      <c r="G17">
        <v>4.8798943932565803E-4</v>
      </c>
      <c r="H17">
        <v>9.1725856778148096E-2</v>
      </c>
      <c r="I17">
        <v>-7.8646552998984398E-4</v>
      </c>
      <c r="J17">
        <v>5.1049789159010605E-4</v>
      </c>
      <c r="K17">
        <v>0.12341775620265601</v>
      </c>
      <c r="L17">
        <v>-6.8002235117572995E-4</v>
      </c>
      <c r="M17">
        <v>4.6672681490365399E-4</v>
      </c>
      <c r="N17">
        <v>0.14511556294084499</v>
      </c>
      <c r="P17" t="str">
        <f t="shared" si="3"/>
        <v>^</v>
      </c>
      <c r="Q17" t="str">
        <f t="shared" si="0"/>
        <v>^</v>
      </c>
      <c r="R17" t="str">
        <f t="shared" si="1"/>
        <v/>
      </c>
      <c r="S17" t="str">
        <f t="shared" si="2"/>
        <v/>
      </c>
    </row>
    <row r="18" spans="1:19" x14ac:dyDescent="0.25">
      <c r="A18">
        <v>17</v>
      </c>
      <c r="B18" t="s">
        <v>36</v>
      </c>
      <c r="C18">
        <v>4.4451571971766999E-4</v>
      </c>
      <c r="D18">
        <v>2.4191393763394801E-4</v>
      </c>
      <c r="E18">
        <v>6.6136811927369005E-2</v>
      </c>
      <c r="F18">
        <v>6.9839966722709101E-4</v>
      </c>
      <c r="G18">
        <v>1.9753761281553699E-4</v>
      </c>
      <c r="H18">
        <v>4.0696184679504598E-4</v>
      </c>
      <c r="I18">
        <v>4.5696098994107601E-4</v>
      </c>
      <c r="J18">
        <v>2.38745544178873E-4</v>
      </c>
      <c r="K18">
        <v>5.5619075540503E-2</v>
      </c>
      <c r="L18">
        <v>7.068055191385E-4</v>
      </c>
      <c r="M18">
        <v>1.93960746395535E-4</v>
      </c>
      <c r="N18">
        <v>2.6836585721564499E-4</v>
      </c>
      <c r="P18" t="str">
        <f t="shared" si="3"/>
        <v>^</v>
      </c>
      <c r="Q18" t="str">
        <f t="shared" si="0"/>
        <v>***</v>
      </c>
      <c r="R18" t="str">
        <f t="shared" si="1"/>
        <v>^</v>
      </c>
      <c r="S18" t="str">
        <f t="shared" si="2"/>
        <v>***</v>
      </c>
    </row>
    <row r="19" spans="1:19" x14ac:dyDescent="0.25">
      <c r="A19">
        <v>18</v>
      </c>
      <c r="B19" t="s">
        <v>37</v>
      </c>
      <c r="C19">
        <v>3.93359654560421E-2</v>
      </c>
      <c r="D19">
        <v>4.69313523962126E-2</v>
      </c>
      <c r="E19">
        <v>0.40194105068112401</v>
      </c>
      <c r="F19">
        <v>4.3176201455971501E-2</v>
      </c>
      <c r="G19">
        <v>4.0758827684539797E-2</v>
      </c>
      <c r="H19">
        <v>0.289458982991459</v>
      </c>
      <c r="I19">
        <v>4.1090198420918503E-2</v>
      </c>
      <c r="J19">
        <v>4.6414185165611001E-2</v>
      </c>
      <c r="K19">
        <v>0.37599809938265</v>
      </c>
      <c r="L19">
        <v>4.3443182416959797E-2</v>
      </c>
      <c r="M19">
        <v>4.0308282929922501E-2</v>
      </c>
      <c r="N19">
        <v>0.28113503395560002</v>
      </c>
      <c r="P19" t="str">
        <f t="shared" si="3"/>
        <v/>
      </c>
      <c r="Q19" t="str">
        <f t="shared" si="0"/>
        <v/>
      </c>
      <c r="R19" t="str">
        <f t="shared" si="1"/>
        <v/>
      </c>
      <c r="S19" t="str">
        <f t="shared" si="2"/>
        <v/>
      </c>
    </row>
    <row r="20" spans="1:19" x14ac:dyDescent="0.25">
      <c r="A20">
        <v>19</v>
      </c>
      <c r="B20" t="s">
        <v>38</v>
      </c>
      <c r="C20">
        <v>0.13952807629952299</v>
      </c>
      <c r="D20">
        <v>6.5131073181393995E-2</v>
      </c>
      <c r="E20">
        <v>3.2172092202087298E-2</v>
      </c>
      <c r="F20">
        <v>8.50926957524894E-2</v>
      </c>
      <c r="G20">
        <v>5.5292017728960897E-2</v>
      </c>
      <c r="H20">
        <v>0.12381188867092199</v>
      </c>
      <c r="I20">
        <v>0.13784964340151501</v>
      </c>
      <c r="J20">
        <v>6.4619836302140604E-2</v>
      </c>
      <c r="K20">
        <v>3.2905013153244601E-2</v>
      </c>
      <c r="L20">
        <v>8.3698562066749901E-2</v>
      </c>
      <c r="M20">
        <v>5.4897149830631702E-2</v>
      </c>
      <c r="N20">
        <v>0.12734813484131699</v>
      </c>
      <c r="P20" t="str">
        <f t="shared" si="3"/>
        <v>*</v>
      </c>
      <c r="Q20" t="str">
        <f t="shared" si="0"/>
        <v/>
      </c>
      <c r="R20" t="str">
        <f t="shared" si="1"/>
        <v>*</v>
      </c>
      <c r="S20" t="str">
        <f t="shared" si="2"/>
        <v/>
      </c>
    </row>
    <row r="21" spans="1:19" x14ac:dyDescent="0.25">
      <c r="A21">
        <v>20</v>
      </c>
      <c r="B21" t="s">
        <v>40</v>
      </c>
      <c r="C21">
        <v>-0.20391868683071099</v>
      </c>
      <c r="D21">
        <v>0.13039131670361201</v>
      </c>
      <c r="E21">
        <v>0.11784158297231299</v>
      </c>
      <c r="F21">
        <v>-0.175251962280394</v>
      </c>
      <c r="G21">
        <v>9.9109300180580506E-2</v>
      </c>
      <c r="H21">
        <v>7.7015844051279203E-2</v>
      </c>
      <c r="I21">
        <v>-0.16607234751928199</v>
      </c>
      <c r="J21">
        <v>0.12915481905889201</v>
      </c>
      <c r="K21">
        <v>0.198499136873244</v>
      </c>
      <c r="L21">
        <v>-0.13190812779894601</v>
      </c>
      <c r="M21">
        <v>9.81703507739696E-2</v>
      </c>
      <c r="N21">
        <v>0.179056531088127</v>
      </c>
      <c r="P21" t="str">
        <f t="shared" si="3"/>
        <v/>
      </c>
      <c r="Q21" t="str">
        <f t="shared" si="0"/>
        <v>^</v>
      </c>
      <c r="R21" t="str">
        <f t="shared" si="1"/>
        <v/>
      </c>
      <c r="S21" t="str">
        <f t="shared" si="2"/>
        <v/>
      </c>
    </row>
    <row r="22" spans="1:19" x14ac:dyDescent="0.25">
      <c r="A22">
        <v>21</v>
      </c>
      <c r="B22" t="s">
        <v>41</v>
      </c>
      <c r="C22">
        <v>-3.4284763504577299E-2</v>
      </c>
      <c r="D22">
        <v>0.11450565707705999</v>
      </c>
      <c r="E22">
        <v>0.76462307077060598</v>
      </c>
      <c r="F22">
        <v>-3.6723093296072498E-2</v>
      </c>
      <c r="G22">
        <v>8.8425203234831898E-2</v>
      </c>
      <c r="H22">
        <v>0.67792142053422</v>
      </c>
      <c r="I22">
        <v>-3.66439251694348E-3</v>
      </c>
      <c r="J22">
        <v>0.113165706458284</v>
      </c>
      <c r="K22">
        <v>0.97416839914243203</v>
      </c>
      <c r="L22">
        <v>1.5887028260315201E-3</v>
      </c>
      <c r="M22">
        <v>8.7208801879776907E-2</v>
      </c>
      <c r="N22">
        <v>0.98546555714393103</v>
      </c>
      <c r="P22" t="str">
        <f t="shared" si="3"/>
        <v/>
      </c>
      <c r="Q22" t="str">
        <f t="shared" si="0"/>
        <v/>
      </c>
      <c r="R22" t="str">
        <f t="shared" si="1"/>
        <v/>
      </c>
      <c r="S22" t="str">
        <f t="shared" si="2"/>
        <v/>
      </c>
    </row>
    <row r="23" spans="1:19" x14ac:dyDescent="0.25">
      <c r="A23">
        <v>22</v>
      </c>
      <c r="B23" t="s">
        <v>39</v>
      </c>
      <c r="C23">
        <v>-0.161684212164839</v>
      </c>
      <c r="D23">
        <v>0.12567667328510199</v>
      </c>
      <c r="E23">
        <v>0.19826536639356701</v>
      </c>
      <c r="F23">
        <v>-0.124630768281801</v>
      </c>
      <c r="G23">
        <v>9.6683706351078896E-2</v>
      </c>
      <c r="H23">
        <v>0.19737841556726801</v>
      </c>
      <c r="I23">
        <v>-0.121528475881421</v>
      </c>
      <c r="J23">
        <v>0.12438297518824599</v>
      </c>
      <c r="K23">
        <v>0.32854404136876603</v>
      </c>
      <c r="L23">
        <v>-7.9616981479088494E-2</v>
      </c>
      <c r="M23">
        <v>9.54194866054002E-2</v>
      </c>
      <c r="N23">
        <v>0.404061746116327</v>
      </c>
      <c r="P23" t="str">
        <f t="shared" si="3"/>
        <v/>
      </c>
      <c r="Q23" t="str">
        <f t="shared" si="0"/>
        <v/>
      </c>
      <c r="R23" t="str">
        <f t="shared" si="1"/>
        <v/>
      </c>
      <c r="S23" t="str">
        <f t="shared" si="2"/>
        <v/>
      </c>
    </row>
    <row r="24" spans="1:19" x14ac:dyDescent="0.25">
      <c r="A24">
        <v>23</v>
      </c>
      <c r="B24" t="s">
        <v>43</v>
      </c>
      <c r="C24">
        <v>-9.5433562412009801E-2</v>
      </c>
      <c r="D24">
        <v>1.28462649294827E-2</v>
      </c>
      <c r="E24" s="1">
        <v>1.0946799022804001E-13</v>
      </c>
      <c r="F24">
        <v>-8.9792260626466197E-2</v>
      </c>
      <c r="G24">
        <v>1.18787576347074E-2</v>
      </c>
      <c r="H24" s="1">
        <v>4.05987630286614E-14</v>
      </c>
      <c r="I24">
        <v>-9.20855980290501E-2</v>
      </c>
      <c r="J24">
        <v>1.26473335006343E-2</v>
      </c>
      <c r="K24" s="1">
        <v>3.3129055054814701E-13</v>
      </c>
      <c r="L24">
        <v>-8.5341560676353095E-2</v>
      </c>
      <c r="M24">
        <v>1.16826677334585E-2</v>
      </c>
      <c r="N24" s="1">
        <v>2.7732448728345199E-13</v>
      </c>
      <c r="P24" t="str">
        <f t="shared" si="3"/>
        <v>***</v>
      </c>
      <c r="Q24" t="str">
        <f t="shared" si="0"/>
        <v>***</v>
      </c>
      <c r="R24" t="str">
        <f t="shared" si="1"/>
        <v>***</v>
      </c>
      <c r="S24" t="str">
        <f t="shared" si="2"/>
        <v>***</v>
      </c>
    </row>
    <row r="25" spans="1:19" x14ac:dyDescent="0.25">
      <c r="A25">
        <v>24</v>
      </c>
      <c r="B25" t="s">
        <v>44</v>
      </c>
      <c r="C25">
        <v>2.26406170443916E-2</v>
      </c>
      <c r="D25">
        <v>4.3414761959844901E-2</v>
      </c>
      <c r="E25">
        <v>0.60202141420037902</v>
      </c>
      <c r="F25">
        <v>3.42050765305211E-2</v>
      </c>
      <c r="G25">
        <v>3.9864713360012703E-2</v>
      </c>
      <c r="H25">
        <v>0.39087650026993198</v>
      </c>
      <c r="I25">
        <v>2.0157821675997702E-2</v>
      </c>
      <c r="J25">
        <v>4.1474695969765198E-2</v>
      </c>
      <c r="K25">
        <v>0.62694802940022198</v>
      </c>
      <c r="L25">
        <v>3.11325134653722E-2</v>
      </c>
      <c r="M25">
        <v>3.7889615449534501E-2</v>
      </c>
      <c r="N25">
        <v>0.41126844682725899</v>
      </c>
      <c r="P25" t="str">
        <f t="shared" si="3"/>
        <v/>
      </c>
      <c r="Q25" t="str">
        <f t="shared" si="0"/>
        <v/>
      </c>
      <c r="R25" t="str">
        <f t="shared" si="1"/>
        <v/>
      </c>
      <c r="S25" t="str">
        <f t="shared" si="2"/>
        <v/>
      </c>
    </row>
    <row r="26" spans="1:19" x14ac:dyDescent="0.25">
      <c r="A26">
        <v>25</v>
      </c>
      <c r="B26" t="s">
        <v>131</v>
      </c>
      <c r="C26">
        <v>0.64810159972694104</v>
      </c>
      <c r="D26">
        <v>0.76477064875194001</v>
      </c>
      <c r="E26">
        <v>0.39674673962261903</v>
      </c>
      <c r="F26">
        <v>0.76919639827206598</v>
      </c>
      <c r="G26">
        <v>0.71685782152852495</v>
      </c>
      <c r="H26">
        <v>0.28326613670970002</v>
      </c>
      <c r="I26">
        <v>-0.105089282108244</v>
      </c>
      <c r="J26">
        <v>5.4338595477217498E-2</v>
      </c>
      <c r="K26">
        <v>5.3116661226884403E-2</v>
      </c>
      <c r="L26">
        <v>-0.135537732176749</v>
      </c>
      <c r="M26">
        <v>4.9577533742686197E-2</v>
      </c>
      <c r="N26">
        <v>6.2597819938995103E-3</v>
      </c>
      <c r="P26" t="str">
        <f t="shared" si="3"/>
        <v/>
      </c>
      <c r="Q26" t="str">
        <f t="shared" si="0"/>
        <v/>
      </c>
      <c r="R26" t="str">
        <f t="shared" si="1"/>
        <v>^</v>
      </c>
      <c r="S26" t="str">
        <f t="shared" si="2"/>
        <v>**</v>
      </c>
    </row>
    <row r="27" spans="1:19" x14ac:dyDescent="0.25">
      <c r="A27">
        <v>26</v>
      </c>
      <c r="B27" t="s">
        <v>145</v>
      </c>
      <c r="C27">
        <v>1.42973990231675E-2</v>
      </c>
      <c r="D27">
        <v>0.80608505738492697</v>
      </c>
      <c r="E27">
        <v>0.98584879383340096</v>
      </c>
      <c r="F27">
        <v>0.287787543730881</v>
      </c>
      <c r="G27">
        <v>0.75706490026930695</v>
      </c>
      <c r="H27">
        <v>0.70384454155551202</v>
      </c>
      <c r="I27">
        <v>-0.755780922235333</v>
      </c>
      <c r="J27">
        <v>0.24632683528951499</v>
      </c>
      <c r="K27">
        <v>2.15349726067127E-3</v>
      </c>
      <c r="L27">
        <v>-0.65336594046601904</v>
      </c>
      <c r="M27">
        <v>0.23310774889835301</v>
      </c>
      <c r="N27">
        <v>5.0653298397968201E-3</v>
      </c>
      <c r="P27" t="str">
        <f t="shared" si="3"/>
        <v/>
      </c>
      <c r="Q27" t="str">
        <f t="shared" si="0"/>
        <v/>
      </c>
      <c r="R27" t="str">
        <f t="shared" si="1"/>
        <v>**</v>
      </c>
      <c r="S27" t="str">
        <f t="shared" si="2"/>
        <v>**</v>
      </c>
    </row>
    <row r="28" spans="1:19" x14ac:dyDescent="0.25">
      <c r="A28">
        <v>27</v>
      </c>
      <c r="B28" t="s">
        <v>46</v>
      </c>
      <c r="C28">
        <v>0.698789589172229</v>
      </c>
      <c r="D28">
        <v>0.778356093186933</v>
      </c>
      <c r="E28">
        <v>0.36930486623944803</v>
      </c>
      <c r="F28">
        <v>0.89472584163259306</v>
      </c>
      <c r="G28">
        <v>0.72875671989759305</v>
      </c>
      <c r="H28">
        <v>0.21954352084787199</v>
      </c>
      <c r="I28">
        <v>-7.4569857710035201E-2</v>
      </c>
      <c r="J28">
        <v>0.145637671005026</v>
      </c>
      <c r="K28">
        <v>0.60863481423473298</v>
      </c>
      <c r="L28">
        <v>-3.8219969906987603E-2</v>
      </c>
      <c r="M28">
        <v>0.13567438209344601</v>
      </c>
      <c r="N28">
        <v>0.77817074837988698</v>
      </c>
      <c r="P28" t="str">
        <f t="shared" si="3"/>
        <v/>
      </c>
      <c r="Q28" t="str">
        <f t="shared" si="0"/>
        <v/>
      </c>
      <c r="R28" t="str">
        <f t="shared" si="1"/>
        <v/>
      </c>
      <c r="S28" t="str">
        <f t="shared" si="2"/>
        <v/>
      </c>
    </row>
    <row r="29" spans="1:19" x14ac:dyDescent="0.25">
      <c r="A29">
        <v>28</v>
      </c>
      <c r="B29" t="s">
        <v>129</v>
      </c>
      <c r="C29">
        <v>0.202832458866158</v>
      </c>
      <c r="D29">
        <v>0.78375559398272698</v>
      </c>
      <c r="E29">
        <v>0.79579299265427395</v>
      </c>
      <c r="F29">
        <v>0.335563401052687</v>
      </c>
      <c r="G29">
        <v>0.73463158473438495</v>
      </c>
      <c r="H29">
        <v>0.64783076206196399</v>
      </c>
      <c r="I29">
        <v>-0.49573903956690002</v>
      </c>
      <c r="J29">
        <v>0.173271670316302</v>
      </c>
      <c r="K29">
        <v>4.2223947654631598E-3</v>
      </c>
      <c r="L29">
        <v>-0.50403844150878296</v>
      </c>
      <c r="M29">
        <v>0.16167631893926401</v>
      </c>
      <c r="N29">
        <v>1.82344046572035E-3</v>
      </c>
      <c r="P29" t="str">
        <f t="shared" si="3"/>
        <v/>
      </c>
      <c r="Q29" t="str">
        <f t="shared" si="0"/>
        <v/>
      </c>
      <c r="R29" t="str">
        <f t="shared" si="1"/>
        <v>**</v>
      </c>
      <c r="S29" t="str">
        <f t="shared" si="2"/>
        <v>**</v>
      </c>
    </row>
    <row r="30" spans="1:19" x14ac:dyDescent="0.25">
      <c r="A30">
        <v>29</v>
      </c>
      <c r="B30" t="s">
        <v>130</v>
      </c>
      <c r="C30">
        <v>0.64288726559857701</v>
      </c>
      <c r="D30">
        <v>0.78064021994435195</v>
      </c>
      <c r="E30">
        <v>0.41020184016956801</v>
      </c>
      <c r="F30">
        <v>0.80665376853325399</v>
      </c>
      <c r="G30">
        <v>0.73187898912981497</v>
      </c>
      <c r="H30">
        <v>0.27038854195834999</v>
      </c>
      <c r="I30">
        <v>-8.4538312606192906E-2</v>
      </c>
      <c r="J30">
        <v>0.15664556921319001</v>
      </c>
      <c r="K30">
        <v>0.58941847559131699</v>
      </c>
      <c r="L30">
        <v>-8.1542985582459607E-2</v>
      </c>
      <c r="M30">
        <v>0.14598005384814799</v>
      </c>
      <c r="N30">
        <v>0.57644162567318002</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7.7018446976697505E-2</v>
      </c>
      <c r="D31">
        <v>0.91183035153275604</v>
      </c>
      <c r="E31">
        <v>0.93268612217383495</v>
      </c>
      <c r="F31">
        <v>0.27419456966892902</v>
      </c>
      <c r="G31">
        <v>0.85381412369577403</v>
      </c>
      <c r="H31">
        <v>0.74810367571827696</v>
      </c>
      <c r="I31">
        <v>-0.71390211132425896</v>
      </c>
      <c r="J31">
        <v>0.48639682761258801</v>
      </c>
      <c r="K31">
        <v>0.142175960683219</v>
      </c>
      <c r="L31">
        <v>-0.67280413926186</v>
      </c>
      <c r="M31">
        <v>0.450586013906839</v>
      </c>
      <c r="N31">
        <v>0.13539117066574499</v>
      </c>
      <c r="P31" t="str">
        <f t="shared" si="4"/>
        <v/>
      </c>
      <c r="Q31" t="str">
        <f t="shared" si="5"/>
        <v/>
      </c>
      <c r="R31" t="str">
        <f t="shared" si="6"/>
        <v/>
      </c>
      <c r="S31" t="str">
        <f t="shared" si="7"/>
        <v/>
      </c>
    </row>
    <row r="32" spans="1:19" x14ac:dyDescent="0.25">
      <c r="A32">
        <v>31</v>
      </c>
      <c r="B32" t="s">
        <v>106</v>
      </c>
      <c r="C32">
        <v>0.23186187912603701</v>
      </c>
      <c r="D32">
        <v>0.14521097972845401</v>
      </c>
      <c r="E32">
        <v>0.110327208502638</v>
      </c>
      <c r="F32">
        <v>0.19909404894394001</v>
      </c>
      <c r="G32">
        <v>0.13589924370900799</v>
      </c>
      <c r="H32">
        <v>0.142917591378803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1.0597400635844001</v>
      </c>
      <c r="D33">
        <v>0.63161239552207604</v>
      </c>
      <c r="E33">
        <v>9.3379722723401101E-2</v>
      </c>
      <c r="F33">
        <v>0.83715398739701496</v>
      </c>
      <c r="G33">
        <v>0.59205205657455495</v>
      </c>
      <c r="H33">
        <v>0.157365681769781</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0.14382290974982201</v>
      </c>
      <c r="D34">
        <v>0.39826730547681199</v>
      </c>
      <c r="E34">
        <v>0.71800857837367804</v>
      </c>
      <c r="F34">
        <v>-2.2223555837500599E-2</v>
      </c>
      <c r="G34">
        <v>0.36805315181234399</v>
      </c>
      <c r="H34">
        <v>0.95185189119408398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0.237506855620434</v>
      </c>
      <c r="D35">
        <v>0.397283365752502</v>
      </c>
      <c r="E35">
        <v>0.54995514970132797</v>
      </c>
      <c r="F35">
        <v>8.3985990750708103E-2</v>
      </c>
      <c r="G35">
        <v>0.36685661044316897</v>
      </c>
      <c r="H35">
        <v>0.81892013037996603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0.43042240057849301</v>
      </c>
      <c r="D36">
        <v>0.44864269625506198</v>
      </c>
      <c r="E36">
        <v>0.33736333884881697</v>
      </c>
      <c r="F36">
        <v>0.22633929794678301</v>
      </c>
      <c r="G36">
        <v>0.414000881643869</v>
      </c>
      <c r="H36">
        <v>0.58457652910936497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0.27437330884348099</v>
      </c>
      <c r="D37">
        <v>0.42512742090769201</v>
      </c>
      <c r="E37">
        <v>0.51867399042689799</v>
      </c>
      <c r="F37">
        <v>0.106560618905889</v>
      </c>
      <c r="G37">
        <v>0.39533979483994802</v>
      </c>
      <c r="H37">
        <v>0.78751274329533805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0.38388480824568899</v>
      </c>
      <c r="D38">
        <v>0.42764263118453799</v>
      </c>
      <c r="E38">
        <v>0.36935795689873202</v>
      </c>
      <c r="F38">
        <v>0.25887689769822197</v>
      </c>
      <c r="G38">
        <v>0.396562136062038</v>
      </c>
      <c r="H38">
        <v>0.51388337778957105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-2.9436012771439899E-2</v>
      </c>
      <c r="D39">
        <v>0.47042043122042199</v>
      </c>
      <c r="E39">
        <v>0.95010586128032204</v>
      </c>
      <c r="F39">
        <v>-0.193665623007654</v>
      </c>
      <c r="G39">
        <v>0.43341028116808999</v>
      </c>
      <c r="H39">
        <v>0.65498963339753802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0.22057541959235</v>
      </c>
      <c r="D40">
        <v>0.420822628126784</v>
      </c>
      <c r="E40">
        <v>0.60017216653545502</v>
      </c>
      <c r="F40">
        <v>9.8642088482428197E-2</v>
      </c>
      <c r="G40">
        <v>0.38976751647277802</v>
      </c>
      <c r="H40">
        <v>0.80020693796930698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0.19184618211757801</v>
      </c>
      <c r="D41">
        <v>0.47742641536477898</v>
      </c>
      <c r="E41">
        <v>0.68780617346802397</v>
      </c>
      <c r="F41">
        <v>2.1157573233065802E-2</v>
      </c>
      <c r="G41">
        <v>0.44100204795078302</v>
      </c>
      <c r="H41">
        <v>0.96173526321365199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0.14646566005787501</v>
      </c>
      <c r="D42">
        <v>0.40732235032818298</v>
      </c>
      <c r="E42">
        <v>0.71915997645260199</v>
      </c>
      <c r="F42">
        <v>-4.37431834054599E-2</v>
      </c>
      <c r="G42">
        <v>0.37670132623972302</v>
      </c>
      <c r="H42">
        <v>0.907556122575499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5.85580133293713E-2</v>
      </c>
      <c r="D43">
        <v>0.402221311570442</v>
      </c>
      <c r="E43">
        <v>0.88424778591870601</v>
      </c>
      <c r="F43">
        <v>-7.6366866212676798E-2</v>
      </c>
      <c r="G43">
        <v>0.37193986782229699</v>
      </c>
      <c r="H43">
        <v>0.837321756736644</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0.95245896281097497</v>
      </c>
      <c r="D44">
        <v>0.59036029043600202</v>
      </c>
      <c r="E44">
        <v>0.10666805238747799</v>
      </c>
      <c r="F44">
        <v>0.78542627157266798</v>
      </c>
      <c r="G44">
        <v>0.50763681673491001</v>
      </c>
      <c r="H44">
        <v>0.12180999781426501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0.15642011325975</v>
      </c>
      <c r="D45">
        <v>0.55617322438774097</v>
      </c>
      <c r="E45">
        <v>0.77852362990576396</v>
      </c>
      <c r="F45">
        <v>8.7190498593218396E-2</v>
      </c>
      <c r="G45">
        <v>0.51497314445053</v>
      </c>
      <c r="H45">
        <v>0.86555220660861198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0.65756285723581998</v>
      </c>
      <c r="D46">
        <v>0.65058730717954105</v>
      </c>
      <c r="E46">
        <v>0.31214953900368397</v>
      </c>
      <c r="F46">
        <v>0.54930735393811103</v>
      </c>
      <c r="G46">
        <v>0.60294031693818295</v>
      </c>
      <c r="H46">
        <v>0.362270271895695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-1.41774011869509E-2</v>
      </c>
      <c r="D47">
        <v>0.42727638163096898</v>
      </c>
      <c r="E47">
        <v>0.97353035490412598</v>
      </c>
      <c r="F47">
        <v>-0.13899190564307501</v>
      </c>
      <c r="G47">
        <v>0.39858433904610902</v>
      </c>
      <c r="H47">
        <v>0.72730409601046697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-2.58272532491205E-2</v>
      </c>
      <c r="D48">
        <v>0.54352334865373597</v>
      </c>
      <c r="E48">
        <v>0.96210022219209501</v>
      </c>
      <c r="F48">
        <v>-8.56786463333329E-2</v>
      </c>
      <c r="G48">
        <v>0.50110583727110702</v>
      </c>
      <c r="H48">
        <v>0.86424016599837705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1.19611459383631</v>
      </c>
      <c r="D49">
        <v>0.56276560267305797</v>
      </c>
      <c r="E49">
        <v>3.3551386383653098E-2</v>
      </c>
      <c r="F49">
        <v>0.95816480584309005</v>
      </c>
      <c r="G49">
        <v>0.51517207315832103</v>
      </c>
      <c r="H49">
        <v>6.2900700747372307E-2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-3.52459846560393E-2</v>
      </c>
      <c r="D50">
        <v>0.57295667337943701</v>
      </c>
      <c r="E50">
        <v>0.95094829748809295</v>
      </c>
      <c r="F50">
        <v>-0.146989910448971</v>
      </c>
      <c r="G50">
        <v>0.54346296656035697</v>
      </c>
      <c r="H50">
        <v>0.78679942700908001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-0.35702794481400402</v>
      </c>
      <c r="D51">
        <v>0.66660201994188095</v>
      </c>
      <c r="E51">
        <v>0.59223927744479099</v>
      </c>
      <c r="F51">
        <v>-0.46400746793369202</v>
      </c>
      <c r="G51">
        <v>0.62389493345348701</v>
      </c>
      <c r="H51">
        <v>0.457041689560994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-0.96025582646542096</v>
      </c>
      <c r="D52">
        <v>0.85967673504639397</v>
      </c>
      <c r="E52">
        <v>0.26399586033974398</v>
      </c>
      <c r="F52">
        <v>-0.99706861917596501</v>
      </c>
      <c r="G52">
        <v>0.803719782256337</v>
      </c>
      <c r="H52">
        <v>0.214765574208481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-0.838956497127614</v>
      </c>
      <c r="D53">
        <v>0.89708832727600496</v>
      </c>
      <c r="E53">
        <v>0.34968552947286802</v>
      </c>
      <c r="F53">
        <v>-0.74277202887718397</v>
      </c>
      <c r="G53">
        <v>0.83889246860886202</v>
      </c>
      <c r="H53">
        <v>0.37593023988326901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-0.87871275530961901</v>
      </c>
      <c r="D54">
        <v>0.86103591153255898</v>
      </c>
      <c r="E54">
        <v>0.30747729184975198</v>
      </c>
      <c r="F54">
        <v>-0.87181446690404996</v>
      </c>
      <c r="G54">
        <v>0.80522802853254205</v>
      </c>
      <c r="H54">
        <v>0.27894486815291702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-1.02144531984163</v>
      </c>
      <c r="D55">
        <v>0.87701135321905599</v>
      </c>
      <c r="E55">
        <v>0.24414497528253701</v>
      </c>
      <c r="F55">
        <v>-0.95732155198858404</v>
      </c>
      <c r="G55">
        <v>0.819930990775531</v>
      </c>
      <c r="H55">
        <v>0.242982853475807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-0.95672233213712399</v>
      </c>
      <c r="D56">
        <v>0.879061947425541</v>
      </c>
      <c r="E56">
        <v>0.27644300393676202</v>
      </c>
      <c r="F56">
        <v>-1.00931671296423</v>
      </c>
      <c r="G56">
        <v>0.82167681726563602</v>
      </c>
      <c r="H56">
        <v>0.21931104477170399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-0.77054458921174096</v>
      </c>
      <c r="D57">
        <v>0.855991257743698</v>
      </c>
      <c r="E57">
        <v>0.36802547549175002</v>
      </c>
      <c r="F57">
        <v>-0.74658105696000998</v>
      </c>
      <c r="G57">
        <v>0.80061246039782596</v>
      </c>
      <c r="H57">
        <v>0.35107177492905001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-1.02674696787173</v>
      </c>
      <c r="D58">
        <v>0.86869074522825096</v>
      </c>
      <c r="E58">
        <v>0.237226481126428</v>
      </c>
      <c r="F58">
        <v>-1.06775237091042</v>
      </c>
      <c r="G58">
        <v>0.81264963232819998</v>
      </c>
      <c r="H58">
        <v>0.18887488098188401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-1.15435431365542</v>
      </c>
      <c r="D59">
        <v>0.88127985904175099</v>
      </c>
      <c r="E59">
        <v>0.19024278733878899</v>
      </c>
      <c r="F59">
        <v>-1.1366692494991499</v>
      </c>
      <c r="G59">
        <v>0.82260231026252995</v>
      </c>
      <c r="H59">
        <v>0.167034098336483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-1.0491786208073599</v>
      </c>
      <c r="D60">
        <v>0.88177873886094005</v>
      </c>
      <c r="E60">
        <v>0.23410794438454299</v>
      </c>
      <c r="F60">
        <v>-1.05827103655785</v>
      </c>
      <c r="G60">
        <v>0.82517843723101103</v>
      </c>
      <c r="H60">
        <v>0.199675933276801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-1.3004931359873499</v>
      </c>
      <c r="D61">
        <v>0.90713263504312702</v>
      </c>
      <c r="E61">
        <v>0.15167769626855501</v>
      </c>
      <c r="F61">
        <v>-1.3097262047004501</v>
      </c>
      <c r="G61">
        <v>0.84846075091503603</v>
      </c>
      <c r="H61">
        <v>0.122673211902274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-0.96931814989782294</v>
      </c>
      <c r="D62">
        <v>0.87956916641525795</v>
      </c>
      <c r="E62">
        <v>0.270445396323579</v>
      </c>
      <c r="F62">
        <v>-0.95833884797825797</v>
      </c>
      <c r="G62">
        <v>0.82418912325984905</v>
      </c>
      <c r="H62">
        <v>0.244924574576314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-1.01229277974679</v>
      </c>
      <c r="D63">
        <v>0.88497500466046697</v>
      </c>
      <c r="E63">
        <v>0.25267923156087602</v>
      </c>
      <c r="F63">
        <v>-1.03334696048783</v>
      </c>
      <c r="G63">
        <v>0.82703974833095595</v>
      </c>
      <c r="H63">
        <v>0.21149958145924799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-1.1849792873263101</v>
      </c>
      <c r="D64">
        <v>0.86915434571921002</v>
      </c>
      <c r="E64">
        <v>0.172765812418961</v>
      </c>
      <c r="F64">
        <v>-1.1864555627843401</v>
      </c>
      <c r="G64">
        <v>0.81266602382193898</v>
      </c>
      <c r="H64">
        <v>0.14430253044576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-1.25227850807675</v>
      </c>
      <c r="D65">
        <v>0.98616174448956895</v>
      </c>
      <c r="E65">
        <v>0.204137699033419</v>
      </c>
      <c r="F65">
        <v>-1.2558467832762501</v>
      </c>
      <c r="G65">
        <v>0.91917102778864501</v>
      </c>
      <c r="H65">
        <v>0.171850484487233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69</v>
      </c>
      <c r="C66">
        <v>-3.6162038487601502</v>
      </c>
      <c r="D66">
        <v>1.3663923901446999</v>
      </c>
      <c r="E66">
        <v>8.1321341960196598E-3</v>
      </c>
      <c r="F66">
        <v>-3.1183621367067298</v>
      </c>
      <c r="G66">
        <v>1.2986155061397699</v>
      </c>
      <c r="H66">
        <v>1.63370495368305E-2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83</v>
      </c>
      <c r="C67">
        <v>-1.5310174741712701</v>
      </c>
      <c r="D67">
        <v>1.37618438158207</v>
      </c>
      <c r="E67">
        <v>0.26591937392808301</v>
      </c>
      <c r="F67">
        <v>-1.4282445825099399</v>
      </c>
      <c r="G67">
        <v>1.2890431861081999</v>
      </c>
      <c r="H67">
        <v>0.26786693112944598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73</v>
      </c>
      <c r="C68">
        <v>7.1444548994406304E-2</v>
      </c>
      <c r="D68">
        <v>1.19643217886461</v>
      </c>
      <c r="E68">
        <v>0.95238289010785104</v>
      </c>
      <c r="F68">
        <v>0.24472251278374799</v>
      </c>
      <c r="G68">
        <v>1.10447910547842</v>
      </c>
      <c r="H68">
        <v>0.82464646932434305</v>
      </c>
      <c r="I68" t="s">
        <v>170</v>
      </c>
      <c r="J68" t="s">
        <v>170</v>
      </c>
      <c r="K68" t="s">
        <v>170</v>
      </c>
      <c r="L68" t="s">
        <v>170</v>
      </c>
      <c r="M68" t="s">
        <v>170</v>
      </c>
      <c r="N68" t="s">
        <v>170</v>
      </c>
      <c r="P68" t="str">
        <f t="shared" si="4"/>
        <v/>
      </c>
      <c r="Q68" t="str">
        <f t="shared" si="5"/>
        <v/>
      </c>
      <c r="R68" t="str">
        <f t="shared" si="6"/>
        <v/>
      </c>
      <c r="S68" t="str">
        <f t="shared" si="7"/>
        <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-0.27378706836703498</v>
      </c>
      <c r="D2">
        <v>0.14348632240738801</v>
      </c>
      <c r="E2">
        <v>5.6377557318310997E-2</v>
      </c>
      <c r="F2">
        <v>-0.20735297057348701</v>
      </c>
      <c r="G2">
        <v>0.11676897689284001</v>
      </c>
      <c r="H2">
        <v>7.5773482809888298E-2</v>
      </c>
      <c r="I2">
        <v>-0.25147756412297301</v>
      </c>
      <c r="J2">
        <v>0.14243640470535501</v>
      </c>
      <c r="K2">
        <v>7.7472589160499997E-2</v>
      </c>
      <c r="L2">
        <v>-0.20325209644096501</v>
      </c>
      <c r="M2">
        <v>0.115391859797535</v>
      </c>
      <c r="N2">
        <v>7.8169443120663804E-2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5.6762920282872602E-2</v>
      </c>
      <c r="D3">
        <v>5.6403279628409998E-2</v>
      </c>
      <c r="E3">
        <v>0.31423462028611898</v>
      </c>
      <c r="F3">
        <v>3.2469128751502797E-2</v>
      </c>
      <c r="G3">
        <v>4.6657927208753197E-2</v>
      </c>
      <c r="H3">
        <v>0.48649310559466402</v>
      </c>
      <c r="I3">
        <v>6.4324841237428099E-2</v>
      </c>
      <c r="J3">
        <v>5.5860107096581603E-2</v>
      </c>
      <c r="K3">
        <v>0.24951240497749699</v>
      </c>
      <c r="L3">
        <v>3.9306424831386702E-2</v>
      </c>
      <c r="M3">
        <v>4.5868114108943397E-2</v>
      </c>
      <c r="N3">
        <v>0.39147559739035498</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-4.7960860764974002E-2</v>
      </c>
      <c r="D4">
        <v>6.8774967219165997E-2</v>
      </c>
      <c r="E4">
        <v>0.48557798590720003</v>
      </c>
      <c r="F4">
        <v>-6.2656203881878397E-2</v>
      </c>
      <c r="G4">
        <v>5.3845516707149897E-2</v>
      </c>
      <c r="H4">
        <v>0.244574400371076</v>
      </c>
      <c r="I4">
        <v>-5.3241083133149097E-2</v>
      </c>
      <c r="J4">
        <v>6.7879790079489105E-2</v>
      </c>
      <c r="K4">
        <v>0.43283848626061699</v>
      </c>
      <c r="L4">
        <v>-7.5479613487699104E-2</v>
      </c>
      <c r="M4">
        <v>5.2744272217204E-2</v>
      </c>
      <c r="N4">
        <v>0.152416305533986</v>
      </c>
      <c r="P4" t="str">
        <f t="shared" si="0"/>
        <v/>
      </c>
      <c r="Q4" t="str">
        <f t="shared" si="1"/>
        <v/>
      </c>
      <c r="R4" t="str">
        <f t="shared" si="2"/>
        <v/>
      </c>
      <c r="S4" t="str">
        <f t="shared" si="3"/>
        <v/>
      </c>
    </row>
    <row r="5" spans="1:19" x14ac:dyDescent="0.25">
      <c r="A5">
        <v>4</v>
      </c>
      <c r="B5" t="s">
        <v>25</v>
      </c>
      <c r="C5">
        <v>-7.1664728678688004E-3</v>
      </c>
      <c r="D5">
        <v>9.0479297306339801E-2</v>
      </c>
      <c r="E5">
        <v>0.93686903911988195</v>
      </c>
      <c r="F5">
        <v>2.2803299668795102E-2</v>
      </c>
      <c r="G5">
        <v>7.6911773707262807E-2</v>
      </c>
      <c r="H5">
        <v>0.76685860426655805</v>
      </c>
      <c r="I5">
        <v>-2.3018161613300801E-2</v>
      </c>
      <c r="J5">
        <v>8.9420934826530601E-2</v>
      </c>
      <c r="K5">
        <v>0.79685953232553597</v>
      </c>
      <c r="L5">
        <v>4.0561215228902704E-3</v>
      </c>
      <c r="M5">
        <v>7.5779290626667203E-2</v>
      </c>
      <c r="N5">
        <v>0.95731324417018104</v>
      </c>
      <c r="P5" t="str">
        <f t="shared" si="0"/>
        <v/>
      </c>
      <c r="Q5" t="str">
        <f t="shared" si="1"/>
        <v/>
      </c>
      <c r="R5" t="str">
        <f t="shared" si="2"/>
        <v/>
      </c>
      <c r="S5" t="str">
        <f t="shared" si="3"/>
        <v/>
      </c>
    </row>
    <row r="6" spans="1:19" x14ac:dyDescent="0.25">
      <c r="A6">
        <v>5</v>
      </c>
      <c r="B6" t="s">
        <v>26</v>
      </c>
      <c r="C6">
        <v>-9.8435530733108206E-2</v>
      </c>
      <c r="D6">
        <v>0.206338409537974</v>
      </c>
      <c r="E6">
        <v>0.63332033199705096</v>
      </c>
      <c r="F6">
        <v>-5.6498806689990501E-2</v>
      </c>
      <c r="G6">
        <v>0.17994723849132399</v>
      </c>
      <c r="H6">
        <v>0.75354056465514896</v>
      </c>
      <c r="I6">
        <v>-8.8700454416849706E-2</v>
      </c>
      <c r="J6">
        <v>0.203143984906522</v>
      </c>
      <c r="K6">
        <v>0.66237364559373801</v>
      </c>
      <c r="L6">
        <v>-9.4030337397919498E-3</v>
      </c>
      <c r="M6">
        <v>0.176545193539867</v>
      </c>
      <c r="N6">
        <v>0.95752368194001902</v>
      </c>
      <c r="P6" t="str">
        <f t="shared" si="0"/>
        <v/>
      </c>
      <c r="Q6" t="str">
        <f t="shared" si="1"/>
        <v/>
      </c>
      <c r="R6" t="str">
        <f t="shared" si="2"/>
        <v/>
      </c>
      <c r="S6" t="str">
        <f t="shared" si="3"/>
        <v/>
      </c>
    </row>
    <row r="7" spans="1:19" x14ac:dyDescent="0.25">
      <c r="A7">
        <v>6</v>
      </c>
      <c r="B7" t="s">
        <v>30</v>
      </c>
      <c r="C7">
        <v>0.34387258813199001</v>
      </c>
      <c r="D7">
        <v>7.8285829670932103E-2</v>
      </c>
      <c r="E7" s="1">
        <v>1.12040924051815E-5</v>
      </c>
      <c r="F7">
        <v>0.29695496577744901</v>
      </c>
      <c r="G7">
        <v>6.0190655583630903E-2</v>
      </c>
      <c r="H7" s="1">
        <v>8.0739035025945205E-7</v>
      </c>
      <c r="I7">
        <v>0.32918992624009202</v>
      </c>
      <c r="J7">
        <v>7.7494111567062499E-2</v>
      </c>
      <c r="K7" s="1">
        <v>2.1575024768738499E-5</v>
      </c>
      <c r="L7">
        <v>0.27655414130038403</v>
      </c>
      <c r="M7">
        <v>5.92202530768631E-2</v>
      </c>
      <c r="N7" s="1">
        <v>3.0130969734978198E-6</v>
      </c>
      <c r="P7" t="str">
        <f t="shared" si="0"/>
        <v>***</v>
      </c>
      <c r="Q7" t="str">
        <f t="shared" si="1"/>
        <v>***</v>
      </c>
      <c r="R7" t="str">
        <f t="shared" si="2"/>
        <v>***</v>
      </c>
      <c r="S7" t="str">
        <f t="shared" si="3"/>
        <v>***</v>
      </c>
    </row>
    <row r="8" spans="1:19" x14ac:dyDescent="0.25">
      <c r="A8">
        <v>7</v>
      </c>
      <c r="B8" t="s">
        <v>27</v>
      </c>
      <c r="C8">
        <v>0.26906922924283699</v>
      </c>
      <c r="D8">
        <v>0.13982279839390699</v>
      </c>
      <c r="E8">
        <v>5.43096278782325E-2</v>
      </c>
      <c r="F8">
        <v>0.24752487957404701</v>
      </c>
      <c r="G8">
        <v>0.116594530122186</v>
      </c>
      <c r="H8">
        <v>3.3757666843715603E-2</v>
      </c>
      <c r="I8">
        <v>0.22712772293408301</v>
      </c>
      <c r="J8">
        <v>0.13558403327205801</v>
      </c>
      <c r="K8">
        <v>9.3898830584084894E-2</v>
      </c>
      <c r="L8">
        <v>0.19989724796946601</v>
      </c>
      <c r="M8">
        <v>0.11197459454264901</v>
      </c>
      <c r="N8">
        <v>7.4228589775348505E-2</v>
      </c>
      <c r="P8" t="str">
        <f t="shared" si="0"/>
        <v>^</v>
      </c>
      <c r="Q8" t="str">
        <f t="shared" si="1"/>
        <v>*</v>
      </c>
      <c r="R8" t="str">
        <f t="shared" si="2"/>
        <v>^</v>
      </c>
      <c r="S8" t="str">
        <f t="shared" si="3"/>
        <v>^</v>
      </c>
    </row>
    <row r="9" spans="1:19" x14ac:dyDescent="0.25">
      <c r="A9">
        <v>8</v>
      </c>
      <c r="B9" t="s">
        <v>29</v>
      </c>
      <c r="C9">
        <v>0.24294731810756601</v>
      </c>
      <c r="D9">
        <v>6.2700928081648399E-2</v>
      </c>
      <c r="E9">
        <v>1.06755910651013E-4</v>
      </c>
      <c r="F9">
        <v>0.213838513009322</v>
      </c>
      <c r="G9">
        <v>4.9205424261307001E-2</v>
      </c>
      <c r="H9" s="1">
        <v>1.3874866324568601E-5</v>
      </c>
      <c r="I9">
        <v>0.24486505898369901</v>
      </c>
      <c r="J9">
        <v>6.2305458295499501E-2</v>
      </c>
      <c r="K9" s="1">
        <v>8.4919737869726397E-5</v>
      </c>
      <c r="L9">
        <v>0.213234388509594</v>
      </c>
      <c r="M9">
        <v>4.86659370540896E-2</v>
      </c>
      <c r="N9" s="1">
        <v>1.17814075608722E-5</v>
      </c>
      <c r="P9" t="str">
        <f t="shared" si="0"/>
        <v>***</v>
      </c>
      <c r="Q9" t="str">
        <f t="shared" si="1"/>
        <v>***</v>
      </c>
      <c r="R9" t="str">
        <f t="shared" si="2"/>
        <v>***</v>
      </c>
      <c r="S9" t="str">
        <f t="shared" si="3"/>
        <v>***</v>
      </c>
    </row>
    <row r="10" spans="1:19" x14ac:dyDescent="0.25">
      <c r="A10">
        <v>9</v>
      </c>
      <c r="B10" t="s">
        <v>28</v>
      </c>
      <c r="C10">
        <v>0.92398130162932601</v>
      </c>
      <c r="D10">
        <v>0.32168535137651399</v>
      </c>
      <c r="E10">
        <v>4.0747801646451301E-3</v>
      </c>
      <c r="F10">
        <v>0.871105390644762</v>
      </c>
      <c r="G10">
        <v>0.28022105616892101</v>
      </c>
      <c r="H10">
        <v>1.8795283132652101E-3</v>
      </c>
      <c r="I10">
        <v>0.81407857377299997</v>
      </c>
      <c r="J10">
        <v>0.29116849595484101</v>
      </c>
      <c r="K10">
        <v>5.1755094998632298E-3</v>
      </c>
      <c r="L10">
        <v>0.79515257452098098</v>
      </c>
      <c r="M10">
        <v>0.24924712382772199</v>
      </c>
      <c r="N10">
        <v>1.42165680545272E-3</v>
      </c>
      <c r="P10" t="str">
        <f t="shared" si="0"/>
        <v>**</v>
      </c>
      <c r="Q10" t="str">
        <f t="shared" si="1"/>
        <v>**</v>
      </c>
      <c r="R10" t="str">
        <f t="shared" si="2"/>
        <v>**</v>
      </c>
      <c r="S10" t="str">
        <f t="shared" si="3"/>
        <v>**</v>
      </c>
    </row>
    <row r="11" spans="1:19" x14ac:dyDescent="0.25">
      <c r="A11">
        <v>10</v>
      </c>
      <c r="B11" t="s">
        <v>31</v>
      </c>
      <c r="C11">
        <v>-5.8616106788246997E-2</v>
      </c>
      <c r="D11">
        <v>9.5647941083934797E-3</v>
      </c>
      <c r="E11" s="1">
        <v>8.8812546206185103E-10</v>
      </c>
      <c r="F11">
        <v>-5.64203216830058E-2</v>
      </c>
      <c r="G11">
        <v>9.9421703691575294E-3</v>
      </c>
      <c r="H11" s="1">
        <v>1.3881054619532401E-8</v>
      </c>
      <c r="I11">
        <v>-4.6679316343453597E-2</v>
      </c>
      <c r="J11">
        <v>1.1329568767438901E-2</v>
      </c>
      <c r="K11" s="1">
        <v>3.7865576294815502E-5</v>
      </c>
      <c r="L11">
        <v>-5.3445565237959999E-2</v>
      </c>
      <c r="M11">
        <v>9.8364003881529095E-3</v>
      </c>
      <c r="N11" s="1">
        <v>5.5275547524849397E-8</v>
      </c>
      <c r="P11" t="str">
        <f t="shared" si="0"/>
        <v>***</v>
      </c>
      <c r="Q11" t="str">
        <f t="shared" si="1"/>
        <v>***</v>
      </c>
      <c r="R11" t="str">
        <f t="shared" si="2"/>
        <v>***</v>
      </c>
      <c r="S11" t="str">
        <f t="shared" si="3"/>
        <v>***</v>
      </c>
    </row>
    <row r="12" spans="1:19" x14ac:dyDescent="0.25">
      <c r="A12">
        <v>11</v>
      </c>
      <c r="B12" t="s">
        <v>32</v>
      </c>
      <c r="C12">
        <v>4.6012836461148503E-2</v>
      </c>
      <c r="D12">
        <v>3.71683003409514E-2</v>
      </c>
      <c r="E12">
        <v>0.215731218407444</v>
      </c>
      <c r="F12">
        <v>5.5321341960006397E-2</v>
      </c>
      <c r="G12">
        <v>3.2651113734933797E-2</v>
      </c>
      <c r="H12">
        <v>9.0205033434004198E-2</v>
      </c>
      <c r="I12">
        <v>6.1813300234621497E-2</v>
      </c>
      <c r="J12">
        <v>3.6849902203203999E-2</v>
      </c>
      <c r="K12">
        <v>9.3457532056929998E-2</v>
      </c>
      <c r="L12">
        <v>6.7206495993898593E-2</v>
      </c>
      <c r="M12">
        <v>3.2252118236075399E-2</v>
      </c>
      <c r="N12">
        <v>3.7179683792850401E-2</v>
      </c>
      <c r="P12" t="str">
        <f t="shared" si="0"/>
        <v/>
      </c>
      <c r="Q12" t="str">
        <f t="shared" si="1"/>
        <v>^</v>
      </c>
      <c r="R12" t="str">
        <f t="shared" si="2"/>
        <v>^</v>
      </c>
      <c r="S12" t="str">
        <f t="shared" si="3"/>
        <v>*</v>
      </c>
    </row>
    <row r="13" spans="1:19" x14ac:dyDescent="0.25">
      <c r="A13">
        <v>12</v>
      </c>
      <c r="B13" t="s">
        <v>33</v>
      </c>
      <c r="C13">
        <v>5.4819746094078199E-3</v>
      </c>
      <c r="D13">
        <v>7.3090060040071096E-3</v>
      </c>
      <c r="E13">
        <v>0.453236567806446</v>
      </c>
      <c r="F13">
        <v>6.9056851537428699E-3</v>
      </c>
      <c r="G13">
        <v>6.4781713707975398E-3</v>
      </c>
      <c r="H13">
        <v>0.28642681882985899</v>
      </c>
      <c r="I13">
        <v>6.3359628138313301E-3</v>
      </c>
      <c r="J13">
        <v>7.2704654732239802E-3</v>
      </c>
      <c r="K13">
        <v>0.383499811323327</v>
      </c>
      <c r="L13">
        <v>7.8231541063653702E-3</v>
      </c>
      <c r="M13">
        <v>6.4381812768392298E-3</v>
      </c>
      <c r="N13">
        <v>0.224320843495111</v>
      </c>
      <c r="P13" t="str">
        <f t="shared" si="0"/>
        <v/>
      </c>
      <c r="Q13" t="str">
        <f t="shared" si="1"/>
        <v/>
      </c>
      <c r="R13" t="str">
        <f t="shared" si="2"/>
        <v/>
      </c>
      <c r="S13" t="str">
        <f t="shared" si="3"/>
        <v/>
      </c>
    </row>
    <row r="14" spans="1:19" x14ac:dyDescent="0.25">
      <c r="A14">
        <v>13</v>
      </c>
      <c r="B14" t="s">
        <v>118</v>
      </c>
      <c r="C14">
        <v>-1.6518505317695E-3</v>
      </c>
      <c r="D14">
        <v>1.48350980783703E-2</v>
      </c>
      <c r="E14">
        <v>0.91134081948668699</v>
      </c>
      <c r="F14">
        <v>-6.5440258619549503E-4</v>
      </c>
      <c r="G14">
        <v>1.2348651244533E-2</v>
      </c>
      <c r="H14">
        <v>0.95773680688715801</v>
      </c>
      <c r="I14">
        <v>-6.3054472632127498E-3</v>
      </c>
      <c r="J14">
        <v>1.4778077929651299E-2</v>
      </c>
      <c r="K14">
        <v>0.66961552660615997</v>
      </c>
      <c r="L14">
        <v>-3.78920650346122E-3</v>
      </c>
      <c r="M14">
        <v>1.2222954315752399E-2</v>
      </c>
      <c r="N14">
        <v>0.75655531559159395</v>
      </c>
      <c r="P14" t="str">
        <f t="shared" si="0"/>
        <v/>
      </c>
      <c r="Q14" t="str">
        <f t="shared" si="1"/>
        <v/>
      </c>
      <c r="R14" t="str">
        <f t="shared" si="2"/>
        <v/>
      </c>
      <c r="S14" t="str">
        <f t="shared" si="3"/>
        <v/>
      </c>
    </row>
    <row r="15" spans="1:19" x14ac:dyDescent="0.25">
      <c r="A15">
        <v>14</v>
      </c>
      <c r="B15" t="s">
        <v>34</v>
      </c>
      <c r="C15">
        <v>3.7469270379949099E-3</v>
      </c>
      <c r="D15">
        <v>1.4448089210233701E-3</v>
      </c>
      <c r="E15">
        <v>9.5039902305037397E-3</v>
      </c>
      <c r="F15">
        <v>2.3371374416051799E-3</v>
      </c>
      <c r="G15">
        <v>1.0843461672337201E-3</v>
      </c>
      <c r="H15">
        <v>3.1135037822904801E-2</v>
      </c>
      <c r="I15">
        <v>3.7612729989114102E-3</v>
      </c>
      <c r="J15">
        <v>1.42972064065252E-3</v>
      </c>
      <c r="K15">
        <v>8.5190471733799199E-3</v>
      </c>
      <c r="L15">
        <v>2.3711933542371901E-3</v>
      </c>
      <c r="M15">
        <v>1.06828507436937E-3</v>
      </c>
      <c r="N15">
        <v>2.6444164082056899E-2</v>
      </c>
      <c r="P15" t="str">
        <f t="shared" si="0"/>
        <v>**</v>
      </c>
      <c r="Q15" t="str">
        <f t="shared" si="1"/>
        <v>*</v>
      </c>
      <c r="R15" t="str">
        <f t="shared" si="2"/>
        <v>**</v>
      </c>
      <c r="S15" t="str">
        <f t="shared" si="3"/>
        <v>*</v>
      </c>
    </row>
    <row r="16" spans="1:19" x14ac:dyDescent="0.25">
      <c r="A16">
        <v>15</v>
      </c>
      <c r="B16" t="s">
        <v>35</v>
      </c>
      <c r="C16" s="1">
        <v>7.5475747367523206E-5</v>
      </c>
      <c r="D16">
        <v>5.2128537427439199E-4</v>
      </c>
      <c r="E16">
        <v>0.88487843785074005</v>
      </c>
      <c r="F16">
        <v>-2.41926136414321E-4</v>
      </c>
      <c r="G16">
        <v>4.78409593279548E-4</v>
      </c>
      <c r="H16">
        <v>0.61307547941199803</v>
      </c>
      <c r="I16">
        <v>-2.8760321313435998E-4</v>
      </c>
      <c r="J16">
        <v>5.00925979688463E-4</v>
      </c>
      <c r="K16">
        <v>0.56587094498629498</v>
      </c>
      <c r="L16">
        <v>-5.6330745560003901E-4</v>
      </c>
      <c r="M16">
        <v>4.5286084321849001E-4</v>
      </c>
      <c r="N16">
        <v>0.213541365955489</v>
      </c>
      <c r="P16" t="str">
        <f t="shared" si="0"/>
        <v/>
      </c>
      <c r="Q16" t="str">
        <f t="shared" si="1"/>
        <v/>
      </c>
      <c r="R16" t="str">
        <f t="shared" si="2"/>
        <v/>
      </c>
      <c r="S16" t="str">
        <f t="shared" si="3"/>
        <v/>
      </c>
    </row>
    <row r="17" spans="1:19" x14ac:dyDescent="0.25">
      <c r="A17">
        <v>16</v>
      </c>
      <c r="B17" t="s">
        <v>36</v>
      </c>
      <c r="C17">
        <v>5.1260920727198595E-4</v>
      </c>
      <c r="D17">
        <v>2.46839746070049E-4</v>
      </c>
      <c r="E17">
        <v>3.7830339166157599E-2</v>
      </c>
      <c r="F17">
        <v>7.9084902198891702E-4</v>
      </c>
      <c r="G17">
        <v>1.9608881397617701E-4</v>
      </c>
      <c r="H17" s="1">
        <v>5.5041985420325299E-5</v>
      </c>
      <c r="I17">
        <v>4.0036461690523599E-4</v>
      </c>
      <c r="J17">
        <v>2.4410687341157899E-4</v>
      </c>
      <c r="K17">
        <v>0.10098017472509301</v>
      </c>
      <c r="L17">
        <v>7.1494122335429998E-4</v>
      </c>
      <c r="M17">
        <v>1.93419250573666E-4</v>
      </c>
      <c r="N17">
        <v>2.1873930275168E-4</v>
      </c>
      <c r="P17" t="str">
        <f t="shared" si="0"/>
        <v>*</v>
      </c>
      <c r="Q17" t="str">
        <f t="shared" si="1"/>
        <v>***</v>
      </c>
      <c r="R17" t="str">
        <f t="shared" si="2"/>
        <v/>
      </c>
      <c r="S17" t="str">
        <f t="shared" si="3"/>
        <v>***</v>
      </c>
    </row>
    <row r="18" spans="1:19" x14ac:dyDescent="0.25">
      <c r="A18">
        <v>17</v>
      </c>
      <c r="B18" t="s">
        <v>37</v>
      </c>
      <c r="C18">
        <v>-5.0443825156333499E-2</v>
      </c>
      <c r="D18">
        <v>5.2522707939880703E-2</v>
      </c>
      <c r="E18">
        <v>0.336844202000735</v>
      </c>
      <c r="F18">
        <v>-4.35190576982614E-2</v>
      </c>
      <c r="G18">
        <v>4.6002880538363697E-2</v>
      </c>
      <c r="H18">
        <v>0.34414489738967902</v>
      </c>
      <c r="I18">
        <v>-3.0745582582078601E-2</v>
      </c>
      <c r="J18">
        <v>5.2189603084861702E-2</v>
      </c>
      <c r="K18">
        <v>0.55578535837341303</v>
      </c>
      <c r="L18">
        <v>-2.2805902944857102E-2</v>
      </c>
      <c r="M18">
        <v>4.5658196873494802E-2</v>
      </c>
      <c r="N18">
        <v>0.61743283863842902</v>
      </c>
      <c r="P18" t="str">
        <f t="shared" si="0"/>
        <v/>
      </c>
      <c r="Q18" t="str">
        <f t="shared" si="1"/>
        <v/>
      </c>
      <c r="R18" t="str">
        <f t="shared" si="2"/>
        <v/>
      </c>
      <c r="S18" t="str">
        <f t="shared" si="3"/>
        <v/>
      </c>
    </row>
    <row r="19" spans="1:19" x14ac:dyDescent="0.25">
      <c r="A19">
        <v>18</v>
      </c>
      <c r="B19" t="s">
        <v>38</v>
      </c>
      <c r="C19">
        <v>-7.4025597932002501E-2</v>
      </c>
      <c r="D19">
        <v>7.8249913655780504E-2</v>
      </c>
      <c r="E19">
        <v>0.34414089732485298</v>
      </c>
      <c r="F19">
        <v>-0.116915697996592</v>
      </c>
      <c r="G19">
        <v>6.6162412717135494E-2</v>
      </c>
      <c r="H19">
        <v>7.7211233284615793E-2</v>
      </c>
      <c r="I19">
        <v>-6.5778050716810199E-2</v>
      </c>
      <c r="J19">
        <v>7.7763646530561198E-2</v>
      </c>
      <c r="K19">
        <v>0.397624444645933</v>
      </c>
      <c r="L19">
        <v>-9.1925453231700593E-2</v>
      </c>
      <c r="M19">
        <v>6.5427646482258198E-2</v>
      </c>
      <c r="N19">
        <v>0.160023051136747</v>
      </c>
      <c r="P19" t="str">
        <f t="shared" si="0"/>
        <v/>
      </c>
      <c r="Q19" t="str">
        <f t="shared" si="1"/>
        <v>^</v>
      </c>
      <c r="R19" t="str">
        <f t="shared" si="2"/>
        <v/>
      </c>
      <c r="S19" t="str">
        <f t="shared" si="3"/>
        <v/>
      </c>
    </row>
    <row r="20" spans="1:19" x14ac:dyDescent="0.25">
      <c r="A20">
        <v>19</v>
      </c>
      <c r="B20" t="s">
        <v>40</v>
      </c>
      <c r="C20">
        <v>-0.43085005556169598</v>
      </c>
      <c r="D20">
        <v>0.128248021442851</v>
      </c>
      <c r="E20">
        <v>7.8081827861164999E-4</v>
      </c>
      <c r="F20">
        <v>-0.35514109027670299</v>
      </c>
      <c r="G20">
        <v>9.6150105211865303E-2</v>
      </c>
      <c r="H20">
        <v>2.21091899066822E-4</v>
      </c>
      <c r="I20">
        <v>-0.40059565899295302</v>
      </c>
      <c r="J20">
        <v>0.126750756252451</v>
      </c>
      <c r="K20">
        <v>1.57499057829202E-3</v>
      </c>
      <c r="L20">
        <v>-0.33752217183734901</v>
      </c>
      <c r="M20">
        <v>9.4856142320828604E-2</v>
      </c>
      <c r="N20">
        <v>3.7332934884587199E-4</v>
      </c>
      <c r="P20" t="str">
        <f t="shared" si="0"/>
        <v>***</v>
      </c>
      <c r="Q20" t="str">
        <f t="shared" si="1"/>
        <v>***</v>
      </c>
      <c r="R20" t="str">
        <f t="shared" si="2"/>
        <v>**</v>
      </c>
      <c r="S20" t="str">
        <f t="shared" si="3"/>
        <v>***</v>
      </c>
    </row>
    <row r="21" spans="1:19" x14ac:dyDescent="0.25">
      <c r="A21">
        <v>20</v>
      </c>
      <c r="B21" t="s">
        <v>41</v>
      </c>
      <c r="C21">
        <v>-0.142095137313999</v>
      </c>
      <c r="D21">
        <v>0.108680429061565</v>
      </c>
      <c r="E21">
        <v>0.19105708248089501</v>
      </c>
      <c r="F21">
        <v>-0.12952408434794799</v>
      </c>
      <c r="G21">
        <v>8.1908109735693804E-2</v>
      </c>
      <c r="H21">
        <v>0.113801674008948</v>
      </c>
      <c r="I21">
        <v>-0.118088990786508</v>
      </c>
      <c r="J21">
        <v>0.10745915769696</v>
      </c>
      <c r="K21">
        <v>0.27180307087862199</v>
      </c>
      <c r="L21">
        <v>-0.11811530978366599</v>
      </c>
      <c r="M21">
        <v>8.0934360933568594E-2</v>
      </c>
      <c r="N21">
        <v>0.14445605395522301</v>
      </c>
      <c r="P21" t="str">
        <f t="shared" si="0"/>
        <v/>
      </c>
      <c r="Q21" t="str">
        <f t="shared" si="1"/>
        <v/>
      </c>
      <c r="R21" t="str">
        <f t="shared" si="2"/>
        <v/>
      </c>
      <c r="S21" t="str">
        <f t="shared" si="3"/>
        <v/>
      </c>
    </row>
    <row r="22" spans="1:19" x14ac:dyDescent="0.25">
      <c r="A22">
        <v>21</v>
      </c>
      <c r="B22" t="s">
        <v>39</v>
      </c>
      <c r="C22">
        <v>-7.3869425235438907E-2</v>
      </c>
      <c r="D22">
        <v>0.11914798465585399</v>
      </c>
      <c r="E22">
        <v>0.53527063549817799</v>
      </c>
      <c r="F22">
        <v>-8.9006455250476096E-2</v>
      </c>
      <c r="G22">
        <v>8.8900379416450098E-2</v>
      </c>
      <c r="H22">
        <v>0.31673341396252103</v>
      </c>
      <c r="I22">
        <v>-6.4954919772279796E-2</v>
      </c>
      <c r="J22">
        <v>0.117956578570548</v>
      </c>
      <c r="K22">
        <v>0.58186124662259198</v>
      </c>
      <c r="L22">
        <v>-8.5402234611657205E-2</v>
      </c>
      <c r="M22">
        <v>8.7876696660195402E-2</v>
      </c>
      <c r="N22">
        <v>0.33112932773548398</v>
      </c>
      <c r="P22" t="str">
        <f t="shared" si="0"/>
        <v/>
      </c>
      <c r="Q22" t="str">
        <f t="shared" si="1"/>
        <v/>
      </c>
      <c r="R22" t="str">
        <f t="shared" si="2"/>
        <v/>
      </c>
      <c r="S22" t="str">
        <f t="shared" si="3"/>
        <v/>
      </c>
    </row>
    <row r="23" spans="1:19" x14ac:dyDescent="0.25">
      <c r="A23">
        <v>22</v>
      </c>
      <c r="B23" t="s">
        <v>43</v>
      </c>
      <c r="C23">
        <v>-9.3290405178281799E-2</v>
      </c>
      <c r="D23">
        <v>1.3896044444927E-2</v>
      </c>
      <c r="E23" s="1">
        <v>1.9007573293094999E-11</v>
      </c>
      <c r="F23">
        <v>-8.3152032165276696E-2</v>
      </c>
      <c r="G23">
        <v>1.2718159613366999E-2</v>
      </c>
      <c r="H23" s="1">
        <v>6.2323839499189603E-11</v>
      </c>
      <c r="I23">
        <v>-9.2679803869265207E-2</v>
      </c>
      <c r="J23">
        <v>1.3683290677712101E-2</v>
      </c>
      <c r="K23" s="1">
        <v>1.2595591236674901E-11</v>
      </c>
      <c r="L23">
        <v>-8.2229070774507196E-2</v>
      </c>
      <c r="M23">
        <v>1.2520022681776001E-2</v>
      </c>
      <c r="N23" s="1">
        <v>5.10622601739052E-11</v>
      </c>
      <c r="P23" t="str">
        <f t="shared" si="0"/>
        <v>***</v>
      </c>
      <c r="Q23" t="str">
        <f t="shared" si="1"/>
        <v>***</v>
      </c>
      <c r="R23" t="str">
        <f t="shared" si="2"/>
        <v>***</v>
      </c>
      <c r="S23" t="str">
        <f t="shared" si="3"/>
        <v>***</v>
      </c>
    </row>
    <row r="24" spans="1:19" x14ac:dyDescent="0.25">
      <c r="A24">
        <v>23</v>
      </c>
      <c r="B24" t="s">
        <v>44</v>
      </c>
      <c r="C24">
        <v>-5.13414368200645E-2</v>
      </c>
      <c r="D24">
        <v>5.0311461920621102E-2</v>
      </c>
      <c r="E24">
        <v>0.30750467477847698</v>
      </c>
      <c r="F24">
        <v>-5.6461876137571303E-2</v>
      </c>
      <c r="G24">
        <v>4.5079682559129398E-2</v>
      </c>
      <c r="H24">
        <v>0.210391171761626</v>
      </c>
      <c r="I24">
        <v>-1.9188075632057999E-2</v>
      </c>
      <c r="J24">
        <v>4.8634473482851201E-2</v>
      </c>
      <c r="K24">
        <v>0.69318497448235095</v>
      </c>
      <c r="L24">
        <v>-2.1446943880944699E-2</v>
      </c>
      <c r="M24">
        <v>4.3023192132631297E-2</v>
      </c>
      <c r="N24">
        <v>0.61813359200704299</v>
      </c>
      <c r="P24" t="str">
        <f t="shared" si="0"/>
        <v/>
      </c>
      <c r="Q24" t="str">
        <f t="shared" si="1"/>
        <v/>
      </c>
      <c r="R24" t="str">
        <f t="shared" si="2"/>
        <v/>
      </c>
      <c r="S24" t="str">
        <f t="shared" si="3"/>
        <v/>
      </c>
    </row>
    <row r="25" spans="1:19" x14ac:dyDescent="0.25">
      <c r="A25">
        <v>24</v>
      </c>
      <c r="B25" t="s">
        <v>131</v>
      </c>
      <c r="C25">
        <v>-0.22616295610335399</v>
      </c>
      <c r="D25">
        <v>0.44889340325228799</v>
      </c>
      <c r="E25">
        <v>0.61438555229943603</v>
      </c>
      <c r="F25">
        <v>-0.13906844056523399</v>
      </c>
      <c r="G25">
        <v>0.41641289795160202</v>
      </c>
      <c r="H25">
        <v>0.73840396352848803</v>
      </c>
      <c r="I25">
        <v>-0.16182273072307099</v>
      </c>
      <c r="J25">
        <v>6.0025844683303797E-2</v>
      </c>
      <c r="K25">
        <v>7.0202051644432401E-3</v>
      </c>
      <c r="L25">
        <v>-0.15112762220591899</v>
      </c>
      <c r="M25">
        <v>5.3548832008643701E-2</v>
      </c>
      <c r="N25">
        <v>4.7689566521623098E-3</v>
      </c>
      <c r="P25" t="str">
        <f t="shared" si="0"/>
        <v/>
      </c>
      <c r="Q25" t="str">
        <f t="shared" si="1"/>
        <v/>
      </c>
      <c r="R25" t="str">
        <f t="shared" si="2"/>
        <v>**</v>
      </c>
      <c r="S25" t="str">
        <f t="shared" si="3"/>
        <v>**</v>
      </c>
    </row>
    <row r="26" spans="1:19" x14ac:dyDescent="0.25">
      <c r="A26">
        <v>25</v>
      </c>
      <c r="B26" t="s">
        <v>145</v>
      </c>
      <c r="C26">
        <v>-0.18978888135390801</v>
      </c>
      <c r="D26">
        <v>0.52852625678953502</v>
      </c>
      <c r="E26">
        <v>0.71952721336340197</v>
      </c>
      <c r="F26">
        <v>-0.13208455594455601</v>
      </c>
      <c r="G26">
        <v>0.49011374047457901</v>
      </c>
      <c r="H26">
        <v>0.78754666457279598</v>
      </c>
      <c r="I26">
        <v>-0.19399049950163899</v>
      </c>
      <c r="J26">
        <v>0.27154571542705702</v>
      </c>
      <c r="K26">
        <v>0.47498387776659901</v>
      </c>
      <c r="L26">
        <v>-0.231787406757679</v>
      </c>
      <c r="M26">
        <v>0.25294209979410998</v>
      </c>
      <c r="N26">
        <v>0.35947523856084201</v>
      </c>
      <c r="P26" t="str">
        <f t="shared" si="0"/>
        <v/>
      </c>
      <c r="Q26" t="str">
        <f t="shared" si="1"/>
        <v/>
      </c>
      <c r="R26" t="str">
        <f t="shared" si="2"/>
        <v/>
      </c>
      <c r="S26" t="str">
        <f t="shared" si="3"/>
        <v/>
      </c>
    </row>
    <row r="27" spans="1:19" x14ac:dyDescent="0.25">
      <c r="A27">
        <v>26</v>
      </c>
      <c r="B27" t="s">
        <v>46</v>
      </c>
      <c r="C27">
        <v>-0.57300597297497302</v>
      </c>
      <c r="D27">
        <v>0.47292925038258699</v>
      </c>
      <c r="E27">
        <v>0.225661572084012</v>
      </c>
      <c r="F27">
        <v>-0.46780674741709399</v>
      </c>
      <c r="G27">
        <v>0.43790430683182702</v>
      </c>
      <c r="H27">
        <v>0.285391823321546</v>
      </c>
      <c r="I27">
        <v>-0.464334195739594</v>
      </c>
      <c r="J27">
        <v>0.14849689399338201</v>
      </c>
      <c r="K27">
        <v>1.7666300798472299E-3</v>
      </c>
      <c r="L27">
        <v>-0.44036735870465499</v>
      </c>
      <c r="M27">
        <v>0.13822061092042101</v>
      </c>
      <c r="N27">
        <v>1.4426725137455501E-3</v>
      </c>
      <c r="P27" t="str">
        <f t="shared" si="0"/>
        <v/>
      </c>
      <c r="Q27" t="str">
        <f t="shared" si="1"/>
        <v/>
      </c>
      <c r="R27" t="str">
        <f t="shared" si="2"/>
        <v>**</v>
      </c>
      <c r="S27" t="str">
        <f t="shared" si="3"/>
        <v>**</v>
      </c>
    </row>
    <row r="28" spans="1:19" x14ac:dyDescent="0.25">
      <c r="A28">
        <v>27</v>
      </c>
      <c r="B28" t="s">
        <v>129</v>
      </c>
      <c r="C28">
        <v>-0.64577843472365903</v>
      </c>
      <c r="D28">
        <v>0.480569434499871</v>
      </c>
      <c r="E28">
        <v>0.179020319493265</v>
      </c>
      <c r="F28">
        <v>-0.60595078300157101</v>
      </c>
      <c r="G28">
        <v>0.445427280449123</v>
      </c>
      <c r="H28">
        <v>0.173709406444093</v>
      </c>
      <c r="I28">
        <v>-0.54199305608066295</v>
      </c>
      <c r="J28">
        <v>0.16942179378813099</v>
      </c>
      <c r="K28">
        <v>1.3786920940808099E-3</v>
      </c>
      <c r="L28">
        <v>-0.60340129780099305</v>
      </c>
      <c r="M28">
        <v>0.15517876754645599</v>
      </c>
      <c r="N28">
        <v>1.0089603828228499E-4</v>
      </c>
      <c r="P28" t="str">
        <f t="shared" si="0"/>
        <v/>
      </c>
      <c r="Q28" t="str">
        <f t="shared" si="1"/>
        <v/>
      </c>
      <c r="R28" t="str">
        <f t="shared" si="2"/>
        <v>**</v>
      </c>
      <c r="S28" t="str">
        <f t="shared" si="3"/>
        <v>***</v>
      </c>
    </row>
    <row r="29" spans="1:19" x14ac:dyDescent="0.25">
      <c r="A29">
        <v>28</v>
      </c>
      <c r="B29" t="s">
        <v>130</v>
      </c>
      <c r="C29">
        <v>-0.46767835427334098</v>
      </c>
      <c r="D29">
        <v>0.46251262522120601</v>
      </c>
      <c r="E29">
        <v>0.31193562724680401</v>
      </c>
      <c r="F29">
        <v>-0.34428852620290401</v>
      </c>
      <c r="G29">
        <v>0.425735553688385</v>
      </c>
      <c r="H29">
        <v>0.41869288526499898</v>
      </c>
      <c r="I29">
        <v>-0.35725066022256202</v>
      </c>
      <c r="J29">
        <v>0.14645886132566799</v>
      </c>
      <c r="K29">
        <v>1.47175368668473E-2</v>
      </c>
      <c r="L29">
        <v>-0.30539470707648803</v>
      </c>
      <c r="M29">
        <v>0.13540355894112499</v>
      </c>
      <c r="N29">
        <v>2.4105676184736701E-2</v>
      </c>
      <c r="P29" t="str">
        <f t="shared" si="0"/>
        <v/>
      </c>
      <c r="Q29" t="str">
        <f t="shared" si="1"/>
        <v/>
      </c>
      <c r="R29" t="str">
        <f t="shared" si="2"/>
        <v>*</v>
      </c>
      <c r="S29" t="str">
        <f t="shared" si="3"/>
        <v>*</v>
      </c>
    </row>
    <row r="30" spans="1:19" x14ac:dyDescent="0.25">
      <c r="A30">
        <v>29</v>
      </c>
      <c r="B30" t="s">
        <v>45</v>
      </c>
      <c r="C30">
        <v>-0.69653304962183105</v>
      </c>
      <c r="D30">
        <v>0.59235660450981098</v>
      </c>
      <c r="E30">
        <v>0.23964771313325101</v>
      </c>
      <c r="F30">
        <v>-0.58040445056249401</v>
      </c>
      <c r="G30">
        <v>0.55140707373634701</v>
      </c>
      <c r="H30">
        <v>0.29252987460331598</v>
      </c>
      <c r="I30">
        <v>-0.68660521232983496</v>
      </c>
      <c r="J30">
        <v>0.39032177449455902</v>
      </c>
      <c r="K30">
        <v>7.8564798026868402E-2</v>
      </c>
      <c r="L30">
        <v>-0.64902080282935404</v>
      </c>
      <c r="M30">
        <v>0.36402758620215803</v>
      </c>
      <c r="N30">
        <v>7.4604363454782302E-2</v>
      </c>
      <c r="P30" t="str">
        <f>IF(E30&lt;0.001,"***",IF(E30&lt;0.01,"**",IF(E30&lt;0.05,"*",IF(E30&lt;0.1,"^",""))))</f>
        <v/>
      </c>
      <c r="Q30" t="str">
        <f t="shared" si="1"/>
        <v/>
      </c>
      <c r="R30" t="str">
        <f t="shared" si="2"/>
        <v>^</v>
      </c>
      <c r="S30" t="str">
        <f t="shared" si="3"/>
        <v>^</v>
      </c>
    </row>
    <row r="31" spans="1:19" x14ac:dyDescent="0.25">
      <c r="A31">
        <v>30</v>
      </c>
      <c r="B31" t="s">
        <v>106</v>
      </c>
      <c r="C31">
        <v>-3.5728802695599998E-3</v>
      </c>
      <c r="D31">
        <v>0.13904207120600301</v>
      </c>
      <c r="E31">
        <v>0.97949949764026401</v>
      </c>
      <c r="F31">
        <v>-1.6562444043591099E-2</v>
      </c>
      <c r="G31">
        <v>0.127999234843273</v>
      </c>
      <c r="H31">
        <v>0.89704520861533299</v>
      </c>
      <c r="I31" t="s">
        <v>170</v>
      </c>
      <c r="J31" t="s">
        <v>170</v>
      </c>
      <c r="K31" t="s">
        <v>170</v>
      </c>
      <c r="L31" t="s">
        <v>170</v>
      </c>
      <c r="M31" t="s">
        <v>170</v>
      </c>
      <c r="N31" t="s">
        <v>170</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62</v>
      </c>
      <c r="C32">
        <v>0.25676097893966898</v>
      </c>
      <c r="D32">
        <v>0.55044791973738105</v>
      </c>
      <c r="E32">
        <v>0.64088751785542897</v>
      </c>
      <c r="F32">
        <v>0.15788907032862801</v>
      </c>
      <c r="G32">
        <v>0.50196970832547205</v>
      </c>
      <c r="H32">
        <v>0.75311167000992196</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8.8442894132805705E-2</v>
      </c>
      <c r="D33">
        <v>0.60059989712474904</v>
      </c>
      <c r="E33">
        <v>0.88292870479550201</v>
      </c>
      <c r="F33">
        <v>2.7051662296704099E-2</v>
      </c>
      <c r="G33">
        <v>0.54900802289680495</v>
      </c>
      <c r="H33">
        <v>0.960701170168061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-0.16237106034326901</v>
      </c>
      <c r="D34">
        <v>0.64058868074307695</v>
      </c>
      <c r="E34">
        <v>0.79990377751847896</v>
      </c>
      <c r="F34">
        <v>-0.20889842028173999</v>
      </c>
      <c r="G34">
        <v>0.58441361763093402</v>
      </c>
      <c r="H34">
        <v>0.72075524231181298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-0.25442177705448898</v>
      </c>
      <c r="D35">
        <v>0.64829896480451299</v>
      </c>
      <c r="E35">
        <v>0.69472933973084405</v>
      </c>
      <c r="F35">
        <v>-0.22504496792911299</v>
      </c>
      <c r="G35">
        <v>0.59034225652318595</v>
      </c>
      <c r="H35">
        <v>0.70304667996671599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0.21036117186726699</v>
      </c>
      <c r="D36">
        <v>0.70411899455080995</v>
      </c>
      <c r="E36">
        <v>0.76512471083150801</v>
      </c>
      <c r="F36">
        <v>0.28177991220188098</v>
      </c>
      <c r="G36">
        <v>0.64235219270816002</v>
      </c>
      <c r="H36">
        <v>0.66090148473753796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-0.38088080578882699</v>
      </c>
      <c r="D37">
        <v>0.697311565931095</v>
      </c>
      <c r="E37">
        <v>0.58491936996833005</v>
      </c>
      <c r="F37">
        <v>-0.45813312599898198</v>
      </c>
      <c r="G37">
        <v>0.64091236544338204</v>
      </c>
      <c r="H37">
        <v>0.47472398856450898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0.48090112081483399</v>
      </c>
      <c r="D38">
        <v>0.56092533677454404</v>
      </c>
      <c r="E38">
        <v>0.39125957650951199</v>
      </c>
      <c r="F38">
        <v>0.32647019535636401</v>
      </c>
      <c r="G38">
        <v>0.51549339397267901</v>
      </c>
      <c r="H38">
        <v>0.52652733088725301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0.366990870028848</v>
      </c>
      <c r="D39">
        <v>0.55531157685613797</v>
      </c>
      <c r="E39">
        <v>0.50869325174606095</v>
      </c>
      <c r="F39">
        <v>0.27094685127604901</v>
      </c>
      <c r="G39">
        <v>0.50836968947745498</v>
      </c>
      <c r="H39">
        <v>0.59405290689978996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0.45256928479284297</v>
      </c>
      <c r="D40">
        <v>0.56158732681619505</v>
      </c>
      <c r="E40">
        <v>0.42031482710580498</v>
      </c>
      <c r="F40">
        <v>0.37363749072720798</v>
      </c>
      <c r="G40">
        <v>0.51458572026001304</v>
      </c>
      <c r="H40">
        <v>0.46778128190002499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1.8445563495295501E-2</v>
      </c>
      <c r="D41">
        <v>0.80309926358086303</v>
      </c>
      <c r="E41">
        <v>0.98167581876588295</v>
      </c>
      <c r="F41">
        <v>-8.2858458709917204E-2</v>
      </c>
      <c r="G41">
        <v>0.70843242702495202</v>
      </c>
      <c r="H41">
        <v>0.90689152523380601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0.45842000727147197</v>
      </c>
      <c r="D42">
        <v>0.57018711493228702</v>
      </c>
      <c r="E42">
        <v>0.421407542532581</v>
      </c>
      <c r="F42">
        <v>0.360607090650231</v>
      </c>
      <c r="G42">
        <v>0.52186755811777996</v>
      </c>
      <c r="H42">
        <v>0.48956962568995199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65</v>
      </c>
      <c r="C43">
        <v>0.43608198734217701</v>
      </c>
      <c r="D43">
        <v>0.60131427566223195</v>
      </c>
      <c r="E43">
        <v>0.46832029000444297</v>
      </c>
      <c r="F43">
        <v>0.279957108654669</v>
      </c>
      <c r="G43">
        <v>0.55217954527851598</v>
      </c>
      <c r="H43">
        <v>0.61215217654005705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0.87157949769500798</v>
      </c>
      <c r="D44">
        <v>0.81263035356341695</v>
      </c>
      <c r="E44">
        <v>0.28347703938987701</v>
      </c>
      <c r="F44">
        <v>0.66342422297946402</v>
      </c>
      <c r="G44">
        <v>0.76796098305775995</v>
      </c>
      <c r="H44">
        <v>0.38765518183186898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49</v>
      </c>
      <c r="C45">
        <v>0.15163213168430201</v>
      </c>
      <c r="D45">
        <v>0.73374563222059297</v>
      </c>
      <c r="E45">
        <v>0.83627938006733105</v>
      </c>
      <c r="F45">
        <v>0.21783673936234099</v>
      </c>
      <c r="G45">
        <v>0.67972581150196598</v>
      </c>
      <c r="H45">
        <v>0.748606483748254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0.28233815718713001</v>
      </c>
      <c r="D46">
        <v>0.58358202793108505</v>
      </c>
      <c r="E46">
        <v>0.62852638958006302</v>
      </c>
      <c r="F46">
        <v>0.23975140485680499</v>
      </c>
      <c r="G46">
        <v>0.53394104553167399</v>
      </c>
      <c r="H46">
        <v>0.65341561251062896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0.101313762298161</v>
      </c>
      <c r="D47">
        <v>0.56461691031333305</v>
      </c>
      <c r="E47">
        <v>0.857593749787809</v>
      </c>
      <c r="F47">
        <v>-9.5753449210297294E-3</v>
      </c>
      <c r="G47">
        <v>0.51725871033722204</v>
      </c>
      <c r="H47">
        <v>0.98523063334630701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-4.9057266313169E-2</v>
      </c>
      <c r="D48">
        <v>0.76546604176147204</v>
      </c>
      <c r="E48">
        <v>0.94890007502559304</v>
      </c>
      <c r="F48">
        <v>-1.4586759524589E-2</v>
      </c>
      <c r="G48">
        <v>0.71063455187715296</v>
      </c>
      <c r="H48">
        <v>0.98362346306636805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0.227916743642361</v>
      </c>
      <c r="D49">
        <v>0.62667471393995799</v>
      </c>
      <c r="E49">
        <v>0.71608782298606699</v>
      </c>
      <c r="F49">
        <v>0.154820794449956</v>
      </c>
      <c r="G49">
        <v>0.57700108003350503</v>
      </c>
      <c r="H49">
        <v>0.78845319325235996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9.1675583229240395E-2</v>
      </c>
      <c r="D50">
        <v>0.60351397262537998</v>
      </c>
      <c r="E50">
        <v>0.87926344177645799</v>
      </c>
      <c r="F50">
        <v>5.5927908515677999E-2</v>
      </c>
      <c r="G50">
        <v>0.55305022452571895</v>
      </c>
      <c r="H50">
        <v>0.91945022135587695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0.80654025512990501</v>
      </c>
      <c r="D51">
        <v>0.72095195873627005</v>
      </c>
      <c r="E51">
        <v>0.263261457019555</v>
      </c>
      <c r="F51">
        <v>0.641329705372361</v>
      </c>
      <c r="G51">
        <v>0.65197178123337196</v>
      </c>
      <c r="H51">
        <v>0.325274307118536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-0.77999208290442201</v>
      </c>
      <c r="D52">
        <v>0.97159426746578703</v>
      </c>
      <c r="E52">
        <v>0.42209260016065198</v>
      </c>
      <c r="F52">
        <v>-0.68304610008244304</v>
      </c>
      <c r="G52">
        <v>0.90013282175730203</v>
      </c>
      <c r="H52">
        <v>0.44795537980769201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-0.26315558219707402</v>
      </c>
      <c r="D53">
        <v>0.67781392803567597</v>
      </c>
      <c r="E53">
        <v>0.69783723057227298</v>
      </c>
      <c r="F53">
        <v>-0.25718217721848402</v>
      </c>
      <c r="G53">
        <v>0.61751310564327999</v>
      </c>
      <c r="H53">
        <v>0.67705842143474104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-0.70075727216864103</v>
      </c>
      <c r="D54">
        <v>0.73701037906577205</v>
      </c>
      <c r="E54">
        <v>0.341700536562419</v>
      </c>
      <c r="F54">
        <v>-0.59097410794934901</v>
      </c>
      <c r="G54">
        <v>0.67635275949992202</v>
      </c>
      <c r="H54">
        <v>0.38224564940137801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-0.277802225815305</v>
      </c>
      <c r="D55">
        <v>0.70969174920000899</v>
      </c>
      <c r="E55">
        <v>0.69547152284174096</v>
      </c>
      <c r="F55">
        <v>-0.27685146446511399</v>
      </c>
      <c r="G55">
        <v>0.65052972973646805</v>
      </c>
      <c r="H55">
        <v>0.67041501188541497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-0.468875963438044</v>
      </c>
      <c r="D56">
        <v>0.74031715576483204</v>
      </c>
      <c r="E56">
        <v>0.526508554359987</v>
      </c>
      <c r="F56">
        <v>-0.45008140956641601</v>
      </c>
      <c r="G56">
        <v>0.67921499072764602</v>
      </c>
      <c r="H56">
        <v>0.50755512053051999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-0.158749392643182</v>
      </c>
      <c r="D57">
        <v>0.74665826876987595</v>
      </c>
      <c r="E57">
        <v>0.83162868641767795</v>
      </c>
      <c r="F57">
        <v>-0.194559681811459</v>
      </c>
      <c r="G57">
        <v>0.68480288938544098</v>
      </c>
      <c r="H57">
        <v>0.77632571117891103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-0.49275567333203102</v>
      </c>
      <c r="D58">
        <v>0.72198553429705004</v>
      </c>
      <c r="E58">
        <v>0.49492236459008698</v>
      </c>
      <c r="F58">
        <v>-0.46041669414008701</v>
      </c>
      <c r="G58">
        <v>0.66196419642350901</v>
      </c>
      <c r="H58">
        <v>0.486722520138684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-0.17857547679265701</v>
      </c>
      <c r="D59">
        <v>0.71423246360913195</v>
      </c>
      <c r="E59">
        <v>0.80256855116209203</v>
      </c>
      <c r="F59">
        <v>-9.5173319267392406E-2</v>
      </c>
      <c r="G59">
        <v>0.65550281579825198</v>
      </c>
      <c r="H59">
        <v>0.88455981873886702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-0.245416862513682</v>
      </c>
      <c r="D60">
        <v>0.70836012881046595</v>
      </c>
      <c r="E60">
        <v>0.72899872445591796</v>
      </c>
      <c r="F60">
        <v>-0.22697889952733899</v>
      </c>
      <c r="G60">
        <v>0.64957516478105304</v>
      </c>
      <c r="H60">
        <v>0.72676899912284498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6.3951419236648793E-2</v>
      </c>
      <c r="D61">
        <v>0.74635455784925397</v>
      </c>
      <c r="E61">
        <v>0.93171679570364296</v>
      </c>
      <c r="F61">
        <v>-3.9990850092574602E-2</v>
      </c>
      <c r="G61">
        <v>0.68693072266145805</v>
      </c>
      <c r="H61">
        <v>0.953576006673582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2.6730616950996901E-2</v>
      </c>
      <c r="D62">
        <v>0.73655034662999397</v>
      </c>
      <c r="E62">
        <v>0.97104981918807198</v>
      </c>
      <c r="F62">
        <v>-8.5114550480664998E-3</v>
      </c>
      <c r="G62">
        <v>0.67520628220552703</v>
      </c>
      <c r="H62">
        <v>0.98994236443128703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-0.70276618928844803</v>
      </c>
      <c r="D63">
        <v>0.79862582275147997</v>
      </c>
      <c r="E63">
        <v>0.37887595230358001</v>
      </c>
      <c r="F63">
        <v>-0.82886403981099699</v>
      </c>
      <c r="G63">
        <v>0.732082500976869</v>
      </c>
      <c r="H63">
        <v>0.25755022680589901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-0.21252012987118199</v>
      </c>
      <c r="D64">
        <v>0.71954971349393504</v>
      </c>
      <c r="E64">
        <v>0.76772533358863804</v>
      </c>
      <c r="F64">
        <v>-0.18230089945790401</v>
      </c>
      <c r="G64">
        <v>0.65995693634951302</v>
      </c>
      <c r="H64">
        <v>0.78237025877740396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0.109345522128994</v>
      </c>
      <c r="D65">
        <v>0.74569399941794401</v>
      </c>
      <c r="E65">
        <v>0.88341940378948802</v>
      </c>
      <c r="F65">
        <v>0.138554310142186</v>
      </c>
      <c r="G65">
        <v>0.683059639921757</v>
      </c>
      <c r="H65">
        <v>0.83925723974886302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0.39930146681589901</v>
      </c>
      <c r="D66">
        <v>0.88667392932823097</v>
      </c>
      <c r="E66">
        <v>0.65246796021937803</v>
      </c>
      <c r="F66">
        <v>0.40989807997446598</v>
      </c>
      <c r="G66">
        <v>0.82262132150288603</v>
      </c>
      <c r="H66">
        <v>0.61828470820781301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-0.66522638173207405</v>
      </c>
      <c r="D67">
        <v>0.92105470599550299</v>
      </c>
      <c r="E67">
        <v>0.47014437792318697</v>
      </c>
      <c r="F67">
        <v>-0.47065978392964702</v>
      </c>
      <c r="G67">
        <v>0.82777049781672596</v>
      </c>
      <c r="H67">
        <v>0.56963625241048399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1.3159804156873001</v>
      </c>
      <c r="D68">
        <v>1.05739523453935</v>
      </c>
      <c r="E68">
        <v>0.21329749572280499</v>
      </c>
      <c r="F68">
        <v>1.08717101741466</v>
      </c>
      <c r="G68">
        <v>0.98970512440757796</v>
      </c>
      <c r="H68">
        <v>0.27199506424651898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-0.68619802227529303</v>
      </c>
      <c r="D69">
        <v>0.82786003913830297</v>
      </c>
      <c r="E69">
        <v>0.40717136132297599</v>
      </c>
      <c r="F69">
        <v>-0.70890647100273896</v>
      </c>
      <c r="G69">
        <v>0.75683293888687497</v>
      </c>
      <c r="H69">
        <v>0.348925774714472</v>
      </c>
      <c r="I69" t="s">
        <v>170</v>
      </c>
      <c r="J69" t="s">
        <v>170</v>
      </c>
      <c r="K69" t="s">
        <v>170</v>
      </c>
      <c r="L69" t="s">
        <v>170</v>
      </c>
      <c r="M69" t="s">
        <v>170</v>
      </c>
      <c r="N69" t="s">
        <v>170</v>
      </c>
      <c r="P69" t="str">
        <f t="shared" si="4"/>
        <v/>
      </c>
      <c r="Q69" t="str">
        <f t="shared" si="5"/>
        <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-3.3614661107584203E-2</v>
      </c>
      <c r="D2">
        <v>6.6220325595827398E-2</v>
      </c>
      <c r="E2">
        <v>0.61172092720302795</v>
      </c>
      <c r="F2">
        <v>-3.0308151826468899E-2</v>
      </c>
      <c r="G2">
        <v>5.7063932188285003E-2</v>
      </c>
      <c r="H2">
        <v>0.59533130083430497</v>
      </c>
      <c r="I2">
        <v>-2.76676416325916E-2</v>
      </c>
      <c r="J2">
        <v>6.6108901321046701E-2</v>
      </c>
      <c r="K2">
        <v>0.67556979477231505</v>
      </c>
      <c r="L2">
        <v>-2.7801133446035499E-2</v>
      </c>
      <c r="M2">
        <v>5.6910569913491901E-2</v>
      </c>
      <c r="N2">
        <v>0.625191743394651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-7.1194314389482899E-2</v>
      </c>
      <c r="D3">
        <v>3.43541337573679E-2</v>
      </c>
      <c r="E3">
        <v>3.8231387737657802E-2</v>
      </c>
      <c r="F3">
        <v>-6.00995589120462E-2</v>
      </c>
      <c r="G3">
        <v>2.9342595538619301E-2</v>
      </c>
      <c r="H3">
        <v>4.0540223772653303E-2</v>
      </c>
      <c r="I3">
        <v>-7.3472752272979794E-2</v>
      </c>
      <c r="J3">
        <v>3.4253922526335398E-2</v>
      </c>
      <c r="K3">
        <v>3.1957309103091497E-2</v>
      </c>
      <c r="L3">
        <v>-6.3244725240690497E-2</v>
      </c>
      <c r="M3">
        <v>2.92104095159289E-2</v>
      </c>
      <c r="N3">
        <v>3.03767055858566E-2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-4.9426374633491803E-2</v>
      </c>
      <c r="D4">
        <v>4.0767420561788101E-2</v>
      </c>
      <c r="E4">
        <v>0.225359733159673</v>
      </c>
      <c r="F4">
        <v>-4.69911582965475E-2</v>
      </c>
      <c r="G4">
        <v>3.2840995062385303E-2</v>
      </c>
      <c r="H4">
        <v>0.15246779336451299</v>
      </c>
      <c r="I4">
        <v>-5.0076084923394E-2</v>
      </c>
      <c r="J4">
        <v>4.0619452614593002E-2</v>
      </c>
      <c r="K4">
        <v>0.21764649836348701</v>
      </c>
      <c r="L4">
        <v>-4.6648821352227303E-2</v>
      </c>
      <c r="M4">
        <v>3.2589094500797403E-2</v>
      </c>
      <c r="N4">
        <v>0.15230865195454399</v>
      </c>
      <c r="P4" t="str">
        <f t="shared" si="0"/>
        <v/>
      </c>
      <c r="Q4" t="str">
        <f t="shared" si="1"/>
        <v/>
      </c>
      <c r="R4" t="str">
        <f t="shared" si="2"/>
        <v/>
      </c>
      <c r="S4" t="str">
        <f t="shared" si="3"/>
        <v/>
      </c>
    </row>
    <row r="5" spans="1:19" x14ac:dyDescent="0.25">
      <c r="A5">
        <v>4</v>
      </c>
      <c r="B5" t="s">
        <v>124</v>
      </c>
      <c r="C5">
        <v>9.0615696945676699E-2</v>
      </c>
      <c r="D5">
        <v>3.2826656789167498E-2</v>
      </c>
      <c r="E5">
        <v>5.7725280068064997E-3</v>
      </c>
      <c r="F5">
        <v>6.0386581337958899E-2</v>
      </c>
      <c r="G5">
        <v>2.5973711549951099E-2</v>
      </c>
      <c r="H5">
        <v>2.0076691573134998E-2</v>
      </c>
      <c r="I5">
        <v>8.6799085487042293E-2</v>
      </c>
      <c r="J5">
        <v>3.1629715942628103E-2</v>
      </c>
      <c r="K5">
        <v>6.0653784617209503E-3</v>
      </c>
      <c r="L5">
        <v>5.7146134064672401E-2</v>
      </c>
      <c r="M5">
        <v>2.46576735839057E-2</v>
      </c>
      <c r="N5">
        <v>2.04721517556825E-2</v>
      </c>
      <c r="P5" t="str">
        <f t="shared" si="0"/>
        <v>**</v>
      </c>
      <c r="Q5" t="str">
        <f t="shared" si="1"/>
        <v>*</v>
      </c>
      <c r="R5" t="str">
        <f t="shared" si="2"/>
        <v>**</v>
      </c>
      <c r="S5" t="str">
        <f t="shared" si="3"/>
        <v>*</v>
      </c>
    </row>
    <row r="6" spans="1:19" x14ac:dyDescent="0.25">
      <c r="A6">
        <v>5</v>
      </c>
      <c r="B6" t="s">
        <v>25</v>
      </c>
      <c r="C6">
        <v>5.1153946524753302E-2</v>
      </c>
      <c r="D6">
        <v>4.2702869503797099E-2</v>
      </c>
      <c r="E6">
        <v>0.230954316376558</v>
      </c>
      <c r="F6">
        <v>6.45755549290596E-2</v>
      </c>
      <c r="G6">
        <v>3.6703608157489902E-2</v>
      </c>
      <c r="H6">
        <v>7.8513167873408798E-2</v>
      </c>
      <c r="I6">
        <v>3.9814200419496397E-2</v>
      </c>
      <c r="J6">
        <v>4.2367154206699301E-2</v>
      </c>
      <c r="K6">
        <v>0.34734984093952698</v>
      </c>
      <c r="L6">
        <v>5.6413245300254898E-2</v>
      </c>
      <c r="M6">
        <v>3.6365118723855699E-2</v>
      </c>
      <c r="N6">
        <v>0.120829565603312</v>
      </c>
      <c r="P6" t="str">
        <f t="shared" si="0"/>
        <v/>
      </c>
      <c r="Q6" t="str">
        <f t="shared" si="1"/>
        <v>^</v>
      </c>
      <c r="R6" t="str">
        <f t="shared" si="2"/>
        <v/>
      </c>
      <c r="S6" t="str">
        <f t="shared" si="3"/>
        <v/>
      </c>
    </row>
    <row r="7" spans="1:19" x14ac:dyDescent="0.25">
      <c r="A7">
        <v>6</v>
      </c>
      <c r="B7" t="s">
        <v>26</v>
      </c>
      <c r="C7">
        <v>-3.2400613887940501E-2</v>
      </c>
      <c r="D7">
        <v>6.4745790877406798E-2</v>
      </c>
      <c r="E7">
        <v>0.61677366294833802</v>
      </c>
      <c r="F7">
        <v>-2.5010628229504801E-2</v>
      </c>
      <c r="G7">
        <v>5.3793382434567202E-2</v>
      </c>
      <c r="H7">
        <v>0.64197531650696604</v>
      </c>
      <c r="I7">
        <v>-5.3932932975514103E-2</v>
      </c>
      <c r="J7">
        <v>6.4342320585451196E-2</v>
      </c>
      <c r="K7">
        <v>0.40190791559243999</v>
      </c>
      <c r="L7">
        <v>-4.6189278248924499E-2</v>
      </c>
      <c r="M7">
        <v>5.3311392283562402E-2</v>
      </c>
      <c r="N7">
        <v>0.38626788272829998</v>
      </c>
      <c r="P7" t="str">
        <f t="shared" si="0"/>
        <v/>
      </c>
      <c r="Q7" t="str">
        <f t="shared" si="1"/>
        <v/>
      </c>
      <c r="R7" t="str">
        <f t="shared" si="2"/>
        <v/>
      </c>
      <c r="S7" t="str">
        <f t="shared" si="3"/>
        <v/>
      </c>
    </row>
    <row r="8" spans="1:19" x14ac:dyDescent="0.25">
      <c r="A8">
        <v>7</v>
      </c>
      <c r="B8" t="s">
        <v>30</v>
      </c>
      <c r="C8">
        <v>0.30642835932109902</v>
      </c>
      <c r="D8">
        <v>4.9296737834008897E-2</v>
      </c>
      <c r="E8" s="1">
        <v>5.0999882095226202E-10</v>
      </c>
      <c r="F8">
        <v>0.26911843212074799</v>
      </c>
      <c r="G8">
        <v>3.9610213596142002E-2</v>
      </c>
      <c r="H8" s="1">
        <v>1.0893963766758301E-11</v>
      </c>
      <c r="I8">
        <v>0.30103227523640302</v>
      </c>
      <c r="J8">
        <v>4.9154802688799203E-2</v>
      </c>
      <c r="K8" s="1">
        <v>9.11586139906717E-10</v>
      </c>
      <c r="L8">
        <v>0.26302493213475903</v>
      </c>
      <c r="M8">
        <v>3.9403575158904601E-2</v>
      </c>
      <c r="N8" s="1">
        <v>2.46972692271966E-11</v>
      </c>
      <c r="P8" t="str">
        <f t="shared" si="0"/>
        <v>***</v>
      </c>
      <c r="Q8" t="str">
        <f t="shared" si="1"/>
        <v>***</v>
      </c>
      <c r="R8" t="str">
        <f t="shared" si="2"/>
        <v>***</v>
      </c>
      <c r="S8" t="str">
        <f t="shared" si="3"/>
        <v>***</v>
      </c>
    </row>
    <row r="9" spans="1:19" x14ac:dyDescent="0.25">
      <c r="A9">
        <v>8</v>
      </c>
      <c r="B9" t="s">
        <v>27</v>
      </c>
      <c r="C9">
        <v>0.28715059660766301</v>
      </c>
      <c r="D9">
        <v>6.5443009821630704E-2</v>
      </c>
      <c r="E9" s="1">
        <v>1.1450493907050299E-5</v>
      </c>
      <c r="F9">
        <v>0.26779079094060798</v>
      </c>
      <c r="G9">
        <v>5.4379147520167703E-2</v>
      </c>
      <c r="H9" s="1">
        <v>8.4570929124840103E-7</v>
      </c>
      <c r="I9">
        <v>0.25683722819355398</v>
      </c>
      <c r="J9">
        <v>6.4452673790074896E-2</v>
      </c>
      <c r="K9" s="1">
        <v>6.7509570829016305E-5</v>
      </c>
      <c r="L9">
        <v>0.238967520731589</v>
      </c>
      <c r="M9">
        <v>5.31955722095021E-2</v>
      </c>
      <c r="N9" s="1">
        <v>7.0476419967404402E-6</v>
      </c>
      <c r="P9" t="str">
        <f t="shared" si="0"/>
        <v>***</v>
      </c>
      <c r="Q9" t="str">
        <f t="shared" si="1"/>
        <v>***</v>
      </c>
      <c r="R9" t="str">
        <f t="shared" si="2"/>
        <v>***</v>
      </c>
      <c r="S9" t="str">
        <f t="shared" si="3"/>
        <v>***</v>
      </c>
    </row>
    <row r="10" spans="1:19" x14ac:dyDescent="0.25">
      <c r="A10">
        <v>9</v>
      </c>
      <c r="B10" t="s">
        <v>29</v>
      </c>
      <c r="C10">
        <v>0.13039611484806801</v>
      </c>
      <c r="D10">
        <v>4.6217249457590301E-2</v>
      </c>
      <c r="E10">
        <v>4.7818518462075001E-3</v>
      </c>
      <c r="F10">
        <v>0.11744266854313599</v>
      </c>
      <c r="G10">
        <v>3.7519382184958303E-2</v>
      </c>
      <c r="H10">
        <v>1.7469527609986399E-3</v>
      </c>
      <c r="I10">
        <v>0.12888802426038301</v>
      </c>
      <c r="J10">
        <v>4.6056557118114502E-2</v>
      </c>
      <c r="K10">
        <v>5.1344887156125098E-3</v>
      </c>
      <c r="L10">
        <v>0.112366466591268</v>
      </c>
      <c r="M10">
        <v>3.7296647210882203E-2</v>
      </c>
      <c r="N10">
        <v>2.5886939258031099E-3</v>
      </c>
      <c r="P10" t="str">
        <f t="shared" si="0"/>
        <v>**</v>
      </c>
      <c r="Q10" t="str">
        <f t="shared" si="1"/>
        <v>**</v>
      </c>
      <c r="R10" t="str">
        <f t="shared" si="2"/>
        <v>**</v>
      </c>
      <c r="S10" t="str">
        <f t="shared" si="3"/>
        <v>**</v>
      </c>
    </row>
    <row r="11" spans="1:19" x14ac:dyDescent="0.25">
      <c r="A11">
        <v>10</v>
      </c>
      <c r="B11" t="s">
        <v>28</v>
      </c>
      <c r="C11">
        <v>0.21772903023860599</v>
      </c>
      <c r="D11">
        <v>9.1544608232236493E-2</v>
      </c>
      <c r="E11">
        <v>1.73882955770038E-2</v>
      </c>
      <c r="F11">
        <v>0.22827374884375101</v>
      </c>
      <c r="G11">
        <v>7.7865727695287004E-2</v>
      </c>
      <c r="H11">
        <v>3.3718478506169001E-3</v>
      </c>
      <c r="I11">
        <v>0.18329197353955401</v>
      </c>
      <c r="J11">
        <v>9.0188667301547995E-2</v>
      </c>
      <c r="K11">
        <v>4.2121561339878502E-2</v>
      </c>
      <c r="L11">
        <v>0.19626247735256799</v>
      </c>
      <c r="M11">
        <v>7.6234850173378499E-2</v>
      </c>
      <c r="N11">
        <v>1.00400863300543E-2</v>
      </c>
      <c r="P11" t="str">
        <f t="shared" si="0"/>
        <v>*</v>
      </c>
      <c r="Q11" t="str">
        <f t="shared" si="1"/>
        <v>**</v>
      </c>
      <c r="R11" t="str">
        <f t="shared" si="2"/>
        <v>*</v>
      </c>
      <c r="S11" t="str">
        <f t="shared" si="3"/>
        <v>*</v>
      </c>
    </row>
    <row r="12" spans="1:19" x14ac:dyDescent="0.25">
      <c r="A12">
        <v>11</v>
      </c>
      <c r="B12" t="s">
        <v>31</v>
      </c>
      <c r="C12">
        <v>-5.5079383592228602E-2</v>
      </c>
      <c r="D12">
        <v>7.5300793332457698E-3</v>
      </c>
      <c r="E12" s="1">
        <v>2.5823787552781101E-13</v>
      </c>
      <c r="F12">
        <v>-5.7651161289609898E-2</v>
      </c>
      <c r="G12">
        <v>6.5659158278323004E-3</v>
      </c>
      <c r="H12" s="1">
        <v>1.6293974700592401E-18</v>
      </c>
      <c r="I12">
        <v>-5.3720172422019499E-2</v>
      </c>
      <c r="J12">
        <v>7.4909551435391204E-3</v>
      </c>
      <c r="K12" s="1">
        <v>7.4262818117176701E-13</v>
      </c>
      <c r="L12">
        <v>-5.6460491608333697E-2</v>
      </c>
      <c r="M12">
        <v>6.5150762699212397E-3</v>
      </c>
      <c r="N12" s="1">
        <v>4.4706027746236897E-18</v>
      </c>
      <c r="P12" t="str">
        <f t="shared" si="0"/>
        <v>***</v>
      </c>
      <c r="Q12" t="str">
        <f t="shared" si="1"/>
        <v>***</v>
      </c>
      <c r="R12" t="str">
        <f t="shared" si="2"/>
        <v>***</v>
      </c>
      <c r="S12" t="str">
        <f t="shared" si="3"/>
        <v>***</v>
      </c>
    </row>
    <row r="13" spans="1:19" x14ac:dyDescent="0.25">
      <c r="A13">
        <v>12</v>
      </c>
      <c r="B13" t="s">
        <v>173</v>
      </c>
      <c r="C13">
        <v>-0.149847280419065</v>
      </c>
      <c r="D13">
        <v>4.2242943306033301E-2</v>
      </c>
      <c r="E13">
        <v>3.8924003647267097E-4</v>
      </c>
      <c r="F13">
        <v>-0.124523870232186</v>
      </c>
      <c r="G13">
        <v>3.8781854697967202E-2</v>
      </c>
      <c r="H13">
        <v>1.3232931629321701E-3</v>
      </c>
      <c r="I13">
        <v>-0.15220970890195201</v>
      </c>
      <c r="J13">
        <v>4.2035199388112503E-2</v>
      </c>
      <c r="K13">
        <v>2.9345971607308601E-4</v>
      </c>
      <c r="L13">
        <v>-0.12755028629295101</v>
      </c>
      <c r="M13">
        <v>3.8554954833650498E-2</v>
      </c>
      <c r="N13">
        <v>9.3873511209797403E-4</v>
      </c>
      <c r="P13" t="str">
        <f t="shared" si="0"/>
        <v>***</v>
      </c>
      <c r="Q13" t="str">
        <f t="shared" si="1"/>
        <v>**</v>
      </c>
      <c r="R13" t="str">
        <f t="shared" si="2"/>
        <v>***</v>
      </c>
      <c r="S13" t="str">
        <f t="shared" si="3"/>
        <v>***</v>
      </c>
    </row>
    <row r="14" spans="1:19" x14ac:dyDescent="0.25">
      <c r="A14">
        <v>13</v>
      </c>
      <c r="B14" t="s">
        <v>32</v>
      </c>
      <c r="C14">
        <v>9.3136162021029093E-3</v>
      </c>
      <c r="D14">
        <v>2.5096795657752E-2</v>
      </c>
      <c r="E14">
        <v>0.710557254160471</v>
      </c>
      <c r="F14">
        <v>-1.0637467998169401E-3</v>
      </c>
      <c r="G14">
        <v>2.2014996861119698E-2</v>
      </c>
      <c r="H14">
        <v>0.96146186159967795</v>
      </c>
      <c r="I14">
        <v>1.19365603632177E-2</v>
      </c>
      <c r="J14">
        <v>2.5000429301592401E-2</v>
      </c>
      <c r="K14">
        <v>0.63303871583882299</v>
      </c>
      <c r="L14">
        <v>2.00285246881215E-3</v>
      </c>
      <c r="M14">
        <v>2.1908022739868801E-2</v>
      </c>
      <c r="N14">
        <v>0.92715810787907005</v>
      </c>
      <c r="P14" t="str">
        <f t="shared" si="0"/>
        <v/>
      </c>
      <c r="Q14" t="str">
        <f t="shared" si="1"/>
        <v/>
      </c>
      <c r="R14" t="str">
        <f t="shared" si="2"/>
        <v/>
      </c>
      <c r="S14" t="str">
        <f t="shared" si="3"/>
        <v/>
      </c>
    </row>
    <row r="15" spans="1:19" x14ac:dyDescent="0.25">
      <c r="A15">
        <v>14</v>
      </c>
      <c r="B15" t="s">
        <v>33</v>
      </c>
      <c r="C15">
        <v>2.6050540407480199E-2</v>
      </c>
      <c r="D15">
        <v>6.8910016516286303E-3</v>
      </c>
      <c r="E15">
        <v>1.56595058254827E-4</v>
      </c>
      <c r="F15">
        <v>2.1371451751134699E-2</v>
      </c>
      <c r="G15">
        <v>6.0662333485416503E-3</v>
      </c>
      <c r="H15">
        <v>4.2666172624707902E-4</v>
      </c>
      <c r="I15">
        <v>2.4805727075234901E-2</v>
      </c>
      <c r="J15">
        <v>6.84707947638562E-3</v>
      </c>
      <c r="K15">
        <v>2.9141016078826397E-4</v>
      </c>
      <c r="L15">
        <v>2.02161364106173E-2</v>
      </c>
      <c r="M15">
        <v>6.0141745506350902E-3</v>
      </c>
      <c r="N15">
        <v>7.7544226060563505E-4</v>
      </c>
      <c r="P15" t="str">
        <f t="shared" si="0"/>
        <v>***</v>
      </c>
      <c r="Q15" t="str">
        <f t="shared" si="1"/>
        <v>***</v>
      </c>
      <c r="R15" t="str">
        <f t="shared" si="2"/>
        <v>***</v>
      </c>
      <c r="S15" t="str">
        <f t="shared" si="3"/>
        <v>***</v>
      </c>
    </row>
    <row r="16" spans="1:19" x14ac:dyDescent="0.25">
      <c r="A16">
        <v>15</v>
      </c>
      <c r="B16" t="s">
        <v>118</v>
      </c>
      <c r="C16">
        <v>2.686569161918E-3</v>
      </c>
      <c r="D16">
        <v>1.02678052159844E-2</v>
      </c>
      <c r="E16">
        <v>0.79359144767741197</v>
      </c>
      <c r="F16">
        <v>6.2022277904907096E-3</v>
      </c>
      <c r="G16">
        <v>9.0681705603200997E-3</v>
      </c>
      <c r="H16">
        <v>0.49400308093895201</v>
      </c>
      <c r="I16">
        <v>4.2173819470118596E-3</v>
      </c>
      <c r="J16">
        <v>1.0209023239948E-2</v>
      </c>
      <c r="K16">
        <v>0.67953087743888796</v>
      </c>
      <c r="L16">
        <v>7.2899580397349601E-3</v>
      </c>
      <c r="M16">
        <v>9.0107747092950698E-3</v>
      </c>
      <c r="N16">
        <v>0.41849974304828402</v>
      </c>
      <c r="P16" t="str">
        <f t="shared" si="0"/>
        <v/>
      </c>
      <c r="Q16" t="str">
        <f t="shared" si="1"/>
        <v/>
      </c>
      <c r="R16" t="str">
        <f t="shared" si="2"/>
        <v/>
      </c>
      <c r="S16" t="str">
        <f t="shared" si="3"/>
        <v/>
      </c>
    </row>
    <row r="17" spans="1:19" x14ac:dyDescent="0.25">
      <c r="A17">
        <v>16</v>
      </c>
      <c r="B17" t="s">
        <v>34</v>
      </c>
      <c r="C17">
        <v>3.9458167770064804E-3</v>
      </c>
      <c r="D17">
        <v>6.5197801861046603E-4</v>
      </c>
      <c r="E17" s="1">
        <v>1.4299607054013601E-9</v>
      </c>
      <c r="F17">
        <v>3.3878765252069098E-3</v>
      </c>
      <c r="G17">
        <v>5.1532703929562599E-4</v>
      </c>
      <c r="H17" s="1">
        <v>4.8906833273429498E-11</v>
      </c>
      <c r="I17">
        <v>3.8519464631012598E-3</v>
      </c>
      <c r="J17">
        <v>6.4834117425705104E-4</v>
      </c>
      <c r="K17" s="1">
        <v>2.8288490439010198E-9</v>
      </c>
      <c r="L17">
        <v>3.3484063375015601E-3</v>
      </c>
      <c r="M17">
        <v>5.1046780535120501E-4</v>
      </c>
      <c r="N17" s="1">
        <v>5.3993622574690997E-11</v>
      </c>
      <c r="P17" t="str">
        <f t="shared" si="0"/>
        <v>***</v>
      </c>
      <c r="Q17" t="str">
        <f t="shared" si="1"/>
        <v>***</v>
      </c>
      <c r="R17" t="str">
        <f t="shared" si="2"/>
        <v>***</v>
      </c>
      <c r="S17" t="str">
        <f t="shared" si="3"/>
        <v>***</v>
      </c>
    </row>
    <row r="18" spans="1:19" x14ac:dyDescent="0.25">
      <c r="A18">
        <v>17</v>
      </c>
      <c r="B18" t="s">
        <v>35</v>
      </c>
      <c r="C18">
        <v>-4.40225640515043E-4</v>
      </c>
      <c r="D18">
        <v>2.5207971024986798E-4</v>
      </c>
      <c r="E18">
        <v>8.0745854880785298E-2</v>
      </c>
      <c r="F18">
        <v>-3.8018072812309701E-4</v>
      </c>
      <c r="G18">
        <v>2.3088958638649499E-4</v>
      </c>
      <c r="H18">
        <v>9.9642129844318306E-2</v>
      </c>
      <c r="I18">
        <v>-5.2842881777998203E-4</v>
      </c>
      <c r="J18">
        <v>2.4899335270139601E-4</v>
      </c>
      <c r="K18">
        <v>3.3815848120445198E-2</v>
      </c>
      <c r="L18">
        <v>-4.8374958850865197E-4</v>
      </c>
      <c r="M18">
        <v>2.2764743099883901E-4</v>
      </c>
      <c r="N18">
        <v>3.35870536142562E-2</v>
      </c>
      <c r="P18" t="str">
        <f t="shared" si="0"/>
        <v>^</v>
      </c>
      <c r="Q18" t="str">
        <f t="shared" si="1"/>
        <v>^</v>
      </c>
      <c r="R18" t="str">
        <f t="shared" si="2"/>
        <v>*</v>
      </c>
      <c r="S18" t="str">
        <f t="shared" si="3"/>
        <v>*</v>
      </c>
    </row>
    <row r="19" spans="1:19" x14ac:dyDescent="0.25">
      <c r="A19">
        <v>18</v>
      </c>
      <c r="B19" t="s">
        <v>36</v>
      </c>
      <c r="C19">
        <v>4.5282297689425198E-4</v>
      </c>
      <c r="D19">
        <v>1.52595942026239E-4</v>
      </c>
      <c r="E19">
        <v>3.0026736379278299E-3</v>
      </c>
      <c r="F19">
        <v>6.2147417658599702E-4</v>
      </c>
      <c r="G19">
        <v>1.27387838630867E-4</v>
      </c>
      <c r="H19" s="1">
        <v>1.06842056586629E-6</v>
      </c>
      <c r="I19">
        <v>4.42894775821895E-4</v>
      </c>
      <c r="J19">
        <v>1.5179574760478199E-4</v>
      </c>
      <c r="K19">
        <v>3.5262102389065401E-3</v>
      </c>
      <c r="L19">
        <v>6.1830340791940198E-4</v>
      </c>
      <c r="M19">
        <v>1.26429424924105E-4</v>
      </c>
      <c r="N19" s="1">
        <v>1.0057892464195201E-6</v>
      </c>
      <c r="P19" t="str">
        <f t="shared" si="0"/>
        <v>**</v>
      </c>
      <c r="Q19" t="str">
        <f t="shared" si="1"/>
        <v>***</v>
      </c>
      <c r="R19" t="str">
        <f t="shared" si="2"/>
        <v>**</v>
      </c>
      <c r="S19" t="str">
        <f t="shared" si="3"/>
        <v>***</v>
      </c>
    </row>
    <row r="20" spans="1:19" x14ac:dyDescent="0.25">
      <c r="A20">
        <v>19</v>
      </c>
      <c r="B20" t="s">
        <v>37</v>
      </c>
      <c r="C20">
        <v>2.10734786205472E-2</v>
      </c>
      <c r="D20">
        <v>3.06266306678038E-2</v>
      </c>
      <c r="E20">
        <v>0.49140432485159502</v>
      </c>
      <c r="F20">
        <v>2.95607691893993E-3</v>
      </c>
      <c r="G20">
        <v>2.6879354720872599E-2</v>
      </c>
      <c r="H20">
        <v>0.91242861507885498</v>
      </c>
      <c r="I20">
        <v>2.22438039885249E-2</v>
      </c>
      <c r="J20">
        <v>3.0546283179403E-2</v>
      </c>
      <c r="K20">
        <v>0.46649115430278598</v>
      </c>
      <c r="L20">
        <v>4.8010045524908901E-3</v>
      </c>
      <c r="M20">
        <v>2.6750338584368399E-2</v>
      </c>
      <c r="N20">
        <v>0.85756511156439497</v>
      </c>
      <c r="P20" t="str">
        <f t="shared" si="0"/>
        <v/>
      </c>
      <c r="Q20" t="str">
        <f t="shared" si="1"/>
        <v/>
      </c>
      <c r="R20" t="str">
        <f t="shared" si="2"/>
        <v/>
      </c>
      <c r="S20" t="str">
        <f t="shared" si="3"/>
        <v/>
      </c>
    </row>
    <row r="21" spans="1:19" x14ac:dyDescent="0.25">
      <c r="A21">
        <v>20</v>
      </c>
      <c r="B21" t="s">
        <v>38</v>
      </c>
      <c r="C21">
        <v>-4.5742726794258698E-2</v>
      </c>
      <c r="D21">
        <v>4.7290144116189703E-2</v>
      </c>
      <c r="E21">
        <v>0.33340496470640502</v>
      </c>
      <c r="F21">
        <v>-5.5411836378991497E-2</v>
      </c>
      <c r="G21">
        <v>4.08256986171429E-2</v>
      </c>
      <c r="H21">
        <v>0.174692787476251</v>
      </c>
      <c r="I21">
        <v>-4.2241201390411501E-2</v>
      </c>
      <c r="J21">
        <v>4.7270225858702601E-2</v>
      </c>
      <c r="K21">
        <v>0.37152997287995798</v>
      </c>
      <c r="L21">
        <v>-5.18793496701377E-2</v>
      </c>
      <c r="M21">
        <v>4.0712176887954803E-2</v>
      </c>
      <c r="N21">
        <v>0.202558659664406</v>
      </c>
      <c r="P21" t="str">
        <f t="shared" si="0"/>
        <v/>
      </c>
      <c r="Q21" t="str">
        <f t="shared" si="1"/>
        <v/>
      </c>
      <c r="R21" t="str">
        <f t="shared" si="2"/>
        <v/>
      </c>
      <c r="S21" t="str">
        <f t="shared" si="3"/>
        <v/>
      </c>
    </row>
    <row r="22" spans="1:19" x14ac:dyDescent="0.25">
      <c r="A22">
        <v>21</v>
      </c>
      <c r="B22" t="s">
        <v>40</v>
      </c>
      <c r="C22">
        <v>-0.15215164102130599</v>
      </c>
      <c r="D22">
        <v>4.8818337079604299E-2</v>
      </c>
      <c r="E22">
        <v>1.8289355330967101E-3</v>
      </c>
      <c r="F22">
        <v>-0.130852587705138</v>
      </c>
      <c r="G22">
        <v>3.9028002518235197E-2</v>
      </c>
      <c r="H22">
        <v>8.0002187879488001E-4</v>
      </c>
      <c r="I22">
        <v>-0.15185700485994599</v>
      </c>
      <c r="J22">
        <v>4.8666301862301198E-2</v>
      </c>
      <c r="K22">
        <v>1.80622284572396E-3</v>
      </c>
      <c r="L22">
        <v>-0.130571611445813</v>
      </c>
      <c r="M22">
        <v>3.8805213309986597E-2</v>
      </c>
      <c r="N22">
        <v>7.6600379403517595E-4</v>
      </c>
      <c r="P22" t="str">
        <f t="shared" si="0"/>
        <v>**</v>
      </c>
      <c r="Q22" t="str">
        <f t="shared" si="1"/>
        <v>***</v>
      </c>
      <c r="R22" t="str">
        <f t="shared" si="2"/>
        <v>**</v>
      </c>
      <c r="S22" t="str">
        <f t="shared" si="3"/>
        <v>***</v>
      </c>
    </row>
    <row r="23" spans="1:19" x14ac:dyDescent="0.25">
      <c r="A23">
        <v>22</v>
      </c>
      <c r="B23" t="s">
        <v>41</v>
      </c>
      <c r="C23">
        <v>-0.17358287700715899</v>
      </c>
      <c r="D23">
        <v>4.1428830709665597E-2</v>
      </c>
      <c r="E23" s="1">
        <v>2.7907090921819301E-5</v>
      </c>
      <c r="F23">
        <v>-0.143339824028549</v>
      </c>
      <c r="G23">
        <v>3.2992472523700099E-2</v>
      </c>
      <c r="H23" s="1">
        <v>1.39515650468029E-5</v>
      </c>
      <c r="I23">
        <v>-0.16837220317217499</v>
      </c>
      <c r="J23">
        <v>4.1198286703081899E-2</v>
      </c>
      <c r="K23" s="1">
        <v>4.3722457887196399E-5</v>
      </c>
      <c r="L23">
        <v>-0.13741194850308699</v>
      </c>
      <c r="M23">
        <v>3.2667187071024097E-2</v>
      </c>
      <c r="N23" s="1">
        <v>2.5944647989278799E-5</v>
      </c>
      <c r="P23" t="str">
        <f t="shared" si="0"/>
        <v>***</v>
      </c>
      <c r="Q23" t="str">
        <f t="shared" si="1"/>
        <v>***</v>
      </c>
      <c r="R23" t="str">
        <f t="shared" si="2"/>
        <v>***</v>
      </c>
      <c r="S23" t="str">
        <f t="shared" si="3"/>
        <v>***</v>
      </c>
    </row>
    <row r="24" spans="1:19" x14ac:dyDescent="0.25">
      <c r="A24">
        <v>23</v>
      </c>
      <c r="B24" t="s">
        <v>39</v>
      </c>
      <c r="C24">
        <v>-0.14490959204564199</v>
      </c>
      <c r="D24">
        <v>4.2396411957797697E-2</v>
      </c>
      <c r="E24">
        <v>6.3090454956682396E-4</v>
      </c>
      <c r="F24">
        <v>-0.13955945000394099</v>
      </c>
      <c r="G24">
        <v>3.3657627534017097E-2</v>
      </c>
      <c r="H24" s="1">
        <v>3.37679496963273E-5</v>
      </c>
      <c r="I24">
        <v>-0.13860744199178901</v>
      </c>
      <c r="J24">
        <v>4.2215985382623097E-2</v>
      </c>
      <c r="K24">
        <v>1.02602028129173E-3</v>
      </c>
      <c r="L24">
        <v>-0.13476301609626301</v>
      </c>
      <c r="M24">
        <v>3.34111844711013E-2</v>
      </c>
      <c r="N24" s="1">
        <v>5.4959158905670503E-5</v>
      </c>
      <c r="P24" t="str">
        <f t="shared" si="0"/>
        <v>***</v>
      </c>
      <c r="Q24" t="str">
        <f t="shared" si="1"/>
        <v>***</v>
      </c>
      <c r="R24" t="str">
        <f t="shared" si="2"/>
        <v>**</v>
      </c>
      <c r="S24" t="str">
        <f t="shared" si="3"/>
        <v>***</v>
      </c>
    </row>
    <row r="25" spans="1:19" x14ac:dyDescent="0.25">
      <c r="A25">
        <v>24</v>
      </c>
      <c r="B25" t="s">
        <v>43</v>
      </c>
      <c r="C25">
        <v>-8.21773890475712E-2</v>
      </c>
      <c r="D25">
        <v>8.4146617989042799E-3</v>
      </c>
      <c r="E25">
        <v>0</v>
      </c>
      <c r="F25">
        <v>-7.6123434794375999E-2</v>
      </c>
      <c r="G25">
        <v>7.7364556688160604E-3</v>
      </c>
      <c r="H25" s="1">
        <v>7.6031432603111198E-23</v>
      </c>
      <c r="I25">
        <v>-8.2330966891264401E-2</v>
      </c>
      <c r="J25">
        <v>8.3651075163015797E-3</v>
      </c>
      <c r="K25">
        <v>0</v>
      </c>
      <c r="L25">
        <v>-7.6149642077012594E-2</v>
      </c>
      <c r="M25">
        <v>7.6731109527315901E-3</v>
      </c>
      <c r="N25" s="1">
        <v>3.26646202020389E-23</v>
      </c>
      <c r="P25" t="str">
        <f t="shared" si="0"/>
        <v>***</v>
      </c>
      <c r="Q25" t="str">
        <f t="shared" si="1"/>
        <v>***</v>
      </c>
      <c r="R25" t="str">
        <f t="shared" si="2"/>
        <v>***</v>
      </c>
      <c r="S25" t="str">
        <f t="shared" si="3"/>
        <v>***</v>
      </c>
    </row>
    <row r="26" spans="1:19" x14ac:dyDescent="0.25">
      <c r="A26">
        <v>25</v>
      </c>
      <c r="B26" t="s">
        <v>44</v>
      </c>
      <c r="C26">
        <v>2.43469175129318E-2</v>
      </c>
      <c r="D26">
        <v>2.2663188407435E-2</v>
      </c>
      <c r="E26">
        <v>0.28269112737449498</v>
      </c>
      <c r="F26">
        <v>2.6823454700317401E-2</v>
      </c>
      <c r="G26">
        <v>2.06786562422622E-2</v>
      </c>
      <c r="H26">
        <v>0.19457732217291099</v>
      </c>
      <c r="I26">
        <v>2.2538450445287302E-2</v>
      </c>
      <c r="J26">
        <v>2.25498445305569E-2</v>
      </c>
      <c r="K26">
        <v>0.31755509771874302</v>
      </c>
      <c r="L26">
        <v>2.4543400124641401E-2</v>
      </c>
      <c r="M26">
        <v>2.0503281823874901E-2</v>
      </c>
      <c r="N26">
        <v>0.23128808153570801</v>
      </c>
      <c r="P26" t="str">
        <f t="shared" si="0"/>
        <v/>
      </c>
      <c r="Q26" t="str">
        <f t="shared" si="1"/>
        <v/>
      </c>
      <c r="R26" t="str">
        <f t="shared" si="2"/>
        <v/>
      </c>
      <c r="S26" t="str">
        <f t="shared" si="3"/>
        <v/>
      </c>
    </row>
    <row r="27" spans="1:19" x14ac:dyDescent="0.25">
      <c r="A27">
        <v>26</v>
      </c>
      <c r="B27" t="s">
        <v>131</v>
      </c>
      <c r="C27">
        <v>5.7750453065692597E-2</v>
      </c>
      <c r="D27">
        <v>0.27264793379147301</v>
      </c>
      <c r="E27">
        <v>0.832252707862845</v>
      </c>
      <c r="F27">
        <v>6.9876640958959998E-2</v>
      </c>
      <c r="G27">
        <v>0.25786234352853299</v>
      </c>
      <c r="H27">
        <v>0.78640312442230798</v>
      </c>
      <c r="I27">
        <v>-5.72760191229598E-2</v>
      </c>
      <c r="J27">
        <v>3.3638230450906997E-2</v>
      </c>
      <c r="K27">
        <v>8.8623088643537906E-2</v>
      </c>
      <c r="L27">
        <v>-6.6010699032081593E-2</v>
      </c>
      <c r="M27">
        <v>3.0459472757161599E-2</v>
      </c>
      <c r="N27">
        <v>3.0222285719600801E-2</v>
      </c>
      <c r="P27" t="str">
        <f t="shared" si="0"/>
        <v/>
      </c>
      <c r="Q27" t="str">
        <f t="shared" si="1"/>
        <v/>
      </c>
      <c r="R27" t="str">
        <f t="shared" si="2"/>
        <v>^</v>
      </c>
      <c r="S27" t="str">
        <f t="shared" si="3"/>
        <v>*</v>
      </c>
    </row>
    <row r="28" spans="1:19" x14ac:dyDescent="0.25">
      <c r="A28">
        <v>27</v>
      </c>
      <c r="B28" t="s">
        <v>145</v>
      </c>
      <c r="C28">
        <v>-0.39292746942701101</v>
      </c>
      <c r="D28">
        <v>0.302264361292364</v>
      </c>
      <c r="E28">
        <v>0.193619339258014</v>
      </c>
      <c r="F28">
        <v>-0.37426606665817702</v>
      </c>
      <c r="G28">
        <v>0.28524343953381198</v>
      </c>
      <c r="H28">
        <v>0.18948858446011199</v>
      </c>
      <c r="I28">
        <v>-0.48477302010266499</v>
      </c>
      <c r="J28">
        <v>0.12915827438298999</v>
      </c>
      <c r="K28">
        <v>1.7450415577613401E-4</v>
      </c>
      <c r="L28">
        <v>-0.48706017856352302</v>
      </c>
      <c r="M28">
        <v>0.12065243764974801</v>
      </c>
      <c r="N28" s="1">
        <v>5.4165291887956202E-5</v>
      </c>
      <c r="P28" t="str">
        <f t="shared" si="0"/>
        <v/>
      </c>
      <c r="Q28" t="str">
        <f t="shared" si="1"/>
        <v/>
      </c>
      <c r="R28" t="str">
        <f t="shared" si="2"/>
        <v>***</v>
      </c>
      <c r="S28" t="str">
        <f t="shared" si="3"/>
        <v>***</v>
      </c>
    </row>
    <row r="29" spans="1:19" x14ac:dyDescent="0.25">
      <c r="A29">
        <v>28</v>
      </c>
      <c r="B29" t="s">
        <v>46</v>
      </c>
      <c r="C29">
        <v>-0.32615186464207802</v>
      </c>
      <c r="D29">
        <v>0.28664365340771503</v>
      </c>
      <c r="E29">
        <v>0.25519130565127202</v>
      </c>
      <c r="F29">
        <v>-0.30874066574548398</v>
      </c>
      <c r="G29">
        <v>0.270723421697671</v>
      </c>
      <c r="H29">
        <v>0.25410788643945997</v>
      </c>
      <c r="I29">
        <v>-0.441550121966506</v>
      </c>
      <c r="J29">
        <v>9.0750440527458301E-2</v>
      </c>
      <c r="K29" s="1">
        <v>1.1414329987857701E-6</v>
      </c>
      <c r="L29">
        <v>-0.45000518553965002</v>
      </c>
      <c r="M29">
        <v>8.4344409801722697E-2</v>
      </c>
      <c r="N29" s="1">
        <v>9.5371409723474506E-8</v>
      </c>
      <c r="P29" t="str">
        <f t="shared" si="0"/>
        <v/>
      </c>
      <c r="Q29" t="str">
        <f t="shared" si="1"/>
        <v/>
      </c>
      <c r="R29" t="str">
        <f t="shared" si="2"/>
        <v>***</v>
      </c>
      <c r="S29" t="str">
        <f t="shared" si="3"/>
        <v>***</v>
      </c>
    </row>
    <row r="30" spans="1:19" x14ac:dyDescent="0.25">
      <c r="A30">
        <v>29</v>
      </c>
      <c r="B30" t="s">
        <v>129</v>
      </c>
      <c r="C30">
        <v>-0.28943243581198902</v>
      </c>
      <c r="D30">
        <v>0.29809351884565499</v>
      </c>
      <c r="E30">
        <v>0.33157562740156299</v>
      </c>
      <c r="F30">
        <v>-0.255802062219735</v>
      </c>
      <c r="G30">
        <v>0.28158173621226301</v>
      </c>
      <c r="H30">
        <v>0.36364214345768398</v>
      </c>
      <c r="I30">
        <v>-0.399373879009642</v>
      </c>
      <c r="J30">
        <v>0.12699582654470101</v>
      </c>
      <c r="K30">
        <v>1.6621202300803901E-3</v>
      </c>
      <c r="L30">
        <v>-0.38597047499739101</v>
      </c>
      <c r="M30">
        <v>0.118039760176431</v>
      </c>
      <c r="N30">
        <v>1.0761044041232501E-3</v>
      </c>
      <c r="P30" t="str">
        <f t="shared" si="0"/>
        <v/>
      </c>
      <c r="Q30" t="str">
        <f t="shared" si="1"/>
        <v/>
      </c>
      <c r="R30" t="str">
        <f t="shared" si="2"/>
        <v>**</v>
      </c>
      <c r="S30" t="str">
        <f t="shared" si="3"/>
        <v>**</v>
      </c>
    </row>
    <row r="31" spans="1:19" x14ac:dyDescent="0.25">
      <c r="A31">
        <v>30</v>
      </c>
      <c r="B31" t="s">
        <v>130</v>
      </c>
      <c r="C31">
        <v>-0.25914251141696698</v>
      </c>
      <c r="D31">
        <v>0.29398910960237801</v>
      </c>
      <c r="E31">
        <v>0.37806361163865398</v>
      </c>
      <c r="F31">
        <v>-0.18013277674570899</v>
      </c>
      <c r="G31">
        <v>0.27755664576285</v>
      </c>
      <c r="H31">
        <v>0.51634183757799901</v>
      </c>
      <c r="I31">
        <v>-0.376839876820315</v>
      </c>
      <c r="J31">
        <v>0.109737267947289</v>
      </c>
      <c r="K31">
        <v>5.9470223535940104E-4</v>
      </c>
      <c r="L31">
        <v>-0.32383680616739302</v>
      </c>
      <c r="M31">
        <v>0.101628952562808</v>
      </c>
      <c r="N31">
        <v>1.44024353614868E-3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0.20644388179224599</v>
      </c>
      <c r="D32">
        <v>0.39367875662785801</v>
      </c>
      <c r="E32">
        <v>0.60000257895873699</v>
      </c>
      <c r="F32">
        <v>0.127786597744246</v>
      </c>
      <c r="G32">
        <v>0.37398324893499302</v>
      </c>
      <c r="H32">
        <v>0.73258367240344702</v>
      </c>
      <c r="I32">
        <v>7.0047739894787006E-2</v>
      </c>
      <c r="J32">
        <v>0.279524069937652</v>
      </c>
      <c r="K32">
        <v>0.80212612588141996</v>
      </c>
      <c r="L32">
        <v>-2.6460904821339299E-2</v>
      </c>
      <c r="M32">
        <v>0.26860324168791799</v>
      </c>
      <c r="N32">
        <v>0.92152496836782605</v>
      </c>
      <c r="P32" t="str">
        <f t="shared" si="4"/>
        <v/>
      </c>
      <c r="Q32" t="str">
        <f t="shared" si="5"/>
        <v/>
      </c>
      <c r="R32" t="str">
        <f t="shared" si="6"/>
        <v/>
      </c>
      <c r="S32" t="str">
        <f t="shared" si="7"/>
        <v/>
      </c>
    </row>
    <row r="33" spans="1:19" x14ac:dyDescent="0.25">
      <c r="A33">
        <v>32</v>
      </c>
      <c r="B33" t="s">
        <v>106</v>
      </c>
      <c r="C33">
        <v>-0.13136318582925999</v>
      </c>
      <c r="D33">
        <v>9.8541474566318996E-2</v>
      </c>
      <c r="E33">
        <v>0.182507160545409</v>
      </c>
      <c r="F33">
        <v>-8.8874797195164904E-2</v>
      </c>
      <c r="G33">
        <v>9.0366497784344996E-2</v>
      </c>
      <c r="H33">
        <v>0.32536497208003801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643</v>
      </c>
      <c r="C34">
        <v>-0.332444865750816</v>
      </c>
      <c r="D34">
        <v>0.223951734779962</v>
      </c>
      <c r="E34">
        <v>0.137689918158862</v>
      </c>
      <c r="F34">
        <v>-0.29710420645888902</v>
      </c>
      <c r="G34">
        <v>0.20185201313003001</v>
      </c>
      <c r="H34">
        <v>0.141050254138605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-3.5321101747470003E-2</v>
      </c>
      <c r="D35">
        <v>0.13950595141882599</v>
      </c>
      <c r="E35">
        <v>0.80012366514171895</v>
      </c>
      <c r="F35">
        <v>-1.3443768072954099E-2</v>
      </c>
      <c r="G35">
        <v>0.12834784261924101</v>
      </c>
      <c r="H35">
        <v>0.91657831858781602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-0.107555522290219</v>
      </c>
      <c r="D36">
        <v>0.132936070409191</v>
      </c>
      <c r="E36">
        <v>0.41847083428109499</v>
      </c>
      <c r="F36">
        <v>-0.11494029762764101</v>
      </c>
      <c r="G36">
        <v>0.122586107300618</v>
      </c>
      <c r="H36">
        <v>0.34843506736996999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-0.121793399260323</v>
      </c>
      <c r="D37">
        <v>0.179654611444966</v>
      </c>
      <c r="E37">
        <v>0.49781555330664301</v>
      </c>
      <c r="F37">
        <v>-8.7790421428234497E-2</v>
      </c>
      <c r="G37">
        <v>0.16461105340419599</v>
      </c>
      <c r="H37">
        <v>0.59381185650542401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4.5040745474031396E-3</v>
      </c>
      <c r="D38">
        <v>0.14422536688184201</v>
      </c>
      <c r="E38">
        <v>0.97508657763804096</v>
      </c>
      <c r="F38">
        <v>-1.40313387530387E-2</v>
      </c>
      <c r="G38">
        <v>0.13277890610308599</v>
      </c>
      <c r="H38">
        <v>0.91584064751411898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-6.4099579706001705E-2</v>
      </c>
      <c r="D39">
        <v>0.18117187120821199</v>
      </c>
      <c r="E39">
        <v>0.72348475384959099</v>
      </c>
      <c r="F39">
        <v>-9.3404632534346596E-2</v>
      </c>
      <c r="G39">
        <v>0.16614867473237299</v>
      </c>
      <c r="H39">
        <v>0.57399678740211302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4.1374789147831402E-2</v>
      </c>
      <c r="D40">
        <v>0.166808200201471</v>
      </c>
      <c r="E40">
        <v>0.80410492766536501</v>
      </c>
      <c r="F40">
        <v>1.6159956242136501E-2</v>
      </c>
      <c r="G40">
        <v>0.15379702985525101</v>
      </c>
      <c r="H40">
        <v>0.91631767242315798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-2.3759310630554701E-2</v>
      </c>
      <c r="D41">
        <v>0.16115731735757</v>
      </c>
      <c r="E41">
        <v>0.88279317944598801</v>
      </c>
      <c r="F41">
        <v>4.1041463797626201E-3</v>
      </c>
      <c r="G41">
        <v>0.14861036145340301</v>
      </c>
      <c r="H41">
        <v>0.97796776218981896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-0.62093179195300097</v>
      </c>
      <c r="D42">
        <v>0.31454548009092298</v>
      </c>
      <c r="E42">
        <v>4.8374869767634401E-2</v>
      </c>
      <c r="F42">
        <v>-0.60086159660269101</v>
      </c>
      <c r="G42">
        <v>0.29345828162878201</v>
      </c>
      <c r="H42">
        <v>4.06070900293376E-2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59</v>
      </c>
      <c r="C43">
        <v>-0.10316936668880999</v>
      </c>
      <c r="D43">
        <v>0.15690160658809199</v>
      </c>
      <c r="E43">
        <v>0.51083259526181901</v>
      </c>
      <c r="F43">
        <v>-0.10781123898403901</v>
      </c>
      <c r="G43">
        <v>0.14488798648951301</v>
      </c>
      <c r="H43">
        <v>0.45681561091645601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5.0745781965125601E-2</v>
      </c>
      <c r="D44">
        <v>0.153022233410891</v>
      </c>
      <c r="E44">
        <v>0.74017350655904801</v>
      </c>
      <c r="F44">
        <v>4.0018717648943498E-2</v>
      </c>
      <c r="G44">
        <v>0.14107125340104901</v>
      </c>
      <c r="H44">
        <v>0.77665766314981499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2.2469559591913199E-2</v>
      </c>
      <c r="D45">
        <v>0.14260188488233699</v>
      </c>
      <c r="E45">
        <v>0.874796857227915</v>
      </c>
      <c r="F45">
        <v>2.43241875378142E-2</v>
      </c>
      <c r="G45">
        <v>0.13167994681627401</v>
      </c>
      <c r="H45">
        <v>0.85344706340044296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-0.110394824568813</v>
      </c>
      <c r="D46">
        <v>0.22721328735494001</v>
      </c>
      <c r="E46">
        <v>0.62706338217184598</v>
      </c>
      <c r="F46">
        <v>-0.11514756488047199</v>
      </c>
      <c r="G46">
        <v>0.20835496196755701</v>
      </c>
      <c r="H46">
        <v>0.58050245572756998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0.26541464676357002</v>
      </c>
      <c r="D47">
        <v>0.18785076657569399</v>
      </c>
      <c r="E47">
        <v>0.15768466155787</v>
      </c>
      <c r="F47">
        <v>0.30628209501016102</v>
      </c>
      <c r="G47">
        <v>0.17189767913144499</v>
      </c>
      <c r="H47">
        <v>7.4786777427911594E-2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-0.179905056636044</v>
      </c>
      <c r="D48">
        <v>0.27948624435059599</v>
      </c>
      <c r="E48">
        <v>0.51977054421578495</v>
      </c>
      <c r="F48">
        <v>-0.13401675672763999</v>
      </c>
      <c r="G48">
        <v>0.25692347583397601</v>
      </c>
      <c r="H48">
        <v>0.60193403197884399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-0.16276634984465499</v>
      </c>
      <c r="D49">
        <v>0.19503611051846301</v>
      </c>
      <c r="E49">
        <v>0.40397411662563099</v>
      </c>
      <c r="F49">
        <v>-0.144886227772688</v>
      </c>
      <c r="G49">
        <v>0.17725532420642001</v>
      </c>
      <c r="H49">
        <v>0.41370720551109502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0.108699810509995</v>
      </c>
      <c r="D50">
        <v>0.25449833673156802</v>
      </c>
      <c r="E50">
        <v>0.66929627369111699</v>
      </c>
      <c r="F50">
        <v>3.9797291332508998E-2</v>
      </c>
      <c r="G50">
        <v>0.22704743577669101</v>
      </c>
      <c r="H50">
        <v>0.860858183828631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-0.34560756529215902</v>
      </c>
      <c r="D51">
        <v>0.24072897925778</v>
      </c>
      <c r="E51">
        <v>0.151096039031445</v>
      </c>
      <c r="F51">
        <v>-0.30077446250801199</v>
      </c>
      <c r="G51">
        <v>0.22305844248086901</v>
      </c>
      <c r="H51">
        <v>0.177526220714815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-0.25105957514444399</v>
      </c>
      <c r="D52">
        <v>0.22613758988434601</v>
      </c>
      <c r="E52">
        <v>0.26690976105592501</v>
      </c>
      <c r="F52">
        <v>-0.217596663487549</v>
      </c>
      <c r="G52">
        <v>0.21057138413014001</v>
      </c>
      <c r="H52">
        <v>0.30143408531497201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-0.30071874281176297</v>
      </c>
      <c r="D53">
        <v>0.340444280659701</v>
      </c>
      <c r="E53">
        <v>0.37706736600416302</v>
      </c>
      <c r="F53">
        <v>-0.25662024759135499</v>
      </c>
      <c r="G53">
        <v>0.31766334379929501</v>
      </c>
      <c r="H53">
        <v>0.41918434085567202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-0.169565301752609</v>
      </c>
      <c r="D54">
        <v>0.37440766896942801</v>
      </c>
      <c r="E54">
        <v>0.65062831258882103</v>
      </c>
      <c r="F54">
        <v>-0.26007349838959598</v>
      </c>
      <c r="G54">
        <v>0.34614953759202399</v>
      </c>
      <c r="H54">
        <v>0.452452399168703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644</v>
      </c>
      <c r="C55">
        <v>0.41443893016473199</v>
      </c>
      <c r="D55">
        <v>0.30632467255654</v>
      </c>
      <c r="E55">
        <v>0.17607477041564301</v>
      </c>
      <c r="F55">
        <v>0.38000487147912498</v>
      </c>
      <c r="G55">
        <v>0.28001772090053301</v>
      </c>
      <c r="H55">
        <v>0.17475758203821301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-0.22647057438303</v>
      </c>
      <c r="D56">
        <v>0.112083037941793</v>
      </c>
      <c r="E56">
        <v>4.3325267320363799E-2</v>
      </c>
      <c r="F56">
        <v>-0.205266771436171</v>
      </c>
      <c r="G56">
        <v>0.102842894706711</v>
      </c>
      <c r="H56">
        <v>4.5942016305778002E-2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2.6707005714041301E-2</v>
      </c>
      <c r="D57">
        <v>0.126342654010935</v>
      </c>
      <c r="E57">
        <v>0.83258646657915703</v>
      </c>
      <c r="F57">
        <v>9.0668738179320706E-3</v>
      </c>
      <c r="G57">
        <v>0.114746823787576</v>
      </c>
      <c r="H57">
        <v>0.93701962781471504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0.103810434493014</v>
      </c>
      <c r="D58">
        <v>8.9765868177359001E-2</v>
      </c>
      <c r="E58">
        <v>0.247493969128153</v>
      </c>
      <c r="F58">
        <v>8.8179158453411094E-2</v>
      </c>
      <c r="G58">
        <v>8.2779058108639794E-2</v>
      </c>
      <c r="H58">
        <v>0.28676955239547502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-1.58951911068652E-2</v>
      </c>
      <c r="D59">
        <v>8.5174892061807103E-2</v>
      </c>
      <c r="E59">
        <v>0.85195994006542897</v>
      </c>
      <c r="F59">
        <v>-5.5741383402182702E-2</v>
      </c>
      <c r="G59">
        <v>7.8072343922711507E-2</v>
      </c>
      <c r="H59">
        <v>0.47524515999593098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-1.53235246258485E-2</v>
      </c>
      <c r="D60">
        <v>0.15055472351503901</v>
      </c>
      <c r="E60">
        <v>0.91893095889354204</v>
      </c>
      <c r="F60">
        <v>-7.8653116014793495E-2</v>
      </c>
      <c r="G60">
        <v>0.139684886922362</v>
      </c>
      <c r="H60">
        <v>0.57338357875252899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0.114847270715132</v>
      </c>
      <c r="D61">
        <v>0.14597032340507901</v>
      </c>
      <c r="E61">
        <v>0.43140769643254001</v>
      </c>
      <c r="F61">
        <v>4.93228047583519E-2</v>
      </c>
      <c r="G61">
        <v>0.13548667012526999</v>
      </c>
      <c r="H61">
        <v>0.71582683180171103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4.6849456642002303E-2</v>
      </c>
      <c r="D62">
        <v>0.14216340946570399</v>
      </c>
      <c r="E62">
        <v>0.74174263901119697</v>
      </c>
      <c r="F62">
        <v>3.9856922965349997E-2</v>
      </c>
      <c r="G62">
        <v>0.130503462491353</v>
      </c>
      <c r="H62">
        <v>0.76005472060967305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0.27140860353562102</v>
      </c>
      <c r="D63">
        <v>0.229941396792847</v>
      </c>
      <c r="E63">
        <v>0.23786574951296199</v>
      </c>
      <c r="F63">
        <v>0.277767011280105</v>
      </c>
      <c r="G63">
        <v>0.214896242464966</v>
      </c>
      <c r="H63">
        <v>0.196162115522305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75</v>
      </c>
      <c r="C64">
        <v>-2.8541960149905302E-2</v>
      </c>
      <c r="D64">
        <v>0.15522063320021301</v>
      </c>
      <c r="E64">
        <v>0.85410764490893398</v>
      </c>
      <c r="F64">
        <v>-6.4551184270899703E-2</v>
      </c>
      <c r="G64">
        <v>0.14429882912713701</v>
      </c>
      <c r="H64">
        <v>0.65462685829943101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-3.5616539269674799E-2</v>
      </c>
      <c r="D65">
        <v>0.115176472303571</v>
      </c>
      <c r="E65">
        <v>0.75714314898488</v>
      </c>
      <c r="F65">
        <v>-8.3282542325290296E-2</v>
      </c>
      <c r="G65">
        <v>0.106238860443524</v>
      </c>
      <c r="H65">
        <v>0.433088297153224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-6.9098523977163304E-2</v>
      </c>
      <c r="D66">
        <v>9.8012613712371702E-2</v>
      </c>
      <c r="E66">
        <v>0.48081257711501002</v>
      </c>
      <c r="F66">
        <v>-7.8495012539144898E-2</v>
      </c>
      <c r="G66">
        <v>8.9876186454657198E-2</v>
      </c>
      <c r="H66">
        <v>0.38246236147269602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-5.3636764462389901E-2</v>
      </c>
      <c r="D67">
        <v>0.13386212390077501</v>
      </c>
      <c r="E67">
        <v>0.68865084927328901</v>
      </c>
      <c r="F67">
        <v>-0.132981315409711</v>
      </c>
      <c r="G67">
        <v>0.12250710304227699</v>
      </c>
      <c r="H67">
        <v>0.27770078742410798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5.7479080580805302E-2</v>
      </c>
      <c r="D68">
        <v>0.162630079792078</v>
      </c>
      <c r="E68">
        <v>0.723762726976107</v>
      </c>
      <c r="F68">
        <v>7.8506000745917598E-2</v>
      </c>
      <c r="G68">
        <v>0.14943102496007399</v>
      </c>
      <c r="H68">
        <v>0.59932868728817201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6.1821446105309499E-2</v>
      </c>
      <c r="D69">
        <v>0.34077062982398798</v>
      </c>
      <c r="E69">
        <v>0.85604059691370205</v>
      </c>
      <c r="F69">
        <v>0.13099381207130101</v>
      </c>
      <c r="G69">
        <v>0.316209313147576</v>
      </c>
      <c r="H69">
        <v>0.67868152318168995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6.1923821231962203E-2</v>
      </c>
      <c r="D70">
        <v>0.35527052140092702</v>
      </c>
      <c r="E70">
        <v>0.86162932463876796</v>
      </c>
      <c r="F70">
        <v>3.5018898588841801E-2</v>
      </c>
      <c r="G70">
        <v>0.32818177714409902</v>
      </c>
      <c r="H70">
        <v>0.91502238232369004</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0.402706117571208</v>
      </c>
      <c r="D71">
        <v>0.54054784249187904</v>
      </c>
      <c r="E71">
        <v>0.45627398467268498</v>
      </c>
      <c r="F71">
        <v>0.36559361862321899</v>
      </c>
      <c r="G71">
        <v>0.51447272381829701</v>
      </c>
      <c r="H71">
        <v>0.47732093687948901</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topLeftCell="A21" zoomScaleNormal="100" workbookViewId="0">
      <selection activeCell="D7" sqref="D7"/>
    </sheetView>
  </sheetViews>
  <sheetFormatPr defaultRowHeight="15" x14ac:dyDescent="0.25"/>
  <cols>
    <col min="1" max="1" width="14.140625" style="10" bestFit="1" customWidth="1"/>
    <col min="2" max="2" width="43" style="79" customWidth="1"/>
    <col min="3" max="3" width="12" style="10" bestFit="1" customWidth="1"/>
    <col min="4" max="4" width="6.7109375" style="10" customWidth="1"/>
    <col min="5" max="5" width="12" style="10" bestFit="1" customWidth="1"/>
    <col min="6" max="12" width="6.7109375" style="10" customWidth="1"/>
    <col min="13" max="13" width="22.140625" style="10" bestFit="1" customWidth="1"/>
    <col min="14" max="14" width="9.140625" style="10"/>
    <col min="15" max="15" width="12.5703125" style="10" bestFit="1" customWidth="1"/>
    <col min="16" max="18" width="12.7109375" style="10" bestFit="1" customWidth="1"/>
    <col min="19" max="19" width="6.7109375" style="10" bestFit="1" customWidth="1"/>
    <col min="20" max="16384" width="9.140625" style="10"/>
  </cols>
  <sheetData>
    <row r="1" spans="1:19" ht="18.75" x14ac:dyDescent="0.3">
      <c r="A1" s="106" t="s">
        <v>593</v>
      </c>
      <c r="B1" s="106"/>
      <c r="C1" s="106"/>
      <c r="D1" s="106"/>
      <c r="E1" s="106"/>
      <c r="F1" s="106"/>
      <c r="G1" s="106"/>
      <c r="H1" s="106"/>
      <c r="I1" s="106"/>
      <c r="J1" s="106"/>
      <c r="K1" s="106"/>
      <c r="L1" s="106"/>
    </row>
    <row r="2" spans="1:19" ht="18.75" x14ac:dyDescent="0.3">
      <c r="A2" s="107" t="s">
        <v>594</v>
      </c>
      <c r="B2" s="107"/>
      <c r="C2" s="107"/>
      <c r="D2" s="107"/>
      <c r="E2" s="107"/>
      <c r="F2" s="107"/>
      <c r="G2" s="107"/>
      <c r="H2" s="107"/>
      <c r="I2" s="107"/>
      <c r="J2" s="107"/>
      <c r="K2" s="107"/>
      <c r="L2" s="107"/>
    </row>
    <row r="3" spans="1:19" x14ac:dyDescent="0.25">
      <c r="C3" s="108" t="s">
        <v>592</v>
      </c>
      <c r="D3" s="109"/>
      <c r="E3" s="108" t="s">
        <v>123</v>
      </c>
      <c r="F3" s="109"/>
      <c r="G3" s="108" t="s">
        <v>591</v>
      </c>
      <c r="H3" s="109"/>
      <c r="I3" s="108" t="s">
        <v>0</v>
      </c>
      <c r="J3" s="109"/>
      <c r="K3" s="108" t="s">
        <v>2</v>
      </c>
      <c r="L3" s="109"/>
    </row>
    <row r="4" spans="1:19" x14ac:dyDescent="0.25">
      <c r="A4" s="71" t="s">
        <v>17</v>
      </c>
      <c r="B4" s="80" t="s">
        <v>590</v>
      </c>
      <c r="C4" s="72" t="s">
        <v>589</v>
      </c>
      <c r="D4" s="73" t="s">
        <v>588</v>
      </c>
      <c r="E4" s="72" t="s">
        <v>589</v>
      </c>
      <c r="F4" s="73" t="s">
        <v>588</v>
      </c>
      <c r="G4" s="72" t="s">
        <v>589</v>
      </c>
      <c r="H4" s="73" t="s">
        <v>588</v>
      </c>
      <c r="I4" s="72" t="s">
        <v>589</v>
      </c>
      <c r="J4" s="73" t="s">
        <v>588</v>
      </c>
      <c r="K4" s="72" t="s">
        <v>589</v>
      </c>
      <c r="L4" s="73" t="s">
        <v>588</v>
      </c>
      <c r="M4" s="10" t="s">
        <v>19</v>
      </c>
    </row>
    <row r="5" spans="1:19" x14ac:dyDescent="0.25">
      <c r="A5" s="74" t="s">
        <v>587</v>
      </c>
      <c r="B5" s="81" t="s">
        <v>586</v>
      </c>
      <c r="C5" s="75" t="str">
        <f>FIXED(VLOOKUP($M5,'Full Sample by BMI Level'!$A:$AH,3,0),3)</f>
        <v>13.233</v>
      </c>
      <c r="D5" s="76" t="str">
        <f>FIXED(VLOOKUP($M5,'Full Sample by BMI Level'!$A:$AH,4,0),3)</f>
        <v>18.978</v>
      </c>
      <c r="E5" s="75" t="str">
        <f>FIXED(VLOOKUP($M5,'Full Sample by BMI Level'!$A:$AH,31,0),3)</f>
        <v>12.923</v>
      </c>
      <c r="F5" s="76" t="str">
        <f>FIXED(VLOOKUP($M5,'Full Sample by BMI Level'!$A:$AH,32,0),3)</f>
        <v>17.587</v>
      </c>
      <c r="G5" s="75" t="str">
        <f>FIXED(VLOOKUP($M5,'Full Sample by BMI Level'!$A:$AH,10,0),3)</f>
        <v>12.040</v>
      </c>
      <c r="H5" s="76" t="str">
        <f>FIXED(VLOOKUP($M5,'Full Sample by BMI Level'!$A:$AH,11,0),3)</f>
        <v>17.682</v>
      </c>
      <c r="I5" s="75" t="str">
        <f>FIXED(VLOOKUP($M5,'Full Sample by BMI Level'!$A:$AH,17,0),3)</f>
        <v>13.602</v>
      </c>
      <c r="J5" s="76" t="str">
        <f>FIXED(VLOOKUP($M5,'Full Sample by BMI Level'!$A:$AH,18,0),3)</f>
        <v>18.511</v>
      </c>
      <c r="K5" s="75" t="str">
        <f>FIXED(VLOOKUP($M5,'Full Sample by BMI Level'!$A:$AH,24,0),3)</f>
        <v>15.371</v>
      </c>
      <c r="L5" s="76" t="str">
        <f>FIXED(VLOOKUP($M5,'Full Sample by BMI Level'!$A:$AH,25,0),3)</f>
        <v>21.928</v>
      </c>
      <c r="M5" s="10" t="s">
        <v>513</v>
      </c>
    </row>
    <row r="6" spans="1:19" x14ac:dyDescent="0.25">
      <c r="A6" s="74" t="s">
        <v>512</v>
      </c>
      <c r="B6" s="81" t="s">
        <v>585</v>
      </c>
      <c r="C6" s="75" t="str">
        <f>FIXED(VLOOKUP($M6,'Full Sample by BMI Level'!$A:$AH,3,0),3)</f>
        <v>26.287</v>
      </c>
      <c r="D6" s="76" t="str">
        <f>FIXED(VLOOKUP($M6,'Full Sample by BMI Level'!$A:$AH,4,0),3)</f>
        <v>6.533</v>
      </c>
      <c r="E6" s="75" t="str">
        <f>FIXED(VLOOKUP($M6,'Full Sample by BMI Level'!$A:$AH,31,0),3)</f>
        <v>17.356</v>
      </c>
      <c r="F6" s="76" t="str">
        <f>FIXED(VLOOKUP($M6,'Full Sample by BMI Level'!$A:$AH,32,0),3)</f>
        <v>1.270</v>
      </c>
      <c r="G6" s="75" t="str">
        <f>FIXED(VLOOKUP($M6,'Full Sample by BMI Level'!$A:$AH,10,0),3)</f>
        <v>21.921</v>
      </c>
      <c r="H6" s="76" t="str">
        <f>FIXED(VLOOKUP($M6,'Full Sample by BMI Level'!$A:$AH,11,0),3)</f>
        <v>1.729</v>
      </c>
      <c r="I6" s="75" t="str">
        <f>FIXED(VLOOKUP($M6,'Full Sample by BMI Level'!$A:$AH,17,0),3)</f>
        <v>27.214</v>
      </c>
      <c r="J6" s="76" t="str">
        <f>FIXED(VLOOKUP($M6,'Full Sample by BMI Level'!$A:$AH,18,0),3)</f>
        <v>1.459</v>
      </c>
      <c r="K6" s="75" t="str">
        <f>FIXED(VLOOKUP($M6,'Full Sample by BMI Level'!$A:$AH,24,0),3)</f>
        <v>35.928</v>
      </c>
      <c r="L6" s="76" t="str">
        <f>FIXED(VLOOKUP($M6,'Full Sample by BMI Level'!$A:$AH,25,0),3)</f>
        <v>5.583</v>
      </c>
      <c r="M6" s="10" t="s">
        <v>512</v>
      </c>
      <c r="P6" s="10" t="s">
        <v>123</v>
      </c>
      <c r="Q6" s="10" t="s">
        <v>591</v>
      </c>
      <c r="R6" s="10" t="s">
        <v>0</v>
      </c>
      <c r="S6" s="10" t="s">
        <v>2</v>
      </c>
    </row>
    <row r="7" spans="1:19" x14ac:dyDescent="0.25">
      <c r="A7" s="74" t="s">
        <v>584</v>
      </c>
      <c r="B7" s="82" t="s">
        <v>583</v>
      </c>
      <c r="C7" s="75" t="str">
        <f>FIXED(VLOOKUP($M7,'Full Sample by BMI Level'!$A:$AH,3,0),3)</f>
        <v>0.039</v>
      </c>
      <c r="D7" s="76" t="str">
        <f>FIXED(VLOOKUP($M7,'Full Sample by BMI Level'!$A:$AH,4,0),3)</f>
        <v>0.194</v>
      </c>
      <c r="E7" s="75"/>
      <c r="F7" s="76"/>
      <c r="G7" s="75"/>
      <c r="H7" s="76"/>
      <c r="I7" s="75"/>
      <c r="J7" s="76"/>
      <c r="K7" s="75"/>
      <c r="L7" s="76"/>
      <c r="M7" s="10" t="s">
        <v>120</v>
      </c>
      <c r="O7" s="10" t="s">
        <v>123</v>
      </c>
    </row>
    <row r="8" spans="1:19" x14ac:dyDescent="0.25">
      <c r="A8" s="74" t="s">
        <v>582</v>
      </c>
      <c r="B8" s="81" t="s">
        <v>581</v>
      </c>
      <c r="C8" s="75" t="str">
        <f>FIXED(VLOOKUP($M8,'Full Sample by BMI Level'!$A:$AH,3,0),3)</f>
        <v>0.477</v>
      </c>
      <c r="D8" s="76" t="str">
        <f>FIXED(VLOOKUP($M8,'Full Sample by BMI Level'!$A:$AH,4,0),3)</f>
        <v>0.499</v>
      </c>
      <c r="E8" s="75"/>
      <c r="F8" s="76"/>
      <c r="G8" s="75"/>
      <c r="H8" s="76"/>
      <c r="I8" s="75"/>
      <c r="J8" s="76"/>
      <c r="K8" s="75"/>
      <c r="L8" s="76"/>
      <c r="M8" s="10" t="s">
        <v>510</v>
      </c>
      <c r="O8" s="10" t="s">
        <v>591</v>
      </c>
      <c r="P8" s="10">
        <f>((E5-G5)/(SQRT(((F5^2)/E51)+((H5^2)/G51))))</f>
        <v>1.2311394425450648</v>
      </c>
    </row>
    <row r="9" spans="1:19" x14ac:dyDescent="0.25">
      <c r="A9" s="74" t="s">
        <v>580</v>
      </c>
      <c r="B9" s="81" t="s">
        <v>579</v>
      </c>
      <c r="C9" s="75" t="str">
        <f>FIXED(VLOOKUP($M9,'Full Sample by BMI Level'!$A:$AH,3,0),3)</f>
        <v>0.257</v>
      </c>
      <c r="D9" s="76" t="str">
        <f>FIXED(VLOOKUP($M9,'Full Sample by BMI Level'!$A:$AH,4,0),3)</f>
        <v>0.437</v>
      </c>
      <c r="E9" s="75"/>
      <c r="F9" s="76"/>
      <c r="G9" s="75"/>
      <c r="H9" s="76"/>
      <c r="I9" s="75"/>
      <c r="J9" s="76"/>
      <c r="K9" s="75"/>
      <c r="L9" s="76"/>
      <c r="M9" s="10" t="s">
        <v>10</v>
      </c>
      <c r="O9" s="10" t="s">
        <v>0</v>
      </c>
      <c r="P9" s="10">
        <f>(E5-I5)/(SQRT(((F5^2)/E51)+((J5^2)/I51)))</f>
        <v>-0.91135947218184377</v>
      </c>
      <c r="Q9" s="10">
        <f>((G5-I5)/(SQRT(((H5^2)/G51)+((J5^2)/I51))))</f>
        <v>-4.5231765126359251</v>
      </c>
    </row>
    <row r="10" spans="1:19" x14ac:dyDescent="0.25">
      <c r="A10" s="74" t="s">
        <v>578</v>
      </c>
      <c r="B10" s="81" t="s">
        <v>577</v>
      </c>
      <c r="C10" s="75" t="str">
        <f>FIXED(VLOOKUP($M10,'Full Sample by BMI Level'!$A:$AH,3,0),3)</f>
        <v>0.227</v>
      </c>
      <c r="D10" s="76" t="str">
        <f>FIXED(VLOOKUP($M10,'Full Sample by BMI Level'!$A:$AH,4,0),3)</f>
        <v>0.419</v>
      </c>
      <c r="E10" s="75"/>
      <c r="F10" s="76"/>
      <c r="G10" s="75"/>
      <c r="H10" s="76"/>
      <c r="I10" s="75"/>
      <c r="J10" s="76"/>
      <c r="K10" s="75"/>
      <c r="L10" s="76"/>
      <c r="M10" s="10" t="s">
        <v>12</v>
      </c>
      <c r="O10" s="10" t="s">
        <v>2</v>
      </c>
      <c r="P10" s="10">
        <f>(E5-K5)/(SQRT(((F5^2)/E51)+((L5^2)/K51)))</f>
        <v>-3.1555669215476918</v>
      </c>
      <c r="Q10" s="10">
        <f>(G5-K5)/(SQRT(((H5^2)/G51)+((L5^2)/K51)))</f>
        <v>-8.1758465532814153</v>
      </c>
      <c r="R10" s="10">
        <f>((I5-K5)/(SQRT(((J5^2)/I51)+((L5^2)/K51))))</f>
        <v>-3.8912547935180046</v>
      </c>
    </row>
    <row r="11" spans="1:19" x14ac:dyDescent="0.25">
      <c r="A11" s="74" t="s">
        <v>31</v>
      </c>
      <c r="B11" s="81" t="s">
        <v>576</v>
      </c>
      <c r="C11" s="75" t="str">
        <f>FIXED(VLOOKUP($M11,'Full Sample by BMI Level'!$A:$AH,3,0),3)</f>
        <v>23.576</v>
      </c>
      <c r="D11" s="76" t="str">
        <f>FIXED(VLOOKUP($M11,'Full Sample by BMI Level'!$A:$AH,4,0),3)</f>
        <v>4.327</v>
      </c>
      <c r="E11" s="75" t="str">
        <f>FIXED(VLOOKUP($M11,'Full Sample by BMI Level'!$A:$AH,31,0),3)</f>
        <v>21.768</v>
      </c>
      <c r="F11" s="76" t="str">
        <f>FIXED(VLOOKUP($M11,'Full Sample by BMI Level'!$A:$AH,32,0),3)</f>
        <v>3.975</v>
      </c>
      <c r="G11" s="75" t="str">
        <f>FIXED(VLOOKUP($M11,'Full Sample by BMI Level'!$A:$AH,10,0),3)</f>
        <v>22.721</v>
      </c>
      <c r="H11" s="76" t="str">
        <f>FIXED(VLOOKUP($M11,'Full Sample by BMI Level'!$A:$AH,11,0),3)</f>
        <v>4.020</v>
      </c>
      <c r="I11" s="75" t="str">
        <f>FIXED(VLOOKUP($M11,'Full Sample by BMI Level'!$A:$AH,17,0),3)</f>
        <v>24.242</v>
      </c>
      <c r="J11" s="76" t="str">
        <f>FIXED(VLOOKUP($M11,'Full Sample by BMI Level'!$A:$AH,18,0),3)</f>
        <v>4.368</v>
      </c>
      <c r="K11" s="75" t="str">
        <f>FIXED(VLOOKUP($M11,'Full Sample by BMI Level'!$A:$AH,24,0),3)</f>
        <v>24.926</v>
      </c>
      <c r="L11" s="76" t="str">
        <f>FIXED(VLOOKUP($M11,'Full Sample by BMI Level'!$A:$AH,25,0),3)</f>
        <v>4.448</v>
      </c>
      <c r="M11" s="10" t="s">
        <v>31</v>
      </c>
    </row>
    <row r="12" spans="1:19" x14ac:dyDescent="0.25">
      <c r="A12" s="74" t="s">
        <v>173</v>
      </c>
      <c r="B12" s="82" t="s">
        <v>575</v>
      </c>
      <c r="C12" s="75" t="str">
        <f>FIXED(VLOOKUP($M12,'Full Sample by BMI Level'!$A:$AH,3,0),3)</f>
        <v>0.614</v>
      </c>
      <c r="D12" s="76" t="str">
        <f>FIXED(VLOOKUP($M12,'Full Sample by BMI Level'!$A:$AH,4,0),3)</f>
        <v>0.487</v>
      </c>
      <c r="E12" s="75" t="str">
        <f>FIXED(VLOOKUP($M12,'Full Sample by BMI Level'!$A:$AH,31,0),3)</f>
        <v>0.416</v>
      </c>
      <c r="F12" s="76" t="str">
        <f>FIXED(VLOOKUP($M12,'Full Sample by BMI Level'!$A:$AH,32,0),3)</f>
        <v>0.493</v>
      </c>
      <c r="G12" s="75" t="str">
        <f>FIXED(VLOOKUP($M12,'Full Sample by BMI Level'!$A:$AH,10,0),3)</f>
        <v>0.532</v>
      </c>
      <c r="H12" s="76" t="str">
        <f>FIXED(VLOOKUP($M12,'Full Sample by BMI Level'!$A:$AH,11,0),3)</f>
        <v>0.499</v>
      </c>
      <c r="I12" s="75" t="str">
        <f>FIXED(VLOOKUP($M12,'Full Sample by BMI Level'!$A:$AH,17,0),3)</f>
        <v>0.686</v>
      </c>
      <c r="J12" s="76" t="str">
        <f>FIXED(VLOOKUP($M12,'Full Sample by BMI Level'!$A:$AH,18,0),3)</f>
        <v>0.464</v>
      </c>
      <c r="K12" s="75" t="str">
        <f>FIXED(VLOOKUP($M12,'Full Sample by BMI Level'!$A:$AH,24,0),3)</f>
        <v>0.736</v>
      </c>
      <c r="L12" s="76" t="str">
        <f>FIXED(VLOOKUP($M12,'Full Sample by BMI Level'!$A:$AH,25,0),3)</f>
        <v>0.441</v>
      </c>
      <c r="M12" s="10" t="s">
        <v>173</v>
      </c>
    </row>
    <row r="13" spans="1:19" x14ac:dyDescent="0.25">
      <c r="A13" s="74" t="s">
        <v>89</v>
      </c>
      <c r="B13" s="81" t="s">
        <v>574</v>
      </c>
      <c r="C13" s="75" t="str">
        <f>FIXED(VLOOKUP($M13,'Full Sample by BMI Level'!$A:$AH,3,0),3)</f>
        <v>0.497</v>
      </c>
      <c r="D13" s="76" t="str">
        <f>FIXED(VLOOKUP($M13,'Full Sample by BMI Level'!$A:$AH,4,0),3)</f>
        <v>0.500</v>
      </c>
      <c r="E13" s="75" t="str">
        <f>FIXED(VLOOKUP($M13,'Full Sample by BMI Level'!$A:$AH,31,0),3)</f>
        <v>0.633</v>
      </c>
      <c r="F13" s="76" t="str">
        <f>FIXED(VLOOKUP($M13,'Full Sample by BMI Level'!$A:$AH,32,0),3)</f>
        <v>0.482</v>
      </c>
      <c r="G13" s="75" t="str">
        <f>FIXED(VLOOKUP($M13,'Full Sample by BMI Level'!$A:$AH,10,0),3)</f>
        <v>0.474</v>
      </c>
      <c r="H13" s="76" t="str">
        <f>FIXED(VLOOKUP($M13,'Full Sample by BMI Level'!$A:$AH,11,0),3)</f>
        <v>0.499</v>
      </c>
      <c r="I13" s="75" t="str">
        <f>FIXED(VLOOKUP($M13,'Full Sample by BMI Level'!$A:$AH,17,0),3)</f>
        <v>0.440</v>
      </c>
      <c r="J13" s="76" t="str">
        <f>FIXED(VLOOKUP($M13,'Full Sample by BMI Level'!$A:$AH,18,0),3)</f>
        <v>0.496</v>
      </c>
      <c r="K13" s="75" t="str">
        <f>FIXED(VLOOKUP($M13,'Full Sample by BMI Level'!$A:$AH,24,0),3)</f>
        <v>0.584</v>
      </c>
      <c r="L13" s="76" t="str">
        <f>FIXED(VLOOKUP($M13,'Full Sample by BMI Level'!$A:$AH,25,0),3)</f>
        <v>0.493</v>
      </c>
      <c r="M13" s="10" t="s">
        <v>124</v>
      </c>
    </row>
    <row r="14" spans="1:19" x14ac:dyDescent="0.25">
      <c r="A14" s="74" t="s">
        <v>573</v>
      </c>
      <c r="B14" s="81" t="s">
        <v>572</v>
      </c>
      <c r="C14" s="75" t="str">
        <f>FIXED(VLOOKUP($M14,'Full Sample by BMI Level'!$A:$AH,3,0),3)</f>
        <v>0.503</v>
      </c>
      <c r="D14" s="76" t="str">
        <f>FIXED(VLOOKUP($M14,'Full Sample by BMI Level'!$A:$AH,4,0),3)</f>
        <v>0.500</v>
      </c>
      <c r="E14" s="75" t="str">
        <f>FIXED(VLOOKUP($M14,'Full Sample by BMI Level'!$A:$AH,31,0),3)</f>
        <v>0.367</v>
      </c>
      <c r="F14" s="76" t="str">
        <f>FIXED(VLOOKUP($M14,'Full Sample by BMI Level'!$A:$AH,32,0),3)</f>
        <v>0.482</v>
      </c>
      <c r="G14" s="75" t="str">
        <f>FIXED(VLOOKUP($M14,'Full Sample by BMI Level'!$A:$AH,10,0),3)</f>
        <v>0.526</v>
      </c>
      <c r="H14" s="76" t="str">
        <f>FIXED(VLOOKUP($M14,'Full Sample by BMI Level'!$A:$AH,11,0),3)</f>
        <v>0.499</v>
      </c>
      <c r="I14" s="75" t="str">
        <f>FIXED(VLOOKUP($M14,'Full Sample by BMI Level'!$A:$AH,17,0),3)</f>
        <v>0.560</v>
      </c>
      <c r="J14" s="76" t="str">
        <f>FIXED(VLOOKUP($M14,'Full Sample by BMI Level'!$A:$AH,18,0),3)</f>
        <v>0.496</v>
      </c>
      <c r="K14" s="75" t="str">
        <f>FIXED(VLOOKUP($M14,'Full Sample by BMI Level'!$A:$AH,24,0),3)</f>
        <v>0.416</v>
      </c>
      <c r="L14" s="76" t="str">
        <f>FIXED(VLOOKUP($M14,'Full Sample by BMI Level'!$A:$AH,25,0),3)</f>
        <v>0.493</v>
      </c>
      <c r="M14" s="10" t="s">
        <v>511</v>
      </c>
    </row>
    <row r="15" spans="1:19" x14ac:dyDescent="0.25">
      <c r="A15" s="74" t="s">
        <v>571</v>
      </c>
      <c r="B15" s="81" t="s">
        <v>570</v>
      </c>
      <c r="C15" s="75" t="str">
        <f>FIXED(VLOOKUP($M15,'Full Sample by BMI Level'!$A:$AH,3,0),3)</f>
        <v>0.442</v>
      </c>
      <c r="D15" s="76" t="str">
        <f>FIXED(VLOOKUP($M15,'Full Sample by BMI Level'!$A:$AH,4,0),3)</f>
        <v>0.497</v>
      </c>
      <c r="E15" s="75" t="str">
        <f>FIXED(VLOOKUP($M15,'Full Sample by BMI Level'!$A:$AH,31,0),3)</f>
        <v>0.530</v>
      </c>
      <c r="F15" s="76" t="str">
        <f>FIXED(VLOOKUP($M15,'Full Sample by BMI Level'!$A:$AH,32,0),3)</f>
        <v>0.499</v>
      </c>
      <c r="G15" s="75" t="str">
        <f>FIXED(VLOOKUP($M15,'Full Sample by BMI Level'!$A:$AH,10,0),3)</f>
        <v>0.486</v>
      </c>
      <c r="H15" s="76" t="str">
        <f>FIXED(VLOOKUP($M15,'Full Sample by BMI Level'!$A:$AH,11,0),3)</f>
        <v>0.500</v>
      </c>
      <c r="I15" s="75" t="str">
        <f>FIXED(VLOOKUP($M15,'Full Sample by BMI Level'!$A:$AH,17,0),3)</f>
        <v>0.416</v>
      </c>
      <c r="J15" s="76" t="str">
        <f>FIXED(VLOOKUP($M15,'Full Sample by BMI Level'!$A:$AH,18,0),3)</f>
        <v>0.493</v>
      </c>
      <c r="K15" s="75" t="str">
        <f>FIXED(VLOOKUP($M15,'Full Sample by BMI Level'!$A:$AH,24,0),3)</f>
        <v>0.365</v>
      </c>
      <c r="L15" s="76" t="str">
        <f>FIXED(VLOOKUP($M15,'Full Sample by BMI Level'!$A:$AH,25,0),3)</f>
        <v>0.481</v>
      </c>
      <c r="M15" s="10" t="s">
        <v>509</v>
      </c>
    </row>
    <row r="16" spans="1:19" x14ac:dyDescent="0.25">
      <c r="A16" s="74" t="s">
        <v>90</v>
      </c>
      <c r="B16" s="81" t="s">
        <v>569</v>
      </c>
      <c r="C16" s="75" t="str">
        <f>FIXED(VLOOKUP($M16,'Full Sample by BMI Level'!$A:$AH,3,0),3)</f>
        <v>0.367</v>
      </c>
      <c r="D16" s="76" t="str">
        <f>FIXED(VLOOKUP($M16,'Full Sample by BMI Level'!$A:$AH,4,0),3)</f>
        <v>0.482</v>
      </c>
      <c r="E16" s="75" t="str">
        <f>FIXED(VLOOKUP($M16,'Full Sample by BMI Level'!$A:$AH,31,0),3)</f>
        <v>0.327</v>
      </c>
      <c r="F16" s="76" t="str">
        <f>FIXED(VLOOKUP($M16,'Full Sample by BMI Level'!$A:$AH,32,0),3)</f>
        <v>0.470</v>
      </c>
      <c r="G16" s="75" t="str">
        <f>FIXED(VLOOKUP($M16,'Full Sample by BMI Level'!$A:$AH,10,0),3)</f>
        <v>0.343</v>
      </c>
      <c r="H16" s="76" t="str">
        <f>FIXED(VLOOKUP($M16,'Full Sample by BMI Level'!$A:$AH,11,0),3)</f>
        <v>0.475</v>
      </c>
      <c r="I16" s="75" t="str">
        <f>FIXED(VLOOKUP($M16,'Full Sample by BMI Level'!$A:$AH,17,0),3)</f>
        <v>0.376</v>
      </c>
      <c r="J16" s="76" t="str">
        <f>FIXED(VLOOKUP($M16,'Full Sample by BMI Level'!$A:$AH,18,0),3)</f>
        <v>0.484</v>
      </c>
      <c r="K16" s="75" t="str">
        <f>FIXED(VLOOKUP($M16,'Full Sample by BMI Level'!$A:$AH,24,0),3)</f>
        <v>0.415</v>
      </c>
      <c r="L16" s="76" t="str">
        <f>FIXED(VLOOKUP($M16,'Full Sample by BMI Level'!$A:$AH,25,0),3)</f>
        <v>0.493</v>
      </c>
      <c r="M16" s="10" t="s">
        <v>23</v>
      </c>
    </row>
    <row r="17" spans="1:13" x14ac:dyDescent="0.25">
      <c r="A17" s="74" t="s">
        <v>91</v>
      </c>
      <c r="B17" s="81" t="s">
        <v>568</v>
      </c>
      <c r="C17" s="75" t="str">
        <f>FIXED(VLOOKUP($M17,'Full Sample by BMI Level'!$A:$AH,3,0),3)</f>
        <v>0.190</v>
      </c>
      <c r="D17" s="76" t="str">
        <f>FIXED(VLOOKUP($M17,'Full Sample by BMI Level'!$A:$AH,4,0),3)</f>
        <v>0.393</v>
      </c>
      <c r="E17" s="75" t="str">
        <f>FIXED(VLOOKUP($M17,'Full Sample by BMI Level'!$A:$AH,31,0),3)</f>
        <v>0.143</v>
      </c>
      <c r="F17" s="76" t="str">
        <f>FIXED(VLOOKUP($M17,'Full Sample by BMI Level'!$A:$AH,32,0),3)</f>
        <v>0.350</v>
      </c>
      <c r="G17" s="75" t="str">
        <f>FIXED(VLOOKUP($M17,'Full Sample by BMI Level'!$A:$AH,10,0),3)</f>
        <v>0.171</v>
      </c>
      <c r="H17" s="76" t="str">
        <f>FIXED(VLOOKUP($M17,'Full Sample by BMI Level'!$A:$AH,11,0),3)</f>
        <v>0.376</v>
      </c>
      <c r="I17" s="75" t="str">
        <f>FIXED(VLOOKUP($M17,'Full Sample by BMI Level'!$A:$AH,17,0),3)</f>
        <v>0.208</v>
      </c>
      <c r="J17" s="76" t="str">
        <f>FIXED(VLOOKUP($M17,'Full Sample by BMI Level'!$A:$AH,18,0),3)</f>
        <v>0.406</v>
      </c>
      <c r="K17" s="75" t="str">
        <f>FIXED(VLOOKUP($M17,'Full Sample by BMI Level'!$A:$AH,24,0),3)</f>
        <v>0.220</v>
      </c>
      <c r="L17" s="76" t="str">
        <f>FIXED(VLOOKUP($M17,'Full Sample by BMI Level'!$A:$AH,25,0),3)</f>
        <v>0.414</v>
      </c>
      <c r="M17" s="10" t="s">
        <v>24</v>
      </c>
    </row>
    <row r="18" spans="1:13" x14ac:dyDescent="0.25">
      <c r="A18" s="74" t="s">
        <v>567</v>
      </c>
      <c r="B18" s="81" t="s">
        <v>566</v>
      </c>
      <c r="C18" s="75" t="str">
        <f>FIXED(VLOOKUP($M18,'Full Sample by BMI Level'!$A:$AH,3,0),3)</f>
        <v>0.822</v>
      </c>
      <c r="D18" s="76" t="str">
        <f>FIXED(VLOOKUP($M18,'Full Sample by BMI Level'!$A:$AH,4,0),3)</f>
        <v>0.382</v>
      </c>
      <c r="E18" s="75" t="str">
        <f>FIXED(VLOOKUP($M18,'Full Sample by BMI Level'!$A:$AH,31,0),3)</f>
        <v>0.866</v>
      </c>
      <c r="F18" s="76" t="str">
        <f>FIXED(VLOOKUP($M18,'Full Sample by BMI Level'!$A:$AH,32,0),3)</f>
        <v>0.341</v>
      </c>
      <c r="G18" s="75" t="str">
        <f>FIXED(VLOOKUP($M18,'Full Sample by BMI Level'!$A:$AH,10,0),3)</f>
        <v>0.865</v>
      </c>
      <c r="H18" s="76" t="str">
        <f>FIXED(VLOOKUP($M18,'Full Sample by BMI Level'!$A:$AH,11,0),3)</f>
        <v>0.341</v>
      </c>
      <c r="I18" s="75" t="str">
        <f>FIXED(VLOOKUP($M18,'Full Sample by BMI Level'!$A:$AH,17,0),3)</f>
        <v>0.790</v>
      </c>
      <c r="J18" s="76" t="str">
        <f>FIXED(VLOOKUP($M18,'Full Sample by BMI Level'!$A:$AH,18,0),3)</f>
        <v>0.407</v>
      </c>
      <c r="K18" s="75" t="str">
        <f>FIXED(VLOOKUP($M18,'Full Sample by BMI Level'!$A:$AH,24,0),3)</f>
        <v>0.761</v>
      </c>
      <c r="L18" s="76" t="str">
        <f>FIXED(VLOOKUP($M18,'Full Sample by BMI Level'!$A:$AH,25,0),3)</f>
        <v>0.426</v>
      </c>
      <c r="M18" s="10" t="s">
        <v>507</v>
      </c>
    </row>
    <row r="19" spans="1:13" x14ac:dyDescent="0.25">
      <c r="A19" s="74" t="s">
        <v>92</v>
      </c>
      <c r="B19" s="81" t="s">
        <v>565</v>
      </c>
      <c r="C19" s="75" t="str">
        <f>FIXED(VLOOKUP($M19,'Full Sample by BMI Level'!$A:$AH,3,0),3)</f>
        <v>0.136</v>
      </c>
      <c r="D19" s="76" t="str">
        <f>FIXED(VLOOKUP($M19,'Full Sample by BMI Level'!$A:$AH,4,0),3)</f>
        <v>0.342</v>
      </c>
      <c r="E19" s="75" t="str">
        <f>FIXED(VLOOKUP($M19,'Full Sample by BMI Level'!$A:$AH,31,0),3)</f>
        <v>0.077</v>
      </c>
      <c r="F19" s="76" t="str">
        <f>FIXED(VLOOKUP($M19,'Full Sample by BMI Level'!$A:$AH,32,0),3)</f>
        <v>0.266</v>
      </c>
      <c r="G19" s="75" t="str">
        <f>FIXED(VLOOKUP($M19,'Full Sample by BMI Level'!$A:$AH,10,0),3)</f>
        <v>0.101</v>
      </c>
      <c r="H19" s="76" t="str">
        <f>FIXED(VLOOKUP($M19,'Full Sample by BMI Level'!$A:$AH,11,0),3)</f>
        <v>0.302</v>
      </c>
      <c r="I19" s="75" t="str">
        <f>FIXED(VLOOKUP($M19,'Full Sample by BMI Level'!$A:$AH,17,0),3)</f>
        <v>0.161</v>
      </c>
      <c r="J19" s="76" t="str">
        <f>FIXED(VLOOKUP($M19,'Full Sample by BMI Level'!$A:$AH,18,0),3)</f>
        <v>0.367</v>
      </c>
      <c r="K19" s="75" t="str">
        <f>FIXED(VLOOKUP($M19,'Full Sample by BMI Level'!$A:$AH,24,0),3)</f>
        <v>0.190</v>
      </c>
      <c r="L19" s="76" t="str">
        <f>FIXED(VLOOKUP($M19,'Full Sample by BMI Level'!$A:$AH,25,0),3)</f>
        <v>0.392</v>
      </c>
      <c r="M19" s="10" t="s">
        <v>25</v>
      </c>
    </row>
    <row r="20" spans="1:13" x14ac:dyDescent="0.25">
      <c r="A20" s="74" t="s">
        <v>93</v>
      </c>
      <c r="B20" s="81" t="s">
        <v>564</v>
      </c>
      <c r="C20" s="75" t="str">
        <f>FIXED(VLOOKUP($M20,'Full Sample by BMI Level'!$A:$AH,3,0),3)</f>
        <v>0.042</v>
      </c>
      <c r="D20" s="76" t="str">
        <f>FIXED(VLOOKUP($M20,'Full Sample by BMI Level'!$A:$AH,4,0),3)</f>
        <v>0.200</v>
      </c>
      <c r="E20" s="75" t="str">
        <f>FIXED(VLOOKUP($M20,'Full Sample by BMI Level'!$A:$AH,31,0),3)</f>
        <v>0.057</v>
      </c>
      <c r="F20" s="76" t="str">
        <f>FIXED(VLOOKUP($M20,'Full Sample by BMI Level'!$A:$AH,32,0),3)</f>
        <v>0.232</v>
      </c>
      <c r="G20" s="75" t="str">
        <f>FIXED(VLOOKUP($M20,'Full Sample by BMI Level'!$A:$AH,10,0),3)</f>
        <v>0.033</v>
      </c>
      <c r="H20" s="76" t="str">
        <f>FIXED(VLOOKUP($M20,'Full Sample by BMI Level'!$A:$AH,11,0),3)</f>
        <v>0.179</v>
      </c>
      <c r="I20" s="75" t="str">
        <f>FIXED(VLOOKUP($M20,'Full Sample by BMI Level'!$A:$AH,17,0),3)</f>
        <v>0.049</v>
      </c>
      <c r="J20" s="76" t="str">
        <f>FIXED(VLOOKUP($M20,'Full Sample by BMI Level'!$A:$AH,18,0),3)</f>
        <v>0.216</v>
      </c>
      <c r="K20" s="75" t="str">
        <f>FIXED(VLOOKUP($M20,'Full Sample by BMI Level'!$A:$AH,24,0),3)</f>
        <v>0.049</v>
      </c>
      <c r="L20" s="76" t="str">
        <f>FIXED(VLOOKUP($M20,'Full Sample by BMI Level'!$A:$AH,25,0),3)</f>
        <v>0.216</v>
      </c>
      <c r="M20" s="10" t="s">
        <v>26</v>
      </c>
    </row>
    <row r="21" spans="1:13" x14ac:dyDescent="0.25">
      <c r="A21" s="74" t="s">
        <v>32</v>
      </c>
      <c r="B21" s="81" t="s">
        <v>563</v>
      </c>
      <c r="C21" s="75" t="str">
        <f>FIXED(VLOOKUP($M21,'Full Sample by BMI Level'!$A:$AH,3,0),3)</f>
        <v>0.450</v>
      </c>
      <c r="D21" s="76" t="str">
        <f>FIXED(VLOOKUP($M21,'Full Sample by BMI Level'!$A:$AH,4,0),3)</f>
        <v>0.783</v>
      </c>
      <c r="E21" s="75" t="str">
        <f>FIXED(VLOOKUP($M21,'Full Sample by BMI Level'!$A:$AH,31,0),3)</f>
        <v>0.412</v>
      </c>
      <c r="F21" s="76" t="str">
        <f>FIXED(VLOOKUP($M21,'Full Sample by BMI Level'!$A:$AH,32,0),3)</f>
        <v>0.774</v>
      </c>
      <c r="G21" s="75" t="str">
        <f>FIXED(VLOOKUP($M21,'Full Sample by BMI Level'!$A:$AH,10,0),3)</f>
        <v>0.385</v>
      </c>
      <c r="H21" s="76" t="str">
        <f>FIXED(VLOOKUP($M21,'Full Sample by BMI Level'!$A:$AH,11,0),3)</f>
        <v>0.758</v>
      </c>
      <c r="I21" s="75" t="str">
        <f>FIXED(VLOOKUP($M21,'Full Sample by BMI Level'!$A:$AH,17,0),3)</f>
        <v>0.465</v>
      </c>
      <c r="J21" s="76" t="str">
        <f>FIXED(VLOOKUP($M21,'Full Sample by BMI Level'!$A:$AH,18,0),3)</f>
        <v>0.765</v>
      </c>
      <c r="K21" s="75" t="str">
        <f>FIXED(VLOOKUP($M21,'Full Sample by BMI Level'!$A:$AH,24,0),3)</f>
        <v>0.574</v>
      </c>
      <c r="L21" s="76" t="str">
        <f>FIXED(VLOOKUP($M21,'Full Sample by BMI Level'!$A:$AH,25,0),3)</f>
        <v>0.841</v>
      </c>
      <c r="M21" s="10" t="s">
        <v>32</v>
      </c>
    </row>
    <row r="22" spans="1:13" x14ac:dyDescent="0.25">
      <c r="A22" s="74" t="s">
        <v>33</v>
      </c>
      <c r="B22" s="81" t="s">
        <v>562</v>
      </c>
      <c r="C22" s="75" t="str">
        <f>FIXED(VLOOKUP($M22,'Full Sample by BMI Level'!$A:$AH,3,0),3)</f>
        <v>10.433</v>
      </c>
      <c r="D22" s="76" t="str">
        <f>FIXED(VLOOKUP($M22,'Full Sample by BMI Level'!$A:$AH,4,0),3)</f>
        <v>2.514</v>
      </c>
      <c r="E22" s="75" t="str">
        <f>FIXED(VLOOKUP($M22,'Full Sample by BMI Level'!$A:$AH,31,0),3)</f>
        <v>10.229</v>
      </c>
      <c r="F22" s="76" t="str">
        <f>FIXED(VLOOKUP($M22,'Full Sample by BMI Level'!$A:$AH,32,0),3)</f>
        <v>2.584</v>
      </c>
      <c r="G22" s="75" t="str">
        <f>FIXED(VLOOKUP($M22,'Full Sample by BMI Level'!$A:$AH,10,0),3)</f>
        <v>10.488</v>
      </c>
      <c r="H22" s="76" t="str">
        <f>FIXED(VLOOKUP($M22,'Full Sample by BMI Level'!$A:$AH,11,0),3)</f>
        <v>2.452</v>
      </c>
      <c r="I22" s="75" t="str">
        <f>FIXED(VLOOKUP($M22,'Full Sample by BMI Level'!$A:$AH,17,0),3)</f>
        <v>10.423</v>
      </c>
      <c r="J22" s="76" t="str">
        <f>FIXED(VLOOKUP($M22,'Full Sample by BMI Level'!$A:$AH,18,0),3)</f>
        <v>2.562</v>
      </c>
      <c r="K22" s="75" t="str">
        <f>FIXED(VLOOKUP($M22,'Full Sample by BMI Level'!$A:$AH,24,0),3)</f>
        <v>10.366</v>
      </c>
      <c r="L22" s="76" t="str">
        <f>FIXED(VLOOKUP($M22,'Full Sample by BMI Level'!$A:$AH,25,0),3)</f>
        <v>2.572</v>
      </c>
      <c r="M22" s="10" t="s">
        <v>33</v>
      </c>
    </row>
    <row r="23" spans="1:13" x14ac:dyDescent="0.25">
      <c r="A23" s="74" t="s">
        <v>118</v>
      </c>
      <c r="B23" s="81" t="s">
        <v>561</v>
      </c>
      <c r="C23" s="75" t="str">
        <f>FIXED(VLOOKUP($M23,'Full Sample by BMI Level'!$A:$AH,3,0),3)</f>
        <v>3.634</v>
      </c>
      <c r="D23" s="76" t="str">
        <f>FIXED(VLOOKUP($M23,'Full Sample by BMI Level'!$A:$AH,4,0),3)</f>
        <v>1.807</v>
      </c>
      <c r="E23" s="75" t="str">
        <f>FIXED(VLOOKUP($M23,'Full Sample by BMI Level'!$A:$AH,31,0),3)</f>
        <v>3.659</v>
      </c>
      <c r="F23" s="76" t="str">
        <f>FIXED(VLOOKUP($M23,'Full Sample by BMI Level'!$A:$AH,32,0),3)</f>
        <v>1.842</v>
      </c>
      <c r="G23" s="75" t="str">
        <f>FIXED(VLOOKUP($M23,'Full Sample by BMI Level'!$A:$AH,10,0),3)</f>
        <v>3.617</v>
      </c>
      <c r="H23" s="76" t="str">
        <f>FIXED(VLOOKUP($M23,'Full Sample by BMI Level'!$A:$AH,11,0),3)</f>
        <v>1.801</v>
      </c>
      <c r="I23" s="75" t="str">
        <f>FIXED(VLOOKUP($M23,'Full Sample by BMI Level'!$A:$AH,17,0),3)</f>
        <v>3.594</v>
      </c>
      <c r="J23" s="76" t="str">
        <f>FIXED(VLOOKUP($M23,'Full Sample by BMI Level'!$A:$AH,18,0),3)</f>
        <v>1.810</v>
      </c>
      <c r="K23" s="75" t="str">
        <f>FIXED(VLOOKUP($M23,'Full Sample by BMI Level'!$A:$AH,24,0),3)</f>
        <v>3.710</v>
      </c>
      <c r="L23" s="76" t="str">
        <f>FIXED(VLOOKUP($M23,'Full Sample by BMI Level'!$A:$AH,25,0),3)</f>
        <v>1.806</v>
      </c>
      <c r="M23" s="10" t="s">
        <v>118</v>
      </c>
    </row>
    <row r="24" spans="1:13" x14ac:dyDescent="0.25">
      <c r="A24" s="74" t="s">
        <v>560</v>
      </c>
      <c r="B24" s="81" t="s">
        <v>559</v>
      </c>
      <c r="C24" s="75" t="str">
        <f>FIXED(VLOOKUP($M24,'Full Sample by BMI Level'!$A:$AH,3,0),3)</f>
        <v>0.213</v>
      </c>
      <c r="D24" s="76" t="str">
        <f>FIXED(VLOOKUP($M24,'Full Sample by BMI Level'!$A:$AH,4,0),3)</f>
        <v>0.409</v>
      </c>
      <c r="E24" s="75" t="str">
        <f>FIXED(VLOOKUP($M24,'Full Sample by BMI Level'!$A:$AH,31,0),3)</f>
        <v>0.313</v>
      </c>
      <c r="F24" s="76" t="str">
        <f>FIXED(VLOOKUP($M24,'Full Sample by BMI Level'!$A:$AH,32,0),3)</f>
        <v>0.464</v>
      </c>
      <c r="G24" s="75" t="str">
        <f>FIXED(VLOOKUP($M24,'Full Sample by BMI Level'!$A:$AH,10,0),3)</f>
        <v>0.216</v>
      </c>
      <c r="H24" s="76" t="str">
        <f>FIXED(VLOOKUP($M24,'Full Sample by BMI Level'!$A:$AH,11,0),3)</f>
        <v>0.411</v>
      </c>
      <c r="I24" s="75" t="str">
        <f>FIXED(VLOOKUP($M24,'Full Sample by BMI Level'!$A:$AH,17,0),3)</f>
        <v>0.198</v>
      </c>
      <c r="J24" s="76" t="str">
        <f>FIXED(VLOOKUP($M24,'Full Sample by BMI Level'!$A:$AH,18,0),3)</f>
        <v>0.399</v>
      </c>
      <c r="K24" s="75" t="str">
        <f>FIXED(VLOOKUP($M24,'Full Sample by BMI Level'!$A:$AH,24,0),3)</f>
        <v>0.206</v>
      </c>
      <c r="L24" s="76" t="str">
        <f>FIXED(VLOOKUP($M24,'Full Sample by BMI Level'!$A:$AH,25,0),3)</f>
        <v>0.405</v>
      </c>
      <c r="M24" s="10" t="s">
        <v>505</v>
      </c>
    </row>
    <row r="25" spans="1:13" x14ac:dyDescent="0.25">
      <c r="A25" s="74" t="s">
        <v>95</v>
      </c>
      <c r="B25" s="81" t="s">
        <v>558</v>
      </c>
      <c r="C25" s="75" t="str">
        <f>FIXED(VLOOKUP($M25,'Full Sample by BMI Level'!$A:$AH,3,0),3)</f>
        <v>0.314</v>
      </c>
      <c r="D25" s="76" t="str">
        <f>FIXED(VLOOKUP($M25,'Full Sample by BMI Level'!$A:$AH,4,0),3)</f>
        <v>0.464</v>
      </c>
      <c r="E25" s="75" t="str">
        <f>FIXED(VLOOKUP($M25,'Full Sample by BMI Level'!$A:$AH,31,0),3)</f>
        <v>0.295</v>
      </c>
      <c r="F25" s="76" t="str">
        <f>FIXED(VLOOKUP($M25,'Full Sample by BMI Level'!$A:$AH,32,0),3)</f>
        <v>0.456</v>
      </c>
      <c r="G25" s="75" t="str">
        <f>FIXED(VLOOKUP($M25,'Full Sample by BMI Level'!$A:$AH,10,0),3)</f>
        <v>0.303</v>
      </c>
      <c r="H25" s="76" t="str">
        <f>FIXED(VLOOKUP($M25,'Full Sample by BMI Level'!$A:$AH,11,0),3)</f>
        <v>0.460</v>
      </c>
      <c r="I25" s="75" t="str">
        <f>FIXED(VLOOKUP($M25,'Full Sample by BMI Level'!$A:$AH,17,0),3)</f>
        <v>0.326</v>
      </c>
      <c r="J25" s="76" t="str">
        <f>FIXED(VLOOKUP($M25,'Full Sample by BMI Level'!$A:$AH,18,0),3)</f>
        <v>0.469</v>
      </c>
      <c r="K25" s="75" t="str">
        <f>FIXED(VLOOKUP($M25,'Full Sample by BMI Level'!$A:$AH,24,0),3)</f>
        <v>0.326</v>
      </c>
      <c r="L25" s="76" t="str">
        <f>FIXED(VLOOKUP($M25,'Full Sample by BMI Level'!$A:$AH,25,0),3)</f>
        <v>0.469</v>
      </c>
      <c r="M25" s="10" t="s">
        <v>29</v>
      </c>
    </row>
    <row r="26" spans="1:13" x14ac:dyDescent="0.25">
      <c r="A26" s="74" t="s">
        <v>96</v>
      </c>
      <c r="B26" s="81" t="s">
        <v>557</v>
      </c>
      <c r="C26" s="75" t="str">
        <f>FIXED(VLOOKUP($M26,'Full Sample by BMI Level'!$A:$AH,3,0),3)</f>
        <v>0.360</v>
      </c>
      <c r="D26" s="76" t="str">
        <f>FIXED(VLOOKUP($M26,'Full Sample by BMI Level'!$A:$AH,4,0),3)</f>
        <v>0.480</v>
      </c>
      <c r="E26" s="75" t="str">
        <f>FIXED(VLOOKUP($M26,'Full Sample by BMI Level'!$A:$AH,31,0),3)</f>
        <v>0.320</v>
      </c>
      <c r="F26" s="76" t="str">
        <f>FIXED(VLOOKUP($M26,'Full Sample by BMI Level'!$A:$AH,32,0),3)</f>
        <v>0.467</v>
      </c>
      <c r="G26" s="75" t="str">
        <f>FIXED(VLOOKUP($M26,'Full Sample by BMI Level'!$A:$AH,10,0),3)</f>
        <v>0.362</v>
      </c>
      <c r="H26" s="76" t="str">
        <f>FIXED(VLOOKUP($M26,'Full Sample by BMI Level'!$A:$AH,11,0),3)</f>
        <v>0.481</v>
      </c>
      <c r="I26" s="75" t="str">
        <f>FIXED(VLOOKUP($M26,'Full Sample by BMI Level'!$A:$AH,17,0),3)</f>
        <v>0.358</v>
      </c>
      <c r="J26" s="76" t="str">
        <f>FIXED(VLOOKUP($M26,'Full Sample by BMI Level'!$A:$AH,18,0),3)</f>
        <v>0.479</v>
      </c>
      <c r="K26" s="75" t="str">
        <f>FIXED(VLOOKUP($M26,'Full Sample by BMI Level'!$A:$AH,24,0),3)</f>
        <v>0.368</v>
      </c>
      <c r="L26" s="76" t="str">
        <f>FIXED(VLOOKUP($M26,'Full Sample by BMI Level'!$A:$AH,25,0),3)</f>
        <v>0.482</v>
      </c>
      <c r="M26" s="10" t="s">
        <v>30</v>
      </c>
    </row>
    <row r="27" spans="1:13" x14ac:dyDescent="0.25">
      <c r="A27" s="74" t="s">
        <v>97</v>
      </c>
      <c r="B27" s="81" t="s">
        <v>556</v>
      </c>
      <c r="C27" s="75" t="str">
        <f>FIXED(VLOOKUP($M27,'Full Sample by BMI Level'!$A:$AH,3,0),3)</f>
        <v>0.087</v>
      </c>
      <c r="D27" s="76" t="str">
        <f>FIXED(VLOOKUP($M27,'Full Sample by BMI Level'!$A:$AH,4,0),3)</f>
        <v>0.282</v>
      </c>
      <c r="E27" s="75" t="str">
        <f>FIXED(VLOOKUP($M27,'Full Sample by BMI Level'!$A:$AH,31,0),3)</f>
        <v>0.052</v>
      </c>
      <c r="F27" s="76" t="str">
        <f>FIXED(VLOOKUP($M27,'Full Sample by BMI Level'!$A:$AH,32,0),3)</f>
        <v>0.223</v>
      </c>
      <c r="G27" s="75" t="str">
        <f>FIXED(VLOOKUP($M27,'Full Sample by BMI Level'!$A:$AH,10,0),3)</f>
        <v>0.092</v>
      </c>
      <c r="H27" s="76" t="str">
        <f>FIXED(VLOOKUP($M27,'Full Sample by BMI Level'!$A:$AH,11,0),3)</f>
        <v>0.289</v>
      </c>
      <c r="I27" s="75" t="str">
        <f>FIXED(VLOOKUP($M27,'Full Sample by BMI Level'!$A:$AH,17,0),3)</f>
        <v>0.091</v>
      </c>
      <c r="J27" s="76" t="str">
        <f>FIXED(VLOOKUP($M27,'Full Sample by BMI Level'!$A:$AH,18,0),3)</f>
        <v>0.288</v>
      </c>
      <c r="K27" s="75" t="str">
        <f>FIXED(VLOOKUP($M27,'Full Sample by BMI Level'!$A:$AH,24,0),3)</f>
        <v>0.077</v>
      </c>
      <c r="L27" s="76" t="str">
        <f>FIXED(VLOOKUP($M27,'Full Sample by BMI Level'!$A:$AH,25,0),3)</f>
        <v>0.267</v>
      </c>
      <c r="M27" s="10" t="s">
        <v>27</v>
      </c>
    </row>
    <row r="28" spans="1:13" x14ac:dyDescent="0.25">
      <c r="A28" s="74" t="s">
        <v>98</v>
      </c>
      <c r="B28" s="81" t="s">
        <v>555</v>
      </c>
      <c r="C28" s="75" t="str">
        <f>FIXED(VLOOKUP($M28,'Full Sample by BMI Level'!$A:$AH,3,0),3)</f>
        <v>0.026</v>
      </c>
      <c r="D28" s="76" t="str">
        <f>FIXED(VLOOKUP($M28,'Full Sample by BMI Level'!$A:$AH,4,0),3)</f>
        <v>0.159</v>
      </c>
      <c r="E28" s="75" t="str">
        <f>FIXED(VLOOKUP($M28,'Full Sample by BMI Level'!$A:$AH,31,0),3)</f>
        <v>0.020</v>
      </c>
      <c r="F28" s="76" t="str">
        <f>FIXED(VLOOKUP($M28,'Full Sample by BMI Level'!$A:$AH,32,0),3)</f>
        <v>0.140</v>
      </c>
      <c r="G28" s="75" t="str">
        <f>FIXED(VLOOKUP($M28,'Full Sample by BMI Level'!$A:$AH,10,0),3)</f>
        <v>0.028</v>
      </c>
      <c r="H28" s="76" t="str">
        <f>FIXED(VLOOKUP($M28,'Full Sample by BMI Level'!$A:$AH,11,0),3)</f>
        <v>0.164</v>
      </c>
      <c r="I28" s="75" t="str">
        <f>FIXED(VLOOKUP($M28,'Full Sample by BMI Level'!$A:$AH,17,0),3)</f>
        <v>0.027</v>
      </c>
      <c r="J28" s="76" t="str">
        <f>FIXED(VLOOKUP($M28,'Full Sample by BMI Level'!$A:$AH,18,0),3)</f>
        <v>0.161</v>
      </c>
      <c r="K28" s="75" t="str">
        <f>FIXED(VLOOKUP($M28,'Full Sample by BMI Level'!$A:$AH,24,0),3)</f>
        <v>0.023</v>
      </c>
      <c r="L28" s="76" t="str">
        <f>FIXED(VLOOKUP($M28,'Full Sample by BMI Level'!$A:$AH,25,0),3)</f>
        <v>0.151</v>
      </c>
      <c r="M28" s="10" t="s">
        <v>28</v>
      </c>
    </row>
    <row r="29" spans="1:13" x14ac:dyDescent="0.25">
      <c r="A29" s="74" t="s">
        <v>34</v>
      </c>
      <c r="B29" s="81" t="s">
        <v>554</v>
      </c>
      <c r="C29" s="75" t="str">
        <f>FIXED(VLOOKUP($M29,'Full Sample by BMI Level'!$A:$AH,3,0),3)</f>
        <v>38.439</v>
      </c>
      <c r="D29" s="76" t="str">
        <f>FIXED(VLOOKUP($M29,'Full Sample by BMI Level'!$A:$AH,4,0),3)</f>
        <v>28.525</v>
      </c>
      <c r="E29" s="75" t="str">
        <f>FIXED(VLOOKUP($M29,'Full Sample by BMI Level'!$A:$AH,31,0),3)</f>
        <v>34.905</v>
      </c>
      <c r="F29" s="76" t="str">
        <f>FIXED(VLOOKUP($M29,'Full Sample by BMI Level'!$A:$AH,32,0),3)</f>
        <v>27.760</v>
      </c>
      <c r="G29" s="75" t="str">
        <f>FIXED(VLOOKUP($M29,'Full Sample by BMI Level'!$A:$AH,10,0),3)</f>
        <v>40.536</v>
      </c>
      <c r="H29" s="76" t="str">
        <f>FIXED(VLOOKUP($M29,'Full Sample by BMI Level'!$A:$AH,11,0),3)</f>
        <v>29.328</v>
      </c>
      <c r="I29" s="75" t="str">
        <f>FIXED(VLOOKUP($M29,'Full Sample by BMI Level'!$A:$AH,17,0),3)</f>
        <v>37.339</v>
      </c>
      <c r="J29" s="76" t="str">
        <f>FIXED(VLOOKUP($M29,'Full Sample by BMI Level'!$A:$AH,18,0),3)</f>
        <v>28.299</v>
      </c>
      <c r="K29" s="75" t="str">
        <f>FIXED(VLOOKUP($M29,'Full Sample by BMI Level'!$A:$AH,24,0),3)</f>
        <v>35.888</v>
      </c>
      <c r="L29" s="76" t="str">
        <f>FIXED(VLOOKUP($M29,'Full Sample by BMI Level'!$A:$AH,25,0),3)</f>
        <v>26.825</v>
      </c>
      <c r="M29" s="10" t="s">
        <v>34</v>
      </c>
    </row>
    <row r="30" spans="1:13" x14ac:dyDescent="0.25">
      <c r="A30" s="74" t="s">
        <v>35</v>
      </c>
      <c r="B30" s="81" t="s">
        <v>553</v>
      </c>
      <c r="C30" s="75" t="str">
        <f>FIXED(VLOOKUP($M30,'Full Sample by BMI Level'!$A:$AH,3,0),3)</f>
        <v>25.392</v>
      </c>
      <c r="D30" s="76" t="str">
        <f>FIXED(VLOOKUP($M30,'Full Sample by BMI Level'!$A:$AH,4,0),3)</f>
        <v>61.605</v>
      </c>
      <c r="E30" s="75" t="str">
        <f>FIXED(VLOOKUP($M30,'Full Sample by BMI Level'!$A:$AH,31,0),3)</f>
        <v>14.799</v>
      </c>
      <c r="F30" s="76" t="str">
        <f>FIXED(VLOOKUP($M30,'Full Sample by BMI Level'!$A:$AH,32,0),3)</f>
        <v>36.029</v>
      </c>
      <c r="G30" s="75" t="str">
        <f>FIXED(VLOOKUP($M30,'Full Sample by BMI Level'!$A:$AH,10,0),3)</f>
        <v>22.150</v>
      </c>
      <c r="H30" s="76" t="str">
        <f>FIXED(VLOOKUP($M30,'Full Sample by BMI Level'!$A:$AH,11,0),3)</f>
        <v>56.053</v>
      </c>
      <c r="I30" s="75" t="str">
        <f>FIXED(VLOOKUP($M30,'Full Sample by BMI Level'!$A:$AH,17,0),3)</f>
        <v>28.760</v>
      </c>
      <c r="J30" s="76" t="str">
        <f>FIXED(VLOOKUP($M30,'Full Sample by BMI Level'!$A:$AH,18,0),3)</f>
        <v>68.300</v>
      </c>
      <c r="K30" s="75" t="str">
        <f>FIXED(VLOOKUP($M30,'Full Sample by BMI Level'!$A:$AH,24,0),3)</f>
        <v>30.206</v>
      </c>
      <c r="L30" s="76" t="str">
        <f>FIXED(VLOOKUP($M30,'Full Sample by BMI Level'!$A:$AH,25,0),3)</f>
        <v>67.352</v>
      </c>
      <c r="M30" s="10" t="s">
        <v>35</v>
      </c>
    </row>
    <row r="31" spans="1:13" ht="30" x14ac:dyDescent="0.25">
      <c r="A31" s="74" t="s">
        <v>36</v>
      </c>
      <c r="B31" s="81" t="s">
        <v>552</v>
      </c>
      <c r="C31" s="75" t="str">
        <f>FIXED(VLOOKUP($M31,'Full Sample by BMI Level'!$A:$AH,3,0),3)</f>
        <v>210.166</v>
      </c>
      <c r="D31" s="76" t="str">
        <f>FIXED(VLOOKUP($M31,'Full Sample by BMI Level'!$A:$AH,4,0),3)</f>
        <v>179.121</v>
      </c>
      <c r="E31" s="75" t="str">
        <f>FIXED(VLOOKUP($M31,'Full Sample by BMI Level'!$A:$AH,31,0),3)</f>
        <v>136.942</v>
      </c>
      <c r="F31" s="76" t="str">
        <f>FIXED(VLOOKUP($M31,'Full Sample by BMI Level'!$A:$AH,32,0),3)</f>
        <v>140.092</v>
      </c>
      <c r="G31" s="75" t="str">
        <f>FIXED(VLOOKUP($M31,'Full Sample by BMI Level'!$A:$AH,10,0),3)</f>
        <v>181.761</v>
      </c>
      <c r="H31" s="76" t="str">
        <f>FIXED(VLOOKUP($M31,'Full Sample by BMI Level'!$A:$AH,11,0),3)</f>
        <v>161.538</v>
      </c>
      <c r="I31" s="75" t="str">
        <f>FIXED(VLOOKUP($M31,'Full Sample by BMI Level'!$A:$AH,17,0),3)</f>
        <v>232.276</v>
      </c>
      <c r="J31" s="76" t="str">
        <f>FIXED(VLOOKUP($M31,'Full Sample by BMI Level'!$A:$AH,18,0),3)</f>
        <v>186.571</v>
      </c>
      <c r="K31" s="75" t="str">
        <f>FIXED(VLOOKUP($M31,'Full Sample by BMI Level'!$A:$AH,24,0),3)</f>
        <v>257.326</v>
      </c>
      <c r="L31" s="76" t="str">
        <f>FIXED(VLOOKUP($M31,'Full Sample by BMI Level'!$A:$AH,25,0),3)</f>
        <v>195.810</v>
      </c>
      <c r="M31" s="10" t="s">
        <v>36</v>
      </c>
    </row>
    <row r="32" spans="1:13" x14ac:dyDescent="0.25">
      <c r="A32" s="74" t="s">
        <v>551</v>
      </c>
      <c r="B32" s="81" t="s">
        <v>550</v>
      </c>
      <c r="C32" s="75" t="str">
        <f>FIXED(VLOOKUP($M32,'Full Sample by BMI Level'!$A:$AH,3,0),3)</f>
        <v>0.586</v>
      </c>
      <c r="D32" s="76" t="str">
        <f>FIXED(VLOOKUP($M32,'Full Sample by BMI Level'!$A:$AH,4,0),3)</f>
        <v>0.493</v>
      </c>
      <c r="E32" s="75" t="str">
        <f>FIXED(VLOOKUP($M32,'Full Sample by BMI Level'!$A:$AH,31,0),3)</f>
        <v>0.590</v>
      </c>
      <c r="F32" s="76" t="str">
        <f>FIXED(VLOOKUP($M32,'Full Sample by BMI Level'!$A:$AH,32,0),3)</f>
        <v>0.492</v>
      </c>
      <c r="G32" s="75" t="str">
        <f>FIXED(VLOOKUP($M32,'Full Sample by BMI Level'!$A:$AH,10,0),3)</f>
        <v>0.658</v>
      </c>
      <c r="H32" s="76" t="str">
        <f>FIXED(VLOOKUP($M32,'Full Sample by BMI Level'!$A:$AH,11,0),3)</f>
        <v>0.474</v>
      </c>
      <c r="I32" s="75" t="str">
        <f>FIXED(VLOOKUP($M32,'Full Sample by BMI Level'!$A:$AH,17,0),3)</f>
        <v>0.598</v>
      </c>
      <c r="J32" s="76" t="str">
        <f>FIXED(VLOOKUP($M32,'Full Sample by BMI Level'!$A:$AH,18,0),3)</f>
        <v>0.490</v>
      </c>
      <c r="K32" s="75" t="str">
        <f>FIXED(VLOOKUP($M32,'Full Sample by BMI Level'!$A:$AH,24,0),3)</f>
        <v>0.421</v>
      </c>
      <c r="L32" s="76" t="str">
        <f>FIXED(VLOOKUP($M32,'Full Sample by BMI Level'!$A:$AH,25,0),3)</f>
        <v>0.494</v>
      </c>
      <c r="M32" s="10" t="s">
        <v>506</v>
      </c>
    </row>
    <row r="33" spans="1:13" x14ac:dyDescent="0.25">
      <c r="A33" s="74" t="s">
        <v>549</v>
      </c>
      <c r="B33" s="81" t="s">
        <v>548</v>
      </c>
      <c r="C33" s="75" t="str">
        <f>FIXED(VLOOKUP($M33,'Full Sample by BMI Level'!$A:$AH,3,0),3)</f>
        <v>0.300</v>
      </c>
      <c r="D33" s="76" t="str">
        <f>FIXED(VLOOKUP($M33,'Full Sample by BMI Level'!$A:$AH,4,0),3)</f>
        <v>0.458</v>
      </c>
      <c r="E33" s="75" t="str">
        <f>FIXED(VLOOKUP($M33,'Full Sample by BMI Level'!$A:$AH,31,0),3)</f>
        <v>0.284</v>
      </c>
      <c r="F33" s="76" t="str">
        <f>FIXED(VLOOKUP($M33,'Full Sample by BMI Level'!$A:$AH,32,0),3)</f>
        <v>0.451</v>
      </c>
      <c r="G33" s="75" t="str">
        <f>FIXED(VLOOKUP($M33,'Full Sample by BMI Level'!$A:$AH,10,0),3)</f>
        <v>0.262</v>
      </c>
      <c r="H33" s="76" t="str">
        <f>FIXED(VLOOKUP($M33,'Full Sample by BMI Level'!$A:$AH,11,0),3)</f>
        <v>0.440</v>
      </c>
      <c r="I33" s="75" t="str">
        <f>FIXED(VLOOKUP($M33,'Full Sample by BMI Level'!$A:$AH,17,0),3)</f>
        <v>0.299</v>
      </c>
      <c r="J33" s="76" t="str">
        <f>FIXED(VLOOKUP($M33,'Full Sample by BMI Level'!$A:$AH,18,0),3)</f>
        <v>0.458</v>
      </c>
      <c r="K33" s="75" t="str">
        <f>FIXED(VLOOKUP($M33,'Full Sample by BMI Level'!$A:$AH,24,0),3)</f>
        <v>0.385</v>
      </c>
      <c r="L33" s="76" t="str">
        <f>FIXED(VLOOKUP($M33,'Full Sample by BMI Level'!$A:$AH,25,0),3)</f>
        <v>0.487</v>
      </c>
      <c r="M33" s="10" t="s">
        <v>37</v>
      </c>
    </row>
    <row r="34" spans="1:13" x14ac:dyDescent="0.25">
      <c r="A34" s="74" t="s">
        <v>547</v>
      </c>
      <c r="B34" s="81" t="s">
        <v>546</v>
      </c>
      <c r="C34" s="75" t="str">
        <f>FIXED(VLOOKUP($M34,'Full Sample by BMI Level'!$A:$AH,3,0),3)</f>
        <v>0.114</v>
      </c>
      <c r="D34" s="76" t="str">
        <f>FIXED(VLOOKUP($M34,'Full Sample by BMI Level'!$A:$AH,4,0),3)</f>
        <v>0.317</v>
      </c>
      <c r="E34" s="75" t="str">
        <f>FIXED(VLOOKUP($M34,'Full Sample by BMI Level'!$A:$AH,31,0),3)</f>
        <v>0.126</v>
      </c>
      <c r="F34" s="76" t="str">
        <f>FIXED(VLOOKUP($M34,'Full Sample by BMI Level'!$A:$AH,32,0),3)</f>
        <v>0.332</v>
      </c>
      <c r="G34" s="75" t="str">
        <f>FIXED(VLOOKUP($M34,'Full Sample by BMI Level'!$A:$AH,10,0),3)</f>
        <v>0.080</v>
      </c>
      <c r="H34" s="76" t="str">
        <f>FIXED(VLOOKUP($M34,'Full Sample by BMI Level'!$A:$AH,11,0),3)</f>
        <v>0.271</v>
      </c>
      <c r="I34" s="75" t="str">
        <f>FIXED(VLOOKUP($M34,'Full Sample by BMI Level'!$A:$AH,17,0),3)</f>
        <v>0.103</v>
      </c>
      <c r="J34" s="76" t="str">
        <f>FIXED(VLOOKUP($M34,'Full Sample by BMI Level'!$A:$AH,18,0),3)</f>
        <v>0.304</v>
      </c>
      <c r="K34" s="75" t="str">
        <f>FIXED(VLOOKUP($M34,'Full Sample by BMI Level'!$A:$AH,24,0),3)</f>
        <v>0.194</v>
      </c>
      <c r="L34" s="76" t="str">
        <f>FIXED(VLOOKUP($M34,'Full Sample by BMI Level'!$A:$AH,25,0),3)</f>
        <v>0.396</v>
      </c>
      <c r="M34" s="10" t="s">
        <v>38</v>
      </c>
    </row>
    <row r="35" spans="1:13" x14ac:dyDescent="0.25">
      <c r="A35" s="74" t="s">
        <v>545</v>
      </c>
      <c r="B35" s="81" t="s">
        <v>544</v>
      </c>
      <c r="C35" s="75" t="str">
        <f>FIXED(VLOOKUP($M35,'Full Sample by BMI Level'!$A:$AH,3,0),3)</f>
        <v>0.211</v>
      </c>
      <c r="D35" s="76" t="str">
        <f>FIXED(VLOOKUP($M35,'Full Sample by BMI Level'!$A:$AH,4,0),3)</f>
        <v>0.408</v>
      </c>
      <c r="E35" s="75" t="str">
        <f>FIXED(VLOOKUP($M35,'Full Sample by BMI Level'!$A:$AH,31,0),3)</f>
        <v>0.217</v>
      </c>
      <c r="F35" s="76" t="str">
        <f>FIXED(VLOOKUP($M35,'Full Sample by BMI Level'!$A:$AH,32,0),3)</f>
        <v>0.412</v>
      </c>
      <c r="G35" s="75" t="str">
        <f>FIXED(VLOOKUP($M35,'Full Sample by BMI Level'!$A:$AH,10,0),3)</f>
        <v>0.219</v>
      </c>
      <c r="H35" s="76" t="str">
        <f>FIXED(VLOOKUP($M35,'Full Sample by BMI Level'!$A:$AH,11,0),3)</f>
        <v>0.414</v>
      </c>
      <c r="I35" s="75" t="str">
        <f>FIXED(VLOOKUP($M35,'Full Sample by BMI Level'!$A:$AH,17,0),3)</f>
        <v>0.210</v>
      </c>
      <c r="J35" s="76" t="str">
        <f>FIXED(VLOOKUP($M35,'Full Sample by BMI Level'!$A:$AH,18,0),3)</f>
        <v>0.407</v>
      </c>
      <c r="K35" s="75" t="str">
        <f>FIXED(VLOOKUP($M35,'Full Sample by BMI Level'!$A:$AH,24,0),3)</f>
        <v>0.193</v>
      </c>
      <c r="L35" s="76" t="str">
        <f>FIXED(VLOOKUP($M35,'Full Sample by BMI Level'!$A:$AH,25,0),3)</f>
        <v>0.395</v>
      </c>
      <c r="M35" s="10" t="s">
        <v>508</v>
      </c>
    </row>
    <row r="36" spans="1:13" x14ac:dyDescent="0.25">
      <c r="A36" s="74" t="s">
        <v>543</v>
      </c>
      <c r="B36" s="81" t="s">
        <v>542</v>
      </c>
      <c r="C36" s="75" t="str">
        <f>FIXED(VLOOKUP($M36,'Full Sample by BMI Level'!$A:$AH,3,0),3)</f>
        <v>0.142</v>
      </c>
      <c r="D36" s="76" t="str">
        <f>FIXED(VLOOKUP($M36,'Full Sample by BMI Level'!$A:$AH,4,0),3)</f>
        <v>0.349</v>
      </c>
      <c r="E36" s="75" t="str">
        <f>FIXED(VLOOKUP($M36,'Full Sample by BMI Level'!$A:$AH,31,0),3)</f>
        <v>0.129</v>
      </c>
      <c r="F36" s="76" t="str">
        <f>FIXED(VLOOKUP($M36,'Full Sample by BMI Level'!$A:$AH,32,0),3)</f>
        <v>0.335</v>
      </c>
      <c r="G36" s="75" t="str">
        <f>FIXED(VLOOKUP($M36,'Full Sample by BMI Level'!$A:$AH,10,0),3)</f>
        <v>0.152</v>
      </c>
      <c r="H36" s="76" t="str">
        <f>FIXED(VLOOKUP($M36,'Full Sample by BMI Level'!$A:$AH,11,0),3)</f>
        <v>0.359</v>
      </c>
      <c r="I36" s="75" t="str">
        <f>FIXED(VLOOKUP($M36,'Full Sample by BMI Level'!$A:$AH,17,0),3)</f>
        <v>0.134</v>
      </c>
      <c r="J36" s="76" t="str">
        <f>FIXED(VLOOKUP($M36,'Full Sample by BMI Level'!$A:$AH,18,0),3)</f>
        <v>0.340</v>
      </c>
      <c r="K36" s="75" t="str">
        <f>FIXED(VLOOKUP($M36,'Full Sample by BMI Level'!$A:$AH,24,0),3)</f>
        <v>0.133</v>
      </c>
      <c r="L36" s="76" t="str">
        <f>FIXED(VLOOKUP($M36,'Full Sample by BMI Level'!$A:$AH,25,0),3)</f>
        <v>0.339</v>
      </c>
      <c r="M36" s="10" t="s">
        <v>40</v>
      </c>
    </row>
    <row r="37" spans="1:13" x14ac:dyDescent="0.25">
      <c r="A37" s="74" t="s">
        <v>541</v>
      </c>
      <c r="B37" s="81" t="s">
        <v>540</v>
      </c>
      <c r="C37" s="75" t="str">
        <f>FIXED(VLOOKUP($M37,'Full Sample by BMI Level'!$A:$AH,3,0),3)</f>
        <v>0.437</v>
      </c>
      <c r="D37" s="76" t="str">
        <f>FIXED(VLOOKUP($M37,'Full Sample by BMI Level'!$A:$AH,4,0),3)</f>
        <v>0.496</v>
      </c>
      <c r="E37" s="75" t="str">
        <f>FIXED(VLOOKUP($M37,'Full Sample by BMI Level'!$A:$AH,31,0),3)</f>
        <v>0.450</v>
      </c>
      <c r="F37" s="76" t="str">
        <f>FIXED(VLOOKUP($M37,'Full Sample by BMI Level'!$A:$AH,32,0),3)</f>
        <v>0.498</v>
      </c>
      <c r="G37" s="75" t="str">
        <f>FIXED(VLOOKUP($M37,'Full Sample by BMI Level'!$A:$AH,10,0),3)</f>
        <v>0.419</v>
      </c>
      <c r="H37" s="76" t="str">
        <f>FIXED(VLOOKUP($M37,'Full Sample by BMI Level'!$A:$AH,11,0),3)</f>
        <v>0.494</v>
      </c>
      <c r="I37" s="75" t="str">
        <f>FIXED(VLOOKUP($M37,'Full Sample by BMI Level'!$A:$AH,17,0),3)</f>
        <v>0.430</v>
      </c>
      <c r="J37" s="76" t="str">
        <f>FIXED(VLOOKUP($M37,'Full Sample by BMI Level'!$A:$AH,18,0),3)</f>
        <v>0.495</v>
      </c>
      <c r="K37" s="75" t="str">
        <f>FIXED(VLOOKUP($M37,'Full Sample by BMI Level'!$A:$AH,24,0),3)</f>
        <v>0.481</v>
      </c>
      <c r="L37" s="76" t="str">
        <f>FIXED(VLOOKUP($M37,'Full Sample by BMI Level'!$A:$AH,25,0),3)</f>
        <v>0.500</v>
      </c>
      <c r="M37" s="10" t="s">
        <v>41</v>
      </c>
    </row>
    <row r="38" spans="1:13" x14ac:dyDescent="0.25">
      <c r="A38" s="74" t="s">
        <v>103</v>
      </c>
      <c r="B38" s="81" t="s">
        <v>539</v>
      </c>
      <c r="C38" s="75" t="str">
        <f>FIXED(VLOOKUP($M38,'Full Sample by BMI Level'!$A:$AH,3,0),3)</f>
        <v>0.210</v>
      </c>
      <c r="D38" s="76" t="str">
        <f>FIXED(VLOOKUP($M38,'Full Sample by BMI Level'!$A:$AH,4,0),3)</f>
        <v>0.407</v>
      </c>
      <c r="E38" s="75" t="str">
        <f>FIXED(VLOOKUP($M38,'Full Sample by BMI Level'!$A:$AH,31,0),3)</f>
        <v>0.204</v>
      </c>
      <c r="F38" s="76" t="str">
        <f>FIXED(VLOOKUP($M38,'Full Sample by BMI Level'!$A:$AH,32,0),3)</f>
        <v>0.403</v>
      </c>
      <c r="G38" s="75" t="str">
        <f>FIXED(VLOOKUP($M38,'Full Sample by BMI Level'!$A:$AH,10,0),3)</f>
        <v>0.209</v>
      </c>
      <c r="H38" s="76" t="str">
        <f>FIXED(VLOOKUP($M38,'Full Sample by BMI Level'!$A:$AH,11,0),3)</f>
        <v>0.407</v>
      </c>
      <c r="I38" s="75" t="str">
        <f>FIXED(VLOOKUP($M38,'Full Sample by BMI Level'!$A:$AH,17,0),3)</f>
        <v>0.226</v>
      </c>
      <c r="J38" s="76" t="str">
        <f>FIXED(VLOOKUP($M38,'Full Sample by BMI Level'!$A:$AH,18,0),3)</f>
        <v>0.419</v>
      </c>
      <c r="K38" s="75" t="str">
        <f>FIXED(VLOOKUP($M38,'Full Sample by BMI Level'!$A:$AH,24,0),3)</f>
        <v>0.193</v>
      </c>
      <c r="L38" s="76" t="str">
        <f>FIXED(VLOOKUP($M38,'Full Sample by BMI Level'!$A:$AH,25,0),3)</f>
        <v>0.394</v>
      </c>
      <c r="M38" s="10" t="s">
        <v>39</v>
      </c>
    </row>
    <row r="39" spans="1:13" x14ac:dyDescent="0.25">
      <c r="A39" s="74" t="s">
        <v>538</v>
      </c>
      <c r="B39" s="81" t="s">
        <v>537</v>
      </c>
      <c r="C39" s="75" t="str">
        <f>FIXED(VLOOKUP($M39,'Full Sample by BMI Level'!$A:$AH,3,0),3)</f>
        <v>6.001</v>
      </c>
      <c r="D39" s="76" t="str">
        <f>FIXED(VLOOKUP($M39,'Full Sample by BMI Level'!$A:$AH,4,0),3)</f>
        <v>1.833</v>
      </c>
      <c r="E39" s="75" t="str">
        <f>FIXED(VLOOKUP($M39,'Full Sample by BMI Level'!$A:$AH,31,0),3)</f>
        <v>5.606</v>
      </c>
      <c r="F39" s="76" t="str">
        <f>FIXED(VLOOKUP($M39,'Full Sample by BMI Level'!$A:$AH,32,0),3)</f>
        <v>1.644</v>
      </c>
      <c r="G39" s="75" t="str">
        <f>FIXED(VLOOKUP($M39,'Full Sample by BMI Level'!$A:$AH,10,0),3)</f>
        <v>5.790</v>
      </c>
      <c r="H39" s="76" t="str">
        <f>FIXED(VLOOKUP($M39,'Full Sample by BMI Level'!$A:$AH,11,0),3)</f>
        <v>1.696</v>
      </c>
      <c r="I39" s="75" t="str">
        <f>FIXED(VLOOKUP($M39,'Full Sample by BMI Level'!$A:$AH,17,0),3)</f>
        <v>6.133</v>
      </c>
      <c r="J39" s="76" t="str">
        <f>FIXED(VLOOKUP($M39,'Full Sample by BMI Level'!$A:$AH,18,0),3)</f>
        <v>1.873</v>
      </c>
      <c r="K39" s="75" t="str">
        <f>FIXED(VLOOKUP($M39,'Full Sample by BMI Level'!$A:$AH,24,0),3)</f>
        <v>6.360</v>
      </c>
      <c r="L39" s="76" t="str">
        <f>FIXED(VLOOKUP($M39,'Full Sample by BMI Level'!$A:$AH,25,0),3)</f>
        <v>2.016</v>
      </c>
      <c r="M39" s="10" t="s">
        <v>43</v>
      </c>
    </row>
    <row r="40" spans="1:13" ht="30" x14ac:dyDescent="0.25">
      <c r="A40" s="74" t="s">
        <v>44</v>
      </c>
      <c r="B40" s="81" t="s">
        <v>536</v>
      </c>
      <c r="C40" s="75" t="str">
        <f>FIXED(VLOOKUP($M40,'Full Sample by BMI Level'!$A:$AH,3,0),3)</f>
        <v>0.071</v>
      </c>
      <c r="D40" s="76" t="str">
        <f>FIXED(VLOOKUP($M40,'Full Sample by BMI Level'!$A:$AH,4,0),3)</f>
        <v>0.508</v>
      </c>
      <c r="E40" s="75" t="str">
        <f>FIXED(VLOOKUP($M40,'Full Sample by BMI Level'!$A:$AH,31,0),3)</f>
        <v>0.081</v>
      </c>
      <c r="F40" s="76" t="str">
        <f>FIXED(VLOOKUP($M40,'Full Sample by BMI Level'!$A:$AH,32,0),3)</f>
        <v>0.524</v>
      </c>
      <c r="G40" s="75" t="str">
        <f>FIXED(VLOOKUP($M40,'Full Sample by BMI Level'!$A:$AH,10,0),3)</f>
        <v>0.080</v>
      </c>
      <c r="H40" s="76" t="str">
        <f>FIXED(VLOOKUP($M40,'Full Sample by BMI Level'!$A:$AH,11,0),3)</f>
        <v>0.533</v>
      </c>
      <c r="I40" s="75" t="str">
        <f>FIXED(VLOOKUP($M40,'Full Sample by BMI Level'!$A:$AH,17,0),3)</f>
        <v>0.062</v>
      </c>
      <c r="J40" s="76" t="str">
        <f>FIXED(VLOOKUP($M40,'Full Sample by BMI Level'!$A:$AH,18,0),3)</f>
        <v>0.473</v>
      </c>
      <c r="K40" s="75" t="str">
        <f>FIXED(VLOOKUP($M40,'Full Sample by BMI Level'!$A:$AH,24,0),3)</f>
        <v>0.059</v>
      </c>
      <c r="L40" s="76" t="str">
        <f>FIXED(VLOOKUP($M40,'Full Sample by BMI Level'!$A:$AH,25,0),3)</f>
        <v>0.490</v>
      </c>
      <c r="M40" s="10" t="s">
        <v>44</v>
      </c>
    </row>
    <row r="41" spans="1:13" x14ac:dyDescent="0.25">
      <c r="A41" s="74" t="s">
        <v>535</v>
      </c>
      <c r="B41" s="81" t="s">
        <v>534</v>
      </c>
      <c r="C41" s="75" t="str">
        <f>FIXED(VLOOKUP($M41,'Full Sample by BMI Level'!$A:$AH,3,0),3)</f>
        <v>0.620</v>
      </c>
      <c r="D41" s="76" t="str">
        <f>FIXED(VLOOKUP($M41,'Full Sample by BMI Level'!$A:$AH,4,0),3)</f>
        <v>0.485</v>
      </c>
      <c r="E41" s="75" t="str">
        <f>FIXED(VLOOKUP($M41,'Full Sample by BMI Level'!$A:$AH,31,0),3)</f>
        <v>0.676</v>
      </c>
      <c r="F41" s="76" t="str">
        <f>FIXED(VLOOKUP($M41,'Full Sample by BMI Level'!$A:$AH,32,0),3)</f>
        <v>0.468</v>
      </c>
      <c r="G41" s="75" t="str">
        <f>FIXED(VLOOKUP($M41,'Full Sample by BMI Level'!$A:$AH,10,0),3)</f>
        <v>0.643</v>
      </c>
      <c r="H41" s="76" t="str">
        <f>FIXED(VLOOKUP($M41,'Full Sample by BMI Level'!$A:$AH,11,0),3)</f>
        <v>0.479</v>
      </c>
      <c r="I41" s="75" t="str">
        <f>FIXED(VLOOKUP($M41,'Full Sample by BMI Level'!$A:$AH,17,0),3)</f>
        <v>0.604</v>
      </c>
      <c r="J41" s="76" t="str">
        <f>FIXED(VLOOKUP($M41,'Full Sample by BMI Level'!$A:$AH,18,0),3)</f>
        <v>0.489</v>
      </c>
      <c r="K41" s="75" t="str">
        <f>FIXED(VLOOKUP($M41,'Full Sample by BMI Level'!$A:$AH,24,0),3)</f>
        <v>0.582</v>
      </c>
      <c r="L41" s="76" t="str">
        <f>FIXED(VLOOKUP($M41,'Full Sample by BMI Level'!$A:$AH,25,0),3)</f>
        <v>0.493</v>
      </c>
      <c r="M41" s="10" t="s">
        <v>504</v>
      </c>
    </row>
    <row r="42" spans="1:13" x14ac:dyDescent="0.25">
      <c r="A42" s="74" t="s">
        <v>533</v>
      </c>
      <c r="B42" s="81" t="s">
        <v>532</v>
      </c>
      <c r="C42" s="75" t="str">
        <f>FIXED(VLOOKUP($M42,'Full Sample by BMI Level'!$A:$AH,3,0),3)</f>
        <v>0.011</v>
      </c>
      <c r="D42" s="76" t="str">
        <f>FIXED(VLOOKUP($M42,'Full Sample by BMI Level'!$A:$AH,4,0),3)</f>
        <v>0.106</v>
      </c>
      <c r="E42" s="75" t="str">
        <f>FIXED(VLOOKUP($M42,'Full Sample by BMI Level'!$A:$AH,31,0),3)</f>
        <v>0.005</v>
      </c>
      <c r="F42" s="76" t="str">
        <f>FIXED(VLOOKUP($M42,'Full Sample by BMI Level'!$A:$AH,32,0),3)</f>
        <v>0.068</v>
      </c>
      <c r="G42" s="75" t="str">
        <f>FIXED(VLOOKUP($M42,'Full Sample by BMI Level'!$A:$AH,10,0),3)</f>
        <v>0.012</v>
      </c>
      <c r="H42" s="76" t="str">
        <f>FIXED(VLOOKUP($M42,'Full Sample by BMI Level'!$A:$AH,11,0),3)</f>
        <v>0.107</v>
      </c>
      <c r="I42" s="75" t="str">
        <f>FIXED(VLOOKUP($M42,'Full Sample by BMI Level'!$A:$AH,17,0),3)</f>
        <v>0.012</v>
      </c>
      <c r="J42" s="76" t="str">
        <f>FIXED(VLOOKUP($M42,'Full Sample by BMI Level'!$A:$AH,18,0),3)</f>
        <v>0.110</v>
      </c>
      <c r="K42" s="75" t="str">
        <f>FIXED(VLOOKUP($M42,'Full Sample by BMI Level'!$A:$AH,24,0),3)</f>
        <v>0.011</v>
      </c>
      <c r="L42" s="76" t="str">
        <f>FIXED(VLOOKUP($M42,'Full Sample by BMI Level'!$A:$AH,25,0),3)</f>
        <v>0.105</v>
      </c>
      <c r="M42" s="10" t="s">
        <v>129</v>
      </c>
    </row>
    <row r="43" spans="1:13" x14ac:dyDescent="0.25">
      <c r="A43" s="74" t="s">
        <v>531</v>
      </c>
      <c r="B43" s="81" t="s">
        <v>530</v>
      </c>
      <c r="C43" s="75" t="str">
        <f>FIXED(VLOOKUP($M43,'Full Sample by BMI Level'!$A:$AH,3,0),3)</f>
        <v>0.007</v>
      </c>
      <c r="D43" s="76" t="str">
        <f>FIXED(VLOOKUP($M43,'Full Sample by BMI Level'!$A:$AH,4,0),3)</f>
        <v>0.086</v>
      </c>
      <c r="E43" s="75" t="str">
        <f>FIXED(VLOOKUP($M43,'Full Sample by BMI Level'!$A:$AH,31,0),3)</f>
        <v>0.006</v>
      </c>
      <c r="F43" s="76" t="str">
        <f>FIXED(VLOOKUP($M43,'Full Sample by BMI Level'!$A:$AH,32,0),3)</f>
        <v>0.078</v>
      </c>
      <c r="G43" s="75" t="str">
        <f>FIXED(VLOOKUP($M43,'Full Sample by BMI Level'!$A:$AH,10,0),3)</f>
        <v>0.007</v>
      </c>
      <c r="H43" s="76" t="str">
        <f>FIXED(VLOOKUP($M43,'Full Sample by BMI Level'!$A:$AH,11,0),3)</f>
        <v>0.082</v>
      </c>
      <c r="I43" s="75" t="str">
        <f>FIXED(VLOOKUP($M43,'Full Sample by BMI Level'!$A:$AH,17,0),3)</f>
        <v>0.007</v>
      </c>
      <c r="J43" s="76" t="str">
        <f>FIXED(VLOOKUP($M43,'Full Sample by BMI Level'!$A:$AH,18,0),3)</f>
        <v>0.083</v>
      </c>
      <c r="K43" s="75" t="str">
        <f>FIXED(VLOOKUP($M43,'Full Sample by BMI Level'!$A:$AH,24,0),3)</f>
        <v>0.009</v>
      </c>
      <c r="L43" s="76" t="str">
        <f>FIXED(VLOOKUP($M43,'Full Sample by BMI Level'!$A:$AH,25,0),3)</f>
        <v>0.097</v>
      </c>
      <c r="M43" s="10" t="s">
        <v>145</v>
      </c>
    </row>
    <row r="44" spans="1:13" x14ac:dyDescent="0.25">
      <c r="A44" s="74" t="s">
        <v>529</v>
      </c>
      <c r="B44" s="81" t="s">
        <v>528</v>
      </c>
      <c r="C44" s="75" t="str">
        <f>FIXED(VLOOKUP($M44,'Full Sample by BMI Level'!$A:$AH,3,0),3)</f>
        <v>0.002</v>
      </c>
      <c r="D44" s="76" t="str">
        <f>FIXED(VLOOKUP($M44,'Full Sample by BMI Level'!$A:$AH,4,0),3)</f>
        <v>0.045</v>
      </c>
      <c r="E44" s="75" t="s">
        <v>527</v>
      </c>
      <c r="F44" s="76" t="s">
        <v>527</v>
      </c>
      <c r="G44" s="75" t="str">
        <f>FIXED(VLOOKUP($M44,'Full Sample by BMI Level'!$A:$AH,10,0),3)</f>
        <v>0.002</v>
      </c>
      <c r="H44" s="76" t="str">
        <f>FIXED(VLOOKUP($M44,'Full Sample by BMI Level'!$A:$AH,11,0),3)</f>
        <v>0.039</v>
      </c>
      <c r="I44" s="75" t="str">
        <f>FIXED(VLOOKUP($M44,'Full Sample by BMI Level'!$A:$AH,17,0),3)</f>
        <v>0.003</v>
      </c>
      <c r="J44" s="76" t="str">
        <f>FIXED(VLOOKUP($M44,'Full Sample by BMI Level'!$A:$AH,18,0),3)</f>
        <v>0.057</v>
      </c>
      <c r="K44" s="75" t="str">
        <f>FIXED(VLOOKUP($M44,'Full Sample by BMI Level'!$A:$AH,24,0),3)</f>
        <v>0.002</v>
      </c>
      <c r="L44" s="76" t="str">
        <f>FIXED(VLOOKUP($M44,'Full Sample by BMI Level'!$A:$AH,25,0),3)</f>
        <v>0.046</v>
      </c>
      <c r="M44" s="10" t="s">
        <v>45</v>
      </c>
    </row>
    <row r="45" spans="1:13" x14ac:dyDescent="0.25">
      <c r="A45" s="74" t="s">
        <v>526</v>
      </c>
      <c r="B45" s="81" t="s">
        <v>525</v>
      </c>
      <c r="C45" s="75" t="str">
        <f>FIXED(VLOOKUP($M45,'Full Sample by BMI Level'!$A:$AH,3,0),3)</f>
        <v>0.019</v>
      </c>
      <c r="D45" s="76" t="str">
        <f>FIXED(VLOOKUP($M45,'Full Sample by BMI Level'!$A:$AH,4,0),3)</f>
        <v>0.137</v>
      </c>
      <c r="E45" s="75" t="str">
        <f>FIXED(VLOOKUP($M45,'Full Sample by BMI Level'!$A:$AH,31,0),3)</f>
        <v>0.015</v>
      </c>
      <c r="F45" s="76" t="str">
        <f>FIXED(VLOOKUP($M45,'Full Sample by BMI Level'!$A:$AH,32,0),3)</f>
        <v>0.123</v>
      </c>
      <c r="G45" s="75" t="str">
        <f>FIXED(VLOOKUP($M45,'Full Sample by BMI Level'!$A:$AH,10,0),3)</f>
        <v>0.020</v>
      </c>
      <c r="H45" s="76" t="str">
        <f>FIXED(VLOOKUP($M45,'Full Sample by BMI Level'!$A:$AH,11,0),3)</f>
        <v>0.140</v>
      </c>
      <c r="I45" s="75" t="str">
        <f>FIXED(VLOOKUP($M45,'Full Sample by BMI Level'!$A:$AH,17,0),3)</f>
        <v>0.020</v>
      </c>
      <c r="J45" s="76" t="str">
        <f>FIXED(VLOOKUP($M45,'Full Sample by BMI Level'!$A:$AH,18,0),3)</f>
        <v>0.139</v>
      </c>
      <c r="K45" s="75" t="str">
        <f>FIXED(VLOOKUP($M45,'Full Sample by BMI Level'!$A:$AH,24,0),3)</f>
        <v>0.018</v>
      </c>
      <c r="L45" s="76" t="str">
        <f>FIXED(VLOOKUP($M45,'Full Sample by BMI Level'!$A:$AH,25,0),3)</f>
        <v>0.132</v>
      </c>
      <c r="M45" s="10" t="s">
        <v>46</v>
      </c>
    </row>
    <row r="46" spans="1:13" x14ac:dyDescent="0.25">
      <c r="A46" s="74" t="s">
        <v>524</v>
      </c>
      <c r="B46" s="82" t="s">
        <v>523</v>
      </c>
      <c r="C46" s="75" t="str">
        <f>FIXED(VLOOKUP($M46,'Full Sample by BMI Level'!$A:$AH,3,0),3)</f>
        <v>0.325</v>
      </c>
      <c r="D46" s="76" t="str">
        <f>FIXED(VLOOKUP($M46,'Full Sample by BMI Level'!$A:$AH,4,0),3)</f>
        <v>0.468</v>
      </c>
      <c r="E46" s="75" t="str">
        <f>FIXED(VLOOKUP($M46,'Full Sample by BMI Level'!$A:$AH,31,0),3)</f>
        <v>0.278</v>
      </c>
      <c r="F46" s="76" t="str">
        <f>FIXED(VLOOKUP($M46,'Full Sample by BMI Level'!$A:$AH,32,0),3)</f>
        <v>0.448</v>
      </c>
      <c r="G46" s="75" t="str">
        <f>FIXED(VLOOKUP($M46,'Full Sample by BMI Level'!$A:$AH,10,0),3)</f>
        <v>0.304</v>
      </c>
      <c r="H46" s="76" t="str">
        <f>FIXED(VLOOKUP($M46,'Full Sample by BMI Level'!$A:$AH,11,0),3)</f>
        <v>0.460</v>
      </c>
      <c r="I46" s="75" t="str">
        <f>FIXED(VLOOKUP($M46,'Full Sample by BMI Level'!$A:$AH,17,0),3)</f>
        <v>0.340</v>
      </c>
      <c r="J46" s="76" t="str">
        <f>FIXED(VLOOKUP($M46,'Full Sample by BMI Level'!$A:$AH,18,0),3)</f>
        <v>0.474</v>
      </c>
      <c r="K46" s="75" t="str">
        <f>FIXED(VLOOKUP($M46,'Full Sample by BMI Level'!$A:$AH,24,0),3)</f>
        <v>0.361</v>
      </c>
      <c r="L46" s="76" t="str">
        <f>FIXED(VLOOKUP($M46,'Full Sample by BMI Level'!$A:$AH,25,0),3)</f>
        <v>0.480</v>
      </c>
      <c r="M46" s="10" t="s">
        <v>131</v>
      </c>
    </row>
    <row r="47" spans="1:13" x14ac:dyDescent="0.25">
      <c r="A47" s="74" t="s">
        <v>522</v>
      </c>
      <c r="B47" s="82" t="s">
        <v>521</v>
      </c>
      <c r="C47" s="75" t="str">
        <f>FIXED(VLOOKUP($M47,'Full Sample by BMI Level'!$A:$AH,3,0),3)</f>
        <v>0.015</v>
      </c>
      <c r="D47" s="76" t="str">
        <f>FIXED(VLOOKUP($M47,'Full Sample by BMI Level'!$A:$AH,4,0),3)</f>
        <v>0.120</v>
      </c>
      <c r="E47" s="75" t="str">
        <f>FIXED(VLOOKUP($M47,'Full Sample by BMI Level'!$A:$AH,31,0),3)</f>
        <v>0.020</v>
      </c>
      <c r="F47" s="76" t="str">
        <f>FIXED(VLOOKUP($M47,'Full Sample by BMI Level'!$A:$AH,32,0),3)</f>
        <v>0.140</v>
      </c>
      <c r="G47" s="75" t="str">
        <f>FIXED(VLOOKUP($M47,'Full Sample by BMI Level'!$A:$AH,10,0),3)</f>
        <v>0.013</v>
      </c>
      <c r="H47" s="76" t="str">
        <f>FIXED(VLOOKUP($M47,'Full Sample by BMI Level'!$A:$AH,11,0),3)</f>
        <v>0.115</v>
      </c>
      <c r="I47" s="75" t="str">
        <f>FIXED(VLOOKUP($M47,'Full Sample by BMI Level'!$A:$AH,17,0),3)</f>
        <v>0.014</v>
      </c>
      <c r="J47" s="76" t="str">
        <f>FIXED(VLOOKUP($M47,'Full Sample by BMI Level'!$A:$AH,18,0),3)</f>
        <v>0.118</v>
      </c>
      <c r="K47" s="75" t="str">
        <f>FIXED(VLOOKUP($M47,'Full Sample by BMI Level'!$A:$AH,24,0),3)</f>
        <v>0.016</v>
      </c>
      <c r="L47" s="76" t="str">
        <f>FIXED(VLOOKUP($M47,'Full Sample by BMI Level'!$A:$AH,25,0),3)</f>
        <v>0.127</v>
      </c>
      <c r="M47" s="10" t="s">
        <v>130</v>
      </c>
    </row>
    <row r="48" spans="1:13" x14ac:dyDescent="0.25">
      <c r="A48" s="71" t="s">
        <v>106</v>
      </c>
      <c r="B48" s="80" t="s">
        <v>520</v>
      </c>
      <c r="C48" s="72" t="str">
        <f>FIXED(VLOOKUP($M48,'Full Sample by BMI Level'!$A:$AH,3,0),3)</f>
        <v>0.020</v>
      </c>
      <c r="D48" s="73" t="str">
        <f>FIXED(VLOOKUP($M48,'Full Sample by BMI Level'!$A:$AH,4,0),3)</f>
        <v>0.141</v>
      </c>
      <c r="E48" s="72" t="str">
        <f>FIXED(VLOOKUP($M48,'Full Sample by BMI Level'!$A:$AH,31,0),3)</f>
        <v>0.012</v>
      </c>
      <c r="F48" s="73" t="str">
        <f>FIXED(VLOOKUP($M48,'Full Sample by BMI Level'!$A:$AH,32,0),3)</f>
        <v>0.110</v>
      </c>
      <c r="G48" s="72" t="str">
        <f>FIXED(VLOOKUP($M48,'Full Sample by BMI Level'!$A:$AH,10,0),3)</f>
        <v>0.018</v>
      </c>
      <c r="H48" s="73" t="str">
        <f>FIXED(VLOOKUP($M48,'Full Sample by BMI Level'!$A:$AH,11,0),3)</f>
        <v>0.132</v>
      </c>
      <c r="I48" s="72" t="str">
        <f>FIXED(VLOOKUP($M48,'Full Sample by BMI Level'!$A:$AH,17,0),3)</f>
        <v>0.025</v>
      </c>
      <c r="J48" s="73" t="str">
        <f>FIXED(VLOOKUP($M48,'Full Sample by BMI Level'!$A:$AH,18,0),3)</f>
        <v>0.157</v>
      </c>
      <c r="K48" s="72" t="str">
        <f>FIXED(VLOOKUP($M48,'Full Sample by BMI Level'!$A:$AH,24,0),3)</f>
        <v>0.021</v>
      </c>
      <c r="L48" s="73" t="str">
        <f>FIXED(VLOOKUP($M48,'Full Sample by BMI Level'!$A:$AH,25,0),3)</f>
        <v>0.143</v>
      </c>
      <c r="M48" s="10" t="s">
        <v>106</v>
      </c>
    </row>
    <row r="49" spans="1:12" x14ac:dyDescent="0.25">
      <c r="A49" s="77" t="s">
        <v>519</v>
      </c>
      <c r="B49" s="110" t="s">
        <v>518</v>
      </c>
      <c r="C49" s="111"/>
      <c r="D49" s="111"/>
      <c r="E49" s="111"/>
      <c r="F49" s="111"/>
      <c r="G49" s="111"/>
      <c r="H49" s="111"/>
      <c r="I49" s="111"/>
      <c r="J49" s="111"/>
      <c r="K49" s="78"/>
      <c r="L49" s="78"/>
    </row>
    <row r="50" spans="1:12" x14ac:dyDescent="0.25">
      <c r="A50" s="71" t="s">
        <v>517</v>
      </c>
      <c r="B50" s="112" t="s">
        <v>516</v>
      </c>
      <c r="C50" s="113"/>
      <c r="D50" s="113"/>
      <c r="E50" s="113"/>
      <c r="F50" s="113"/>
      <c r="G50" s="113"/>
      <c r="H50" s="113"/>
      <c r="I50" s="113"/>
      <c r="J50" s="113"/>
      <c r="K50" s="11"/>
      <c r="L50" s="11"/>
    </row>
    <row r="51" spans="1:12" x14ac:dyDescent="0.25">
      <c r="A51" s="104" t="s">
        <v>515</v>
      </c>
      <c r="B51" s="105"/>
      <c r="C51" s="102">
        <f>'Full Sample by BMI Level'!B1</f>
        <v>16689</v>
      </c>
      <c r="D51" s="103"/>
      <c r="E51" s="114">
        <f>'Full Sample by BMI Level'!AD1</f>
        <v>651</v>
      </c>
      <c r="F51" s="103"/>
      <c r="G51" s="102">
        <f>'Full Sample by BMI Level'!I1</f>
        <v>7958</v>
      </c>
      <c r="H51" s="103"/>
      <c r="I51" s="102">
        <f>'Full Sample by BMI Level'!P1</f>
        <v>4285</v>
      </c>
      <c r="J51" s="103"/>
      <c r="K51" s="102">
        <f>'Full Sample by BMI Level'!W1</f>
        <v>3795</v>
      </c>
      <c r="L51" s="103"/>
    </row>
    <row r="52" spans="1:12" ht="15.75" thickBot="1" x14ac:dyDescent="0.3">
      <c r="A52" s="99" t="s">
        <v>514</v>
      </c>
      <c r="B52" s="100"/>
      <c r="C52" s="97">
        <v>4867</v>
      </c>
      <c r="D52" s="98"/>
      <c r="E52" s="101">
        <v>347</v>
      </c>
      <c r="F52" s="98"/>
      <c r="G52" s="97">
        <v>2963</v>
      </c>
      <c r="H52" s="98"/>
      <c r="I52" s="97">
        <v>1988</v>
      </c>
      <c r="J52" s="98"/>
      <c r="K52" s="97">
        <v>1325</v>
      </c>
      <c r="L52" s="98"/>
    </row>
    <row r="53" spans="1:12" x14ac:dyDescent="0.25">
      <c r="C53" s="10">
        <f>C51/C52</f>
        <v>3.4290117115266079</v>
      </c>
      <c r="E53" s="10">
        <f>E51/E52</f>
        <v>1.8760806916426513</v>
      </c>
      <c r="G53" s="10">
        <f>G51/G52</f>
        <v>2.6857914276071551</v>
      </c>
      <c r="I53" s="10">
        <f>I51/I52</f>
        <v>2.1554325955734406</v>
      </c>
      <c r="K53" s="10">
        <f>K51/K52</f>
        <v>2.8641509433962264</v>
      </c>
    </row>
    <row r="67" spans="2:5" x14ac:dyDescent="0.25">
      <c r="B67" s="79">
        <v>17750</v>
      </c>
      <c r="C67" s="10" t="e">
        <f>LOG(B67+(SQRT((B67^2)+1)),1)</f>
        <v>#DIV/0!</v>
      </c>
      <c r="E67" s="10">
        <f>ASINH(B67)</f>
        <v>10.477287976257001</v>
      </c>
    </row>
    <row r="68" spans="2:5" x14ac:dyDescent="0.25">
      <c r="B68" s="79">
        <v>57356</v>
      </c>
      <c r="C68" s="10">
        <f>LOG(B68+(SQRT((B68^2)+1)))</f>
        <v>5.0596088517719746</v>
      </c>
    </row>
  </sheetData>
  <mergeCells count="21">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 ref="K52:L52"/>
    <mergeCell ref="A52:B52"/>
    <mergeCell ref="C52:D52"/>
    <mergeCell ref="E52:F52"/>
    <mergeCell ref="G52:H52"/>
    <mergeCell ref="I52:J52"/>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-4.6160599069414903E-3</v>
      </c>
      <c r="D2">
        <v>8.5488023638631006E-2</v>
      </c>
      <c r="E2">
        <v>0.95693789835741805</v>
      </c>
      <c r="F2">
        <v>-1.09771213622695E-2</v>
      </c>
      <c r="G2">
        <v>7.2519217999265403E-2</v>
      </c>
      <c r="H2">
        <v>0.87968507876092406</v>
      </c>
      <c r="I2">
        <v>1.4558079549299E-2</v>
      </c>
      <c r="J2">
        <v>8.5096536651153104E-2</v>
      </c>
      <c r="K2">
        <v>0.86416304180774195</v>
      </c>
      <c r="L2">
        <v>2.62753731034596E-3</v>
      </c>
      <c r="M2">
        <v>7.2119223105245295E-2</v>
      </c>
      <c r="N2">
        <v>0.97093690624913498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-0.104952205031595</v>
      </c>
      <c r="D3">
        <v>5.4377323221531999E-2</v>
      </c>
      <c r="E3">
        <v>5.3597789533793599E-2</v>
      </c>
      <c r="F3">
        <v>-6.6585448201429198E-2</v>
      </c>
      <c r="G3">
        <v>4.6476949119481303E-2</v>
      </c>
      <c r="H3">
        <v>0.15195636532435899</v>
      </c>
      <c r="I3">
        <v>-9.7859551475344794E-2</v>
      </c>
      <c r="J3">
        <v>5.4120206914533002E-2</v>
      </c>
      <c r="K3">
        <v>7.0577122665393302E-2</v>
      </c>
      <c r="L3">
        <v>-5.9369977122980602E-2</v>
      </c>
      <c r="M3">
        <v>4.6159759288404503E-2</v>
      </c>
      <c r="N3">
        <v>0.19837860208449001</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
      </c>
    </row>
    <row r="4" spans="1:19" x14ac:dyDescent="0.25">
      <c r="A4">
        <v>3</v>
      </c>
      <c r="B4" t="s">
        <v>12</v>
      </c>
      <c r="C4">
        <v>-0.12712350732692501</v>
      </c>
      <c r="D4">
        <v>5.82552520655015E-2</v>
      </c>
      <c r="E4">
        <v>2.9096173039149499E-2</v>
      </c>
      <c r="F4">
        <v>-0.105575518988294</v>
      </c>
      <c r="G4">
        <v>4.6223490185820497E-2</v>
      </c>
      <c r="H4">
        <v>2.23701738436425E-2</v>
      </c>
      <c r="I4">
        <v>-0.11517276040631499</v>
      </c>
      <c r="J4">
        <v>5.7954072518639703E-2</v>
      </c>
      <c r="K4">
        <v>4.6887953760627502E-2</v>
      </c>
      <c r="L4">
        <v>-9.4603256354938797E-2</v>
      </c>
      <c r="M4">
        <v>4.5687572420084997E-2</v>
      </c>
      <c r="N4">
        <v>3.8390933569043703E-2</v>
      </c>
      <c r="P4" t="str">
        <f t="shared" si="0"/>
        <v>*</v>
      </c>
      <c r="Q4" t="str">
        <f t="shared" si="1"/>
        <v>*</v>
      </c>
      <c r="R4" t="str">
        <f t="shared" si="2"/>
        <v>*</v>
      </c>
      <c r="S4" t="str">
        <f t="shared" si="3"/>
        <v>*</v>
      </c>
    </row>
    <row r="5" spans="1:19" x14ac:dyDescent="0.25">
      <c r="A5">
        <v>4</v>
      </c>
      <c r="B5" t="s">
        <v>25</v>
      </c>
      <c r="C5">
        <v>4.49364443233135E-2</v>
      </c>
      <c r="D5">
        <v>5.7407937152001799E-2</v>
      </c>
      <c r="E5">
        <v>0.433770030999509</v>
      </c>
      <c r="F5">
        <v>6.8488046837323902E-2</v>
      </c>
      <c r="G5">
        <v>4.8562834188298702E-2</v>
      </c>
      <c r="H5">
        <v>0.15845183704010499</v>
      </c>
      <c r="I5">
        <v>3.5263380403841499E-2</v>
      </c>
      <c r="J5">
        <v>5.6853102723825301E-2</v>
      </c>
      <c r="K5">
        <v>0.53509038908864104</v>
      </c>
      <c r="L5">
        <v>6.0389235867367899E-2</v>
      </c>
      <c r="M5">
        <v>4.7939815951125099E-2</v>
      </c>
      <c r="N5">
        <v>0.20778174784005299</v>
      </c>
      <c r="P5" t="str">
        <f t="shared" si="0"/>
        <v/>
      </c>
      <c r="Q5" t="str">
        <f t="shared" si="1"/>
        <v/>
      </c>
      <c r="R5" t="str">
        <f t="shared" si="2"/>
        <v/>
      </c>
      <c r="S5" t="str">
        <f t="shared" si="3"/>
        <v/>
      </c>
    </row>
    <row r="6" spans="1:19" x14ac:dyDescent="0.25">
      <c r="A6">
        <v>5</v>
      </c>
      <c r="B6" t="s">
        <v>26</v>
      </c>
      <c r="C6">
        <v>-0.122706351102814</v>
      </c>
      <c r="D6">
        <v>8.6521771578857903E-2</v>
      </c>
      <c r="E6">
        <v>0.15612841939071401</v>
      </c>
      <c r="F6">
        <v>-8.4679726844384295E-2</v>
      </c>
      <c r="G6">
        <v>7.0429915483216199E-2</v>
      </c>
      <c r="H6">
        <v>0.229237201739351</v>
      </c>
      <c r="I6">
        <v>-0.13338841589053699</v>
      </c>
      <c r="J6">
        <v>8.5359406327019993E-2</v>
      </c>
      <c r="K6">
        <v>0.118130696246159</v>
      </c>
      <c r="L6">
        <v>-9.9992144031992303E-2</v>
      </c>
      <c r="M6">
        <v>6.9175395943090606E-2</v>
      </c>
      <c r="N6">
        <v>0.148321107539991</v>
      </c>
      <c r="P6" t="str">
        <f t="shared" si="0"/>
        <v/>
      </c>
      <c r="Q6" t="str">
        <f t="shared" si="1"/>
        <v/>
      </c>
      <c r="R6" t="str">
        <f t="shared" si="2"/>
        <v/>
      </c>
      <c r="S6" t="str">
        <f t="shared" si="3"/>
        <v/>
      </c>
    </row>
    <row r="7" spans="1:19" x14ac:dyDescent="0.25">
      <c r="A7">
        <v>6</v>
      </c>
      <c r="B7" t="s">
        <v>30</v>
      </c>
      <c r="C7">
        <v>0.37288152383505002</v>
      </c>
      <c r="D7">
        <v>7.1475062770996606E-2</v>
      </c>
      <c r="E7" s="1">
        <v>1.8189752093444901E-7</v>
      </c>
      <c r="F7">
        <v>0.29842937504882899</v>
      </c>
      <c r="G7">
        <v>5.7328852871633598E-2</v>
      </c>
      <c r="H7" s="1">
        <v>1.93401689066385E-7</v>
      </c>
      <c r="I7">
        <v>0.35561044150633497</v>
      </c>
      <c r="J7">
        <v>7.1178359291711193E-2</v>
      </c>
      <c r="K7" s="1">
        <v>5.8517348699993498E-7</v>
      </c>
      <c r="L7">
        <v>0.28361691506120101</v>
      </c>
      <c r="M7">
        <v>5.6806106272453999E-2</v>
      </c>
      <c r="N7" s="1">
        <v>5.9535205908786601E-7</v>
      </c>
      <c r="P7" t="str">
        <f t="shared" si="0"/>
        <v>***</v>
      </c>
      <c r="Q7" t="str">
        <f t="shared" si="1"/>
        <v>***</v>
      </c>
      <c r="R7" t="str">
        <f t="shared" si="2"/>
        <v>***</v>
      </c>
      <c r="S7" t="str">
        <f t="shared" si="3"/>
        <v>***</v>
      </c>
    </row>
    <row r="8" spans="1:19" x14ac:dyDescent="0.25">
      <c r="A8">
        <v>7</v>
      </c>
      <c r="B8" t="s">
        <v>27</v>
      </c>
      <c r="C8">
        <v>0.35354350823589498</v>
      </c>
      <c r="D8">
        <v>9.4038392325349607E-2</v>
      </c>
      <c r="E8">
        <v>1.7020861922534299E-4</v>
      </c>
      <c r="F8">
        <v>0.31454214101563199</v>
      </c>
      <c r="G8">
        <v>7.7939827132097503E-2</v>
      </c>
      <c r="H8" s="1">
        <v>5.4438609469874799E-5</v>
      </c>
      <c r="I8">
        <v>0.30422970992340298</v>
      </c>
      <c r="J8">
        <v>9.2897824811219304E-2</v>
      </c>
      <c r="K8">
        <v>1.05704926421302E-3</v>
      </c>
      <c r="L8">
        <v>0.26053425816099302</v>
      </c>
      <c r="M8">
        <v>7.6304537567542199E-2</v>
      </c>
      <c r="N8">
        <v>6.3922515302372303E-4</v>
      </c>
      <c r="P8" t="str">
        <f t="shared" si="0"/>
        <v>***</v>
      </c>
      <c r="Q8" t="str">
        <f t="shared" si="1"/>
        <v>***</v>
      </c>
      <c r="R8" t="str">
        <f t="shared" si="2"/>
        <v>**</v>
      </c>
      <c r="S8" t="str">
        <f t="shared" si="3"/>
        <v>***</v>
      </c>
    </row>
    <row r="9" spans="1:19" x14ac:dyDescent="0.25">
      <c r="A9">
        <v>8</v>
      </c>
      <c r="B9" t="s">
        <v>29</v>
      </c>
      <c r="C9">
        <v>0.179630802653438</v>
      </c>
      <c r="D9">
        <v>6.9510938235658695E-2</v>
      </c>
      <c r="E9">
        <v>9.7602586749101494E-3</v>
      </c>
      <c r="F9">
        <v>0.13098833336677901</v>
      </c>
      <c r="G9">
        <v>5.5832709591086202E-2</v>
      </c>
      <c r="H9">
        <v>1.8971733958196301E-2</v>
      </c>
      <c r="I9">
        <v>0.176348253459474</v>
      </c>
      <c r="J9">
        <v>6.9276343392235401E-2</v>
      </c>
      <c r="K9">
        <v>1.0909735816753601E-2</v>
      </c>
      <c r="L9">
        <v>0.12517054286063201</v>
      </c>
      <c r="M9">
        <v>5.5542364868753698E-2</v>
      </c>
      <c r="N9">
        <v>2.4221037941073401E-2</v>
      </c>
      <c r="P9" t="str">
        <f t="shared" si="0"/>
        <v>**</v>
      </c>
      <c r="Q9" t="str">
        <f t="shared" si="1"/>
        <v>*</v>
      </c>
      <c r="R9" t="str">
        <f t="shared" si="2"/>
        <v>*</v>
      </c>
      <c r="S9" t="str">
        <f t="shared" si="3"/>
        <v>*</v>
      </c>
    </row>
    <row r="10" spans="1:19" x14ac:dyDescent="0.25">
      <c r="A10">
        <v>9</v>
      </c>
      <c r="B10" t="s">
        <v>28</v>
      </c>
      <c r="C10">
        <v>0.23213328563983099</v>
      </c>
      <c r="D10">
        <v>0.132320201512441</v>
      </c>
      <c r="E10">
        <v>7.9373995585242496E-2</v>
      </c>
      <c r="F10">
        <v>0.221230266709078</v>
      </c>
      <c r="G10">
        <v>0.111727262292318</v>
      </c>
      <c r="H10">
        <v>4.7693183417415401E-2</v>
      </c>
      <c r="I10">
        <v>0.191047428829452</v>
      </c>
      <c r="J10">
        <v>0.12974781581964201</v>
      </c>
      <c r="K10">
        <v>0.140898864177954</v>
      </c>
      <c r="L10">
        <v>0.180940024732966</v>
      </c>
      <c r="M10">
        <v>0.108933551517525</v>
      </c>
      <c r="N10">
        <v>9.6710873579133896E-2</v>
      </c>
      <c r="P10" t="str">
        <f t="shared" si="0"/>
        <v>^</v>
      </c>
      <c r="Q10" t="str">
        <f t="shared" si="1"/>
        <v>*</v>
      </c>
      <c r="R10" t="str">
        <f t="shared" si="2"/>
        <v/>
      </c>
      <c r="S10" t="str">
        <f t="shared" si="3"/>
        <v>^</v>
      </c>
    </row>
    <row r="11" spans="1:19" x14ac:dyDescent="0.25">
      <c r="A11">
        <v>10</v>
      </c>
      <c r="B11" t="s">
        <v>31</v>
      </c>
      <c r="C11">
        <v>-5.1099932571022702E-2</v>
      </c>
      <c r="D11">
        <v>1.10098511855042E-2</v>
      </c>
      <c r="E11" s="1">
        <v>3.4623768904173999E-6</v>
      </c>
      <c r="F11">
        <v>-5.1194436873641197E-2</v>
      </c>
      <c r="G11">
        <v>9.5650478173103307E-3</v>
      </c>
      <c r="H11" s="1">
        <v>8.6871804476862796E-8</v>
      </c>
      <c r="I11">
        <v>-4.8562074876371701E-2</v>
      </c>
      <c r="J11">
        <v>1.09501032822666E-2</v>
      </c>
      <c r="K11" s="1">
        <v>9.2136053777558402E-6</v>
      </c>
      <c r="L11">
        <v>-4.9844801246143301E-2</v>
      </c>
      <c r="M11">
        <v>9.5090509504056394E-3</v>
      </c>
      <c r="N11" s="1">
        <v>1.5899429410283301E-7</v>
      </c>
      <c r="P11" t="str">
        <f t="shared" si="0"/>
        <v>***</v>
      </c>
      <c r="Q11" t="str">
        <f t="shared" si="1"/>
        <v>***</v>
      </c>
      <c r="R11" t="str">
        <f t="shared" si="2"/>
        <v>***</v>
      </c>
      <c r="S11" t="str">
        <f t="shared" si="3"/>
        <v>***</v>
      </c>
    </row>
    <row r="12" spans="1:19" x14ac:dyDescent="0.25">
      <c r="A12">
        <v>11</v>
      </c>
      <c r="B12" t="s">
        <v>173</v>
      </c>
      <c r="C12">
        <v>-0.12736669451987101</v>
      </c>
      <c r="D12">
        <v>6.2879703245538501E-2</v>
      </c>
      <c r="E12">
        <v>4.2809758981181001E-2</v>
      </c>
      <c r="F12">
        <v>-0.104507982586828</v>
      </c>
      <c r="G12">
        <v>5.7114504838155403E-2</v>
      </c>
      <c r="H12">
        <v>6.7280213209599302E-2</v>
      </c>
      <c r="I12">
        <v>-0.14273362096320399</v>
      </c>
      <c r="J12">
        <v>6.2368629135335703E-2</v>
      </c>
      <c r="K12">
        <v>2.2105609989101899E-2</v>
      </c>
      <c r="L12">
        <v>-0.11235006821730301</v>
      </c>
      <c r="M12">
        <v>5.6604981866879102E-2</v>
      </c>
      <c r="N12">
        <v>4.7165743958676502E-2</v>
      </c>
      <c r="P12" t="str">
        <f t="shared" si="0"/>
        <v>*</v>
      </c>
      <c r="Q12" t="str">
        <f t="shared" si="1"/>
        <v>^</v>
      </c>
      <c r="R12" t="str">
        <f t="shared" si="2"/>
        <v>*</v>
      </c>
      <c r="S12" t="str">
        <f t="shared" si="3"/>
        <v>*</v>
      </c>
    </row>
    <row r="13" spans="1:19" x14ac:dyDescent="0.25">
      <c r="A13">
        <v>12</v>
      </c>
      <c r="B13" t="s">
        <v>32</v>
      </c>
      <c r="C13">
        <v>1.4831309273199301E-2</v>
      </c>
      <c r="D13">
        <v>3.3627592834644698E-2</v>
      </c>
      <c r="E13">
        <v>0.65917982554072796</v>
      </c>
      <c r="F13">
        <v>-7.5826369926958502E-3</v>
      </c>
      <c r="G13">
        <v>2.90840614935527E-2</v>
      </c>
      <c r="H13">
        <v>0.794312671566336</v>
      </c>
      <c r="I13">
        <v>2.05574886111538E-2</v>
      </c>
      <c r="J13">
        <v>3.3513442024952801E-2</v>
      </c>
      <c r="K13">
        <v>0.53960511500880504</v>
      </c>
      <c r="L13">
        <v>-5.8361633893005103E-4</v>
      </c>
      <c r="M13">
        <v>2.88998640542391E-2</v>
      </c>
      <c r="N13">
        <v>0.98388826961599596</v>
      </c>
      <c r="P13" t="str">
        <f t="shared" si="0"/>
        <v/>
      </c>
      <c r="Q13" t="str">
        <f t="shared" si="1"/>
        <v/>
      </c>
      <c r="R13" t="str">
        <f t="shared" si="2"/>
        <v/>
      </c>
      <c r="S13" t="str">
        <f t="shared" si="3"/>
        <v/>
      </c>
    </row>
    <row r="14" spans="1:19" x14ac:dyDescent="0.25">
      <c r="A14">
        <v>13</v>
      </c>
      <c r="B14" t="s">
        <v>33</v>
      </c>
      <c r="C14">
        <v>4.0580440799251202E-2</v>
      </c>
      <c r="D14">
        <v>1.07231919543087E-2</v>
      </c>
      <c r="E14">
        <v>1.54103348114609E-4</v>
      </c>
      <c r="F14">
        <v>3.42720917972845E-2</v>
      </c>
      <c r="G14">
        <v>9.3037327800104593E-3</v>
      </c>
      <c r="H14">
        <v>2.2987942365991501E-4</v>
      </c>
      <c r="I14">
        <v>3.8510072394625103E-2</v>
      </c>
      <c r="J14">
        <v>1.06172413638788E-2</v>
      </c>
      <c r="K14">
        <v>2.86593440013583E-4</v>
      </c>
      <c r="L14">
        <v>3.2015840048253703E-2</v>
      </c>
      <c r="M14">
        <v>9.1611941215384105E-3</v>
      </c>
      <c r="N14">
        <v>4.74553165049686E-4</v>
      </c>
      <c r="P14" t="str">
        <f t="shared" si="0"/>
        <v>***</v>
      </c>
      <c r="Q14" t="str">
        <f t="shared" si="1"/>
        <v>***</v>
      </c>
      <c r="R14" t="str">
        <f t="shared" si="2"/>
        <v>***</v>
      </c>
      <c r="S14" t="str">
        <f t="shared" si="3"/>
        <v>***</v>
      </c>
    </row>
    <row r="15" spans="1:19" x14ac:dyDescent="0.25">
      <c r="A15">
        <v>14</v>
      </c>
      <c r="B15" t="s">
        <v>118</v>
      </c>
      <c r="C15">
        <v>2.89152824432964E-2</v>
      </c>
      <c r="D15">
        <v>1.52968237209969E-2</v>
      </c>
      <c r="E15">
        <v>5.8720500331485598E-2</v>
      </c>
      <c r="F15">
        <v>3.16696343621614E-2</v>
      </c>
      <c r="G15">
        <v>1.3362657583678401E-2</v>
      </c>
      <c r="H15">
        <v>1.7787596009976502E-2</v>
      </c>
      <c r="I15">
        <v>2.9257420204151199E-2</v>
      </c>
      <c r="J15">
        <v>1.5071337343278301E-2</v>
      </c>
      <c r="K15">
        <v>5.2226460134358103E-2</v>
      </c>
      <c r="L15">
        <v>3.2219685260470803E-2</v>
      </c>
      <c r="M15">
        <v>1.31265098620901E-2</v>
      </c>
      <c r="N15">
        <v>1.41060732881997E-2</v>
      </c>
      <c r="P15" t="str">
        <f t="shared" si="0"/>
        <v>^</v>
      </c>
      <c r="Q15" t="str">
        <f t="shared" si="1"/>
        <v>*</v>
      </c>
      <c r="R15" t="str">
        <f t="shared" si="2"/>
        <v>^</v>
      </c>
      <c r="S15" t="str">
        <f t="shared" si="3"/>
        <v>*</v>
      </c>
    </row>
    <row r="16" spans="1:19" x14ac:dyDescent="0.25">
      <c r="A16">
        <v>15</v>
      </c>
      <c r="B16" t="s">
        <v>34</v>
      </c>
      <c r="C16">
        <v>4.5212144716788704E-3</v>
      </c>
      <c r="D16">
        <v>1.01713990950714E-3</v>
      </c>
      <c r="E16" s="1">
        <v>8.7880785017979707E-6</v>
      </c>
      <c r="F16">
        <v>3.8200317643810001E-3</v>
      </c>
      <c r="G16">
        <v>8.0569228931580796E-4</v>
      </c>
      <c r="H16" s="1">
        <v>2.1234742855575801E-6</v>
      </c>
      <c r="I16">
        <v>4.4887155007945004E-3</v>
      </c>
      <c r="J16">
        <v>1.0119391579039899E-3</v>
      </c>
      <c r="K16" s="1">
        <v>9.1749594509637993E-6</v>
      </c>
      <c r="L16">
        <v>3.8543400235306301E-3</v>
      </c>
      <c r="M16">
        <v>7.9675449749052403E-4</v>
      </c>
      <c r="N16" s="1">
        <v>1.3144907229060799E-6</v>
      </c>
      <c r="P16" t="str">
        <f t="shared" si="0"/>
        <v>***</v>
      </c>
      <c r="Q16" t="str">
        <f t="shared" si="1"/>
        <v>***</v>
      </c>
      <c r="R16" t="str">
        <f t="shared" si="2"/>
        <v>***</v>
      </c>
      <c r="S16" t="str">
        <f t="shared" si="3"/>
        <v>***</v>
      </c>
    </row>
    <row r="17" spans="1:19" x14ac:dyDescent="0.25">
      <c r="A17">
        <v>16</v>
      </c>
      <c r="B17" t="s">
        <v>35</v>
      </c>
      <c r="C17">
        <v>-4.1093400539729801E-4</v>
      </c>
      <c r="D17">
        <v>4.1070947461158499E-4</v>
      </c>
      <c r="E17">
        <v>0.317046014202784</v>
      </c>
      <c r="F17">
        <v>-3.0481871962658499E-4</v>
      </c>
      <c r="G17">
        <v>3.7383711823937702E-4</v>
      </c>
      <c r="H17">
        <v>0.41485573172728502</v>
      </c>
      <c r="I17">
        <v>-5.8737722223826299E-4</v>
      </c>
      <c r="J17">
        <v>3.9756234404897102E-4</v>
      </c>
      <c r="K17">
        <v>0.13955590273548099</v>
      </c>
      <c r="L17">
        <v>-5.2249486031339602E-4</v>
      </c>
      <c r="M17">
        <v>3.5990863298644401E-4</v>
      </c>
      <c r="N17">
        <v>0.146573061410122</v>
      </c>
      <c r="P17" t="str">
        <f t="shared" si="0"/>
        <v/>
      </c>
      <c r="Q17" t="str">
        <f t="shared" si="1"/>
        <v/>
      </c>
      <c r="R17" t="str">
        <f t="shared" si="2"/>
        <v/>
      </c>
      <c r="S17" t="str">
        <f t="shared" si="3"/>
        <v/>
      </c>
    </row>
    <row r="18" spans="1:19" x14ac:dyDescent="0.25">
      <c r="A18">
        <v>17</v>
      </c>
      <c r="B18" t="s">
        <v>36</v>
      </c>
      <c r="C18">
        <v>2.9002090535261503E-4</v>
      </c>
      <c r="D18">
        <v>2.2652889413943199E-4</v>
      </c>
      <c r="E18">
        <v>0.200445914234159</v>
      </c>
      <c r="F18">
        <v>3.9152310552400101E-4</v>
      </c>
      <c r="G18">
        <v>1.8777408837829999E-4</v>
      </c>
      <c r="H18">
        <v>3.7062469865766598E-2</v>
      </c>
      <c r="I18">
        <v>2.39372260223224E-4</v>
      </c>
      <c r="J18">
        <v>2.2510376240456501E-4</v>
      </c>
      <c r="K18">
        <v>0.28760679657916499</v>
      </c>
      <c r="L18">
        <v>3.6416346774794598E-4</v>
      </c>
      <c r="M18">
        <v>1.8629843065106E-4</v>
      </c>
      <c r="N18">
        <v>5.0614733940814699E-2</v>
      </c>
      <c r="P18" t="str">
        <f t="shared" si="0"/>
        <v/>
      </c>
      <c r="Q18" t="str">
        <f t="shared" si="1"/>
        <v>*</v>
      </c>
      <c r="R18" t="str">
        <f t="shared" si="2"/>
        <v/>
      </c>
      <c r="S18" t="str">
        <f t="shared" si="3"/>
        <v>^</v>
      </c>
    </row>
    <row r="19" spans="1:19" x14ac:dyDescent="0.25">
      <c r="A19">
        <v>18</v>
      </c>
      <c r="B19" t="s">
        <v>37</v>
      </c>
      <c r="C19">
        <v>-1.48903300987419E-2</v>
      </c>
      <c r="D19">
        <v>4.4808080732108402E-2</v>
      </c>
      <c r="E19">
        <v>0.73965254770274402</v>
      </c>
      <c r="F19">
        <v>-3.5346372001779598E-2</v>
      </c>
      <c r="G19">
        <v>3.9223439670125697E-2</v>
      </c>
      <c r="H19">
        <v>0.36750627614527198</v>
      </c>
      <c r="I19">
        <v>-6.2267535742087099E-3</v>
      </c>
      <c r="J19">
        <v>4.4501857124655403E-2</v>
      </c>
      <c r="K19">
        <v>0.88872224514942699</v>
      </c>
      <c r="L19">
        <v>-2.6395411950594201E-2</v>
      </c>
      <c r="M19">
        <v>3.8879382590865701E-2</v>
      </c>
      <c r="N19">
        <v>0.49719798062200299</v>
      </c>
      <c r="P19" t="str">
        <f t="shared" si="0"/>
        <v/>
      </c>
      <c r="Q19" t="str">
        <f t="shared" si="1"/>
        <v/>
      </c>
      <c r="R19" t="str">
        <f t="shared" si="2"/>
        <v/>
      </c>
      <c r="S19" t="str">
        <f t="shared" si="3"/>
        <v/>
      </c>
    </row>
    <row r="20" spans="1:19" x14ac:dyDescent="0.25">
      <c r="A20">
        <v>19</v>
      </c>
      <c r="B20" t="s">
        <v>38</v>
      </c>
      <c r="C20">
        <v>-2.98844471891801E-2</v>
      </c>
      <c r="D20">
        <v>6.8321029712287401E-2</v>
      </c>
      <c r="E20">
        <v>0.66181248811024196</v>
      </c>
      <c r="F20">
        <v>-6.5131941110857197E-2</v>
      </c>
      <c r="G20">
        <v>5.9254055715485102E-2</v>
      </c>
      <c r="H20">
        <v>0.27168169932577502</v>
      </c>
      <c r="I20">
        <v>-2.5415610113163602E-2</v>
      </c>
      <c r="J20">
        <v>6.8298113367132596E-2</v>
      </c>
      <c r="K20">
        <v>0.70979787939092698</v>
      </c>
      <c r="L20">
        <v>-6.2192056319921897E-2</v>
      </c>
      <c r="M20">
        <v>5.9044432150267501E-2</v>
      </c>
      <c r="N20">
        <v>0.29219920500705199</v>
      </c>
      <c r="P20" t="str">
        <f t="shared" si="0"/>
        <v/>
      </c>
      <c r="Q20" t="str">
        <f t="shared" si="1"/>
        <v/>
      </c>
      <c r="R20" t="str">
        <f t="shared" si="2"/>
        <v/>
      </c>
      <c r="S20" t="str">
        <f t="shared" si="3"/>
        <v/>
      </c>
    </row>
    <row r="21" spans="1:19" x14ac:dyDescent="0.25">
      <c r="A21">
        <v>20</v>
      </c>
      <c r="B21" t="s">
        <v>40</v>
      </c>
      <c r="C21">
        <v>-0.112122969592056</v>
      </c>
      <c r="D21">
        <v>7.5218726745379105E-2</v>
      </c>
      <c r="E21">
        <v>0.13605978469121899</v>
      </c>
      <c r="F21">
        <v>-9.23333794642614E-2</v>
      </c>
      <c r="G21">
        <v>5.9829773839257097E-2</v>
      </c>
      <c r="H21">
        <v>0.12276574798584999</v>
      </c>
      <c r="I21">
        <v>-0.106144951899604</v>
      </c>
      <c r="J21">
        <v>7.4679438826526806E-2</v>
      </c>
      <c r="K21">
        <v>0.15521763548683701</v>
      </c>
      <c r="L21">
        <v>-8.8194105339950396E-2</v>
      </c>
      <c r="M21">
        <v>5.90739434653548E-2</v>
      </c>
      <c r="N21">
        <v>0.135451775837791</v>
      </c>
      <c r="P21" t="str">
        <f t="shared" si="0"/>
        <v/>
      </c>
      <c r="Q21" t="str">
        <f t="shared" si="1"/>
        <v/>
      </c>
      <c r="R21" t="str">
        <f t="shared" si="2"/>
        <v/>
      </c>
      <c r="S21" t="str">
        <f t="shared" si="3"/>
        <v/>
      </c>
    </row>
    <row r="22" spans="1:19" x14ac:dyDescent="0.25">
      <c r="A22">
        <v>21</v>
      </c>
      <c r="B22" t="s">
        <v>41</v>
      </c>
      <c r="C22">
        <v>-0.14258011418484901</v>
      </c>
      <c r="D22">
        <v>6.0268009713980802E-2</v>
      </c>
      <c r="E22">
        <v>1.79927273091238E-2</v>
      </c>
      <c r="F22">
        <v>-0.117153309147932</v>
      </c>
      <c r="G22">
        <v>4.74826044846266E-2</v>
      </c>
      <c r="H22">
        <v>1.36140418953054E-2</v>
      </c>
      <c r="I22">
        <v>-0.14307518154137699</v>
      </c>
      <c r="J22">
        <v>5.9880660049800701E-2</v>
      </c>
      <c r="K22">
        <v>1.6878731346082299E-2</v>
      </c>
      <c r="L22">
        <v>-0.117262373294951</v>
      </c>
      <c r="M22">
        <v>4.6843460897051603E-2</v>
      </c>
      <c r="N22">
        <v>1.23047600615826E-2</v>
      </c>
      <c r="P22" t="str">
        <f t="shared" si="0"/>
        <v>*</v>
      </c>
      <c r="Q22" t="str">
        <f t="shared" si="1"/>
        <v>*</v>
      </c>
      <c r="R22" t="str">
        <f t="shared" si="2"/>
        <v>*</v>
      </c>
      <c r="S22" t="str">
        <f t="shared" si="3"/>
        <v>*</v>
      </c>
    </row>
    <row r="23" spans="1:19" x14ac:dyDescent="0.25">
      <c r="A23">
        <v>22</v>
      </c>
      <c r="B23" t="s">
        <v>39</v>
      </c>
      <c r="C23">
        <v>-7.9154228904093002E-2</v>
      </c>
      <c r="D23">
        <v>6.3653922041577701E-2</v>
      </c>
      <c r="E23">
        <v>0.21368030362751</v>
      </c>
      <c r="F23">
        <v>-9.5871283764728199E-2</v>
      </c>
      <c r="G23">
        <v>5.0782089575059398E-2</v>
      </c>
      <c r="H23">
        <v>5.9039966577693101E-2</v>
      </c>
      <c r="I23">
        <v>-6.6309811265451699E-2</v>
      </c>
      <c r="J23">
        <v>6.3160199412372595E-2</v>
      </c>
      <c r="K23">
        <v>0.29377924973437602</v>
      </c>
      <c r="L23">
        <v>-8.6847816599466401E-2</v>
      </c>
      <c r="M23">
        <v>5.0003337988756197E-2</v>
      </c>
      <c r="N23">
        <v>8.2415349193823997E-2</v>
      </c>
      <c r="P23" t="str">
        <f t="shared" si="0"/>
        <v/>
      </c>
      <c r="Q23" t="str">
        <f t="shared" si="1"/>
        <v>^</v>
      </c>
      <c r="R23" t="str">
        <f t="shared" si="2"/>
        <v/>
      </c>
      <c r="S23" t="str">
        <f t="shared" si="3"/>
        <v>^</v>
      </c>
    </row>
    <row r="24" spans="1:19" x14ac:dyDescent="0.25">
      <c r="A24">
        <v>23</v>
      </c>
      <c r="B24" t="s">
        <v>43</v>
      </c>
      <c r="C24">
        <v>-7.9965310676677698E-2</v>
      </c>
      <c r="D24">
        <v>1.2702116955790901E-2</v>
      </c>
      <c r="E24" s="1">
        <v>3.0654534466378901E-10</v>
      </c>
      <c r="F24">
        <v>-7.4735141238087402E-2</v>
      </c>
      <c r="G24">
        <v>1.15884506246887E-2</v>
      </c>
      <c r="H24" s="1">
        <v>1.12512187222547E-10</v>
      </c>
      <c r="I24">
        <v>-7.7261046147778206E-2</v>
      </c>
      <c r="J24">
        <v>1.25842572047178E-2</v>
      </c>
      <c r="K24" s="1">
        <v>8.2781659305197805E-10</v>
      </c>
      <c r="L24">
        <v>-7.1411416945595205E-2</v>
      </c>
      <c r="M24">
        <v>1.14740845458743E-2</v>
      </c>
      <c r="N24" s="1">
        <v>4.85522787672059E-10</v>
      </c>
      <c r="P24" t="str">
        <f t="shared" si="0"/>
        <v>***</v>
      </c>
      <c r="Q24" t="str">
        <f t="shared" si="1"/>
        <v>***</v>
      </c>
      <c r="R24" t="str">
        <f t="shared" si="2"/>
        <v>***</v>
      </c>
      <c r="S24" t="str">
        <f t="shared" si="3"/>
        <v>***</v>
      </c>
    </row>
    <row r="25" spans="1:19" x14ac:dyDescent="0.25">
      <c r="A25">
        <v>24</v>
      </c>
      <c r="B25" t="s">
        <v>44</v>
      </c>
      <c r="C25">
        <v>2.0340723507117499E-2</v>
      </c>
      <c r="D25">
        <v>3.3202041345151201E-2</v>
      </c>
      <c r="E25">
        <v>0.540117891397497</v>
      </c>
      <c r="F25">
        <v>2.5038439955547401E-2</v>
      </c>
      <c r="G25">
        <v>3.0060407835371599E-2</v>
      </c>
      <c r="H25">
        <v>0.40487999765370097</v>
      </c>
      <c r="I25">
        <v>1.10422974104243E-2</v>
      </c>
      <c r="J25">
        <v>3.2746294477735603E-2</v>
      </c>
      <c r="K25">
        <v>0.735960453607992</v>
      </c>
      <c r="L25">
        <v>1.5375385894741E-2</v>
      </c>
      <c r="M25">
        <v>2.94361973717863E-2</v>
      </c>
      <c r="N25">
        <v>0.60144113064416405</v>
      </c>
      <c r="P25" t="str">
        <f t="shared" si="0"/>
        <v/>
      </c>
      <c r="Q25" t="str">
        <f t="shared" si="1"/>
        <v/>
      </c>
      <c r="R25" t="str">
        <f t="shared" si="2"/>
        <v/>
      </c>
      <c r="S25" t="str">
        <f t="shared" si="3"/>
        <v/>
      </c>
    </row>
    <row r="26" spans="1:19" x14ac:dyDescent="0.25">
      <c r="A26">
        <v>25</v>
      </c>
      <c r="B26" t="s">
        <v>131</v>
      </c>
      <c r="C26">
        <v>-0.45506667833334502</v>
      </c>
      <c r="D26">
        <v>0.54049039661916698</v>
      </c>
      <c r="E26">
        <v>0.39981512426988602</v>
      </c>
      <c r="F26">
        <v>-0.51231661304724097</v>
      </c>
      <c r="G26">
        <v>0.52052933263717605</v>
      </c>
      <c r="H26">
        <v>0.325006189480751</v>
      </c>
      <c r="I26">
        <v>-8.7033364010167105E-2</v>
      </c>
      <c r="J26">
        <v>5.0071097687990201E-2</v>
      </c>
      <c r="K26">
        <v>8.2176345980158397E-2</v>
      </c>
      <c r="L26">
        <v>-8.6227873510184003E-2</v>
      </c>
      <c r="M26">
        <v>4.50842332512673E-2</v>
      </c>
      <c r="N26">
        <v>5.5799936144944599E-2</v>
      </c>
      <c r="P26" t="str">
        <f t="shared" si="0"/>
        <v/>
      </c>
      <c r="Q26" t="str">
        <f t="shared" si="1"/>
        <v/>
      </c>
      <c r="R26" t="str">
        <f t="shared" si="2"/>
        <v>^</v>
      </c>
      <c r="S26" t="str">
        <f t="shared" si="3"/>
        <v>^</v>
      </c>
    </row>
    <row r="27" spans="1:19" x14ac:dyDescent="0.25">
      <c r="A27">
        <v>26</v>
      </c>
      <c r="B27" t="s">
        <v>145</v>
      </c>
      <c r="C27">
        <v>-0.737033019946565</v>
      </c>
      <c r="D27">
        <v>0.57011015540704002</v>
      </c>
      <c r="E27">
        <v>0.19608351053780601</v>
      </c>
      <c r="F27">
        <v>-0.78634583679089398</v>
      </c>
      <c r="G27">
        <v>0.54757688083336997</v>
      </c>
      <c r="H27">
        <v>0.150989123762476</v>
      </c>
      <c r="I27">
        <v>-0.34750178069413401</v>
      </c>
      <c r="J27">
        <v>0.179064845464912</v>
      </c>
      <c r="K27">
        <v>5.2301023990145003E-2</v>
      </c>
      <c r="L27">
        <v>-0.34304947040427802</v>
      </c>
      <c r="M27">
        <v>0.165572885345941</v>
      </c>
      <c r="N27">
        <v>3.8275326132213898E-2</v>
      </c>
      <c r="P27" t="str">
        <f t="shared" si="0"/>
        <v/>
      </c>
      <c r="Q27" t="str">
        <f t="shared" si="1"/>
        <v/>
      </c>
      <c r="R27" t="str">
        <f t="shared" si="2"/>
        <v>^</v>
      </c>
      <c r="S27" t="str">
        <f t="shared" si="3"/>
        <v>*</v>
      </c>
    </row>
    <row r="28" spans="1:19" x14ac:dyDescent="0.25">
      <c r="A28">
        <v>27</v>
      </c>
      <c r="B28" t="s">
        <v>46</v>
      </c>
      <c r="C28">
        <v>-0.86159555695703505</v>
      </c>
      <c r="D28">
        <v>0.55688915367196701</v>
      </c>
      <c r="E28">
        <v>0.121825130212633</v>
      </c>
      <c r="F28">
        <v>-0.89253864041030095</v>
      </c>
      <c r="G28">
        <v>0.53510466435160997</v>
      </c>
      <c r="H28">
        <v>9.5321640230550397E-2</v>
      </c>
      <c r="I28">
        <v>-0.486736038435375</v>
      </c>
      <c r="J28">
        <v>0.13618670513627801</v>
      </c>
      <c r="K28">
        <v>3.5152203167243502E-4</v>
      </c>
      <c r="L28">
        <v>-0.46410945125155301</v>
      </c>
      <c r="M28">
        <v>0.126452029341349</v>
      </c>
      <c r="N28">
        <v>2.42321677955118E-4</v>
      </c>
      <c r="P28" t="str">
        <f t="shared" si="0"/>
        <v/>
      </c>
      <c r="Q28" t="str">
        <f t="shared" si="1"/>
        <v>^</v>
      </c>
      <c r="R28" t="str">
        <f t="shared" si="2"/>
        <v>***</v>
      </c>
      <c r="S28" t="str">
        <f t="shared" si="3"/>
        <v>***</v>
      </c>
    </row>
    <row r="29" spans="1:19" x14ac:dyDescent="0.25">
      <c r="A29">
        <v>28</v>
      </c>
      <c r="B29" t="s">
        <v>129</v>
      </c>
      <c r="C29">
        <v>-0.97417287725743296</v>
      </c>
      <c r="D29">
        <v>0.58755241471423503</v>
      </c>
      <c r="E29">
        <v>9.7313696658186705E-2</v>
      </c>
      <c r="F29">
        <v>-0.98785906482846697</v>
      </c>
      <c r="G29">
        <v>0.56254926739238897</v>
      </c>
      <c r="H29">
        <v>7.9081563864861606E-2</v>
      </c>
      <c r="I29">
        <v>-0.62911569192558503</v>
      </c>
      <c r="J29">
        <v>0.22413458956883001</v>
      </c>
      <c r="K29">
        <v>5.0026093169634996E-3</v>
      </c>
      <c r="L29">
        <v>-0.576167887144026</v>
      </c>
      <c r="M29">
        <v>0.206761477440734</v>
      </c>
      <c r="N29">
        <v>5.3259130694325004E-3</v>
      </c>
      <c r="P29" t="str">
        <f t="shared" si="0"/>
        <v>^</v>
      </c>
      <c r="Q29" t="str">
        <f t="shared" si="1"/>
        <v>^</v>
      </c>
      <c r="R29" t="str">
        <f t="shared" si="2"/>
        <v>**</v>
      </c>
      <c r="S29" t="str">
        <f t="shared" si="3"/>
        <v>**</v>
      </c>
    </row>
    <row r="30" spans="1:19" x14ac:dyDescent="0.25">
      <c r="A30">
        <v>29</v>
      </c>
      <c r="B30" t="s">
        <v>130</v>
      </c>
      <c r="C30">
        <v>-0.67588111301881704</v>
      </c>
      <c r="D30">
        <v>0.57351139008854701</v>
      </c>
      <c r="E30">
        <v>0.23859876360531901</v>
      </c>
      <c r="F30">
        <v>-0.72411062339691701</v>
      </c>
      <c r="G30">
        <v>0.55084059454260503</v>
      </c>
      <c r="H30">
        <v>0.18865927895218301</v>
      </c>
      <c r="I30">
        <v>-0.28743311375390002</v>
      </c>
      <c r="J30">
        <v>0.18737623662196001</v>
      </c>
      <c r="K30">
        <v>0.125032322301384</v>
      </c>
      <c r="L30">
        <v>-0.28302891275233599</v>
      </c>
      <c r="M30">
        <v>0.172901293740645</v>
      </c>
      <c r="N30">
        <v>0.101643165341187</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-0.30955156137913398</v>
      </c>
      <c r="D31">
        <v>0.67073224203842297</v>
      </c>
      <c r="E31">
        <v>0.644430690661141</v>
      </c>
      <c r="F31">
        <v>-0.46984410615355998</v>
      </c>
      <c r="G31">
        <v>0.64492075329035803</v>
      </c>
      <c r="H31">
        <v>0.46628922086688401</v>
      </c>
      <c r="I31">
        <v>8.0039788026929404E-2</v>
      </c>
      <c r="J31">
        <v>0.40000205196122002</v>
      </c>
      <c r="K31">
        <v>0.84140359059305203</v>
      </c>
      <c r="L31">
        <v>-3.12459410731807E-2</v>
      </c>
      <c r="M31">
        <v>0.38256235704041902</v>
      </c>
      <c r="N31">
        <v>0.93490482527588803</v>
      </c>
      <c r="P31" t="str">
        <f t="shared" si="4"/>
        <v/>
      </c>
      <c r="Q31" t="str">
        <f t="shared" si="5"/>
        <v/>
      </c>
      <c r="R31" t="str">
        <f t="shared" si="6"/>
        <v/>
      </c>
      <c r="S31" t="str">
        <f t="shared" si="7"/>
        <v/>
      </c>
    </row>
    <row r="32" spans="1:19" x14ac:dyDescent="0.25">
      <c r="A32">
        <v>31</v>
      </c>
      <c r="B32" t="s">
        <v>106</v>
      </c>
      <c r="C32">
        <v>-0.28676842140428499</v>
      </c>
      <c r="D32">
        <v>0.18137235622103701</v>
      </c>
      <c r="E32">
        <v>0.113854432363953</v>
      </c>
      <c r="F32">
        <v>-0.291085151011237</v>
      </c>
      <c r="G32">
        <v>0.167123239582774</v>
      </c>
      <c r="H32">
        <v>8.1554033944778503E-2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643</v>
      </c>
      <c r="C33">
        <v>-0.210155500128997</v>
      </c>
      <c r="D33">
        <v>0.32780441997551601</v>
      </c>
      <c r="E33">
        <v>0.52145754282036805</v>
      </c>
      <c r="F33">
        <v>-0.20283188435358099</v>
      </c>
      <c r="G33">
        <v>0.29972948938053001</v>
      </c>
      <c r="H33">
        <v>0.49858585963929403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3.9048478931224401E-3</v>
      </c>
      <c r="D34">
        <v>0.21222435746822901</v>
      </c>
      <c r="E34">
        <v>0.98532005423129398</v>
      </c>
      <c r="F34">
        <v>2.37273007006422E-2</v>
      </c>
      <c r="G34">
        <v>0.19367744753313601</v>
      </c>
      <c r="H34">
        <v>0.90249563134548905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-3.8380485482757402E-2</v>
      </c>
      <c r="D35">
        <v>0.20211163769037099</v>
      </c>
      <c r="E35">
        <v>0.84938948734455599</v>
      </c>
      <c r="F35">
        <v>-4.1897917486629202E-2</v>
      </c>
      <c r="G35">
        <v>0.184744323722913</v>
      </c>
      <c r="H35">
        <v>0.82058808254559401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-1.45378953252349E-2</v>
      </c>
      <c r="D36">
        <v>0.254082947694516</v>
      </c>
      <c r="E36">
        <v>0.95437223815153904</v>
      </c>
      <c r="F36">
        <v>2.27017199700566E-2</v>
      </c>
      <c r="G36">
        <v>0.230519463147694</v>
      </c>
      <c r="H36">
        <v>0.92155059016405405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0.126311520503394</v>
      </c>
      <c r="D37">
        <v>0.22151550816451801</v>
      </c>
      <c r="E37">
        <v>0.56853171514558998</v>
      </c>
      <c r="F37">
        <v>9.34400505599874E-2</v>
      </c>
      <c r="G37">
        <v>0.202471538002294</v>
      </c>
      <c r="H37">
        <v>0.64444192025791902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3.2904961791443497E-2</v>
      </c>
      <c r="D38">
        <v>0.229301514606915</v>
      </c>
      <c r="E38">
        <v>0.88589464158194497</v>
      </c>
      <c r="F38">
        <v>4.6991814864449498E-2</v>
      </c>
      <c r="G38">
        <v>0.20965756464386301</v>
      </c>
      <c r="H38">
        <v>0.82265145522364103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-0.47265097585906901</v>
      </c>
      <c r="D39">
        <v>0.43149253859171399</v>
      </c>
      <c r="E39">
        <v>0.273347473582777</v>
      </c>
      <c r="F39">
        <v>-0.50706383292259505</v>
      </c>
      <c r="G39">
        <v>0.400310904823934</v>
      </c>
      <c r="H39">
        <v>0.20527150701969199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66</v>
      </c>
      <c r="C40">
        <v>0.131406137857183</v>
      </c>
      <c r="D40">
        <v>0.25347100992232902</v>
      </c>
      <c r="E40">
        <v>0.60416059361324503</v>
      </c>
      <c r="F40">
        <v>0.143205985679458</v>
      </c>
      <c r="G40">
        <v>0.23259856982254201</v>
      </c>
      <c r="H40">
        <v>0.53810659627632096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0.40068890168413501</v>
      </c>
      <c r="D41">
        <v>0.24504273252768</v>
      </c>
      <c r="E41">
        <v>0.10201138252005</v>
      </c>
      <c r="F41">
        <v>0.43367318363234197</v>
      </c>
      <c r="G41">
        <v>0.22323501435618001</v>
      </c>
      <c r="H41">
        <v>5.2055383387091002E-2</v>
      </c>
      <c r="I41" t="s">
        <v>170</v>
      </c>
      <c r="J41" t="s">
        <v>170</v>
      </c>
      <c r="K41" t="s">
        <v>170</v>
      </c>
      <c r="L41" t="s">
        <v>170</v>
      </c>
      <c r="M41" t="s">
        <v>170</v>
      </c>
      <c r="N41" t="s">
        <v>170</v>
      </c>
      <c r="P41" t="str">
        <f t="shared" si="4"/>
        <v/>
      </c>
      <c r="Q41" t="str">
        <f t="shared" si="5"/>
        <v>^</v>
      </c>
      <c r="R41" t="str">
        <f t="shared" si="6"/>
        <v/>
      </c>
      <c r="S41" t="str">
        <f t="shared" si="7"/>
        <v/>
      </c>
    </row>
    <row r="42" spans="1:19" x14ac:dyDescent="0.25">
      <c r="A42">
        <v>41</v>
      </c>
      <c r="B42" t="s">
        <v>52</v>
      </c>
      <c r="C42">
        <v>0.20433270086664199</v>
      </c>
      <c r="D42">
        <v>0.381677913167422</v>
      </c>
      <c r="E42">
        <v>0.59240526742446797</v>
      </c>
      <c r="F42">
        <v>0.16157114209062701</v>
      </c>
      <c r="G42">
        <v>0.34843551466523298</v>
      </c>
      <c r="H42">
        <v>0.64285941926991796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0.33328074888902898</v>
      </c>
      <c r="D43">
        <v>0.33883524168708601</v>
      </c>
      <c r="E43">
        <v>0.32530873364883101</v>
      </c>
      <c r="F43">
        <v>0.30074677040058401</v>
      </c>
      <c r="G43">
        <v>0.30422381207348598</v>
      </c>
      <c r="H43">
        <v>0.32287318966796702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0.12319827003775</v>
      </c>
      <c r="D44">
        <v>0.25937646939999398</v>
      </c>
      <c r="E44">
        <v>0.63480223276596703</v>
      </c>
      <c r="F44">
        <v>0.111082006285257</v>
      </c>
      <c r="G44">
        <v>0.23774851298787</v>
      </c>
      <c r="H44">
        <v>0.64033903750862198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-0.265058137686846</v>
      </c>
      <c r="D45">
        <v>0.42454787160551999</v>
      </c>
      <c r="E45">
        <v>0.53241063064801297</v>
      </c>
      <c r="F45">
        <v>-0.22731991235430399</v>
      </c>
      <c r="G45">
        <v>0.39096387672459598</v>
      </c>
      <c r="H45">
        <v>0.56094760608164695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-0.23581718041991101</v>
      </c>
      <c r="D46">
        <v>0.27891017876274798</v>
      </c>
      <c r="E46">
        <v>0.39783448548117201</v>
      </c>
      <c r="F46">
        <v>-0.24514619878034799</v>
      </c>
      <c r="G46">
        <v>0.25225083784614</v>
      </c>
      <c r="H46">
        <v>0.33113262929637499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-0.35603472338775999</v>
      </c>
      <c r="D47">
        <v>0.66191869684076798</v>
      </c>
      <c r="E47">
        <v>0.59065792051924004</v>
      </c>
      <c r="F47">
        <v>-0.24958087472054799</v>
      </c>
      <c r="G47">
        <v>0.60997309572083902</v>
      </c>
      <c r="H47">
        <v>0.68241709436680098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0.42215070174979702</v>
      </c>
      <c r="D48">
        <v>0.51975124764138403</v>
      </c>
      <c r="E48">
        <v>0.416667233953184</v>
      </c>
      <c r="F48">
        <v>0.37275363297810399</v>
      </c>
      <c r="G48">
        <v>0.49154794433410398</v>
      </c>
      <c r="H48">
        <v>0.44825578933903898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0.19017181601525701</v>
      </c>
      <c r="D49">
        <v>0.26286206576172</v>
      </c>
      <c r="E49">
        <v>0.46939352152832098</v>
      </c>
      <c r="F49">
        <v>0.165226462064612</v>
      </c>
      <c r="G49">
        <v>0.24171680872588999</v>
      </c>
      <c r="H49">
        <v>0.49425691712917302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-0.36437203261345003</v>
      </c>
      <c r="D50">
        <v>0.496568951886039</v>
      </c>
      <c r="E50">
        <v>0.46308324045447002</v>
      </c>
      <c r="F50">
        <v>-0.29515512393801902</v>
      </c>
      <c r="G50">
        <v>0.467274169721627</v>
      </c>
      <c r="H50">
        <v>0.52761365609412003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-0.28936767794995899</v>
      </c>
      <c r="D51">
        <v>0.44025960697236799</v>
      </c>
      <c r="E51">
        <v>0.511009883927807</v>
      </c>
      <c r="F51">
        <v>-0.28555715129769399</v>
      </c>
      <c r="G51">
        <v>0.40337198777050798</v>
      </c>
      <c r="H51">
        <v>0.47899177701309997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0.21748015789654701</v>
      </c>
      <c r="D52">
        <v>0.49487367155879303</v>
      </c>
      <c r="E52">
        <v>0.66032390554921405</v>
      </c>
      <c r="F52">
        <v>5.46517644994211E-2</v>
      </c>
      <c r="G52">
        <v>0.46930488874217802</v>
      </c>
      <c r="H52">
        <v>0.90729386701484704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-0.13180734375039899</v>
      </c>
      <c r="D53">
        <v>0.56351416124928699</v>
      </c>
      <c r="E53">
        <v>0.81506071000692804</v>
      </c>
      <c r="F53">
        <v>-0.29673057308568901</v>
      </c>
      <c r="G53">
        <v>0.52178807806816296</v>
      </c>
      <c r="H53">
        <v>0.56957315529925101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644</v>
      </c>
      <c r="C54">
        <v>-0.11371280419398</v>
      </c>
      <c r="D54">
        <v>0.55908595118980997</v>
      </c>
      <c r="E54">
        <v>0.838829778349229</v>
      </c>
      <c r="F54">
        <v>-0.16303696930057399</v>
      </c>
      <c r="G54">
        <v>0.53031083440420401</v>
      </c>
      <c r="H54">
        <v>0.75851105989727396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-0.39434786934996502</v>
      </c>
      <c r="D55">
        <v>0.15249409764251401</v>
      </c>
      <c r="E55">
        <v>9.7100379795309593E-3</v>
      </c>
      <c r="F55">
        <v>-0.294395688387592</v>
      </c>
      <c r="G55">
        <v>0.13852722457380101</v>
      </c>
      <c r="H55">
        <v>3.3571354603626903E-2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-7.3157190712278303E-2</v>
      </c>
      <c r="D56">
        <v>0.17807407203018699</v>
      </c>
      <c r="E56">
        <v>0.68120123054425896</v>
      </c>
      <c r="F56">
        <v>-4.1218911901782403E-2</v>
      </c>
      <c r="G56">
        <v>0.16036381590177701</v>
      </c>
      <c r="H56">
        <v>0.79715272448162799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0.103686049396315</v>
      </c>
      <c r="D57">
        <v>0.130980551022222</v>
      </c>
      <c r="E57">
        <v>0.42858573009037698</v>
      </c>
      <c r="F57">
        <v>0.12323825620810699</v>
      </c>
      <c r="G57">
        <v>0.12006004073767899</v>
      </c>
      <c r="H57">
        <v>0.304669209827856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3.5379306981622803E-2</v>
      </c>
      <c r="D58">
        <v>0.126973969504487</v>
      </c>
      <c r="E58">
        <v>0.78052546375270504</v>
      </c>
      <c r="F58">
        <v>4.9737402754808202E-2</v>
      </c>
      <c r="G58">
        <v>0.116338965627966</v>
      </c>
      <c r="H58">
        <v>0.66899956841907404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-7.93421742424196E-2</v>
      </c>
      <c r="D59">
        <v>0.34755758251526703</v>
      </c>
      <c r="E59">
        <v>0.819424703948605</v>
      </c>
      <c r="F59">
        <v>-9.3175658352958296E-2</v>
      </c>
      <c r="G59">
        <v>0.32164998946888201</v>
      </c>
      <c r="H59">
        <v>0.77206084562085697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-1.56564959593253E-3</v>
      </c>
      <c r="D60">
        <v>0.342827785181467</v>
      </c>
      <c r="E60">
        <v>0.99635617837315205</v>
      </c>
      <c r="F60">
        <v>2.98042394159461E-2</v>
      </c>
      <c r="G60">
        <v>0.32694334849161399</v>
      </c>
      <c r="H60">
        <v>0.927365254362159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0.33767491254862297</v>
      </c>
      <c r="D61">
        <v>0.34618368288512302</v>
      </c>
      <c r="E61">
        <v>0.32935135875639598</v>
      </c>
      <c r="F61">
        <v>0.42599165449500298</v>
      </c>
      <c r="G61">
        <v>0.32119990094016099</v>
      </c>
      <c r="H61">
        <v>0.18475660782950501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-6.8630011824700804E-3</v>
      </c>
      <c r="D62">
        <v>0.163718078089724</v>
      </c>
      <c r="E62">
        <v>0.96656276804146501</v>
      </c>
      <c r="F62">
        <v>-7.2552596623432705E-2</v>
      </c>
      <c r="G62">
        <v>0.149102506611974</v>
      </c>
      <c r="H62">
        <v>0.62654507084324895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-3.4154854995189401E-2</v>
      </c>
      <c r="D63">
        <v>0.179402160274026</v>
      </c>
      <c r="E63">
        <v>0.84901018197737699</v>
      </c>
      <c r="F63">
        <v>1.1307758147283201E-2</v>
      </c>
      <c r="G63">
        <v>0.16514179598747999</v>
      </c>
      <c r="H63">
        <v>0.94540909345467505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-9.1334189902217006E-2</v>
      </c>
      <c r="D64">
        <v>0.179148662333383</v>
      </c>
      <c r="E64">
        <v>0.61017515226322905</v>
      </c>
      <c r="F64">
        <v>-5.3776781777339903E-2</v>
      </c>
      <c r="G64">
        <v>0.16259357170931199</v>
      </c>
      <c r="H64">
        <v>0.74083817275031105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8.1549469523753207E-2</v>
      </c>
      <c r="D65">
        <v>0.201544568819574</v>
      </c>
      <c r="E65">
        <v>0.68575500898519803</v>
      </c>
      <c r="F65">
        <v>0.14022953884443101</v>
      </c>
      <c r="G65">
        <v>0.18319535207877499</v>
      </c>
      <c r="H65">
        <v>0.44399499698669198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-4.69438694921437E-2</v>
      </c>
      <c r="D66">
        <v>0.24642325843781299</v>
      </c>
      <c r="E66">
        <v>0.84891658401564396</v>
      </c>
      <c r="F66">
        <v>8.9110472676920197E-3</v>
      </c>
      <c r="G66">
        <v>0.22664603770026201</v>
      </c>
      <c r="H66">
        <v>0.96863763545498205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9.3414492021822795E-3</v>
      </c>
      <c r="D67">
        <v>0.27462850573414999</v>
      </c>
      <c r="E67">
        <v>0.97286530381527903</v>
      </c>
      <c r="F67">
        <v>1.75820246052068E-2</v>
      </c>
      <c r="G67">
        <v>0.25159602931139002</v>
      </c>
      <c r="H67">
        <v>0.94428760885496799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0.36159421343642001</v>
      </c>
      <c r="D68">
        <v>0.51739987394481302</v>
      </c>
      <c r="E68">
        <v>0.48463452937945301</v>
      </c>
      <c r="F68">
        <v>0.35351945549549901</v>
      </c>
      <c r="G68">
        <v>0.48539856706795897</v>
      </c>
      <c r="H68">
        <v>0.46642532357727401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0.301740395683678</v>
      </c>
      <c r="D69">
        <v>0.77412572226333298</v>
      </c>
      <c r="E69">
        <v>0.69669763715847099</v>
      </c>
      <c r="F69">
        <v>0.22454039838484799</v>
      </c>
      <c r="G69">
        <v>0.74668129269050898</v>
      </c>
      <c r="H69">
        <v>0.76362965061076105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-0.85440404185352503</v>
      </c>
      <c r="D70">
        <v>1.0548649485583901</v>
      </c>
      <c r="E70">
        <v>0.41796009908260101</v>
      </c>
      <c r="F70">
        <v>-1.0384087273573099</v>
      </c>
      <c r="G70">
        <v>1.00719617980603</v>
      </c>
      <c r="H70">
        <v>0.302545724398598</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-8.1983016920661497E-2</v>
      </c>
      <c r="D2">
        <v>0.10880331847228</v>
      </c>
      <c r="E2">
        <v>0.45115107674774002</v>
      </c>
      <c r="F2">
        <v>-6.2743856906644399E-2</v>
      </c>
      <c r="G2">
        <v>9.4947440319316498E-2</v>
      </c>
      <c r="H2">
        <v>0.50872309820681205</v>
      </c>
      <c r="I2">
        <v>-9.7895753793562995E-2</v>
      </c>
      <c r="J2">
        <v>0.10826811802580801</v>
      </c>
      <c r="K2">
        <v>0.36589072405943601</v>
      </c>
      <c r="L2">
        <v>-7.9746284402319401E-2</v>
      </c>
      <c r="M2">
        <v>9.4479313707532195E-2</v>
      </c>
      <c r="N2">
        <v>0.398635435483713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-3.8808916926240701E-2</v>
      </c>
      <c r="D3">
        <v>4.51190607335267E-2</v>
      </c>
      <c r="E3">
        <v>0.38970933280859499</v>
      </c>
      <c r="F3">
        <v>-4.4364524610545901E-2</v>
      </c>
      <c r="G3">
        <v>3.8696239495779099E-2</v>
      </c>
      <c r="H3">
        <v>0.25159595723195599</v>
      </c>
      <c r="I3">
        <v>-4.36895212410221E-2</v>
      </c>
      <c r="J3">
        <v>4.4787243575620202E-2</v>
      </c>
      <c r="K3">
        <v>0.32931711569969002</v>
      </c>
      <c r="L3">
        <v>-5.0671866404775098E-2</v>
      </c>
      <c r="M3">
        <v>3.8405718296305902E-2</v>
      </c>
      <c r="N3">
        <v>0.18704097532543201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3.4416547833555799E-2</v>
      </c>
      <c r="D4">
        <v>5.8333747879541001E-2</v>
      </c>
      <c r="E4">
        <v>0.55519482622652605</v>
      </c>
      <c r="F4">
        <v>2.7763838371491101E-2</v>
      </c>
      <c r="G4">
        <v>4.7448503557764803E-2</v>
      </c>
      <c r="H4">
        <v>0.55845612123560595</v>
      </c>
      <c r="I4">
        <v>2.54617390811432E-2</v>
      </c>
      <c r="J4">
        <v>5.7901432570959498E-2</v>
      </c>
      <c r="K4">
        <v>0.66012338755384103</v>
      </c>
      <c r="L4">
        <v>1.9665995880688399E-2</v>
      </c>
      <c r="M4">
        <v>4.6962545939608101E-2</v>
      </c>
      <c r="N4">
        <v>0.67539216113447498</v>
      </c>
      <c r="P4" t="str">
        <f t="shared" si="0"/>
        <v/>
      </c>
      <c r="Q4" t="str">
        <f t="shared" si="1"/>
        <v/>
      </c>
      <c r="R4" t="str">
        <f t="shared" si="2"/>
        <v/>
      </c>
      <c r="S4" t="str">
        <f t="shared" si="3"/>
        <v/>
      </c>
    </row>
    <row r="5" spans="1:19" x14ac:dyDescent="0.25">
      <c r="A5">
        <v>4</v>
      </c>
      <c r="B5" t="s">
        <v>25</v>
      </c>
      <c r="C5">
        <v>4.9792058855618701E-2</v>
      </c>
      <c r="D5">
        <v>6.76901428632284E-2</v>
      </c>
      <c r="E5">
        <v>0.461981449228902</v>
      </c>
      <c r="F5">
        <v>5.38467295590008E-2</v>
      </c>
      <c r="G5">
        <v>5.91664656841022E-2</v>
      </c>
      <c r="H5">
        <v>0.36277575372524201</v>
      </c>
      <c r="I5">
        <v>4.8530391493342699E-2</v>
      </c>
      <c r="J5">
        <v>6.6471932145343707E-2</v>
      </c>
      <c r="K5">
        <v>0.46533610628567901</v>
      </c>
      <c r="L5">
        <v>5.6308205563725698E-2</v>
      </c>
      <c r="M5">
        <v>5.8130957957565101E-2</v>
      </c>
      <c r="N5">
        <v>0.33272282550578502</v>
      </c>
      <c r="P5" t="str">
        <f t="shared" si="0"/>
        <v/>
      </c>
      <c r="Q5" t="str">
        <f t="shared" si="1"/>
        <v/>
      </c>
      <c r="R5" t="str">
        <f t="shared" si="2"/>
        <v/>
      </c>
      <c r="S5" t="str">
        <f t="shared" si="3"/>
        <v/>
      </c>
    </row>
    <row r="6" spans="1:19" x14ac:dyDescent="0.25">
      <c r="A6">
        <v>5</v>
      </c>
      <c r="B6" t="s">
        <v>26</v>
      </c>
      <c r="C6">
        <v>0.113488731320098</v>
      </c>
      <c r="D6">
        <v>0.103768244625356</v>
      </c>
      <c r="E6">
        <v>0.27409755788519402</v>
      </c>
      <c r="F6">
        <v>8.6433071648563106E-2</v>
      </c>
      <c r="G6">
        <v>8.79561185701659E-2</v>
      </c>
      <c r="H6">
        <v>0.32576298092024503</v>
      </c>
      <c r="I6">
        <v>9.3406143090292604E-2</v>
      </c>
      <c r="J6">
        <v>0.10244443645850999</v>
      </c>
      <c r="K6">
        <v>0.36188785670095303</v>
      </c>
      <c r="L6">
        <v>6.9114569569418305E-2</v>
      </c>
      <c r="M6">
        <v>8.6949046883741596E-2</v>
      </c>
      <c r="N6">
        <v>0.42667988906091803</v>
      </c>
      <c r="P6" t="str">
        <f t="shared" si="0"/>
        <v/>
      </c>
      <c r="Q6" t="str">
        <f t="shared" si="1"/>
        <v/>
      </c>
      <c r="R6" t="str">
        <f t="shared" si="2"/>
        <v/>
      </c>
      <c r="S6" t="str">
        <f t="shared" si="3"/>
        <v/>
      </c>
    </row>
    <row r="7" spans="1:19" x14ac:dyDescent="0.25">
      <c r="A7">
        <v>6</v>
      </c>
      <c r="B7" t="s">
        <v>30</v>
      </c>
      <c r="C7">
        <v>0.26675758761926499</v>
      </c>
      <c r="D7">
        <v>6.9578625362800503E-2</v>
      </c>
      <c r="E7" s="1">
        <v>1.2612672689293899E-4</v>
      </c>
      <c r="F7">
        <v>0.26284486540743401</v>
      </c>
      <c r="G7">
        <v>5.63852190250086E-2</v>
      </c>
      <c r="H7" s="1">
        <v>3.1377330435303199E-6</v>
      </c>
      <c r="I7">
        <v>0.27237536584676503</v>
      </c>
      <c r="J7">
        <v>6.8942990735594706E-2</v>
      </c>
      <c r="K7" s="1">
        <v>7.79121241052394E-5</v>
      </c>
      <c r="L7">
        <v>0.26746649933238997</v>
      </c>
      <c r="M7">
        <v>5.57711507620079E-2</v>
      </c>
      <c r="N7" s="1">
        <v>1.6203826521321199E-6</v>
      </c>
      <c r="P7" t="str">
        <f t="shared" si="0"/>
        <v>***</v>
      </c>
      <c r="Q7" t="str">
        <f t="shared" si="1"/>
        <v>***</v>
      </c>
      <c r="R7" t="str">
        <f t="shared" si="2"/>
        <v>***</v>
      </c>
      <c r="S7" t="str">
        <f t="shared" si="3"/>
        <v>***</v>
      </c>
    </row>
    <row r="8" spans="1:19" x14ac:dyDescent="0.25">
      <c r="A8">
        <v>7</v>
      </c>
      <c r="B8" t="s">
        <v>27</v>
      </c>
      <c r="C8">
        <v>0.225864697448903</v>
      </c>
      <c r="D8">
        <v>9.3599114396348895E-2</v>
      </c>
      <c r="E8">
        <v>1.58171663973917E-2</v>
      </c>
      <c r="F8">
        <v>0.23013199446477001</v>
      </c>
      <c r="G8">
        <v>7.7990081851811804E-2</v>
      </c>
      <c r="H8">
        <v>3.1696706398536998E-3</v>
      </c>
      <c r="I8">
        <v>0.22500938552204</v>
      </c>
      <c r="J8">
        <v>9.1226852516200094E-2</v>
      </c>
      <c r="K8">
        <v>1.3644760341141701E-2</v>
      </c>
      <c r="L8">
        <v>0.23200007096206099</v>
      </c>
      <c r="M8">
        <v>7.5613341836214806E-2</v>
      </c>
      <c r="N8" s="1">
        <v>2.15321789762796E-3</v>
      </c>
      <c r="P8" t="str">
        <f t="shared" si="0"/>
        <v>*</v>
      </c>
      <c r="Q8" t="str">
        <f t="shared" si="1"/>
        <v>**</v>
      </c>
      <c r="R8" t="str">
        <f t="shared" si="2"/>
        <v>*</v>
      </c>
      <c r="S8" t="str">
        <f t="shared" si="3"/>
        <v>**</v>
      </c>
    </row>
    <row r="9" spans="1:19" x14ac:dyDescent="0.25">
      <c r="A9">
        <v>8</v>
      </c>
      <c r="B9" t="s">
        <v>29</v>
      </c>
      <c r="C9">
        <v>9.1380368203693704E-2</v>
      </c>
      <c r="D9">
        <v>6.3226461400406497E-2</v>
      </c>
      <c r="E9">
        <v>0.14837735231982799</v>
      </c>
      <c r="F9">
        <v>0.112581793604349</v>
      </c>
      <c r="G9">
        <v>5.16972307026256E-2</v>
      </c>
      <c r="H9">
        <v>2.9427320770067201E-2</v>
      </c>
      <c r="I9">
        <v>9.4696880537188402E-2</v>
      </c>
      <c r="J9">
        <v>6.2587238012511495E-2</v>
      </c>
      <c r="K9">
        <v>0.13026996161312901</v>
      </c>
      <c r="L9">
        <v>0.110145981003275</v>
      </c>
      <c r="M9">
        <v>5.11265309804576E-2</v>
      </c>
      <c r="N9">
        <v>3.12103757547002E-2</v>
      </c>
      <c r="P9" t="str">
        <f t="shared" si="0"/>
        <v/>
      </c>
      <c r="Q9" t="str">
        <f t="shared" si="1"/>
        <v>*</v>
      </c>
      <c r="R9" t="str">
        <f t="shared" si="2"/>
        <v/>
      </c>
      <c r="S9" t="str">
        <f t="shared" si="3"/>
        <v>*</v>
      </c>
    </row>
    <row r="10" spans="1:19" x14ac:dyDescent="0.25">
      <c r="A10">
        <v>9</v>
      </c>
      <c r="B10" t="s">
        <v>28</v>
      </c>
      <c r="C10">
        <v>0.22097070478331801</v>
      </c>
      <c r="D10">
        <v>0.12991155172083599</v>
      </c>
      <c r="E10">
        <v>8.8955772347416695E-2</v>
      </c>
      <c r="F10">
        <v>0.25398971817855198</v>
      </c>
      <c r="G10">
        <v>0.111035600240264</v>
      </c>
      <c r="H10">
        <v>2.21688699663505E-2</v>
      </c>
      <c r="I10">
        <v>0.20314181563480299</v>
      </c>
      <c r="J10">
        <v>0.12734778604253799</v>
      </c>
      <c r="K10">
        <v>0.110673439347826</v>
      </c>
      <c r="L10">
        <v>0.241812550286853</v>
      </c>
      <c r="M10">
        <v>0.10814174659711499</v>
      </c>
      <c r="N10">
        <v>2.5347165034411701E-2</v>
      </c>
      <c r="P10" t="str">
        <f t="shared" si="0"/>
        <v>^</v>
      </c>
      <c r="Q10" t="str">
        <f t="shared" si="1"/>
        <v>*</v>
      </c>
      <c r="R10" t="str">
        <f t="shared" si="2"/>
        <v/>
      </c>
      <c r="S10" t="str">
        <f t="shared" si="3"/>
        <v>*</v>
      </c>
    </row>
    <row r="11" spans="1:19" x14ac:dyDescent="0.25">
      <c r="A11">
        <v>10</v>
      </c>
      <c r="B11" t="s">
        <v>31</v>
      </c>
      <c r="C11">
        <v>-6.2805078813557402E-2</v>
      </c>
      <c r="D11">
        <v>1.0558137712735401E-2</v>
      </c>
      <c r="E11" s="1">
        <v>2.70611411057331E-9</v>
      </c>
      <c r="F11">
        <v>-6.5868076566278994E-2</v>
      </c>
      <c r="G11">
        <v>9.1875829696977506E-3</v>
      </c>
      <c r="H11" s="1">
        <v>7.5409897808199196E-13</v>
      </c>
      <c r="I11">
        <v>-6.2462101025006697E-2</v>
      </c>
      <c r="J11">
        <v>1.04285566698709E-2</v>
      </c>
      <c r="K11" s="1">
        <v>2.10454764726364E-9</v>
      </c>
      <c r="L11">
        <v>-6.5034072666259005E-2</v>
      </c>
      <c r="M11">
        <v>9.0499679554907394E-3</v>
      </c>
      <c r="N11" s="1">
        <v>6.6662941644591105E-13</v>
      </c>
      <c r="P11" t="str">
        <f t="shared" si="0"/>
        <v>***</v>
      </c>
      <c r="Q11" t="str">
        <f t="shared" si="1"/>
        <v>***</v>
      </c>
      <c r="R11" t="str">
        <f t="shared" si="2"/>
        <v>***</v>
      </c>
      <c r="S11" t="str">
        <f t="shared" si="3"/>
        <v>***</v>
      </c>
    </row>
    <row r="12" spans="1:19" x14ac:dyDescent="0.25">
      <c r="A12">
        <v>11</v>
      </c>
      <c r="B12" t="s">
        <v>173</v>
      </c>
      <c r="C12">
        <v>-0.14553229888893199</v>
      </c>
      <c r="D12">
        <v>5.8091173480229297E-2</v>
      </c>
      <c r="E12">
        <v>1.22368522641854E-2</v>
      </c>
      <c r="F12">
        <v>-0.123942618021274</v>
      </c>
      <c r="G12">
        <v>5.3838840974106801E-2</v>
      </c>
      <c r="H12">
        <v>2.1329300724996999E-2</v>
      </c>
      <c r="I12">
        <v>-0.14309928916178</v>
      </c>
      <c r="J12">
        <v>5.7427460136356898E-2</v>
      </c>
      <c r="K12">
        <v>1.2708796265530301E-2</v>
      </c>
      <c r="L12">
        <v>-0.12585835260818701</v>
      </c>
      <c r="M12">
        <v>5.3148554874311298E-2</v>
      </c>
      <c r="N12">
        <v>1.7882194326626199E-2</v>
      </c>
      <c r="P12" t="str">
        <f t="shared" si="0"/>
        <v>*</v>
      </c>
      <c r="Q12" t="str">
        <f t="shared" si="1"/>
        <v>*</v>
      </c>
      <c r="R12" t="str">
        <f t="shared" si="2"/>
        <v>*</v>
      </c>
      <c r="S12" t="str">
        <f t="shared" si="3"/>
        <v>*</v>
      </c>
    </row>
    <row r="13" spans="1:19" x14ac:dyDescent="0.25">
      <c r="A13">
        <v>12</v>
      </c>
      <c r="B13" t="s">
        <v>32</v>
      </c>
      <c r="C13">
        <v>-9.9197280378627208E-3</v>
      </c>
      <c r="D13">
        <v>3.93109918708354E-2</v>
      </c>
      <c r="E13">
        <v>0.80077842312562297</v>
      </c>
      <c r="F13">
        <v>-1.01210344504701E-2</v>
      </c>
      <c r="G13">
        <v>3.5163024572559799E-2</v>
      </c>
      <c r="H13">
        <v>0.77347554210249203</v>
      </c>
      <c r="I13">
        <v>-1.07372062081715E-2</v>
      </c>
      <c r="J13">
        <v>3.8981893251185201E-2</v>
      </c>
      <c r="K13">
        <v>0.78297755575374095</v>
      </c>
      <c r="L13">
        <v>-9.0383672024700098E-3</v>
      </c>
      <c r="M13">
        <v>3.4873266311766203E-2</v>
      </c>
      <c r="N13">
        <v>0.79549826345413299</v>
      </c>
      <c r="P13" t="str">
        <f t="shared" si="0"/>
        <v/>
      </c>
      <c r="Q13" t="str">
        <f t="shared" si="1"/>
        <v/>
      </c>
      <c r="R13" t="str">
        <f t="shared" si="2"/>
        <v/>
      </c>
      <c r="S13" t="str">
        <f t="shared" si="3"/>
        <v/>
      </c>
    </row>
    <row r="14" spans="1:19" x14ac:dyDescent="0.25">
      <c r="A14">
        <v>13</v>
      </c>
      <c r="B14" t="s">
        <v>33</v>
      </c>
      <c r="C14">
        <v>1.0799660160336301E-2</v>
      </c>
      <c r="D14">
        <v>9.0578173961805494E-3</v>
      </c>
      <c r="E14">
        <v>0.233142575244461</v>
      </c>
      <c r="F14">
        <v>7.2167071825384801E-3</v>
      </c>
      <c r="G14">
        <v>8.1141320614598993E-3</v>
      </c>
      <c r="H14">
        <v>0.37378826898006001</v>
      </c>
      <c r="I14">
        <v>1.0610671324862399E-2</v>
      </c>
      <c r="J14">
        <v>8.9828940727188205E-3</v>
      </c>
      <c r="K14">
        <v>0.23751988368348401</v>
      </c>
      <c r="L14">
        <v>6.9209490778401397E-3</v>
      </c>
      <c r="M14">
        <v>8.0408582224133097E-3</v>
      </c>
      <c r="N14">
        <v>0.38939079603475102</v>
      </c>
      <c r="P14" t="str">
        <f t="shared" si="0"/>
        <v/>
      </c>
      <c r="Q14" t="str">
        <f t="shared" si="1"/>
        <v/>
      </c>
      <c r="R14" t="str">
        <f t="shared" si="2"/>
        <v/>
      </c>
      <c r="S14" t="str">
        <f t="shared" si="3"/>
        <v/>
      </c>
    </row>
    <row r="15" spans="1:19" x14ac:dyDescent="0.25">
      <c r="A15">
        <v>14</v>
      </c>
      <c r="B15" t="s">
        <v>118</v>
      </c>
      <c r="C15">
        <v>-1.5074857713566999E-2</v>
      </c>
      <c r="D15">
        <v>1.4239647529352899E-2</v>
      </c>
      <c r="E15">
        <v>0.28975745168938999</v>
      </c>
      <c r="F15">
        <v>-1.1395365144375299E-2</v>
      </c>
      <c r="G15">
        <v>1.27368267076665E-2</v>
      </c>
      <c r="H15">
        <v>0.37095896953096602</v>
      </c>
      <c r="I15">
        <v>-1.4329520621537001E-2</v>
      </c>
      <c r="J15">
        <v>1.4091661955026201E-2</v>
      </c>
      <c r="K15">
        <v>0.30921080865396799</v>
      </c>
      <c r="L15">
        <v>-1.16198106690891E-2</v>
      </c>
      <c r="M15">
        <v>1.26034671210469E-2</v>
      </c>
      <c r="N15">
        <v>0.35655282924065301</v>
      </c>
      <c r="P15" t="str">
        <f t="shared" si="0"/>
        <v/>
      </c>
      <c r="Q15" t="str">
        <f t="shared" si="1"/>
        <v/>
      </c>
      <c r="R15" t="str">
        <f t="shared" si="2"/>
        <v/>
      </c>
      <c r="S15" t="str">
        <f t="shared" si="3"/>
        <v/>
      </c>
    </row>
    <row r="16" spans="1:19" x14ac:dyDescent="0.25">
      <c r="A16">
        <v>15</v>
      </c>
      <c r="B16" t="s">
        <v>34</v>
      </c>
      <c r="C16">
        <v>3.44158897298672E-3</v>
      </c>
      <c r="D16">
        <v>8.6234524090439597E-4</v>
      </c>
      <c r="E16" s="1">
        <v>6.5805217859260496E-5</v>
      </c>
      <c r="F16">
        <v>3.0298524452079499E-3</v>
      </c>
      <c r="G16">
        <v>6.8452820827525902E-4</v>
      </c>
      <c r="H16" s="1">
        <v>9.5911704667440905E-6</v>
      </c>
      <c r="I16">
        <v>3.3253221959877398E-3</v>
      </c>
      <c r="J16">
        <v>8.5266677266019101E-4</v>
      </c>
      <c r="K16" s="1">
        <v>9.6229140943093801E-5</v>
      </c>
      <c r="L16">
        <v>2.9465429116015901E-3</v>
      </c>
      <c r="M16">
        <v>6.7469245177691596E-4</v>
      </c>
      <c r="N16" s="1">
        <v>1.25827254277185E-5</v>
      </c>
      <c r="P16" t="str">
        <f t="shared" si="0"/>
        <v>***</v>
      </c>
      <c r="Q16" t="str">
        <f t="shared" si="1"/>
        <v>***</v>
      </c>
      <c r="R16" t="str">
        <f t="shared" si="2"/>
        <v>***</v>
      </c>
      <c r="S16" t="str">
        <f t="shared" si="3"/>
        <v>***</v>
      </c>
    </row>
    <row r="17" spans="1:19" x14ac:dyDescent="0.25">
      <c r="A17">
        <v>16</v>
      </c>
      <c r="B17" t="s">
        <v>35</v>
      </c>
      <c r="C17">
        <v>-4.3927579608722998E-4</v>
      </c>
      <c r="D17">
        <v>3.2897804794124598E-4</v>
      </c>
      <c r="E17">
        <v>0.18178672265235901</v>
      </c>
      <c r="F17">
        <v>-4.2209005185351402E-4</v>
      </c>
      <c r="G17">
        <v>3.03662551100663E-4</v>
      </c>
      <c r="H17">
        <v>0.164529771530777</v>
      </c>
      <c r="I17">
        <v>-4.9607858683326401E-4</v>
      </c>
      <c r="J17">
        <v>3.23377523867852E-4</v>
      </c>
      <c r="K17">
        <v>0.12501636645396999</v>
      </c>
      <c r="L17">
        <v>-4.6932111481813701E-4</v>
      </c>
      <c r="M17">
        <v>2.9821168501048502E-4</v>
      </c>
      <c r="N17">
        <v>0.11553713344043599</v>
      </c>
      <c r="P17" t="str">
        <f t="shared" si="0"/>
        <v/>
      </c>
      <c r="Q17" t="str">
        <f t="shared" si="1"/>
        <v/>
      </c>
      <c r="R17" t="str">
        <f t="shared" si="2"/>
        <v/>
      </c>
      <c r="S17" t="str">
        <f t="shared" si="3"/>
        <v/>
      </c>
    </row>
    <row r="18" spans="1:19" x14ac:dyDescent="0.25">
      <c r="A18">
        <v>17</v>
      </c>
      <c r="B18" t="s">
        <v>36</v>
      </c>
      <c r="C18">
        <v>6.2268969758689596E-4</v>
      </c>
      <c r="D18">
        <v>2.11613817111895E-4</v>
      </c>
      <c r="E18">
        <v>3.2549408839935802E-3</v>
      </c>
      <c r="F18">
        <v>8.1250083960477401E-4</v>
      </c>
      <c r="G18">
        <v>1.7720285269691701E-4</v>
      </c>
      <c r="H18" s="1">
        <v>4.5367067952255E-6</v>
      </c>
      <c r="I18">
        <v>6.54919686266738E-4</v>
      </c>
      <c r="J18">
        <v>2.09775395837021E-4</v>
      </c>
      <c r="K18">
        <v>1.7962431960370001E-3</v>
      </c>
      <c r="L18">
        <v>8.4157729331257598E-4</v>
      </c>
      <c r="M18">
        <v>1.75233568293388E-4</v>
      </c>
      <c r="N18" s="1">
        <v>1.56616064979759E-6</v>
      </c>
      <c r="P18" t="str">
        <f t="shared" si="0"/>
        <v>**</v>
      </c>
      <c r="Q18" t="str">
        <f t="shared" si="1"/>
        <v>***</v>
      </c>
      <c r="R18" t="str">
        <f t="shared" si="2"/>
        <v>**</v>
      </c>
      <c r="S18" t="str">
        <f t="shared" si="3"/>
        <v>***</v>
      </c>
    </row>
    <row r="19" spans="1:19" x14ac:dyDescent="0.25">
      <c r="A19">
        <v>18</v>
      </c>
      <c r="B19" t="s">
        <v>37</v>
      </c>
      <c r="C19">
        <v>6.6784041544893896E-2</v>
      </c>
      <c r="D19">
        <v>4.2770489923796097E-2</v>
      </c>
      <c r="E19">
        <v>0.11841728135060101</v>
      </c>
      <c r="F19">
        <v>4.2261794760458202E-2</v>
      </c>
      <c r="G19">
        <v>3.76975842178729E-2</v>
      </c>
      <c r="H19">
        <v>0.26225621541343602</v>
      </c>
      <c r="I19">
        <v>5.4720472922963601E-2</v>
      </c>
      <c r="J19">
        <v>4.2353265028655801E-2</v>
      </c>
      <c r="K19">
        <v>0.196356698913838</v>
      </c>
      <c r="L19">
        <v>3.3774649443607203E-2</v>
      </c>
      <c r="M19">
        <v>3.7264489727385303E-2</v>
      </c>
      <c r="N19">
        <v>0.36475092420355099</v>
      </c>
      <c r="P19" t="str">
        <f t="shared" si="0"/>
        <v/>
      </c>
      <c r="Q19" t="str">
        <f t="shared" si="1"/>
        <v/>
      </c>
      <c r="R19" t="str">
        <f t="shared" si="2"/>
        <v/>
      </c>
      <c r="S19" t="str">
        <f t="shared" si="3"/>
        <v/>
      </c>
    </row>
    <row r="20" spans="1:19" x14ac:dyDescent="0.25">
      <c r="A20">
        <v>19</v>
      </c>
      <c r="B20" t="s">
        <v>38</v>
      </c>
      <c r="C20">
        <v>-5.3782421448410403E-2</v>
      </c>
      <c r="D20">
        <v>6.71380955879953E-2</v>
      </c>
      <c r="E20">
        <v>0.42309019817149102</v>
      </c>
      <c r="F20">
        <v>-4.69526167253645E-2</v>
      </c>
      <c r="G20">
        <v>5.8183085493661503E-2</v>
      </c>
      <c r="H20">
        <v>0.419677704949034</v>
      </c>
      <c r="I20">
        <v>-5.9869213281137298E-2</v>
      </c>
      <c r="J20">
        <v>6.6548120887070197E-2</v>
      </c>
      <c r="K20">
        <v>0.36831296857220502</v>
      </c>
      <c r="L20">
        <v>-4.9184378515325401E-2</v>
      </c>
      <c r="M20">
        <v>5.7517303159458001E-2</v>
      </c>
      <c r="N20">
        <v>0.39248296470010502</v>
      </c>
      <c r="P20" t="str">
        <f t="shared" si="0"/>
        <v/>
      </c>
      <c r="Q20" t="str">
        <f t="shared" si="1"/>
        <v/>
      </c>
      <c r="R20" t="str">
        <f t="shared" si="2"/>
        <v/>
      </c>
      <c r="S20" t="str">
        <f t="shared" si="3"/>
        <v/>
      </c>
    </row>
    <row r="21" spans="1:19" x14ac:dyDescent="0.25">
      <c r="A21">
        <v>20</v>
      </c>
      <c r="B21" t="s">
        <v>40</v>
      </c>
      <c r="C21">
        <v>-0.19687870620668599</v>
      </c>
      <c r="D21">
        <v>6.5269329473352497E-2</v>
      </c>
      <c r="E21">
        <v>2.5579168733754799E-3</v>
      </c>
      <c r="F21">
        <v>-0.173325041292585</v>
      </c>
      <c r="G21">
        <v>5.25524605008552E-2</v>
      </c>
      <c r="H21">
        <v>9.7329776243770903E-4</v>
      </c>
      <c r="I21">
        <v>-0.19015766153116001</v>
      </c>
      <c r="J21">
        <v>6.4757105479297195E-2</v>
      </c>
      <c r="K21">
        <v>3.3196491199686301E-3</v>
      </c>
      <c r="L21">
        <v>-0.167043311192313</v>
      </c>
      <c r="M21">
        <v>5.21391605797734E-2</v>
      </c>
      <c r="N21">
        <v>1.35627844547296E-3</v>
      </c>
      <c r="P21" t="str">
        <f t="shared" si="0"/>
        <v>**</v>
      </c>
      <c r="Q21" t="str">
        <f t="shared" si="1"/>
        <v>***</v>
      </c>
      <c r="R21" t="str">
        <f t="shared" si="2"/>
        <v>**</v>
      </c>
      <c r="S21" t="str">
        <f t="shared" si="3"/>
        <v>**</v>
      </c>
    </row>
    <row r="22" spans="1:19" x14ac:dyDescent="0.25">
      <c r="A22">
        <v>21</v>
      </c>
      <c r="B22" t="s">
        <v>41</v>
      </c>
      <c r="C22">
        <v>-0.22173726693460599</v>
      </c>
      <c r="D22">
        <v>5.8176379058932803E-2</v>
      </c>
      <c r="E22">
        <v>1.38145288341995E-4</v>
      </c>
      <c r="F22">
        <v>-0.183666398621227</v>
      </c>
      <c r="G22">
        <v>4.6856788899813998E-2</v>
      </c>
      <c r="H22">
        <v>8.8644791946178205E-5</v>
      </c>
      <c r="I22">
        <v>-0.20496483921164099</v>
      </c>
      <c r="J22">
        <v>5.7523149506669501E-2</v>
      </c>
      <c r="K22">
        <v>3.6640131755738499E-4</v>
      </c>
      <c r="L22">
        <v>-0.16933662431058599</v>
      </c>
      <c r="M22">
        <v>4.6222291804222E-2</v>
      </c>
      <c r="N22">
        <v>2.4876576406091899E-4</v>
      </c>
      <c r="P22" t="str">
        <f t="shared" si="0"/>
        <v>***</v>
      </c>
      <c r="Q22" t="str">
        <f t="shared" si="1"/>
        <v>***</v>
      </c>
      <c r="R22" t="str">
        <f t="shared" si="2"/>
        <v>***</v>
      </c>
      <c r="S22" t="str">
        <f t="shared" si="3"/>
        <v>***</v>
      </c>
    </row>
    <row r="23" spans="1:19" x14ac:dyDescent="0.25">
      <c r="A23">
        <v>22</v>
      </c>
      <c r="B23" t="s">
        <v>39</v>
      </c>
      <c r="C23">
        <v>-0.22047743139505199</v>
      </c>
      <c r="D23">
        <v>5.7703659537256299E-2</v>
      </c>
      <c r="E23">
        <v>1.32988749632634E-4</v>
      </c>
      <c r="F23">
        <v>-0.193228364226881</v>
      </c>
      <c r="G23">
        <v>4.6063705465195802E-2</v>
      </c>
      <c r="H23">
        <v>2.7310376368788499E-5</v>
      </c>
      <c r="I23">
        <v>-0.20662619375007299</v>
      </c>
      <c r="J23">
        <v>5.7174852729822701E-2</v>
      </c>
      <c r="K23">
        <v>3.0158485477138597E-4</v>
      </c>
      <c r="L23">
        <v>-0.180736301930637</v>
      </c>
      <c r="M23">
        <v>4.5591262466549001E-2</v>
      </c>
      <c r="N23">
        <v>7.3619346936975704E-5</v>
      </c>
      <c r="P23" t="str">
        <f t="shared" si="0"/>
        <v>***</v>
      </c>
      <c r="Q23" t="str">
        <f t="shared" si="1"/>
        <v>***</v>
      </c>
      <c r="R23" t="str">
        <f t="shared" si="2"/>
        <v>***</v>
      </c>
      <c r="S23" t="str">
        <f t="shared" si="3"/>
        <v>***</v>
      </c>
    </row>
    <row r="24" spans="1:19" x14ac:dyDescent="0.25">
      <c r="A24">
        <v>23</v>
      </c>
      <c r="B24" t="s">
        <v>43</v>
      </c>
      <c r="C24">
        <v>-8.7146022173275897E-2</v>
      </c>
      <c r="D24">
        <v>1.14202133700585E-2</v>
      </c>
      <c r="E24">
        <v>2.33146835171283E-14</v>
      </c>
      <c r="F24">
        <v>-7.9595133916836799E-2</v>
      </c>
      <c r="G24">
        <v>1.05515653957117E-2</v>
      </c>
      <c r="H24" s="1">
        <v>4.5772235368205099E-14</v>
      </c>
      <c r="I24">
        <v>-8.82020098694965E-2</v>
      </c>
      <c r="J24">
        <v>1.12905188309498E-2</v>
      </c>
      <c r="K24">
        <v>5.6621374255882999E-15</v>
      </c>
      <c r="L24">
        <v>-8.1498402905222103E-2</v>
      </c>
      <c r="M24">
        <v>1.03939538109439E-2</v>
      </c>
      <c r="N24" s="1">
        <v>4.4717419726930402E-15</v>
      </c>
      <c r="P24" t="str">
        <f t="shared" si="0"/>
        <v>***</v>
      </c>
      <c r="Q24" t="str">
        <f t="shared" si="1"/>
        <v>***</v>
      </c>
      <c r="R24" t="str">
        <f t="shared" si="2"/>
        <v>***</v>
      </c>
      <c r="S24" t="str">
        <f t="shared" si="3"/>
        <v>***</v>
      </c>
    </row>
    <row r="25" spans="1:19" x14ac:dyDescent="0.25">
      <c r="A25">
        <v>24</v>
      </c>
      <c r="B25" t="s">
        <v>44</v>
      </c>
      <c r="C25">
        <v>3.2722990131806601E-2</v>
      </c>
      <c r="D25">
        <v>3.19283120000248E-2</v>
      </c>
      <c r="E25">
        <v>0.30541535303385697</v>
      </c>
      <c r="F25">
        <v>3.2837555481297499E-2</v>
      </c>
      <c r="G25">
        <v>2.9381379272753499E-2</v>
      </c>
      <c r="H25">
        <v>0.263724402415419</v>
      </c>
      <c r="I25">
        <v>3.45533382622304E-2</v>
      </c>
      <c r="J25">
        <v>3.1421851990383602E-2</v>
      </c>
      <c r="K25">
        <v>0.27148050404921698</v>
      </c>
      <c r="L25">
        <v>3.5543948359082103E-2</v>
      </c>
      <c r="M25">
        <v>2.8811116192694299E-2</v>
      </c>
      <c r="N25">
        <v>0.21731892781974499</v>
      </c>
      <c r="P25" t="str">
        <f t="shared" si="0"/>
        <v/>
      </c>
      <c r="Q25" t="str">
        <f t="shared" si="1"/>
        <v/>
      </c>
      <c r="R25" t="str">
        <f t="shared" si="2"/>
        <v/>
      </c>
      <c r="S25" t="str">
        <f t="shared" si="3"/>
        <v/>
      </c>
    </row>
    <row r="26" spans="1:19" x14ac:dyDescent="0.25">
      <c r="A26">
        <v>25</v>
      </c>
      <c r="B26" t="s">
        <v>131</v>
      </c>
      <c r="C26">
        <v>0.32667826796534599</v>
      </c>
      <c r="D26">
        <v>0.31766011674002398</v>
      </c>
      <c r="E26">
        <v>0.30376673546108501</v>
      </c>
      <c r="F26">
        <v>0.39780727267022398</v>
      </c>
      <c r="G26">
        <v>0.29802810771285498</v>
      </c>
      <c r="H26">
        <v>0.18194252258113</v>
      </c>
      <c r="I26">
        <v>-3.4129438835284499E-2</v>
      </c>
      <c r="J26">
        <v>4.6003978301208601E-2</v>
      </c>
      <c r="K26">
        <v>0.45815994678586502</v>
      </c>
      <c r="L26">
        <v>-4.6968476629264698E-2</v>
      </c>
      <c r="M26">
        <v>4.2015906427465499E-2</v>
      </c>
      <c r="N26">
        <v>0.26362094052929003</v>
      </c>
      <c r="P26" t="str">
        <f t="shared" si="0"/>
        <v/>
      </c>
      <c r="Q26" t="str">
        <f t="shared" si="1"/>
        <v/>
      </c>
      <c r="R26" t="str">
        <f t="shared" si="2"/>
        <v/>
      </c>
      <c r="S26" t="str">
        <f t="shared" si="3"/>
        <v/>
      </c>
    </row>
    <row r="27" spans="1:19" x14ac:dyDescent="0.25">
      <c r="A27">
        <v>26</v>
      </c>
      <c r="B27" t="s">
        <v>145</v>
      </c>
      <c r="C27">
        <v>-0.29429977435452298</v>
      </c>
      <c r="D27">
        <v>0.36990418004655201</v>
      </c>
      <c r="E27">
        <v>0.42625826567774899</v>
      </c>
      <c r="F27">
        <v>-0.202802188328573</v>
      </c>
      <c r="G27">
        <v>0.34675185956874299</v>
      </c>
      <c r="H27">
        <v>0.558640119328635</v>
      </c>
      <c r="I27">
        <v>-0.63791753505260596</v>
      </c>
      <c r="J27">
        <v>0.18801867496170999</v>
      </c>
      <c r="K27">
        <v>6.9171687954439098E-4</v>
      </c>
      <c r="L27">
        <v>-0.62844257337537102</v>
      </c>
      <c r="M27">
        <v>0.177071326584888</v>
      </c>
      <c r="N27">
        <v>3.8656079732995601E-4</v>
      </c>
      <c r="P27" t="str">
        <f t="shared" si="0"/>
        <v/>
      </c>
      <c r="Q27" t="str">
        <f t="shared" si="1"/>
        <v/>
      </c>
      <c r="R27" t="str">
        <f t="shared" si="2"/>
        <v>***</v>
      </c>
      <c r="S27" t="str">
        <f t="shared" si="3"/>
        <v>***</v>
      </c>
    </row>
    <row r="28" spans="1:19" x14ac:dyDescent="0.25">
      <c r="A28">
        <v>27</v>
      </c>
      <c r="B28" t="s">
        <v>46</v>
      </c>
      <c r="C28">
        <v>-1.2854003562567801E-2</v>
      </c>
      <c r="D28">
        <v>0.33864126847256298</v>
      </c>
      <c r="E28">
        <v>0.96972150265976997</v>
      </c>
      <c r="F28">
        <v>4.1160833600305799E-2</v>
      </c>
      <c r="G28">
        <v>0.31761201419957402</v>
      </c>
      <c r="H28">
        <v>0.89688709691190105</v>
      </c>
      <c r="I28">
        <v>-0.37634695304696703</v>
      </c>
      <c r="J28">
        <v>0.12224500097263601</v>
      </c>
      <c r="K28">
        <v>2.0795577273007302E-3</v>
      </c>
      <c r="L28">
        <v>-0.409161261134111</v>
      </c>
      <c r="M28">
        <v>0.1139518779516</v>
      </c>
      <c r="N28">
        <v>3.29854881885459E-4</v>
      </c>
      <c r="P28" t="str">
        <f t="shared" si="0"/>
        <v/>
      </c>
      <c r="Q28" t="str">
        <f t="shared" si="1"/>
        <v/>
      </c>
      <c r="R28" t="str">
        <f t="shared" si="2"/>
        <v>**</v>
      </c>
      <c r="S28" t="str">
        <f t="shared" si="3"/>
        <v>***</v>
      </c>
    </row>
    <row r="29" spans="1:19" x14ac:dyDescent="0.25">
      <c r="A29">
        <v>28</v>
      </c>
      <c r="B29" t="s">
        <v>129</v>
      </c>
      <c r="C29">
        <v>6.8923895956991305E-2</v>
      </c>
      <c r="D29">
        <v>0.345921252318244</v>
      </c>
      <c r="E29">
        <v>0.84206925487559303</v>
      </c>
      <c r="F29">
        <v>0.135888462140658</v>
      </c>
      <c r="G29">
        <v>0.32499703898628401</v>
      </c>
      <c r="H29">
        <v>0.67585780775004101</v>
      </c>
      <c r="I29">
        <v>-0.28714310363537998</v>
      </c>
      <c r="J29">
        <v>0.15435754653454201</v>
      </c>
      <c r="K29">
        <v>6.2850642500292597E-2</v>
      </c>
      <c r="L29">
        <v>-0.29700070354638802</v>
      </c>
      <c r="M29">
        <v>0.14466802402912299</v>
      </c>
      <c r="N29">
        <v>4.0074420996569098E-2</v>
      </c>
      <c r="P29" t="str">
        <f t="shared" si="0"/>
        <v/>
      </c>
      <c r="Q29" t="str">
        <f t="shared" si="1"/>
        <v/>
      </c>
      <c r="R29" t="str">
        <f t="shared" si="2"/>
        <v>^</v>
      </c>
      <c r="S29" t="str">
        <f t="shared" si="3"/>
        <v>*</v>
      </c>
    </row>
    <row r="30" spans="1:19" x14ac:dyDescent="0.25">
      <c r="A30">
        <v>29</v>
      </c>
      <c r="B30" t="s">
        <v>130</v>
      </c>
      <c r="C30">
        <v>-4.9376037130945002E-2</v>
      </c>
      <c r="D30">
        <v>0.34533606843234299</v>
      </c>
      <c r="E30">
        <v>0.88630623714029899</v>
      </c>
      <c r="F30">
        <v>0.104893516373826</v>
      </c>
      <c r="G30">
        <v>0.32382746952964198</v>
      </c>
      <c r="H30">
        <v>0.74600018595885997</v>
      </c>
      <c r="I30">
        <v>-0.41654926475003101</v>
      </c>
      <c r="J30">
        <v>0.136064596328864</v>
      </c>
      <c r="K30">
        <v>2.2029856680096899E-3</v>
      </c>
      <c r="L30">
        <v>-0.34357628689182201</v>
      </c>
      <c r="M30">
        <v>0.12656261930667401</v>
      </c>
      <c r="N30">
        <v>6.6340984505657598E-3</v>
      </c>
      <c r="P30" t="str">
        <f t="shared" si="0"/>
        <v/>
      </c>
      <c r="Q30" t="str">
        <f t="shared" si="1"/>
        <v/>
      </c>
      <c r="R30" t="str">
        <f t="shared" si="2"/>
        <v>**</v>
      </c>
      <c r="S30" t="str">
        <f t="shared" si="3"/>
        <v>**</v>
      </c>
    </row>
    <row r="31" spans="1:19" x14ac:dyDescent="0.25">
      <c r="A31">
        <v>30</v>
      </c>
      <c r="B31" t="s">
        <v>45</v>
      </c>
      <c r="C31">
        <v>0.31046625378384202</v>
      </c>
      <c r="D31">
        <v>0.51709754519142404</v>
      </c>
      <c r="E31">
        <v>0.548238544058822</v>
      </c>
      <c r="F31">
        <v>0.31731629341366702</v>
      </c>
      <c r="G31">
        <v>0.48940915072365898</v>
      </c>
      <c r="H31">
        <v>0.51674820267683796</v>
      </c>
      <c r="I31">
        <v>-3.7960559760879101E-2</v>
      </c>
      <c r="J31">
        <v>0.39526472318737299</v>
      </c>
      <c r="K31">
        <v>0.92349013866905105</v>
      </c>
      <c r="L31">
        <v>-0.12659168243184801</v>
      </c>
      <c r="M31">
        <v>0.38084685701073601</v>
      </c>
      <c r="N31">
        <v>0.73959083236752998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-5.4701453610541698E-2</v>
      </c>
      <c r="D32">
        <v>0.11885743456180101</v>
      </c>
      <c r="E32">
        <v>0.64535297233312705</v>
      </c>
      <c r="F32">
        <v>4.2420965180171803E-3</v>
      </c>
      <c r="G32">
        <v>0.109247153947911</v>
      </c>
      <c r="H32">
        <v>0.96902571081283295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0.31682304179486398</v>
      </c>
      <c r="D33">
        <v>0.35591163150798699</v>
      </c>
      <c r="E33">
        <v>0.37337282349599099</v>
      </c>
      <c r="F33">
        <v>0.27787183617024702</v>
      </c>
      <c r="G33">
        <v>0.32042701339986801</v>
      </c>
      <c r="H33">
        <v>0.38583665888233998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0.37359469845819798</v>
      </c>
      <c r="D34">
        <v>0.28599562514794302</v>
      </c>
      <c r="E34">
        <v>0.191452205329496</v>
      </c>
      <c r="F34">
        <v>0.30674019758202398</v>
      </c>
      <c r="G34">
        <v>0.25309058902694798</v>
      </c>
      <c r="H34">
        <v>0.225520845014898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0.29215624503020399</v>
      </c>
      <c r="D35">
        <v>0.316512035419655</v>
      </c>
      <c r="E35">
        <v>0.355981460937979</v>
      </c>
      <c r="F35">
        <v>0.21619162744931</v>
      </c>
      <c r="G35">
        <v>0.28135859345854503</v>
      </c>
      <c r="H35">
        <v>0.44225869058649098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0.36582807520195998</v>
      </c>
      <c r="D36">
        <v>0.30177950321807201</v>
      </c>
      <c r="E36">
        <v>0.225421931192747</v>
      </c>
      <c r="F36">
        <v>0.30951219503604399</v>
      </c>
      <c r="G36">
        <v>0.26894360651487897</v>
      </c>
      <c r="H36">
        <v>0.24979632905772101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0.43690444586528698</v>
      </c>
      <c r="D37">
        <v>0.31955128094656798</v>
      </c>
      <c r="E37">
        <v>0.17154896128454999</v>
      </c>
      <c r="F37">
        <v>0.373920156410049</v>
      </c>
      <c r="G37">
        <v>0.285643395939772</v>
      </c>
      <c r="H37">
        <v>0.19051899280057799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0.43368262980470301</v>
      </c>
      <c r="D38">
        <v>0.30572200824711898</v>
      </c>
      <c r="E38">
        <v>0.15602960766218099</v>
      </c>
      <c r="F38">
        <v>0.37337584890376302</v>
      </c>
      <c r="G38">
        <v>0.27154547076971203</v>
      </c>
      <c r="H38">
        <v>0.16913050097742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0.44629706901715499</v>
      </c>
      <c r="D39">
        <v>0.34528974565791798</v>
      </c>
      <c r="E39">
        <v>0.19617395015401301</v>
      </c>
      <c r="F39">
        <v>0.411251896811208</v>
      </c>
      <c r="G39">
        <v>0.31161108584913499</v>
      </c>
      <c r="H39">
        <v>0.18691510670911099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0.38065384690936199</v>
      </c>
      <c r="D40">
        <v>0.29215152109369902</v>
      </c>
      <c r="E40">
        <v>0.19259764923578299</v>
      </c>
      <c r="F40">
        <v>0.35707962034583501</v>
      </c>
      <c r="G40">
        <v>0.25970750679532201</v>
      </c>
      <c r="H40">
        <v>0.16915317369604399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0.21212821353012501</v>
      </c>
      <c r="D41">
        <v>0.29970867989782501</v>
      </c>
      <c r="E41">
        <v>0.479081050861695</v>
      </c>
      <c r="F41">
        <v>0.16575547243475999</v>
      </c>
      <c r="G41">
        <v>0.2659570062155</v>
      </c>
      <c r="H41">
        <v>0.53312576258864697</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0.45538662353689302</v>
      </c>
      <c r="D42">
        <v>0.297493468242579</v>
      </c>
      <c r="E42">
        <v>0.12583244033520399</v>
      </c>
      <c r="F42">
        <v>0.391605517487295</v>
      </c>
      <c r="G42">
        <v>0.26417694229326599</v>
      </c>
      <c r="H42">
        <v>0.13824434469830699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0.41118110910483502</v>
      </c>
      <c r="D43">
        <v>0.28949368158645999</v>
      </c>
      <c r="E43">
        <v>0.155507059410808</v>
      </c>
      <c r="F43">
        <v>0.36936568346707299</v>
      </c>
      <c r="G43">
        <v>0.257322102673324</v>
      </c>
      <c r="H43">
        <v>0.151167017581777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0.40899575029003898</v>
      </c>
      <c r="D44">
        <v>0.352337515475728</v>
      </c>
      <c r="E44">
        <v>0.245720515764379</v>
      </c>
      <c r="F44">
        <v>0.36316778978887299</v>
      </c>
      <c r="G44">
        <v>0.315370551215163</v>
      </c>
      <c r="H44">
        <v>0.249502346369295</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0.46103009468018702</v>
      </c>
      <c r="D45">
        <v>0.36225097621635599</v>
      </c>
      <c r="E45">
        <v>0.20313110566193299</v>
      </c>
      <c r="F45">
        <v>0.43656844378689003</v>
      </c>
      <c r="G45">
        <v>0.32365354069591001</v>
      </c>
      <c r="H45">
        <v>0.17737684740533299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48</v>
      </c>
      <c r="C46">
        <v>0.26863792065464998</v>
      </c>
      <c r="D46">
        <v>0.46718500915045802</v>
      </c>
      <c r="E46">
        <v>0.56528182897885804</v>
      </c>
      <c r="F46">
        <v>0.14100547741563599</v>
      </c>
      <c r="G46">
        <v>0.40847088232504197</v>
      </c>
      <c r="H46">
        <v>0.72994157322376796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-8.5147841667946103E-3</v>
      </c>
      <c r="D47">
        <v>0.35396667624595901</v>
      </c>
      <c r="E47">
        <v>0.98080847683905104</v>
      </c>
      <c r="F47">
        <v>-1.38720387856775E-2</v>
      </c>
      <c r="G47">
        <v>0.31873357480929199</v>
      </c>
      <c r="H47">
        <v>0.96528513721085896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0.137631021330197</v>
      </c>
      <c r="D48">
        <v>0.364196314017736</v>
      </c>
      <c r="E48">
        <v>0.70550236475831696</v>
      </c>
      <c r="F48">
        <v>0.13642635106055101</v>
      </c>
      <c r="G48">
        <v>0.33208312589082101</v>
      </c>
      <c r="H48">
        <v>0.681204612288278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-0.131861676818218</v>
      </c>
      <c r="D49">
        <v>0.48577105143684102</v>
      </c>
      <c r="E49">
        <v>0.786046335972579</v>
      </c>
      <c r="F49">
        <v>-2.3862438516839599E-2</v>
      </c>
      <c r="G49">
        <v>0.44329842843874001</v>
      </c>
      <c r="H49">
        <v>0.95707117535422603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0.164171751605694</v>
      </c>
      <c r="D50">
        <v>0.53405076116964201</v>
      </c>
      <c r="E50">
        <v>0.75853244748618298</v>
      </c>
      <c r="F50">
        <v>0.12709069126728301</v>
      </c>
      <c r="G50">
        <v>0.48260042453990698</v>
      </c>
      <c r="H50">
        <v>0.79228422726218195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0.39638687831841901</v>
      </c>
      <c r="D51">
        <v>0.59313013424831995</v>
      </c>
      <c r="E51">
        <v>0.50394425498920103</v>
      </c>
      <c r="F51">
        <v>0.29043106921147299</v>
      </c>
      <c r="G51">
        <v>0.56472453874149398</v>
      </c>
      <c r="H51">
        <v>0.60705063089941402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0.440718509908751</v>
      </c>
      <c r="D52">
        <v>0.43277741139001902</v>
      </c>
      <c r="E52">
        <v>0.308512057541175</v>
      </c>
      <c r="F52">
        <v>0.45475359839297702</v>
      </c>
      <c r="G52">
        <v>0.393939248733438</v>
      </c>
      <c r="H52">
        <v>0.248346482812312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-0.156663763436064</v>
      </c>
      <c r="D53">
        <v>0.52656621747717203</v>
      </c>
      <c r="E53">
        <v>0.76606985655529702</v>
      </c>
      <c r="F53">
        <v>-0.112267270565006</v>
      </c>
      <c r="G53">
        <v>0.48489937273119099</v>
      </c>
      <c r="H53">
        <v>0.81690545468016895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-0.570826162908323</v>
      </c>
      <c r="D54">
        <v>0.42334264718003201</v>
      </c>
      <c r="E54">
        <v>0.17753664561771701</v>
      </c>
      <c r="F54">
        <v>-0.61012052200760902</v>
      </c>
      <c r="G54">
        <v>0.380952595805849</v>
      </c>
      <c r="H54">
        <v>0.109251732296218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-0.56702878906877496</v>
      </c>
      <c r="D55">
        <v>0.418778813154151</v>
      </c>
      <c r="E55">
        <v>0.175734643762265</v>
      </c>
      <c r="F55">
        <v>-0.65074082550018497</v>
      </c>
      <c r="G55">
        <v>0.37836632467054199</v>
      </c>
      <c r="H55">
        <v>8.5456106222801101E-2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70</v>
      </c>
      <c r="C56">
        <v>-0.67004912412079098</v>
      </c>
      <c r="D56">
        <v>0.41429843402606698</v>
      </c>
      <c r="E56">
        <v>0.105811317327467</v>
      </c>
      <c r="F56">
        <v>-0.68928601579469495</v>
      </c>
      <c r="G56">
        <v>0.372960562449271</v>
      </c>
      <c r="H56">
        <v>6.4581052550644905E-2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78</v>
      </c>
      <c r="C57">
        <v>-0.72548168791521495</v>
      </c>
      <c r="D57">
        <v>0.390961535008922</v>
      </c>
      <c r="E57">
        <v>6.35056816889564E-2</v>
      </c>
      <c r="F57">
        <v>-0.72056404829149701</v>
      </c>
      <c r="G57">
        <v>0.351135068745076</v>
      </c>
      <c r="H57">
        <v>4.0160007570823601E-2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72</v>
      </c>
      <c r="C58">
        <v>-0.638039644644815</v>
      </c>
      <c r="D58">
        <v>0.399930215104989</v>
      </c>
      <c r="E58">
        <v>0.11062785672426299</v>
      </c>
      <c r="F58">
        <v>-0.66344780534897896</v>
      </c>
      <c r="G58">
        <v>0.36038397731216698</v>
      </c>
      <c r="H58">
        <v>6.5629324486036297E-2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68</v>
      </c>
      <c r="C59">
        <v>-0.48387604029543002</v>
      </c>
      <c r="D59">
        <v>0.50250760802888905</v>
      </c>
      <c r="E59">
        <v>0.33558625934047098</v>
      </c>
      <c r="F59">
        <v>-0.51663585733432404</v>
      </c>
      <c r="G59">
        <v>0.46068145640490099</v>
      </c>
      <c r="H59">
        <v>0.262092079954866</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-0.75267666713455506</v>
      </c>
      <c r="D60">
        <v>0.43182822324498599</v>
      </c>
      <c r="E60">
        <v>8.1333584877358894E-2</v>
      </c>
      <c r="F60">
        <v>-0.82979638012532198</v>
      </c>
      <c r="G60">
        <v>0.39162321606277301</v>
      </c>
      <c r="H60">
        <v>3.4101952183123702E-2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79</v>
      </c>
      <c r="C61">
        <v>-0.78578186949200302</v>
      </c>
      <c r="D61">
        <v>0.39490046460299999</v>
      </c>
      <c r="E61">
        <v>4.6610480868118601E-2</v>
      </c>
      <c r="F61">
        <v>-0.84623775177130101</v>
      </c>
      <c r="G61">
        <v>0.35570748046426498</v>
      </c>
      <c r="H61">
        <v>1.7358397635357601E-2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74</v>
      </c>
      <c r="C62">
        <v>-0.67020540153780805</v>
      </c>
      <c r="D62">
        <v>0.405465647510456</v>
      </c>
      <c r="E62">
        <v>9.8345578184835802E-2</v>
      </c>
      <c r="F62">
        <v>-0.70882438295366901</v>
      </c>
      <c r="G62">
        <v>0.36704630148647099</v>
      </c>
      <c r="H62">
        <v>5.3463522429972897E-2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-0.74444306940938199</v>
      </c>
      <c r="D63">
        <v>0.409277397021657</v>
      </c>
      <c r="E63">
        <v>6.8923551664497498E-2</v>
      </c>
      <c r="F63">
        <v>-0.85007766905134496</v>
      </c>
      <c r="G63">
        <v>0.37061122906484101</v>
      </c>
      <c r="H63">
        <v>2.1806698738901401E-2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-0.79077496366562094</v>
      </c>
      <c r="D64">
        <v>0.40056344329465698</v>
      </c>
      <c r="E64">
        <v>4.8363939626997803E-2</v>
      </c>
      <c r="F64">
        <v>-0.82318279988950305</v>
      </c>
      <c r="G64">
        <v>0.36037227471444599</v>
      </c>
      <c r="H64">
        <v>2.2356446290113501E-2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-0.75420065996304197</v>
      </c>
      <c r="D65">
        <v>0.41751521971072703</v>
      </c>
      <c r="E65">
        <v>7.0855445276281501E-2</v>
      </c>
      <c r="F65">
        <v>-0.83537671327541096</v>
      </c>
      <c r="G65">
        <v>0.377190406633235</v>
      </c>
      <c r="H65">
        <v>2.6778273946989301E-2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-0.91058666242591801</v>
      </c>
      <c r="D66">
        <v>0.52943505253323497</v>
      </c>
      <c r="E66">
        <v>8.5446734904327595E-2</v>
      </c>
      <c r="F66">
        <v>-0.86861815212112903</v>
      </c>
      <c r="G66">
        <v>0.48748900636071302</v>
      </c>
      <c r="H66">
        <v>7.4778425462084505E-2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-0.88019940981478395</v>
      </c>
      <c r="D67">
        <v>0.47684241405101901</v>
      </c>
      <c r="E67">
        <v>6.4907945616507104E-2</v>
      </c>
      <c r="F67">
        <v>-0.93028227799973295</v>
      </c>
      <c r="G67">
        <v>0.43424145509747603</v>
      </c>
      <c r="H67">
        <v>3.21680879430273E-2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73</v>
      </c>
      <c r="C68">
        <v>-0.44413080271127098</v>
      </c>
      <c r="D68">
        <v>0.53978428897990105</v>
      </c>
      <c r="E68">
        <v>0.41062564614754099</v>
      </c>
      <c r="F68">
        <v>-0.409223444020683</v>
      </c>
      <c r="G68">
        <v>0.49591955354467798</v>
      </c>
      <c r="H68">
        <v>0.40926878040437198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-0.19465385320742301</v>
      </c>
      <c r="D69">
        <v>0.87071277435307204</v>
      </c>
      <c r="E69">
        <v>0.82310209954565094</v>
      </c>
      <c r="F69">
        <v>-0.105632124340328</v>
      </c>
      <c r="G69">
        <v>0.80285344755114496</v>
      </c>
      <c r="H69">
        <v>0.89532372975744801</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-0.92031066764623504</v>
      </c>
      <c r="D70">
        <v>0.62301326869003704</v>
      </c>
      <c r="E70">
        <v>0.13962398354524699</v>
      </c>
      <c r="F70">
        <v>-0.84561574638724801</v>
      </c>
      <c r="G70">
        <v>0.586744076592148</v>
      </c>
      <c r="H70">
        <v>0.14952810021078899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-9.0084745139254199E-2</v>
      </c>
      <c r="D2">
        <v>0.12474004029722</v>
      </c>
      <c r="E2">
        <v>0.47018390253662901</v>
      </c>
      <c r="F2">
        <v>-0.143178729240622</v>
      </c>
      <c r="G2">
        <v>0.109806817511408</v>
      </c>
      <c r="H2">
        <v>0.19226264982399699</v>
      </c>
      <c r="I2">
        <v>-8.4228898541155395E-2</v>
      </c>
      <c r="J2">
        <v>0.123937756452816</v>
      </c>
      <c r="K2">
        <v>0.49675368525401797</v>
      </c>
      <c r="L2">
        <v>-0.14105179802583101</v>
      </c>
      <c r="M2">
        <v>0.10877383930710501</v>
      </c>
      <c r="N2">
        <v>0.19471936514066199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2.97791766027082E-2</v>
      </c>
      <c r="D3">
        <v>5.1035912793274497E-2</v>
      </c>
      <c r="E3">
        <v>0.55956042966883002</v>
      </c>
      <c r="F3">
        <v>1.54800955895166E-2</v>
      </c>
      <c r="G3">
        <v>4.4763250009808797E-2</v>
      </c>
      <c r="H3">
        <v>0.72947684401888402</v>
      </c>
      <c r="I3">
        <v>2.4940779659637199E-2</v>
      </c>
      <c r="J3">
        <v>5.0450342307271703E-2</v>
      </c>
      <c r="K3">
        <v>0.62104988050333698</v>
      </c>
      <c r="L3">
        <v>1.2969308618755599E-2</v>
      </c>
      <c r="M3">
        <v>4.40982269740798E-2</v>
      </c>
      <c r="N3">
        <v>0.76868114319540704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-0.19501077338851999</v>
      </c>
      <c r="D4">
        <v>5.81927135559413E-2</v>
      </c>
      <c r="E4">
        <v>8.0485381321826499E-4</v>
      </c>
      <c r="F4">
        <v>-0.18789901135005199</v>
      </c>
      <c r="G4">
        <v>4.8724390090223002E-2</v>
      </c>
      <c r="H4">
        <v>1.15085813552613E-4</v>
      </c>
      <c r="I4">
        <v>-0.18717668449219299</v>
      </c>
      <c r="J4">
        <v>5.7498472320865399E-2</v>
      </c>
      <c r="K4">
        <v>1.1325941310269499E-3</v>
      </c>
      <c r="L4">
        <v>-0.18214552379721299</v>
      </c>
      <c r="M4">
        <v>4.7965853569466803E-2</v>
      </c>
      <c r="N4">
        <v>1.4622183951566999E-4</v>
      </c>
      <c r="P4" t="str">
        <f t="shared" si="0"/>
        <v>***</v>
      </c>
      <c r="Q4" t="str">
        <f t="shared" si="1"/>
        <v>***</v>
      </c>
      <c r="R4" t="str">
        <f t="shared" si="2"/>
        <v>**</v>
      </c>
      <c r="S4" t="str">
        <f t="shared" si="3"/>
        <v>***</v>
      </c>
    </row>
    <row r="5" spans="1:19" x14ac:dyDescent="0.25">
      <c r="A5">
        <v>4</v>
      </c>
      <c r="B5" t="s">
        <v>124</v>
      </c>
      <c r="C5">
        <v>9.8007386279247696E-2</v>
      </c>
      <c r="D5">
        <v>4.92403117512566E-2</v>
      </c>
      <c r="E5">
        <v>4.6548075184285699E-2</v>
      </c>
      <c r="F5">
        <v>8.7050632328197902E-2</v>
      </c>
      <c r="G5">
        <v>3.9804221167053899E-2</v>
      </c>
      <c r="H5">
        <v>2.8744723717962599E-2</v>
      </c>
      <c r="I5">
        <v>6.9925981433718504E-2</v>
      </c>
      <c r="J5">
        <v>4.7125538843281703E-2</v>
      </c>
      <c r="K5">
        <v>0.13785575409617101</v>
      </c>
      <c r="L5">
        <v>6.2047840057894502E-2</v>
      </c>
      <c r="M5">
        <v>3.7804365624298002E-2</v>
      </c>
      <c r="N5">
        <v>0.10073770948890599</v>
      </c>
      <c r="P5" t="str">
        <f t="shared" si="0"/>
        <v>*</v>
      </c>
      <c r="Q5" t="str">
        <f t="shared" si="1"/>
        <v>*</v>
      </c>
      <c r="R5" t="str">
        <f t="shared" si="2"/>
        <v/>
      </c>
      <c r="S5" t="str">
        <f t="shared" si="3"/>
        <v/>
      </c>
    </row>
    <row r="6" spans="1:19" x14ac:dyDescent="0.25">
      <c r="A6">
        <v>5</v>
      </c>
      <c r="B6" t="s">
        <v>25</v>
      </c>
      <c r="C6">
        <v>3.1093405128173601E-2</v>
      </c>
      <c r="D6">
        <v>6.0549565064315802E-2</v>
      </c>
      <c r="E6">
        <v>0.60758771115744803</v>
      </c>
      <c r="F6">
        <v>3.2522552690227101E-2</v>
      </c>
      <c r="G6">
        <v>5.2031656811158303E-2</v>
      </c>
      <c r="H6">
        <v>0.53193615371418601</v>
      </c>
      <c r="I6">
        <v>3.5094058943671902E-2</v>
      </c>
      <c r="J6">
        <v>5.9744452104089303E-2</v>
      </c>
      <c r="K6">
        <v>0.55693320821481596</v>
      </c>
      <c r="L6">
        <v>3.87149736694955E-2</v>
      </c>
      <c r="M6">
        <v>5.1272539802354203E-2</v>
      </c>
      <c r="N6">
        <v>0.45019976195441902</v>
      </c>
      <c r="P6" t="str">
        <f t="shared" si="0"/>
        <v/>
      </c>
      <c r="Q6" t="str">
        <f t="shared" si="1"/>
        <v/>
      </c>
      <c r="R6" t="str">
        <f t="shared" si="2"/>
        <v/>
      </c>
      <c r="S6" t="str">
        <f t="shared" si="3"/>
        <v/>
      </c>
    </row>
    <row r="7" spans="1:19" x14ac:dyDescent="0.25">
      <c r="A7">
        <v>6</v>
      </c>
      <c r="B7" t="s">
        <v>26</v>
      </c>
      <c r="C7">
        <v>0.105933330611135</v>
      </c>
      <c r="D7">
        <v>0.10721227989559801</v>
      </c>
      <c r="E7">
        <v>0.32311794121277898</v>
      </c>
      <c r="F7">
        <v>0.13264328483401699</v>
      </c>
      <c r="G7">
        <v>9.45305309882261E-2</v>
      </c>
      <c r="H7">
        <v>0.16056337699350101</v>
      </c>
      <c r="I7">
        <v>7.6576608765470303E-2</v>
      </c>
      <c r="J7">
        <v>0.105329036943704</v>
      </c>
      <c r="K7">
        <v>0.46721200384977801</v>
      </c>
      <c r="L7">
        <v>9.9769394603107395E-2</v>
      </c>
      <c r="M7">
        <v>9.2375696948935507E-2</v>
      </c>
      <c r="N7">
        <v>0.28012462438845898</v>
      </c>
      <c r="P7" t="str">
        <f t="shared" si="0"/>
        <v/>
      </c>
      <c r="Q7" t="str">
        <f t="shared" si="1"/>
        <v/>
      </c>
      <c r="R7" t="str">
        <f t="shared" si="2"/>
        <v/>
      </c>
      <c r="S7" t="str">
        <f t="shared" si="3"/>
        <v/>
      </c>
    </row>
    <row r="8" spans="1:19" x14ac:dyDescent="0.25">
      <c r="A8">
        <v>7</v>
      </c>
      <c r="B8" t="s">
        <v>30</v>
      </c>
      <c r="C8">
        <v>3.1338264725378998E-2</v>
      </c>
      <c r="D8">
        <v>6.4380067597243906E-2</v>
      </c>
      <c r="E8">
        <v>0.62642156120482295</v>
      </c>
      <c r="F8">
        <v>3.3846579637163698E-2</v>
      </c>
      <c r="G8">
        <v>5.4467782743481498E-2</v>
      </c>
      <c r="H8">
        <v>0.53433285578463796</v>
      </c>
      <c r="I8">
        <v>1.50495414898959E-2</v>
      </c>
      <c r="J8">
        <v>6.3603472609572803E-2</v>
      </c>
      <c r="K8">
        <v>0.81295541132392102</v>
      </c>
      <c r="L8">
        <v>1.22895911659222E-2</v>
      </c>
      <c r="M8">
        <v>5.3682054446825202E-2</v>
      </c>
      <c r="N8">
        <v>0.81892102901868002</v>
      </c>
      <c r="P8" t="str">
        <f t="shared" si="0"/>
        <v/>
      </c>
      <c r="Q8" t="str">
        <f t="shared" si="1"/>
        <v/>
      </c>
      <c r="R8" t="str">
        <f t="shared" si="2"/>
        <v/>
      </c>
      <c r="S8" t="str">
        <f t="shared" si="3"/>
        <v/>
      </c>
    </row>
    <row r="9" spans="1:19" x14ac:dyDescent="0.25">
      <c r="A9">
        <v>8</v>
      </c>
      <c r="B9" t="s">
        <v>27</v>
      </c>
      <c r="C9">
        <v>-9.2068698921880104E-2</v>
      </c>
      <c r="D9">
        <v>0.109983354159103</v>
      </c>
      <c r="E9">
        <v>0.40252801447717701</v>
      </c>
      <c r="F9">
        <v>-8.22771760199002E-2</v>
      </c>
      <c r="G9">
        <v>9.50952320451494E-2</v>
      </c>
      <c r="H9">
        <v>0.38692451700458003</v>
      </c>
      <c r="I9">
        <v>-0.115119432700452</v>
      </c>
      <c r="J9">
        <v>0.106143750469343</v>
      </c>
      <c r="K9">
        <v>0.278115883350812</v>
      </c>
      <c r="L9">
        <v>-0.11748179192352801</v>
      </c>
      <c r="M9">
        <v>9.1256711869907095E-2</v>
      </c>
      <c r="N9">
        <v>0.19796291709080699</v>
      </c>
      <c r="P9" t="str">
        <f t="shared" si="0"/>
        <v/>
      </c>
      <c r="Q9" t="str">
        <f t="shared" si="1"/>
        <v/>
      </c>
      <c r="R9" t="str">
        <f t="shared" si="2"/>
        <v/>
      </c>
      <c r="S9" t="str">
        <f t="shared" si="3"/>
        <v/>
      </c>
    </row>
    <row r="10" spans="1:19" x14ac:dyDescent="0.25">
      <c r="A10">
        <v>9</v>
      </c>
      <c r="B10" t="s">
        <v>29</v>
      </c>
      <c r="C10">
        <v>-6.7322065182987598E-2</v>
      </c>
      <c r="D10">
        <v>5.8965197376398798E-2</v>
      </c>
      <c r="E10">
        <v>0.25356816800856902</v>
      </c>
      <c r="F10">
        <v>-5.29248642440973E-2</v>
      </c>
      <c r="G10">
        <v>4.9723217526775401E-2</v>
      </c>
      <c r="H10">
        <v>0.28715234666828399</v>
      </c>
      <c r="I10">
        <v>-7.7912546756068402E-2</v>
      </c>
      <c r="J10">
        <v>5.8522234051017002E-2</v>
      </c>
      <c r="K10">
        <v>0.183079659287013</v>
      </c>
      <c r="L10">
        <v>-6.5502854379819994E-2</v>
      </c>
      <c r="M10">
        <v>4.9315584380494201E-2</v>
      </c>
      <c r="N10">
        <v>0.18409935246753201</v>
      </c>
      <c r="P10" t="str">
        <f t="shared" si="0"/>
        <v/>
      </c>
      <c r="Q10" t="str">
        <f t="shared" si="1"/>
        <v/>
      </c>
      <c r="R10" t="str">
        <f t="shared" si="2"/>
        <v/>
      </c>
      <c r="S10" t="str">
        <f t="shared" si="3"/>
        <v/>
      </c>
    </row>
    <row r="11" spans="1:19" x14ac:dyDescent="0.25">
      <c r="A11">
        <v>10</v>
      </c>
      <c r="B11" t="s">
        <v>28</v>
      </c>
      <c r="C11">
        <v>3.6289365064803798E-2</v>
      </c>
      <c r="D11">
        <v>0.185731922692183</v>
      </c>
      <c r="E11">
        <v>0.84509099655714603</v>
      </c>
      <c r="F11">
        <v>5.3225626164885E-2</v>
      </c>
      <c r="G11">
        <v>0.163693197439327</v>
      </c>
      <c r="H11">
        <v>0.74506392838948898</v>
      </c>
      <c r="I11">
        <v>6.1970304200556298E-2</v>
      </c>
      <c r="J11">
        <v>0.18061358472129199</v>
      </c>
      <c r="K11">
        <v>0.73151580355105905</v>
      </c>
      <c r="L11">
        <v>8.0139794213521506E-2</v>
      </c>
      <c r="M11">
        <v>0.158750379170426</v>
      </c>
      <c r="N11">
        <v>0.61368779902724202</v>
      </c>
      <c r="P11" t="str">
        <f t="shared" si="0"/>
        <v/>
      </c>
      <c r="Q11" t="str">
        <f t="shared" si="1"/>
        <v/>
      </c>
      <c r="R11" t="str">
        <f t="shared" si="2"/>
        <v/>
      </c>
      <c r="S11" t="str">
        <f t="shared" si="3"/>
        <v/>
      </c>
    </row>
    <row r="12" spans="1:19" x14ac:dyDescent="0.25">
      <c r="A12">
        <v>11</v>
      </c>
      <c r="B12" t="s">
        <v>31</v>
      </c>
      <c r="C12">
        <v>-6.3085515096750006E-2</v>
      </c>
      <c r="D12">
        <v>1.1448134056268501E-2</v>
      </c>
      <c r="E12" s="1">
        <v>3.5771418049890298E-8</v>
      </c>
      <c r="F12">
        <v>-6.5302831591974406E-2</v>
      </c>
      <c r="G12">
        <v>1.0209928094415101E-2</v>
      </c>
      <c r="H12" s="1">
        <v>1.59486556945529E-10</v>
      </c>
      <c r="I12">
        <v>-5.8688790213684998E-2</v>
      </c>
      <c r="J12">
        <v>1.1306016907468399E-2</v>
      </c>
      <c r="K12" s="1">
        <v>2.0924152910328799E-7</v>
      </c>
      <c r="L12">
        <v>-6.05827796948471E-2</v>
      </c>
      <c r="M12">
        <v>1.00496239789271E-2</v>
      </c>
      <c r="N12" s="1">
        <v>1.6562888080963201E-9</v>
      </c>
      <c r="P12" t="str">
        <f t="shared" si="0"/>
        <v>***</v>
      </c>
      <c r="Q12" t="str">
        <f t="shared" si="1"/>
        <v>***</v>
      </c>
      <c r="R12" t="str">
        <f t="shared" si="2"/>
        <v>***</v>
      </c>
      <c r="S12" t="str">
        <f t="shared" si="3"/>
        <v>***</v>
      </c>
    </row>
    <row r="13" spans="1:19" x14ac:dyDescent="0.25">
      <c r="A13">
        <v>12</v>
      </c>
      <c r="B13" t="s">
        <v>173</v>
      </c>
      <c r="C13">
        <v>1.2828734793748299E-2</v>
      </c>
      <c r="D13">
        <v>6.5291049359348804E-2</v>
      </c>
      <c r="E13">
        <v>0.84423029688585405</v>
      </c>
      <c r="F13">
        <v>1.2579282018594999E-2</v>
      </c>
      <c r="G13">
        <v>6.0589472594104798E-2</v>
      </c>
      <c r="H13">
        <v>0.83552960845100499</v>
      </c>
      <c r="I13">
        <v>2.2746429310149599E-2</v>
      </c>
      <c r="J13">
        <v>6.4529969648049398E-2</v>
      </c>
      <c r="K13">
        <v>0.72446779196669997</v>
      </c>
      <c r="L13">
        <v>1.9839590654665298E-2</v>
      </c>
      <c r="M13">
        <v>5.9821981268009201E-2</v>
      </c>
      <c r="N13">
        <v>0.74015822351819904</v>
      </c>
      <c r="P13" t="str">
        <f t="shared" si="0"/>
        <v/>
      </c>
      <c r="Q13" t="str">
        <f t="shared" si="1"/>
        <v/>
      </c>
      <c r="R13" t="str">
        <f t="shared" si="2"/>
        <v/>
      </c>
      <c r="S13" t="str">
        <f t="shared" si="3"/>
        <v/>
      </c>
    </row>
    <row r="14" spans="1:19" x14ac:dyDescent="0.25">
      <c r="A14">
        <v>13</v>
      </c>
      <c r="B14" t="s">
        <v>32</v>
      </c>
      <c r="C14">
        <v>3.5033780412010197E-2</v>
      </c>
      <c r="D14">
        <v>2.9860209131152098E-2</v>
      </c>
      <c r="E14">
        <v>0.24069167246293199</v>
      </c>
      <c r="F14">
        <v>2.7265404581070699E-2</v>
      </c>
      <c r="G14">
        <v>2.6521714993341598E-2</v>
      </c>
      <c r="H14">
        <v>0.303930645181061</v>
      </c>
      <c r="I14">
        <v>3.7490845603173999E-2</v>
      </c>
      <c r="J14">
        <v>2.9489334000307399E-2</v>
      </c>
      <c r="K14">
        <v>0.20360921663457701</v>
      </c>
      <c r="L14">
        <v>2.87294756381117E-2</v>
      </c>
      <c r="M14">
        <v>2.6154626516367501E-2</v>
      </c>
      <c r="N14">
        <v>0.27200927192493002</v>
      </c>
      <c r="P14" t="str">
        <f t="shared" si="0"/>
        <v/>
      </c>
      <c r="Q14" t="str">
        <f t="shared" si="1"/>
        <v/>
      </c>
      <c r="R14" t="str">
        <f t="shared" si="2"/>
        <v/>
      </c>
      <c r="S14" t="str">
        <f t="shared" si="3"/>
        <v/>
      </c>
    </row>
    <row r="15" spans="1:19" x14ac:dyDescent="0.25">
      <c r="A15">
        <v>14</v>
      </c>
      <c r="B15" t="s">
        <v>33</v>
      </c>
      <c r="C15">
        <v>1.8093843220566001E-2</v>
      </c>
      <c r="D15">
        <v>8.0577891582008405E-3</v>
      </c>
      <c r="E15">
        <v>2.4735434170861902E-2</v>
      </c>
      <c r="F15">
        <v>1.5758608173229601E-2</v>
      </c>
      <c r="G15">
        <v>7.2955431297542202E-3</v>
      </c>
      <c r="H15">
        <v>3.0770175909401402E-2</v>
      </c>
      <c r="I15">
        <v>1.68140630934865E-2</v>
      </c>
      <c r="J15">
        <v>8.0132163885549296E-3</v>
      </c>
      <c r="K15">
        <v>3.5879411112839397E-2</v>
      </c>
      <c r="L15">
        <v>1.46780145913851E-2</v>
      </c>
      <c r="M15">
        <v>7.2667365709892196E-3</v>
      </c>
      <c r="N15">
        <v>4.3394712282969497E-2</v>
      </c>
      <c r="P15" t="str">
        <f t="shared" si="0"/>
        <v>*</v>
      </c>
      <c r="Q15" t="str">
        <f t="shared" si="1"/>
        <v>*</v>
      </c>
      <c r="R15" t="str">
        <f t="shared" si="2"/>
        <v>*</v>
      </c>
      <c r="S15" t="str">
        <f t="shared" si="3"/>
        <v>*</v>
      </c>
    </row>
    <row r="16" spans="1:19" x14ac:dyDescent="0.25">
      <c r="A16">
        <v>15</v>
      </c>
      <c r="B16" t="s">
        <v>118</v>
      </c>
      <c r="C16">
        <v>-1.0956141306106299E-2</v>
      </c>
      <c r="D16">
        <v>1.2182228914121801E-2</v>
      </c>
      <c r="E16">
        <v>0.36846391407838103</v>
      </c>
      <c r="F16">
        <v>-8.9934790917918297E-3</v>
      </c>
      <c r="G16">
        <v>1.06464274855801E-2</v>
      </c>
      <c r="H16">
        <v>0.39825518496944501</v>
      </c>
      <c r="I16">
        <v>-9.6095606630923706E-3</v>
      </c>
      <c r="J16">
        <v>1.20945237543828E-2</v>
      </c>
      <c r="K16">
        <v>0.426882202239942</v>
      </c>
      <c r="L16">
        <v>-7.70054876892101E-3</v>
      </c>
      <c r="M16">
        <v>1.0546516569019599E-2</v>
      </c>
      <c r="N16">
        <v>0.46529793949703102</v>
      </c>
      <c r="P16" t="str">
        <f t="shared" si="0"/>
        <v/>
      </c>
      <c r="Q16" t="str">
        <f t="shared" si="1"/>
        <v/>
      </c>
      <c r="R16" t="str">
        <f t="shared" si="2"/>
        <v/>
      </c>
      <c r="S16" t="str">
        <f t="shared" si="3"/>
        <v/>
      </c>
    </row>
    <row r="17" spans="1:19" x14ac:dyDescent="0.25">
      <c r="A17">
        <v>16</v>
      </c>
      <c r="B17" t="s">
        <v>34</v>
      </c>
      <c r="C17">
        <v>3.9296021494314801E-3</v>
      </c>
      <c r="D17">
        <v>1.0320209472276299E-3</v>
      </c>
      <c r="E17" s="1">
        <v>1.4027848152453601E-4</v>
      </c>
      <c r="F17">
        <v>3.7297783668819098E-3</v>
      </c>
      <c r="G17">
        <v>8.3198658533565999E-4</v>
      </c>
      <c r="H17" s="1">
        <v>7.3608185288858696E-6</v>
      </c>
      <c r="I17">
        <v>3.9969491008633199E-3</v>
      </c>
      <c r="J17">
        <v>1.01718826138811E-3</v>
      </c>
      <c r="K17" s="1">
        <v>8.5154758011185495E-5</v>
      </c>
      <c r="L17">
        <v>3.8058385088023399E-3</v>
      </c>
      <c r="M17">
        <v>8.1593560378282403E-4</v>
      </c>
      <c r="N17" s="1">
        <v>3.09540053917093E-6</v>
      </c>
      <c r="P17" t="str">
        <f t="shared" si="0"/>
        <v>***</v>
      </c>
      <c r="Q17" t="str">
        <f t="shared" si="1"/>
        <v>***</v>
      </c>
      <c r="R17" t="str">
        <f t="shared" si="2"/>
        <v>***</v>
      </c>
      <c r="S17" t="str">
        <f t="shared" si="3"/>
        <v>***</v>
      </c>
    </row>
    <row r="18" spans="1:19" x14ac:dyDescent="0.25">
      <c r="A18">
        <v>17</v>
      </c>
      <c r="B18" t="s">
        <v>35</v>
      </c>
      <c r="C18">
        <v>-1.5659394285542599E-3</v>
      </c>
      <c r="D18">
        <v>4.0839215014232299E-4</v>
      </c>
      <c r="E18">
        <v>1.25870454546151E-4</v>
      </c>
      <c r="F18">
        <v>-1.3895635345868801E-3</v>
      </c>
      <c r="G18">
        <v>3.82499946806689E-4</v>
      </c>
      <c r="H18">
        <v>2.8031195147005302E-4</v>
      </c>
      <c r="I18">
        <v>-1.34227875166478E-3</v>
      </c>
      <c r="J18">
        <v>3.9350677139483203E-4</v>
      </c>
      <c r="K18">
        <v>6.4708712536642999E-4</v>
      </c>
      <c r="L18">
        <v>-1.1394368558052201E-3</v>
      </c>
      <c r="M18">
        <v>3.6721701695734902E-4</v>
      </c>
      <c r="N18">
        <v>1.9163583837558599E-3</v>
      </c>
      <c r="P18" t="str">
        <f t="shared" si="0"/>
        <v>***</v>
      </c>
      <c r="Q18" t="str">
        <f t="shared" si="1"/>
        <v>***</v>
      </c>
      <c r="R18" t="str">
        <f t="shared" si="2"/>
        <v>***</v>
      </c>
      <c r="S18" t="str">
        <f t="shared" si="3"/>
        <v>**</v>
      </c>
    </row>
    <row r="19" spans="1:19" x14ac:dyDescent="0.25">
      <c r="A19">
        <v>18</v>
      </c>
      <c r="B19" t="s">
        <v>36</v>
      </c>
      <c r="C19">
        <v>7.9155618763310297E-4</v>
      </c>
      <c r="D19">
        <v>2.40741970240522E-4</v>
      </c>
      <c r="E19">
        <v>1.0090691700681601E-3</v>
      </c>
      <c r="F19">
        <v>9.1005989517575802E-4</v>
      </c>
      <c r="G19">
        <v>2.0574892283426499E-4</v>
      </c>
      <c r="H19">
        <v>9.72687694112458E-6</v>
      </c>
      <c r="I19">
        <v>7.4803793714988895E-4</v>
      </c>
      <c r="J19">
        <v>2.3789357597069099E-4</v>
      </c>
      <c r="K19">
        <v>1.6641492594953199E-3</v>
      </c>
      <c r="L19">
        <v>8.61907697395484E-4</v>
      </c>
      <c r="M19">
        <v>2.0296642037472801E-4</v>
      </c>
      <c r="N19">
        <v>2.1708427459581799E-5</v>
      </c>
      <c r="P19" t="str">
        <f t="shared" si="0"/>
        <v>**</v>
      </c>
      <c r="Q19" t="str">
        <f t="shared" si="1"/>
        <v>***</v>
      </c>
      <c r="R19" t="str">
        <f t="shared" si="2"/>
        <v>**</v>
      </c>
      <c r="S19" t="str">
        <f t="shared" si="3"/>
        <v>***</v>
      </c>
    </row>
    <row r="20" spans="1:19" x14ac:dyDescent="0.25">
      <c r="A20">
        <v>19</v>
      </c>
      <c r="B20" t="s">
        <v>37</v>
      </c>
      <c r="C20">
        <v>-1.5754105280003001E-2</v>
      </c>
      <c r="D20">
        <v>4.6093300011438798E-2</v>
      </c>
      <c r="E20">
        <v>0.73251095601088601</v>
      </c>
      <c r="F20">
        <v>-2.5157413182461501E-2</v>
      </c>
      <c r="G20">
        <v>4.0841673972361998E-2</v>
      </c>
      <c r="H20">
        <v>0.53791161685625499</v>
      </c>
      <c r="I20">
        <v>-2.27341242117532E-2</v>
      </c>
      <c r="J20">
        <v>4.5623156616458403E-2</v>
      </c>
      <c r="K20">
        <v>0.61827098179221696</v>
      </c>
      <c r="L20">
        <v>-3.1952077963600001E-2</v>
      </c>
      <c r="M20">
        <v>4.0375859319022302E-2</v>
      </c>
      <c r="N20">
        <v>0.42873050698984</v>
      </c>
      <c r="P20" t="str">
        <f t="shared" si="0"/>
        <v/>
      </c>
      <c r="Q20" t="str">
        <f t="shared" si="1"/>
        <v/>
      </c>
      <c r="R20" t="str">
        <f t="shared" si="2"/>
        <v/>
      </c>
      <c r="S20" t="str">
        <f t="shared" si="3"/>
        <v/>
      </c>
    </row>
    <row r="21" spans="1:19" x14ac:dyDescent="0.25">
      <c r="A21">
        <v>20</v>
      </c>
      <c r="B21" t="s">
        <v>38</v>
      </c>
      <c r="C21">
        <v>-6.8361404819163904E-2</v>
      </c>
      <c r="D21">
        <v>6.8253934121381907E-2</v>
      </c>
      <c r="E21">
        <v>0.31654910737307801</v>
      </c>
      <c r="F21">
        <v>-9.3753626587268907E-2</v>
      </c>
      <c r="G21">
        <v>5.97736849458727E-2</v>
      </c>
      <c r="H21">
        <v>0.116769945014725</v>
      </c>
      <c r="I21">
        <v>-5.9212662743560802E-2</v>
      </c>
      <c r="J21">
        <v>6.7664592994284095E-2</v>
      </c>
      <c r="K21">
        <v>0.38152450305471097</v>
      </c>
      <c r="L21">
        <v>-8.3466915377658296E-2</v>
      </c>
      <c r="M21">
        <v>5.9320174026809898E-2</v>
      </c>
      <c r="N21">
        <v>0.15941024111549301</v>
      </c>
      <c r="P21" t="str">
        <f t="shared" si="0"/>
        <v/>
      </c>
      <c r="Q21" t="str">
        <f t="shared" si="1"/>
        <v/>
      </c>
      <c r="R21" t="str">
        <f t="shared" si="2"/>
        <v/>
      </c>
      <c r="S21" t="str">
        <f t="shared" si="3"/>
        <v/>
      </c>
    </row>
    <row r="22" spans="1:19" x14ac:dyDescent="0.25">
      <c r="A22">
        <v>21</v>
      </c>
      <c r="B22" t="s">
        <v>40</v>
      </c>
      <c r="C22">
        <v>-0.31073419726460499</v>
      </c>
      <c r="D22">
        <v>7.0510804732249702E-2</v>
      </c>
      <c r="E22" s="1">
        <v>1.04859664348256E-5</v>
      </c>
      <c r="F22">
        <v>-0.28137014624141898</v>
      </c>
      <c r="G22">
        <v>5.7569414023042803E-2</v>
      </c>
      <c r="H22" s="1">
        <v>1.02127781414197E-6</v>
      </c>
      <c r="I22">
        <v>-0.32635645321518397</v>
      </c>
      <c r="J22">
        <v>6.9857699415321398E-2</v>
      </c>
      <c r="K22" s="1">
        <v>2.9867042434794702E-6</v>
      </c>
      <c r="L22">
        <v>-0.29774963521494802</v>
      </c>
      <c r="M22">
        <v>5.6787536652246597E-2</v>
      </c>
      <c r="N22" s="1">
        <v>1.5779688463108999E-7</v>
      </c>
      <c r="P22" t="str">
        <f t="shared" si="0"/>
        <v>***</v>
      </c>
      <c r="Q22" t="str">
        <f t="shared" si="1"/>
        <v>***</v>
      </c>
      <c r="R22" t="str">
        <f t="shared" si="2"/>
        <v>***</v>
      </c>
      <c r="S22" t="str">
        <f t="shared" si="3"/>
        <v>***</v>
      </c>
    </row>
    <row r="23" spans="1:19" x14ac:dyDescent="0.25">
      <c r="A23">
        <v>22</v>
      </c>
      <c r="B23" t="s">
        <v>41</v>
      </c>
      <c r="C23">
        <v>2.6620458191021299E-2</v>
      </c>
      <c r="D23">
        <v>5.3334940408183901E-2</v>
      </c>
      <c r="E23">
        <v>0.61769586919896502</v>
      </c>
      <c r="F23">
        <v>2.6480496923304699E-2</v>
      </c>
      <c r="G23">
        <v>4.3415235182860001E-2</v>
      </c>
      <c r="H23">
        <v>0.54190447796555297</v>
      </c>
      <c r="I23">
        <v>1.7972734922774399E-2</v>
      </c>
      <c r="J23">
        <v>5.2951851275181497E-2</v>
      </c>
      <c r="K23">
        <v>0.73429594918951102</v>
      </c>
      <c r="L23">
        <v>1.6117177084653201E-2</v>
      </c>
      <c r="M23">
        <v>4.2946864666670297E-2</v>
      </c>
      <c r="N23">
        <v>0.70745089313173204</v>
      </c>
      <c r="P23" t="str">
        <f t="shared" si="0"/>
        <v/>
      </c>
      <c r="Q23" t="str">
        <f t="shared" si="1"/>
        <v/>
      </c>
      <c r="R23" t="str">
        <f t="shared" si="2"/>
        <v/>
      </c>
      <c r="S23" t="str">
        <f t="shared" si="3"/>
        <v/>
      </c>
    </row>
    <row r="24" spans="1:19" x14ac:dyDescent="0.25">
      <c r="A24">
        <v>23</v>
      </c>
      <c r="B24" t="s">
        <v>39</v>
      </c>
      <c r="C24">
        <v>-2.17998450387921E-2</v>
      </c>
      <c r="D24">
        <v>8.3676836230450705E-2</v>
      </c>
      <c r="E24">
        <v>0.79445941181580404</v>
      </c>
      <c r="F24">
        <v>-7.8978816864802404E-2</v>
      </c>
      <c r="G24">
        <v>6.6241206652811205E-2</v>
      </c>
      <c r="H24">
        <v>0.23314703003164999</v>
      </c>
      <c r="I24">
        <v>-1.0468934160908799E-2</v>
      </c>
      <c r="J24">
        <v>8.2769081544184706E-2</v>
      </c>
      <c r="K24">
        <v>0.89934910370757304</v>
      </c>
      <c r="L24">
        <v>-5.8985135642074103E-2</v>
      </c>
      <c r="M24">
        <v>6.5264774367044101E-2</v>
      </c>
      <c r="N24">
        <v>0.366110948520324</v>
      </c>
      <c r="P24" t="str">
        <f t="shared" si="0"/>
        <v/>
      </c>
      <c r="Q24" t="str">
        <f t="shared" si="1"/>
        <v/>
      </c>
      <c r="R24" t="str">
        <f t="shared" si="2"/>
        <v/>
      </c>
      <c r="S24" t="str">
        <f t="shared" si="3"/>
        <v/>
      </c>
    </row>
    <row r="25" spans="1:19" x14ac:dyDescent="0.25">
      <c r="A25">
        <v>24</v>
      </c>
      <c r="B25" t="s">
        <v>43</v>
      </c>
      <c r="C25">
        <v>-5.0300234647349902E-2</v>
      </c>
      <c r="D25">
        <v>1.22804824134415E-2</v>
      </c>
      <c r="E25" s="1">
        <v>4.2044175288413802E-5</v>
      </c>
      <c r="F25">
        <v>-4.5823022934480297E-2</v>
      </c>
      <c r="G25">
        <v>1.12745860615256E-2</v>
      </c>
      <c r="H25" s="1">
        <v>4.8181906425075201E-5</v>
      </c>
      <c r="I25">
        <v>-5.4475911507383602E-2</v>
      </c>
      <c r="J25">
        <v>1.2139465591075E-2</v>
      </c>
      <c r="K25" s="1">
        <v>7.2062150081597698E-6</v>
      </c>
      <c r="L25">
        <v>-4.9610227684584299E-2</v>
      </c>
      <c r="M25">
        <v>1.11432044840005E-2</v>
      </c>
      <c r="N25" s="1">
        <v>8.5049939112732506E-6</v>
      </c>
      <c r="P25" t="str">
        <f t="shared" si="0"/>
        <v>***</v>
      </c>
      <c r="Q25" t="str">
        <f t="shared" si="1"/>
        <v>***</v>
      </c>
      <c r="R25" t="str">
        <f t="shared" si="2"/>
        <v>***</v>
      </c>
      <c r="S25" t="str">
        <f t="shared" si="3"/>
        <v>***</v>
      </c>
    </row>
    <row r="26" spans="1:19" x14ac:dyDescent="0.25">
      <c r="A26">
        <v>25</v>
      </c>
      <c r="B26" t="s">
        <v>44</v>
      </c>
      <c r="C26">
        <v>6.4599529693565194E-2</v>
      </c>
      <c r="D26">
        <v>4.82834121795278E-2</v>
      </c>
      <c r="E26">
        <v>0.18092125496580599</v>
      </c>
      <c r="F26">
        <v>5.7201142682900601E-2</v>
      </c>
      <c r="G26">
        <v>4.5241792896490003E-2</v>
      </c>
      <c r="H26">
        <v>0.20610695374103899</v>
      </c>
      <c r="I26">
        <v>8.1222163526297603E-2</v>
      </c>
      <c r="J26">
        <v>4.7573429325333101E-2</v>
      </c>
      <c r="K26">
        <v>8.7766120092032995E-2</v>
      </c>
      <c r="L26">
        <v>6.7262306342433895E-2</v>
      </c>
      <c r="M26">
        <v>4.4513161579453002E-2</v>
      </c>
      <c r="N26">
        <v>0.130771743047643</v>
      </c>
      <c r="P26" t="str">
        <f t="shared" si="0"/>
        <v/>
      </c>
      <c r="Q26" t="str">
        <f t="shared" si="1"/>
        <v/>
      </c>
      <c r="R26" t="str">
        <f t="shared" si="2"/>
        <v>^</v>
      </c>
      <c r="S26" t="str">
        <f t="shared" si="3"/>
        <v/>
      </c>
    </row>
    <row r="27" spans="1:19" x14ac:dyDescent="0.25">
      <c r="A27">
        <v>26</v>
      </c>
      <c r="B27" t="s">
        <v>131</v>
      </c>
      <c r="C27">
        <v>0.80879511564262296</v>
      </c>
      <c r="D27">
        <v>0.38339054821333002</v>
      </c>
      <c r="E27">
        <v>3.4894080161212003E-2</v>
      </c>
      <c r="F27">
        <v>0.74231655036400501</v>
      </c>
      <c r="G27">
        <v>0.36007091824157</v>
      </c>
      <c r="H27">
        <v>3.9247330448771697E-2</v>
      </c>
      <c r="I27">
        <v>-7.5146736780147397E-2</v>
      </c>
      <c r="J27">
        <v>5.2125928306129297E-2</v>
      </c>
      <c r="K27">
        <v>0.149404426435887</v>
      </c>
      <c r="L27">
        <v>-8.7999148813555403E-2</v>
      </c>
      <c r="M27">
        <v>4.8074943835384097E-2</v>
      </c>
      <c r="N27">
        <v>6.7181533629509904E-2</v>
      </c>
      <c r="P27" t="str">
        <f t="shared" si="0"/>
        <v>*</v>
      </c>
      <c r="Q27" t="str">
        <f t="shared" si="1"/>
        <v>*</v>
      </c>
      <c r="R27" t="str">
        <f t="shared" si="2"/>
        <v/>
      </c>
      <c r="S27" t="str">
        <f t="shared" si="3"/>
        <v>^</v>
      </c>
    </row>
    <row r="28" spans="1:19" x14ac:dyDescent="0.25">
      <c r="A28">
        <v>27</v>
      </c>
      <c r="B28" t="s">
        <v>145</v>
      </c>
      <c r="C28">
        <v>0.43335192310798998</v>
      </c>
      <c r="D28">
        <v>0.44557976389512</v>
      </c>
      <c r="E28">
        <v>0.33077329422623802</v>
      </c>
      <c r="F28">
        <v>0.33672709785438099</v>
      </c>
      <c r="G28">
        <v>0.41800387505410203</v>
      </c>
      <c r="H28">
        <v>0.420496740501274</v>
      </c>
      <c r="I28">
        <v>-0.44637536932614602</v>
      </c>
      <c r="J28">
        <v>0.25216117537829302</v>
      </c>
      <c r="K28">
        <v>7.6694056082651799E-2</v>
      </c>
      <c r="L28">
        <v>-0.46028814457287198</v>
      </c>
      <c r="M28">
        <v>0.23822303996931399</v>
      </c>
      <c r="N28">
        <v>5.3338146812058097E-2</v>
      </c>
      <c r="P28" t="str">
        <f t="shared" si="0"/>
        <v/>
      </c>
      <c r="Q28" t="str">
        <f t="shared" si="1"/>
        <v/>
      </c>
      <c r="R28" t="str">
        <f t="shared" si="2"/>
        <v>^</v>
      </c>
      <c r="S28" t="str">
        <f t="shared" si="3"/>
        <v>^</v>
      </c>
    </row>
    <row r="29" spans="1:19" x14ac:dyDescent="0.25">
      <c r="A29">
        <v>28</v>
      </c>
      <c r="B29" t="s">
        <v>46</v>
      </c>
      <c r="C29">
        <v>0.726039609043173</v>
      </c>
      <c r="D29">
        <v>0.41162199702323798</v>
      </c>
      <c r="E29">
        <v>7.7757175619204505E-2</v>
      </c>
      <c r="F29">
        <v>0.68110272190229004</v>
      </c>
      <c r="G29">
        <v>0.38665971371798402</v>
      </c>
      <c r="H29">
        <v>7.8153097421719095E-2</v>
      </c>
      <c r="I29">
        <v>-0.22634287565987801</v>
      </c>
      <c r="J29">
        <v>0.150508310893498</v>
      </c>
      <c r="K29">
        <v>0.132618364075405</v>
      </c>
      <c r="L29">
        <v>-0.216924860488629</v>
      </c>
      <c r="M29">
        <v>0.14090617802810601</v>
      </c>
      <c r="N29">
        <v>0.123682625153299</v>
      </c>
      <c r="P29" t="str">
        <f t="shared" si="0"/>
        <v>^</v>
      </c>
      <c r="Q29" t="str">
        <f t="shared" si="1"/>
        <v>^</v>
      </c>
      <c r="R29" t="str">
        <f t="shared" si="2"/>
        <v/>
      </c>
      <c r="S29" t="str">
        <f t="shared" si="3"/>
        <v/>
      </c>
    </row>
    <row r="30" spans="1:19" x14ac:dyDescent="0.25">
      <c r="A30">
        <v>29</v>
      </c>
      <c r="B30" t="s">
        <v>129</v>
      </c>
      <c r="C30">
        <v>0.32579964512968601</v>
      </c>
      <c r="D30">
        <v>0.43213897378070998</v>
      </c>
      <c r="E30">
        <v>0.45089527331366203</v>
      </c>
      <c r="F30">
        <v>0.34127758338125103</v>
      </c>
      <c r="G30">
        <v>0.40599711711773001</v>
      </c>
      <c r="H30">
        <v>0.40057701859953498</v>
      </c>
      <c r="I30">
        <v>-0.52451615392504103</v>
      </c>
      <c r="J30">
        <v>0.19326723994277401</v>
      </c>
      <c r="K30">
        <v>6.6487728786181997E-3</v>
      </c>
      <c r="L30">
        <v>-0.462355840262278</v>
      </c>
      <c r="M30">
        <v>0.182583185462903</v>
      </c>
      <c r="N30">
        <v>1.1331621546357799E-2</v>
      </c>
      <c r="P30" t="str">
        <f t="shared" si="0"/>
        <v/>
      </c>
      <c r="Q30" t="str">
        <f t="shared" si="1"/>
        <v/>
      </c>
      <c r="R30" t="str">
        <f t="shared" si="2"/>
        <v>**</v>
      </c>
      <c r="S30" t="str">
        <f t="shared" si="3"/>
        <v>*</v>
      </c>
    </row>
    <row r="31" spans="1:19" x14ac:dyDescent="0.25">
      <c r="A31">
        <v>30</v>
      </c>
      <c r="B31" t="s">
        <v>130</v>
      </c>
      <c r="C31">
        <v>0.26405405747760502</v>
      </c>
      <c r="D31">
        <v>0.43769281276954802</v>
      </c>
      <c r="E31">
        <v>0.54631827574826697</v>
      </c>
      <c r="F31">
        <v>0.253402464471912</v>
      </c>
      <c r="G31">
        <v>0.41156512741171802</v>
      </c>
      <c r="H31">
        <v>0.53808962535369598</v>
      </c>
      <c r="I31">
        <v>-0.530551351311218</v>
      </c>
      <c r="J31">
        <v>0.19625741054423601</v>
      </c>
      <c r="K31">
        <v>6.8645600999244199E-3</v>
      </c>
      <c r="L31">
        <v>-0.46077384547461397</v>
      </c>
      <c r="M31">
        <v>0.18349271845789</v>
      </c>
      <c r="N31">
        <v>1.2034578685888499E-2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1.12651351617131</v>
      </c>
      <c r="D32">
        <v>0.555284367055493</v>
      </c>
      <c r="E32">
        <v>4.2487365459446397E-2</v>
      </c>
      <c r="F32">
        <v>1.06963138836183</v>
      </c>
      <c r="G32">
        <v>0.52864770052676802</v>
      </c>
      <c r="H32">
        <v>4.3038622040241697E-2</v>
      </c>
      <c r="I32">
        <v>0.32640690757837898</v>
      </c>
      <c r="J32">
        <v>0.39613519269117597</v>
      </c>
      <c r="K32">
        <v>0.40995173752491199</v>
      </c>
      <c r="L32">
        <v>0.32506228419264599</v>
      </c>
      <c r="M32">
        <v>0.38067113662077001</v>
      </c>
      <c r="N32">
        <v>0.39314991802970101</v>
      </c>
      <c r="P32" t="str">
        <f t="shared" si="4"/>
        <v>*</v>
      </c>
      <c r="Q32" t="str">
        <f t="shared" si="5"/>
        <v>*</v>
      </c>
      <c r="R32" t="str">
        <f t="shared" si="6"/>
        <v/>
      </c>
      <c r="S32" t="str">
        <f t="shared" si="7"/>
        <v/>
      </c>
    </row>
    <row r="33" spans="1:19" x14ac:dyDescent="0.25">
      <c r="A33">
        <v>32</v>
      </c>
      <c r="B33" t="s">
        <v>106</v>
      </c>
      <c r="C33">
        <v>0.15612860410704199</v>
      </c>
      <c r="D33">
        <v>0.14432667988792</v>
      </c>
      <c r="E33">
        <v>0.27935371889872301</v>
      </c>
      <c r="F33">
        <v>0.161439626883676</v>
      </c>
      <c r="G33">
        <v>0.13520700888107601</v>
      </c>
      <c r="H33">
        <v>0.232470856008058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-0.51429464280491</v>
      </c>
      <c r="D34">
        <v>0.448905847114205</v>
      </c>
      <c r="E34">
        <v>0.251934781819797</v>
      </c>
      <c r="F34">
        <v>-0.45882346327569301</v>
      </c>
      <c r="G34">
        <v>0.41845850255681699</v>
      </c>
      <c r="H34">
        <v>0.27287704492290199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-0.16132413925376901</v>
      </c>
      <c r="D35">
        <v>0.384409085432728</v>
      </c>
      <c r="E35">
        <v>0.67472810539335104</v>
      </c>
      <c r="F35">
        <v>-0.123110544053029</v>
      </c>
      <c r="G35">
        <v>0.35731396531938298</v>
      </c>
      <c r="H35">
        <v>0.73043687281857805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-0.29936517039812999</v>
      </c>
      <c r="D36">
        <v>0.38723020480507703</v>
      </c>
      <c r="E36">
        <v>0.43946702309889402</v>
      </c>
      <c r="F36">
        <v>-0.22133388388563699</v>
      </c>
      <c r="G36">
        <v>0.36022363618914399</v>
      </c>
      <c r="H36">
        <v>0.53892814447973802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-0.38683464525417</v>
      </c>
      <c r="D37">
        <v>0.37562341591828802</v>
      </c>
      <c r="E37">
        <v>0.303081837096288</v>
      </c>
      <c r="F37">
        <v>-0.33107257157701597</v>
      </c>
      <c r="G37">
        <v>0.34862998463732803</v>
      </c>
      <c r="H37">
        <v>0.34229579986044101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0.157063722942023</v>
      </c>
      <c r="D38">
        <v>0.39802776562090397</v>
      </c>
      <c r="E38">
        <v>0.69313446652328903</v>
      </c>
      <c r="F38">
        <v>0.14660187923019599</v>
      </c>
      <c r="G38">
        <v>0.370023632627761</v>
      </c>
      <c r="H38">
        <v>0.69196044975173499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-0.129286987482995</v>
      </c>
      <c r="D39">
        <v>0.426321154549132</v>
      </c>
      <c r="E39">
        <v>0.76169023603603803</v>
      </c>
      <c r="F39">
        <v>-0.10972331525967299</v>
      </c>
      <c r="G39">
        <v>0.39494983644541598</v>
      </c>
      <c r="H39">
        <v>0.78115374142401905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-7.5217520102758798E-2</v>
      </c>
      <c r="D40">
        <v>0.41730693949511899</v>
      </c>
      <c r="E40">
        <v>0.85696017408647995</v>
      </c>
      <c r="F40">
        <v>-1.44408073408753E-2</v>
      </c>
      <c r="G40">
        <v>0.38466786594060698</v>
      </c>
      <c r="H40">
        <v>0.97005366858441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-0.14251255766176199</v>
      </c>
      <c r="D41">
        <v>0.406353032379144</v>
      </c>
      <c r="E41">
        <v>0.72580502584429896</v>
      </c>
      <c r="F41">
        <v>-8.2069700726945596E-2</v>
      </c>
      <c r="G41">
        <v>0.37680899056448203</v>
      </c>
      <c r="H41">
        <v>0.82758349173330903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48</v>
      </c>
      <c r="C42">
        <v>-0.33857376837523401</v>
      </c>
      <c r="D42">
        <v>0.45287122720953299</v>
      </c>
      <c r="E42">
        <v>0.45469182042067202</v>
      </c>
      <c r="F42">
        <v>-0.33215104116507299</v>
      </c>
      <c r="G42">
        <v>0.42064204531621002</v>
      </c>
      <c r="H42">
        <v>0.42974462858499601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-0.42881267223944303</v>
      </c>
      <c r="D43">
        <v>0.43933494239390702</v>
      </c>
      <c r="E43">
        <v>0.32903991089464701</v>
      </c>
      <c r="F43">
        <v>-0.42100269484272101</v>
      </c>
      <c r="G43">
        <v>0.407257803658922</v>
      </c>
      <c r="H43">
        <v>0.30125312030652901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-0.15561235959127301</v>
      </c>
      <c r="D44">
        <v>0.40397032291936202</v>
      </c>
      <c r="E44">
        <v>0.70008375785205001</v>
      </c>
      <c r="F44">
        <v>-9.8669460599964204E-2</v>
      </c>
      <c r="G44">
        <v>0.37473594286044598</v>
      </c>
      <c r="H44">
        <v>0.79231630176954104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60</v>
      </c>
      <c r="C45">
        <v>-0.18499116464332599</v>
      </c>
      <c r="D45">
        <v>0.406446201568954</v>
      </c>
      <c r="E45">
        <v>0.64900632711067197</v>
      </c>
      <c r="F45">
        <v>-0.12345019322079601</v>
      </c>
      <c r="G45">
        <v>0.37625792129611502</v>
      </c>
      <c r="H45">
        <v>0.74283611579711795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-0.405071097831743</v>
      </c>
      <c r="D46">
        <v>0.47023571251975899</v>
      </c>
      <c r="E46">
        <v>0.38900600325241802</v>
      </c>
      <c r="F46">
        <v>-0.42808323953042898</v>
      </c>
      <c r="G46">
        <v>0.43226390151035998</v>
      </c>
      <c r="H46">
        <v>0.32201360515016703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-5.1516775934471501E-2</v>
      </c>
      <c r="D47">
        <v>0.44566386689250997</v>
      </c>
      <c r="E47">
        <v>0.90797306117113696</v>
      </c>
      <c r="F47">
        <v>5.44204268256323E-2</v>
      </c>
      <c r="G47">
        <v>0.41175548043535198</v>
      </c>
      <c r="H47">
        <v>0.89485231707519297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-6.4201242266107697E-2</v>
      </c>
      <c r="D48">
        <v>0.45896641572574098</v>
      </c>
      <c r="E48">
        <v>0.88875304759977802</v>
      </c>
      <c r="F48">
        <v>-5.5237230380112197E-2</v>
      </c>
      <c r="G48">
        <v>0.42771947134125099</v>
      </c>
      <c r="H48">
        <v>0.89724402662227898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1.2054003196220699</v>
      </c>
      <c r="D49">
        <v>1.1037503117354599</v>
      </c>
      <c r="E49">
        <v>0.27479129796416002</v>
      </c>
      <c r="F49">
        <v>1.10583284498037</v>
      </c>
      <c r="G49">
        <v>1.0678867043529601</v>
      </c>
      <c r="H49">
        <v>0.30041966018990901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-0.41257059692023001</v>
      </c>
      <c r="D50">
        <v>0.50594597142928199</v>
      </c>
      <c r="E50">
        <v>0.41481821815866299</v>
      </c>
      <c r="F50">
        <v>-0.31378932992381797</v>
      </c>
      <c r="G50">
        <v>0.47124332977413502</v>
      </c>
      <c r="H50">
        <v>0.50549076015193595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-0.57829645355067005</v>
      </c>
      <c r="D51">
        <v>0.56426951414818705</v>
      </c>
      <c r="E51">
        <v>0.30542992042695899</v>
      </c>
      <c r="F51">
        <v>-0.47391295680381401</v>
      </c>
      <c r="G51">
        <v>0.51878283334978803</v>
      </c>
      <c r="H51">
        <v>0.36097473059898399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-1.3770707523569801</v>
      </c>
      <c r="D52">
        <v>0.84029388915510905</v>
      </c>
      <c r="E52">
        <v>0.101255631536473</v>
      </c>
      <c r="F52">
        <v>-1.1270015272476399</v>
      </c>
      <c r="G52">
        <v>0.79609062224879001</v>
      </c>
      <c r="H52">
        <v>0.15687217672436701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0.24742345319832099</v>
      </c>
      <c r="D53">
        <v>0.65425838564532601</v>
      </c>
      <c r="E53">
        <v>0.70530140405832198</v>
      </c>
      <c r="F53">
        <v>0.139595906159001</v>
      </c>
      <c r="G53">
        <v>0.61677301698417397</v>
      </c>
      <c r="H53">
        <v>0.82094266229061696</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-0.11410741803463</v>
      </c>
      <c r="D54">
        <v>0.874445643146046</v>
      </c>
      <c r="E54">
        <v>0.89617785514745796</v>
      </c>
      <c r="F54">
        <v>2.2455989466316099E-2</v>
      </c>
      <c r="G54">
        <v>0.81780084106117201</v>
      </c>
      <c r="H54">
        <v>0.97809364450026803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-0.58931842197971096</v>
      </c>
      <c r="D55">
        <v>0.45855283282169601</v>
      </c>
      <c r="E55">
        <v>0.19873282526446101</v>
      </c>
      <c r="F55">
        <v>-0.57087923846265398</v>
      </c>
      <c r="G55">
        <v>0.43264296074274</v>
      </c>
      <c r="H55">
        <v>0.186996719127271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-0.64636702822077297</v>
      </c>
      <c r="D56">
        <v>0.40917903828053898</v>
      </c>
      <c r="E56">
        <v>0.114182920306498</v>
      </c>
      <c r="F56">
        <v>-0.63912942109875803</v>
      </c>
      <c r="G56">
        <v>0.386152315095738</v>
      </c>
      <c r="H56">
        <v>9.78996327989579E-2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79</v>
      </c>
      <c r="C57">
        <v>-0.82031551776129197</v>
      </c>
      <c r="D57">
        <v>0.39816960460642897</v>
      </c>
      <c r="E57">
        <v>3.9377865364297403E-2</v>
      </c>
      <c r="F57">
        <v>-0.80520675913895401</v>
      </c>
      <c r="G57">
        <v>0.376971255585969</v>
      </c>
      <c r="H57">
        <v>3.2680244721533303E-2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-0.47099347991686602</v>
      </c>
      <c r="D58">
        <v>0.44431261479566903</v>
      </c>
      <c r="E58">
        <v>0.28912196292746201</v>
      </c>
      <c r="F58">
        <v>-0.52506667023573195</v>
      </c>
      <c r="G58">
        <v>0.419228864182352</v>
      </c>
      <c r="H58">
        <v>0.210402914339233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-0.88782033357052403</v>
      </c>
      <c r="D59">
        <v>0.40496999510140202</v>
      </c>
      <c r="E59">
        <v>2.8357029756210201E-2</v>
      </c>
      <c r="F59">
        <v>-0.86441360823884905</v>
      </c>
      <c r="G59">
        <v>0.38343014714174301</v>
      </c>
      <c r="H59">
        <v>2.4169591732369201E-2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-0.58976056809354904</v>
      </c>
      <c r="D60">
        <v>0.395135384910834</v>
      </c>
      <c r="E60">
        <v>0.13555419161521101</v>
      </c>
      <c r="F60">
        <v>-0.58467652039628004</v>
      </c>
      <c r="G60">
        <v>0.373860647957378</v>
      </c>
      <c r="H60">
        <v>0.117843659882531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-0.39638691184852698</v>
      </c>
      <c r="D61">
        <v>0.450324114058342</v>
      </c>
      <c r="E61">
        <v>0.37873698956359497</v>
      </c>
      <c r="F61">
        <v>-0.45628477184399502</v>
      </c>
      <c r="G61">
        <v>0.42531328980980898</v>
      </c>
      <c r="H61">
        <v>0.28335170793365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-0.46749642139053699</v>
      </c>
      <c r="D62">
        <v>0.42384351273323001</v>
      </c>
      <c r="E62">
        <v>0.27003021143621297</v>
      </c>
      <c r="F62">
        <v>-0.44539853419168401</v>
      </c>
      <c r="G62">
        <v>0.39692972675341298</v>
      </c>
      <c r="H62">
        <v>0.261815974049315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-0.687641813465527</v>
      </c>
      <c r="D63">
        <v>0.42074863413231101</v>
      </c>
      <c r="E63">
        <v>0.102189728212788</v>
      </c>
      <c r="F63">
        <v>-0.63341047965087605</v>
      </c>
      <c r="G63">
        <v>0.39703057260979302</v>
      </c>
      <c r="H63">
        <v>0.110629624649977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-0.52490407032266995</v>
      </c>
      <c r="D64">
        <v>0.43787647160020998</v>
      </c>
      <c r="E64">
        <v>0.23062548063891999</v>
      </c>
      <c r="F64">
        <v>-0.57453255042066498</v>
      </c>
      <c r="G64">
        <v>0.41399088801580303</v>
      </c>
      <c r="H64">
        <v>0.16520090074679999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-0.53855407025761604</v>
      </c>
      <c r="D65">
        <v>0.41019026616652099</v>
      </c>
      <c r="E65">
        <v>0.18920410164037599</v>
      </c>
      <c r="F65">
        <v>-0.58122915931574304</v>
      </c>
      <c r="G65">
        <v>0.38806889433775399</v>
      </c>
      <c r="H65">
        <v>0.13419890381404001</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-0.599407875200068</v>
      </c>
      <c r="D66">
        <v>0.44006196447277302</v>
      </c>
      <c r="E66">
        <v>0.173166705932979</v>
      </c>
      <c r="F66">
        <v>-0.50651017284635103</v>
      </c>
      <c r="G66">
        <v>0.41570156427517102</v>
      </c>
      <c r="H66">
        <v>0.22305429177063599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-0.77881890672329401</v>
      </c>
      <c r="D67">
        <v>0.42487705860965302</v>
      </c>
      <c r="E67">
        <v>6.6795830681787099E-2</v>
      </c>
      <c r="F67">
        <v>-0.76352565619353996</v>
      </c>
      <c r="G67">
        <v>0.400962315487496</v>
      </c>
      <c r="H67">
        <v>5.6879851116804998E-2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-0.31190863078211301</v>
      </c>
      <c r="D68">
        <v>0.49686150906965398</v>
      </c>
      <c r="E68">
        <v>0.53016268997679505</v>
      </c>
      <c r="F68">
        <v>-0.240551769774314</v>
      </c>
      <c r="G68">
        <v>0.46858018571834398</v>
      </c>
      <c r="H68">
        <v>0.607697362834837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0.70849199238661797</v>
      </c>
      <c r="D69">
        <v>1.05442406148528</v>
      </c>
      <c r="E69">
        <v>0.50163258823582402</v>
      </c>
      <c r="F69">
        <v>0.59915738641302996</v>
      </c>
      <c r="G69">
        <v>0.99461821718694299</v>
      </c>
      <c r="H69">
        <v>0.54690832994584504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-0.51443067002856901</v>
      </c>
      <c r="D70">
        <v>0.58652970825794404</v>
      </c>
      <c r="E70">
        <v>0.380445785775266</v>
      </c>
      <c r="F70">
        <v>-0.37239242182923998</v>
      </c>
      <c r="G70">
        <v>0.54623682321939204</v>
      </c>
      <c r="H70">
        <v>0.49540229295687299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-1.3468249783375701</v>
      </c>
      <c r="D71">
        <v>0.84070140076255595</v>
      </c>
      <c r="E71">
        <v>0.10914999797062599</v>
      </c>
      <c r="F71">
        <v>-1.006475325709</v>
      </c>
      <c r="G71">
        <v>0.80082289160185505</v>
      </c>
      <c r="H71">
        <v>0.208825561522862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3.3316465391114498E-2</v>
      </c>
      <c r="D2">
        <v>0.161379463443865</v>
      </c>
      <c r="E2">
        <v>0.83644098976371595</v>
      </c>
      <c r="F2">
        <v>2.2167700036286202E-2</v>
      </c>
      <c r="G2">
        <v>0.14414283640615499</v>
      </c>
      <c r="H2">
        <v>0.877775465341879</v>
      </c>
      <c r="I2">
        <v>3.5187229446053701E-2</v>
      </c>
      <c r="J2">
        <v>0.159461286825788</v>
      </c>
      <c r="K2">
        <v>0.82535472820092004</v>
      </c>
      <c r="L2">
        <v>2.6737802674488099E-2</v>
      </c>
      <c r="M2">
        <v>0.14154817284056301</v>
      </c>
      <c r="N2">
        <v>0.85017477709094602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3.01326435379679E-2</v>
      </c>
      <c r="D3">
        <v>7.6275864726503897E-2</v>
      </c>
      <c r="E3">
        <v>0.69280731185163802</v>
      </c>
      <c r="F3">
        <v>7.7892461249155498E-3</v>
      </c>
      <c r="G3">
        <v>6.8104971768537997E-2</v>
      </c>
      <c r="H3">
        <v>0.90894355745803601</v>
      </c>
      <c r="I3">
        <v>2.6352781768849799E-2</v>
      </c>
      <c r="J3">
        <v>7.41665142671704E-2</v>
      </c>
      <c r="K3">
        <v>0.72235052113624498</v>
      </c>
      <c r="L3">
        <v>5.9165417459123596E-3</v>
      </c>
      <c r="M3">
        <v>6.5908383249479896E-2</v>
      </c>
      <c r="N3">
        <v>0.92847063734594604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-0.153600481165239</v>
      </c>
      <c r="D4">
        <v>8.0768750674502607E-2</v>
      </c>
      <c r="E4">
        <v>5.7206259400705797E-2</v>
      </c>
      <c r="F4">
        <v>-0.13845777510868401</v>
      </c>
      <c r="G4">
        <v>6.8631315088847497E-2</v>
      </c>
      <c r="H4">
        <v>4.3652328676640699E-2</v>
      </c>
      <c r="I4">
        <v>-0.16272832239882201</v>
      </c>
      <c r="J4">
        <v>7.9169844662675196E-2</v>
      </c>
      <c r="K4">
        <v>3.9837187341366098E-2</v>
      </c>
      <c r="L4">
        <v>-0.14538663371125601</v>
      </c>
      <c r="M4">
        <v>6.6692718170830001E-2</v>
      </c>
      <c r="N4">
        <v>2.9261342857429699E-2</v>
      </c>
      <c r="P4" t="str">
        <f t="shared" si="0"/>
        <v>^</v>
      </c>
      <c r="Q4" t="str">
        <f t="shared" si="1"/>
        <v>*</v>
      </c>
      <c r="R4" t="str">
        <f t="shared" si="2"/>
        <v>*</v>
      </c>
      <c r="S4" t="str">
        <f t="shared" si="3"/>
        <v>*</v>
      </c>
    </row>
    <row r="5" spans="1:19" x14ac:dyDescent="0.25">
      <c r="A5">
        <v>4</v>
      </c>
      <c r="B5" t="s">
        <v>25</v>
      </c>
      <c r="C5">
        <v>-3.09093340856181E-2</v>
      </c>
      <c r="D5">
        <v>8.2083486719530599E-2</v>
      </c>
      <c r="E5">
        <v>0.70650083288670096</v>
      </c>
      <c r="F5">
        <v>-4.4656776154956203E-2</v>
      </c>
      <c r="G5">
        <v>7.0811547085629603E-2</v>
      </c>
      <c r="H5">
        <v>0.52827425660609795</v>
      </c>
      <c r="I5">
        <v>-2.8694620452764701E-2</v>
      </c>
      <c r="J5">
        <v>7.95830270480124E-2</v>
      </c>
      <c r="K5">
        <v>0.71842685309375898</v>
      </c>
      <c r="L5">
        <v>-3.8076535700732397E-2</v>
      </c>
      <c r="M5">
        <v>6.8573571044404896E-2</v>
      </c>
      <c r="N5">
        <v>0.57871309805756599</v>
      </c>
      <c r="P5" t="str">
        <f t="shared" si="0"/>
        <v/>
      </c>
      <c r="Q5" t="str">
        <f t="shared" si="1"/>
        <v/>
      </c>
      <c r="R5" t="str">
        <f t="shared" si="2"/>
        <v/>
      </c>
      <c r="S5" t="str">
        <f t="shared" si="3"/>
        <v/>
      </c>
    </row>
    <row r="6" spans="1:19" x14ac:dyDescent="0.25">
      <c r="A6">
        <v>5</v>
      </c>
      <c r="B6" t="s">
        <v>26</v>
      </c>
      <c r="C6">
        <v>6.7669471758227295E-2</v>
      </c>
      <c r="D6">
        <v>0.13940895774977499</v>
      </c>
      <c r="E6">
        <v>0.62739078229409395</v>
      </c>
      <c r="F6">
        <v>0.111226618618936</v>
      </c>
      <c r="G6">
        <v>0.123497543265023</v>
      </c>
      <c r="H6">
        <v>0.36778065867536303</v>
      </c>
      <c r="I6">
        <v>5.8653507087899098E-2</v>
      </c>
      <c r="J6">
        <v>0.135648065622305</v>
      </c>
      <c r="K6">
        <v>0.66545455638888495</v>
      </c>
      <c r="L6">
        <v>9.3582108163132699E-2</v>
      </c>
      <c r="M6">
        <v>0.119429064831559</v>
      </c>
      <c r="N6">
        <v>0.43328717721006599</v>
      </c>
      <c r="P6" t="str">
        <f t="shared" si="0"/>
        <v/>
      </c>
      <c r="Q6" t="str">
        <f t="shared" si="1"/>
        <v/>
      </c>
      <c r="R6" t="str">
        <f t="shared" si="2"/>
        <v/>
      </c>
      <c r="S6" t="str">
        <f t="shared" si="3"/>
        <v/>
      </c>
    </row>
    <row r="7" spans="1:19" x14ac:dyDescent="0.25">
      <c r="A7">
        <v>6</v>
      </c>
      <c r="B7" t="s">
        <v>30</v>
      </c>
      <c r="C7">
        <v>9.2919369020712503E-2</v>
      </c>
      <c r="D7">
        <v>9.3153533134106598E-2</v>
      </c>
      <c r="E7">
        <v>0.31852854165363897</v>
      </c>
      <c r="F7">
        <v>8.2554081835617396E-2</v>
      </c>
      <c r="G7">
        <v>7.9989770142343597E-2</v>
      </c>
      <c r="H7">
        <v>0.30204494969963602</v>
      </c>
      <c r="I7">
        <v>0.116954096334434</v>
      </c>
      <c r="J7">
        <v>9.1897481007620199E-2</v>
      </c>
      <c r="K7">
        <v>0.20313930406814501</v>
      </c>
      <c r="L7">
        <v>0.108212653821638</v>
      </c>
      <c r="M7">
        <v>7.8781755950694796E-2</v>
      </c>
      <c r="N7">
        <v>0.169573649230366</v>
      </c>
      <c r="P7" t="str">
        <f t="shared" si="0"/>
        <v/>
      </c>
      <c r="Q7" t="str">
        <f t="shared" si="1"/>
        <v/>
      </c>
      <c r="R7" t="str">
        <f t="shared" si="2"/>
        <v/>
      </c>
      <c r="S7" t="str">
        <f t="shared" si="3"/>
        <v/>
      </c>
    </row>
    <row r="8" spans="1:19" x14ac:dyDescent="0.25">
      <c r="A8">
        <v>7</v>
      </c>
      <c r="B8" t="s">
        <v>27</v>
      </c>
      <c r="C8">
        <v>-7.6072755801580794E-2</v>
      </c>
      <c r="D8">
        <v>0.14583900152068</v>
      </c>
      <c r="E8">
        <v>0.60193390469249397</v>
      </c>
      <c r="F8">
        <v>-0.102758243210782</v>
      </c>
      <c r="G8">
        <v>0.12687733053161099</v>
      </c>
      <c r="H8">
        <v>0.41799632352614602</v>
      </c>
      <c r="I8">
        <v>-6.1822968834677999E-2</v>
      </c>
      <c r="J8">
        <v>0.14110385186871699</v>
      </c>
      <c r="K8">
        <v>0.66128620122139603</v>
      </c>
      <c r="L8">
        <v>-9.3299139611967494E-2</v>
      </c>
      <c r="M8">
        <v>0.12159627971162799</v>
      </c>
      <c r="N8">
        <v>0.44291140955128799</v>
      </c>
      <c r="P8" t="str">
        <f t="shared" si="0"/>
        <v/>
      </c>
      <c r="Q8" t="str">
        <f t="shared" si="1"/>
        <v/>
      </c>
      <c r="R8" t="str">
        <f t="shared" si="2"/>
        <v/>
      </c>
      <c r="S8" t="str">
        <f t="shared" si="3"/>
        <v/>
      </c>
    </row>
    <row r="9" spans="1:19" x14ac:dyDescent="0.25">
      <c r="A9">
        <v>8</v>
      </c>
      <c r="B9" t="s">
        <v>29</v>
      </c>
      <c r="C9">
        <v>-5.8592042159240597E-2</v>
      </c>
      <c r="D9">
        <v>8.6726755806219399E-2</v>
      </c>
      <c r="E9">
        <v>0.49929869879563499</v>
      </c>
      <c r="F9">
        <v>-4.8010461567130097E-2</v>
      </c>
      <c r="G9">
        <v>7.3896121082128494E-2</v>
      </c>
      <c r="H9">
        <v>0.51588469761331102</v>
      </c>
      <c r="I9">
        <v>-4.1330731636057598E-2</v>
      </c>
      <c r="J9">
        <v>8.5785187555958098E-2</v>
      </c>
      <c r="K9">
        <v>0.62995276429371205</v>
      </c>
      <c r="L9">
        <v>-3.1185705022594799E-2</v>
      </c>
      <c r="M9">
        <v>7.2987322988868605E-2</v>
      </c>
      <c r="N9">
        <v>0.66917857474920195</v>
      </c>
      <c r="P9" t="str">
        <f t="shared" si="0"/>
        <v/>
      </c>
      <c r="Q9" t="str">
        <f t="shared" si="1"/>
        <v/>
      </c>
      <c r="R9" t="str">
        <f t="shared" si="2"/>
        <v/>
      </c>
      <c r="S9" t="str">
        <f t="shared" si="3"/>
        <v/>
      </c>
    </row>
    <row r="10" spans="1:19" x14ac:dyDescent="0.25">
      <c r="A10">
        <v>9</v>
      </c>
      <c r="B10" t="s">
        <v>28</v>
      </c>
      <c r="C10">
        <v>-2.6894737217214599E-2</v>
      </c>
      <c r="D10">
        <v>0.26384784994273902</v>
      </c>
      <c r="E10">
        <v>0.91881005372648294</v>
      </c>
      <c r="F10">
        <v>-5.1224674124818202E-2</v>
      </c>
      <c r="G10">
        <v>0.235097084327689</v>
      </c>
      <c r="H10">
        <v>0.82751690538687095</v>
      </c>
      <c r="I10">
        <v>0.11424209563703699</v>
      </c>
      <c r="J10">
        <v>0.25150762954216899</v>
      </c>
      <c r="K10">
        <v>0.64966390761901704</v>
      </c>
      <c r="L10">
        <v>8.9069818771850301E-2</v>
      </c>
      <c r="M10">
        <v>0.22407785749440101</v>
      </c>
      <c r="N10">
        <v>0.69100250316883305</v>
      </c>
      <c r="P10" t="str">
        <f t="shared" si="0"/>
        <v/>
      </c>
      <c r="Q10" t="str">
        <f t="shared" si="1"/>
        <v/>
      </c>
      <c r="R10" t="str">
        <f t="shared" si="2"/>
        <v/>
      </c>
      <c r="S10" t="str">
        <f t="shared" si="3"/>
        <v/>
      </c>
    </row>
    <row r="11" spans="1:19" x14ac:dyDescent="0.25">
      <c r="A11">
        <v>10</v>
      </c>
      <c r="B11" t="s">
        <v>31</v>
      </c>
      <c r="C11">
        <v>-5.0031678884039803E-2</v>
      </c>
      <c r="D11">
        <v>1.56905597092592E-2</v>
      </c>
      <c r="E11" s="1">
        <v>1.4293959561424399E-3</v>
      </c>
      <c r="F11">
        <v>-5.3914551121043201E-2</v>
      </c>
      <c r="G11">
        <v>1.3969801128944701E-2</v>
      </c>
      <c r="H11" s="1">
        <v>1.13682383385553E-4</v>
      </c>
      <c r="I11">
        <v>-4.36357570505293E-2</v>
      </c>
      <c r="J11">
        <v>1.5402320486798101E-2</v>
      </c>
      <c r="K11" s="1">
        <v>4.6104178999835099E-3</v>
      </c>
      <c r="L11">
        <v>-4.7605964255829802E-2</v>
      </c>
      <c r="M11">
        <v>1.3669580782247099E-2</v>
      </c>
      <c r="N11" s="1">
        <v>4.9653142984692198E-4</v>
      </c>
      <c r="P11" t="str">
        <f t="shared" si="0"/>
        <v>**</v>
      </c>
      <c r="Q11" t="str">
        <f t="shared" si="1"/>
        <v>***</v>
      </c>
      <c r="R11" t="str">
        <f t="shared" si="2"/>
        <v>**</v>
      </c>
      <c r="S11" t="str">
        <f t="shared" si="3"/>
        <v>***</v>
      </c>
    </row>
    <row r="12" spans="1:19" x14ac:dyDescent="0.25">
      <c r="A12">
        <v>11</v>
      </c>
      <c r="B12" t="s">
        <v>173</v>
      </c>
      <c r="C12">
        <v>5.3633375783652702E-2</v>
      </c>
      <c r="D12">
        <v>9.3888846375740104E-2</v>
      </c>
      <c r="E12">
        <v>0.56783472080328901</v>
      </c>
      <c r="F12">
        <v>5.6092372678033998E-2</v>
      </c>
      <c r="G12">
        <v>8.8582607594206303E-2</v>
      </c>
      <c r="H12">
        <v>0.52658929480271599</v>
      </c>
      <c r="I12">
        <v>1.99603271145057E-2</v>
      </c>
      <c r="J12">
        <v>9.2164253796229501E-2</v>
      </c>
      <c r="K12">
        <v>0.82854080636927796</v>
      </c>
      <c r="L12">
        <v>2.2453980411443301E-2</v>
      </c>
      <c r="M12">
        <v>8.6900563082878093E-2</v>
      </c>
      <c r="N12">
        <v>0.79610820753181599</v>
      </c>
      <c r="P12" t="str">
        <f t="shared" si="0"/>
        <v/>
      </c>
      <c r="Q12" t="str">
        <f t="shared" si="1"/>
        <v/>
      </c>
      <c r="R12" t="str">
        <f t="shared" si="2"/>
        <v/>
      </c>
      <c r="S12" t="str">
        <f t="shared" si="3"/>
        <v/>
      </c>
    </row>
    <row r="13" spans="1:19" x14ac:dyDescent="0.25">
      <c r="A13">
        <v>12</v>
      </c>
      <c r="B13" t="s">
        <v>32</v>
      </c>
      <c r="C13">
        <v>5.7889166880547099E-2</v>
      </c>
      <c r="D13">
        <v>3.9774930437741399E-2</v>
      </c>
      <c r="E13">
        <v>0.14555345675665499</v>
      </c>
      <c r="F13">
        <v>4.1807762343170102E-2</v>
      </c>
      <c r="G13">
        <v>3.5554227789835399E-2</v>
      </c>
      <c r="H13">
        <v>0.23963994345586501</v>
      </c>
      <c r="I13">
        <v>5.7569890939914797E-2</v>
      </c>
      <c r="J13">
        <v>3.9003649825252597E-2</v>
      </c>
      <c r="K13">
        <v>0.13994042474153601</v>
      </c>
      <c r="L13">
        <v>3.9707798444497802E-2</v>
      </c>
      <c r="M13">
        <v>3.4738062821472897E-2</v>
      </c>
      <c r="N13">
        <v>0.253012385450404</v>
      </c>
      <c r="P13" t="str">
        <f t="shared" si="0"/>
        <v/>
      </c>
      <c r="Q13" t="str">
        <f t="shared" si="1"/>
        <v/>
      </c>
      <c r="R13" t="str">
        <f t="shared" si="2"/>
        <v/>
      </c>
      <c r="S13" t="str">
        <f t="shared" si="3"/>
        <v/>
      </c>
    </row>
    <row r="14" spans="1:19" x14ac:dyDescent="0.25">
      <c r="A14">
        <v>13</v>
      </c>
      <c r="B14" t="s">
        <v>33</v>
      </c>
      <c r="C14">
        <v>1.37083584416799E-2</v>
      </c>
      <c r="D14">
        <v>1.4045096257882901E-2</v>
      </c>
      <c r="E14">
        <v>0.32905230968145199</v>
      </c>
      <c r="F14">
        <v>1.0521139631099E-2</v>
      </c>
      <c r="G14">
        <v>1.2926904520545001E-2</v>
      </c>
      <c r="H14">
        <v>0.41570525261798102</v>
      </c>
      <c r="I14">
        <v>1.2468975432249899E-2</v>
      </c>
      <c r="J14">
        <v>1.3956426986396301E-2</v>
      </c>
      <c r="K14">
        <v>0.37163135897469901</v>
      </c>
      <c r="L14">
        <v>9.7746902559646305E-3</v>
      </c>
      <c r="M14">
        <v>1.28452474561445E-2</v>
      </c>
      <c r="N14">
        <v>0.44668231928414398</v>
      </c>
      <c r="P14" t="str">
        <f t="shared" si="0"/>
        <v/>
      </c>
      <c r="Q14" t="str">
        <f t="shared" si="1"/>
        <v/>
      </c>
      <c r="R14" t="str">
        <f t="shared" si="2"/>
        <v/>
      </c>
      <c r="S14" t="str">
        <f t="shared" si="3"/>
        <v/>
      </c>
    </row>
    <row r="15" spans="1:19" x14ac:dyDescent="0.25">
      <c r="A15">
        <v>14</v>
      </c>
      <c r="B15" t="s">
        <v>118</v>
      </c>
      <c r="C15">
        <v>-7.6198643251113602E-3</v>
      </c>
      <c r="D15">
        <v>1.7471123141297701E-2</v>
      </c>
      <c r="E15">
        <v>0.662734796730855</v>
      </c>
      <c r="F15">
        <v>-5.8090869700027801E-3</v>
      </c>
      <c r="G15">
        <v>1.5376098960164E-2</v>
      </c>
      <c r="H15">
        <v>0.70557932916203003</v>
      </c>
      <c r="I15">
        <v>-7.7035591297296598E-3</v>
      </c>
      <c r="J15">
        <v>1.7179755360942E-2</v>
      </c>
      <c r="K15">
        <v>0.65385795490984899</v>
      </c>
      <c r="L15">
        <v>-5.3703349790636002E-3</v>
      </c>
      <c r="M15">
        <v>1.50896668769712E-2</v>
      </c>
      <c r="N15">
        <v>0.721919300363844</v>
      </c>
      <c r="P15" t="str">
        <f t="shared" si="0"/>
        <v/>
      </c>
      <c r="Q15" t="str">
        <f t="shared" si="1"/>
        <v/>
      </c>
      <c r="R15" t="str">
        <f t="shared" si="2"/>
        <v/>
      </c>
      <c r="S15" t="str">
        <f t="shared" si="3"/>
        <v/>
      </c>
    </row>
    <row r="16" spans="1:19" x14ac:dyDescent="0.25">
      <c r="A16">
        <v>15</v>
      </c>
      <c r="B16" t="s">
        <v>34</v>
      </c>
      <c r="C16">
        <v>4.8097850932267497E-3</v>
      </c>
      <c r="D16">
        <v>1.5404083550925899E-3</v>
      </c>
      <c r="E16">
        <v>1.79377477873288E-3</v>
      </c>
      <c r="F16">
        <v>4.4884299933651804E-3</v>
      </c>
      <c r="G16">
        <v>1.25878588085575E-3</v>
      </c>
      <c r="H16" s="1">
        <v>3.6291138694574101E-4</v>
      </c>
      <c r="I16">
        <v>5.1933175285889498E-3</v>
      </c>
      <c r="J16">
        <v>1.4946989325144999E-3</v>
      </c>
      <c r="K16">
        <v>5.1182412058237104E-4</v>
      </c>
      <c r="L16">
        <v>4.8556803387083498E-3</v>
      </c>
      <c r="M16">
        <v>1.21207394097523E-3</v>
      </c>
      <c r="N16" s="1">
        <v>6.1731479088762703E-5</v>
      </c>
      <c r="P16" t="str">
        <f t="shared" si="0"/>
        <v>**</v>
      </c>
      <c r="Q16" t="str">
        <f t="shared" si="1"/>
        <v>***</v>
      </c>
      <c r="R16" t="str">
        <f t="shared" si="2"/>
        <v>***</v>
      </c>
      <c r="S16" t="str">
        <f t="shared" si="3"/>
        <v>***</v>
      </c>
    </row>
    <row r="17" spans="1:19" x14ac:dyDescent="0.25">
      <c r="A17">
        <v>16</v>
      </c>
      <c r="B17" t="s">
        <v>35</v>
      </c>
      <c r="C17">
        <v>-2.2182565719702E-3</v>
      </c>
      <c r="D17">
        <v>6.8912281922744599E-4</v>
      </c>
      <c r="E17">
        <v>1.2865787502779301E-3</v>
      </c>
      <c r="F17">
        <v>-2.0113194617987001E-3</v>
      </c>
      <c r="G17">
        <v>6.4941063149362801E-4</v>
      </c>
      <c r="H17">
        <v>1.95393692727884E-3</v>
      </c>
      <c r="I17">
        <v>-1.9341161549615701E-3</v>
      </c>
      <c r="J17">
        <v>6.2372708677254697E-4</v>
      </c>
      <c r="K17">
        <v>1.92932566155868E-3</v>
      </c>
      <c r="L17">
        <v>-1.66484060035167E-3</v>
      </c>
      <c r="M17">
        <v>5.8290491122431202E-4</v>
      </c>
      <c r="N17">
        <v>4.2886639692085596E-3</v>
      </c>
      <c r="P17" t="str">
        <f t="shared" si="0"/>
        <v>**</v>
      </c>
      <c r="Q17" t="str">
        <f t="shared" si="1"/>
        <v>**</v>
      </c>
      <c r="R17" t="str">
        <f t="shared" si="2"/>
        <v>**</v>
      </c>
      <c r="S17" t="str">
        <f t="shared" si="3"/>
        <v>**</v>
      </c>
    </row>
    <row r="18" spans="1:19" x14ac:dyDescent="0.25">
      <c r="A18">
        <v>17</v>
      </c>
      <c r="B18" t="s">
        <v>36</v>
      </c>
      <c r="C18">
        <v>4.4642187324094598E-4</v>
      </c>
      <c r="D18">
        <v>3.5115662517955199E-4</v>
      </c>
      <c r="E18">
        <v>0.20362553177321199</v>
      </c>
      <c r="F18">
        <v>6.7564802481392104E-4</v>
      </c>
      <c r="G18">
        <v>3.05822581682813E-4</v>
      </c>
      <c r="H18">
        <v>2.7155100602355799E-2</v>
      </c>
      <c r="I18">
        <v>3.9703636447598501E-4</v>
      </c>
      <c r="J18">
        <v>3.4243384601398001E-4</v>
      </c>
      <c r="K18">
        <v>0.246271090824739</v>
      </c>
      <c r="L18">
        <v>6.1715410673160703E-4</v>
      </c>
      <c r="M18">
        <v>2.9831199837158598E-4</v>
      </c>
      <c r="N18">
        <v>3.8562893349691402E-2</v>
      </c>
      <c r="P18" t="str">
        <f t="shared" si="0"/>
        <v/>
      </c>
      <c r="Q18" t="str">
        <f t="shared" si="1"/>
        <v>*</v>
      </c>
      <c r="R18" t="str">
        <f t="shared" si="2"/>
        <v/>
      </c>
      <c r="S18" t="str">
        <f t="shared" si="3"/>
        <v>*</v>
      </c>
    </row>
    <row r="19" spans="1:19" x14ac:dyDescent="0.25">
      <c r="A19">
        <v>18</v>
      </c>
      <c r="B19" t="s">
        <v>37</v>
      </c>
      <c r="C19">
        <v>2.7801400371613699E-2</v>
      </c>
      <c r="D19">
        <v>6.5010855245996396E-2</v>
      </c>
      <c r="E19">
        <v>0.66891146682758396</v>
      </c>
      <c r="F19">
        <v>-8.2894438100083092E-3</v>
      </c>
      <c r="G19">
        <v>5.7860478206247103E-2</v>
      </c>
      <c r="H19">
        <v>0.886080044904894</v>
      </c>
      <c r="I19">
        <v>3.0677354252468401E-2</v>
      </c>
      <c r="J19">
        <v>6.3696423462022297E-2</v>
      </c>
      <c r="K19">
        <v>0.63007722339271099</v>
      </c>
      <c r="L19">
        <v>-5.30933885288477E-3</v>
      </c>
      <c r="M19">
        <v>5.6667350433912703E-2</v>
      </c>
      <c r="N19">
        <v>0.92535296387802102</v>
      </c>
      <c r="P19" t="str">
        <f t="shared" si="0"/>
        <v/>
      </c>
      <c r="Q19" t="str">
        <f t="shared" si="1"/>
        <v/>
      </c>
      <c r="R19" t="str">
        <f t="shared" si="2"/>
        <v/>
      </c>
      <c r="S19" t="str">
        <f t="shared" si="3"/>
        <v/>
      </c>
    </row>
    <row r="20" spans="1:19" x14ac:dyDescent="0.25">
      <c r="A20">
        <v>19</v>
      </c>
      <c r="B20" t="s">
        <v>38</v>
      </c>
      <c r="C20">
        <v>-9.2023741125881603E-3</v>
      </c>
      <c r="D20">
        <v>9.4292220803680299E-2</v>
      </c>
      <c r="E20">
        <v>0.92225452808553798</v>
      </c>
      <c r="F20">
        <v>-3.0229663846195201E-2</v>
      </c>
      <c r="G20">
        <v>8.2584579482998494E-2</v>
      </c>
      <c r="H20">
        <v>0.71433157436626105</v>
      </c>
      <c r="I20">
        <v>1.15504837303374E-2</v>
      </c>
      <c r="J20">
        <v>9.2786640854002497E-2</v>
      </c>
      <c r="K20">
        <v>0.900931798948857</v>
      </c>
      <c r="L20">
        <v>-1.3297798431059301E-2</v>
      </c>
      <c r="M20">
        <v>8.1358747136794099E-2</v>
      </c>
      <c r="N20">
        <v>0.87016693242284104</v>
      </c>
      <c r="P20" t="str">
        <f t="shared" si="0"/>
        <v/>
      </c>
      <c r="Q20" t="str">
        <f t="shared" si="1"/>
        <v/>
      </c>
      <c r="R20" t="str">
        <f t="shared" si="2"/>
        <v/>
      </c>
      <c r="S20" t="str">
        <f t="shared" si="3"/>
        <v/>
      </c>
    </row>
    <row r="21" spans="1:19" x14ac:dyDescent="0.25">
      <c r="A21">
        <v>20</v>
      </c>
      <c r="B21" t="s">
        <v>40</v>
      </c>
      <c r="C21">
        <v>-0.287358137803856</v>
      </c>
      <c r="D21">
        <v>0.100704400154222</v>
      </c>
      <c r="E21">
        <v>4.3243052400088198E-3</v>
      </c>
      <c r="F21">
        <v>-0.26997644906089602</v>
      </c>
      <c r="G21">
        <v>8.3580259290678097E-2</v>
      </c>
      <c r="H21">
        <v>1.2372697262741999E-3</v>
      </c>
      <c r="I21">
        <v>-0.29454576058648102</v>
      </c>
      <c r="J21">
        <v>9.8562123417035297E-2</v>
      </c>
      <c r="K21">
        <v>2.8041701593481999E-3</v>
      </c>
      <c r="L21">
        <v>-0.27334064985920398</v>
      </c>
      <c r="M21">
        <v>8.1321143175827698E-2</v>
      </c>
      <c r="N21">
        <v>7.7590708883398395E-4</v>
      </c>
      <c r="P21" t="str">
        <f t="shared" si="0"/>
        <v>**</v>
      </c>
      <c r="Q21" t="str">
        <f t="shared" si="1"/>
        <v>**</v>
      </c>
      <c r="R21" t="str">
        <f t="shared" si="2"/>
        <v>**</v>
      </c>
      <c r="S21" t="str">
        <f t="shared" si="3"/>
        <v>***</v>
      </c>
    </row>
    <row r="22" spans="1:19" x14ac:dyDescent="0.25">
      <c r="A22">
        <v>21</v>
      </c>
      <c r="B22" t="s">
        <v>41</v>
      </c>
      <c r="C22">
        <v>0.13616550703563701</v>
      </c>
      <c r="D22">
        <v>7.6900357380151205E-2</v>
      </c>
      <c r="E22">
        <v>7.6614834060851997E-2</v>
      </c>
      <c r="F22">
        <v>0.10365284286295</v>
      </c>
      <c r="G22">
        <v>6.3439572820100501E-2</v>
      </c>
      <c r="H22">
        <v>0.102283409016362</v>
      </c>
      <c r="I22">
        <v>0.127502768103369</v>
      </c>
      <c r="J22">
        <v>7.5789003187416701E-2</v>
      </c>
      <c r="K22">
        <v>9.2503193559481403E-2</v>
      </c>
      <c r="L22">
        <v>9.3874842033167205E-2</v>
      </c>
      <c r="M22">
        <v>6.21935749466263E-2</v>
      </c>
      <c r="N22">
        <v>0.13119716795775199</v>
      </c>
      <c r="P22" t="str">
        <f t="shared" si="0"/>
        <v>^</v>
      </c>
      <c r="Q22" t="str">
        <f t="shared" si="1"/>
        <v/>
      </c>
      <c r="R22" t="str">
        <f t="shared" si="2"/>
        <v>^</v>
      </c>
      <c r="S22" t="str">
        <f t="shared" si="3"/>
        <v/>
      </c>
    </row>
    <row r="23" spans="1:19" x14ac:dyDescent="0.25">
      <c r="A23">
        <v>22</v>
      </c>
      <c r="B23" t="s">
        <v>39</v>
      </c>
      <c r="C23">
        <v>0.15949548019653101</v>
      </c>
      <c r="D23">
        <v>0.123914343823105</v>
      </c>
      <c r="E23">
        <v>0.19804445034319901</v>
      </c>
      <c r="F23">
        <v>9.3911228686867201E-2</v>
      </c>
      <c r="G23">
        <v>0.101166956656459</v>
      </c>
      <c r="H23">
        <v>0.35326251922978902</v>
      </c>
      <c r="I23">
        <v>0.167744270059868</v>
      </c>
      <c r="J23">
        <v>0.122473856022697</v>
      </c>
      <c r="K23">
        <v>0.17080140314535</v>
      </c>
      <c r="L23">
        <v>0.109609490001569</v>
      </c>
      <c r="M23">
        <v>9.92609090004275E-2</v>
      </c>
      <c r="N23">
        <v>0.26948194780443901</v>
      </c>
      <c r="P23" t="str">
        <f t="shared" si="0"/>
        <v/>
      </c>
      <c r="Q23" t="str">
        <f t="shared" si="1"/>
        <v/>
      </c>
      <c r="R23" t="str">
        <f t="shared" si="2"/>
        <v/>
      </c>
      <c r="S23" t="str">
        <f t="shared" si="3"/>
        <v/>
      </c>
    </row>
    <row r="24" spans="1:19" x14ac:dyDescent="0.25">
      <c r="A24">
        <v>23</v>
      </c>
      <c r="B24" t="s">
        <v>43</v>
      </c>
      <c r="C24">
        <v>-3.69591415612298E-2</v>
      </c>
      <c r="D24">
        <v>1.7771492814312201E-2</v>
      </c>
      <c r="E24">
        <v>3.7554256494061203E-2</v>
      </c>
      <c r="F24">
        <v>-3.4290313803071501E-2</v>
      </c>
      <c r="G24">
        <v>1.6436365346797301E-2</v>
      </c>
      <c r="H24">
        <v>3.6956277381479399E-2</v>
      </c>
      <c r="I24">
        <v>-4.0018098945029203E-2</v>
      </c>
      <c r="J24">
        <v>1.73645796482471E-2</v>
      </c>
      <c r="K24">
        <v>2.1189990994553501E-2</v>
      </c>
      <c r="L24">
        <v>-3.6867824995728701E-2</v>
      </c>
      <c r="M24">
        <v>1.60113398074621E-2</v>
      </c>
      <c r="N24">
        <v>2.1300958357745699E-2</v>
      </c>
      <c r="P24" t="str">
        <f t="shared" si="0"/>
        <v>*</v>
      </c>
      <c r="Q24" t="str">
        <f t="shared" si="1"/>
        <v>*</v>
      </c>
      <c r="R24" t="str">
        <f t="shared" si="2"/>
        <v>*</v>
      </c>
      <c r="S24" t="str">
        <f t="shared" si="3"/>
        <v>*</v>
      </c>
    </row>
    <row r="25" spans="1:19" x14ac:dyDescent="0.25">
      <c r="A25">
        <v>24</v>
      </c>
      <c r="B25" t="s">
        <v>44</v>
      </c>
      <c r="C25">
        <v>0.108445854879183</v>
      </c>
      <c r="D25">
        <v>7.9100482094904903E-2</v>
      </c>
      <c r="E25">
        <v>0.17037852686195801</v>
      </c>
      <c r="F25">
        <v>0.103274160593058</v>
      </c>
      <c r="G25">
        <v>7.4804506123654094E-2</v>
      </c>
      <c r="H25">
        <v>0.16740585155166901</v>
      </c>
      <c r="I25">
        <v>0.11188051869311801</v>
      </c>
      <c r="J25">
        <v>7.7891754184432102E-2</v>
      </c>
      <c r="K25">
        <v>0.150900226050938</v>
      </c>
      <c r="L25">
        <v>0.10851241785844799</v>
      </c>
      <c r="M25">
        <v>7.3850479918679601E-2</v>
      </c>
      <c r="N25">
        <v>0.14173709165155701</v>
      </c>
      <c r="P25" t="str">
        <f t="shared" si="0"/>
        <v/>
      </c>
      <c r="Q25" t="str">
        <f t="shared" si="1"/>
        <v/>
      </c>
      <c r="R25" t="str">
        <f t="shared" si="2"/>
        <v/>
      </c>
      <c r="S25" t="str">
        <f t="shared" si="3"/>
        <v/>
      </c>
    </row>
    <row r="26" spans="1:19" x14ac:dyDescent="0.25">
      <c r="A26">
        <v>25</v>
      </c>
      <c r="B26" t="s">
        <v>131</v>
      </c>
      <c r="C26">
        <v>6.43304015636606E-2</v>
      </c>
      <c r="D26">
        <v>0.730086826264432</v>
      </c>
      <c r="E26">
        <v>0.92978657988654401</v>
      </c>
      <c r="F26">
        <v>-4.9925758060329097E-3</v>
      </c>
      <c r="G26">
        <v>0.70856936972427298</v>
      </c>
      <c r="H26">
        <v>0.99437815637551097</v>
      </c>
      <c r="I26">
        <v>-9.4030235937026696E-2</v>
      </c>
      <c r="J26">
        <v>7.6458824936867495E-2</v>
      </c>
      <c r="K26">
        <v>0.21876626174813099</v>
      </c>
      <c r="L26">
        <v>-0.104332164527643</v>
      </c>
      <c r="M26">
        <v>7.0827779501743293E-2</v>
      </c>
      <c r="N26">
        <v>0.14074020388801201</v>
      </c>
      <c r="P26" t="str">
        <f t="shared" si="0"/>
        <v/>
      </c>
      <c r="Q26" t="str">
        <f t="shared" si="1"/>
        <v/>
      </c>
      <c r="R26" t="str">
        <f t="shared" si="2"/>
        <v/>
      </c>
      <c r="S26" t="str">
        <f t="shared" si="3"/>
        <v/>
      </c>
    </row>
    <row r="27" spans="1:19" x14ac:dyDescent="0.25">
      <c r="A27">
        <v>26</v>
      </c>
      <c r="B27" t="s">
        <v>145</v>
      </c>
      <c r="C27">
        <v>0.15825992186361201</v>
      </c>
      <c r="D27">
        <v>0.77370397548449199</v>
      </c>
      <c r="E27">
        <v>0.83792496196386801</v>
      </c>
      <c r="F27">
        <v>6.28188789954649E-2</v>
      </c>
      <c r="G27">
        <v>0.74911205731503905</v>
      </c>
      <c r="H27">
        <v>0.93316950275381705</v>
      </c>
      <c r="I27">
        <v>-0.211879250599249</v>
      </c>
      <c r="J27">
        <v>0.35882909309445798</v>
      </c>
      <c r="K27">
        <v>0.55487291056057098</v>
      </c>
      <c r="L27">
        <v>-0.27025063931737803</v>
      </c>
      <c r="M27">
        <v>0.33991136996493598</v>
      </c>
      <c r="N27">
        <v>0.42657739380169302</v>
      </c>
      <c r="P27" t="str">
        <f t="shared" si="0"/>
        <v/>
      </c>
      <c r="Q27" t="str">
        <f t="shared" si="1"/>
        <v/>
      </c>
      <c r="R27" t="str">
        <f t="shared" si="2"/>
        <v/>
      </c>
      <c r="S27" t="str">
        <f t="shared" si="3"/>
        <v/>
      </c>
    </row>
    <row r="28" spans="1:19" x14ac:dyDescent="0.25">
      <c r="A28">
        <v>27</v>
      </c>
      <c r="B28" t="s">
        <v>46</v>
      </c>
      <c r="C28">
        <v>-3.0584426133859699E-2</v>
      </c>
      <c r="D28">
        <v>0.76171694201870999</v>
      </c>
      <c r="E28">
        <v>0.96797197923274803</v>
      </c>
      <c r="F28">
        <v>-2.6130594035276501E-2</v>
      </c>
      <c r="G28">
        <v>0.737352539780602</v>
      </c>
      <c r="H28">
        <v>0.97173016538615997</v>
      </c>
      <c r="I28">
        <v>-0.22424470751133899</v>
      </c>
      <c r="J28">
        <v>0.22548421170696101</v>
      </c>
      <c r="K28">
        <v>0.31997808333368599</v>
      </c>
      <c r="L28">
        <v>-0.16997639807735401</v>
      </c>
      <c r="M28">
        <v>0.210965784433961</v>
      </c>
      <c r="N28">
        <v>0.420412389744306</v>
      </c>
      <c r="P28" t="str">
        <f t="shared" si="0"/>
        <v/>
      </c>
      <c r="Q28" t="str">
        <f t="shared" si="1"/>
        <v/>
      </c>
      <c r="R28" t="str">
        <f t="shared" si="2"/>
        <v/>
      </c>
      <c r="S28" t="str">
        <f t="shared" si="3"/>
        <v/>
      </c>
    </row>
    <row r="29" spans="1:19" x14ac:dyDescent="0.25">
      <c r="A29">
        <v>28</v>
      </c>
      <c r="B29" t="s">
        <v>129</v>
      </c>
      <c r="C29">
        <v>-0.653922492021762</v>
      </c>
      <c r="D29">
        <v>0.78143379873357599</v>
      </c>
      <c r="E29">
        <v>0.402691551775958</v>
      </c>
      <c r="F29">
        <v>-0.57854917726437605</v>
      </c>
      <c r="G29">
        <v>0.75675287647104805</v>
      </c>
      <c r="H29">
        <v>0.44456020297225501</v>
      </c>
      <c r="I29">
        <v>-0.71609861218083704</v>
      </c>
      <c r="J29">
        <v>0.28777324453669401</v>
      </c>
      <c r="K29">
        <v>1.2831471581438599E-2</v>
      </c>
      <c r="L29">
        <v>-0.58557718457069496</v>
      </c>
      <c r="M29">
        <v>0.273251054136672</v>
      </c>
      <c r="N29">
        <v>3.2113046780613101E-2</v>
      </c>
      <c r="P29" t="str">
        <f t="shared" si="0"/>
        <v/>
      </c>
      <c r="Q29" t="str">
        <f t="shared" si="1"/>
        <v/>
      </c>
      <c r="R29" t="str">
        <f t="shared" si="2"/>
        <v>*</v>
      </c>
      <c r="S29" t="str">
        <f t="shared" si="3"/>
        <v>*</v>
      </c>
    </row>
    <row r="30" spans="1:19" x14ac:dyDescent="0.25">
      <c r="A30">
        <v>29</v>
      </c>
      <c r="B30" t="s">
        <v>130</v>
      </c>
      <c r="C30">
        <v>-7.9051624043155494E-2</v>
      </c>
      <c r="D30">
        <v>0.81759610473322497</v>
      </c>
      <c r="E30">
        <v>0.92297427482330496</v>
      </c>
      <c r="F30">
        <v>-8.7183919897296194E-2</v>
      </c>
      <c r="G30">
        <v>0.78905732506544701</v>
      </c>
      <c r="H30">
        <v>0.91201979919315801</v>
      </c>
      <c r="I30">
        <v>-0.207396739027531</v>
      </c>
      <c r="J30">
        <v>0.348877180042097</v>
      </c>
      <c r="K30">
        <v>0.55219833490998105</v>
      </c>
      <c r="L30">
        <v>-0.138800517013587</v>
      </c>
      <c r="M30">
        <v>0.32936164700667497</v>
      </c>
      <c r="N30">
        <v>0.67344635198017699</v>
      </c>
      <c r="P30" t="str">
        <f t="shared" si="0"/>
        <v/>
      </c>
      <c r="Q30" t="str">
        <f t="shared" si="1"/>
        <v/>
      </c>
      <c r="R30" t="str">
        <f t="shared" si="2"/>
        <v/>
      </c>
      <c r="S30" t="str">
        <f t="shared" si="3"/>
        <v/>
      </c>
    </row>
    <row r="31" spans="1:19" x14ac:dyDescent="0.25">
      <c r="A31">
        <v>30</v>
      </c>
      <c r="B31" t="s">
        <v>45</v>
      </c>
      <c r="C31">
        <v>0.37001171544056999</v>
      </c>
      <c r="D31">
        <v>1.05075471369332</v>
      </c>
      <c r="E31">
        <v>0.72473402047517799</v>
      </c>
      <c r="F31">
        <v>0.36998250706239</v>
      </c>
      <c r="G31">
        <v>1.01985159469669</v>
      </c>
      <c r="H31">
        <v>0.71676868710210995</v>
      </c>
      <c r="I31">
        <v>0.18711938703196099</v>
      </c>
      <c r="J31">
        <v>0.73969523764056699</v>
      </c>
      <c r="K31">
        <v>0.80029277198756499</v>
      </c>
      <c r="L31">
        <v>0.24146928669329701</v>
      </c>
      <c r="M31">
        <v>0.71532949982859995</v>
      </c>
      <c r="N31">
        <v>0.735691986418613</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3.34582416580343E-2</v>
      </c>
      <c r="D32">
        <v>0.25981658912641997</v>
      </c>
      <c r="E32">
        <v>0.89753459029282301</v>
      </c>
      <c r="F32">
        <v>5.3740699265090702E-2</v>
      </c>
      <c r="G32">
        <v>0.246817781493056</v>
      </c>
      <c r="H32">
        <v>0.827636129704579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-0.82504856022199202</v>
      </c>
      <c r="D33">
        <v>0.67708557703155203</v>
      </c>
      <c r="E33">
        <v>0.22302292769399901</v>
      </c>
      <c r="F33">
        <v>-0.76320245092454497</v>
      </c>
      <c r="G33">
        <v>0.64626550231763202</v>
      </c>
      <c r="H33">
        <v>0.23762553380443399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-0.466768663202624</v>
      </c>
      <c r="D34">
        <v>0.56504703772994302</v>
      </c>
      <c r="E34">
        <v>0.40876412669322099</v>
      </c>
      <c r="F34">
        <v>-0.342097723500975</v>
      </c>
      <c r="G34">
        <v>0.51876603139613198</v>
      </c>
      <c r="H34">
        <v>0.50960998170157601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-0.59222335761897904</v>
      </c>
      <c r="D35">
        <v>0.55062005189340402</v>
      </c>
      <c r="E35">
        <v>0.28212534057537803</v>
      </c>
      <c r="F35">
        <v>-0.47100824101886501</v>
      </c>
      <c r="G35">
        <v>0.50474640190886599</v>
      </c>
      <c r="H35">
        <v>0.35073829605981299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-0.34605493959723399</v>
      </c>
      <c r="D36">
        <v>0.58509716634928999</v>
      </c>
      <c r="E36">
        <v>0.554219839621377</v>
      </c>
      <c r="F36">
        <v>-0.24699286110065</v>
      </c>
      <c r="G36">
        <v>0.53796921842156498</v>
      </c>
      <c r="H36">
        <v>0.64614741651465701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-0.44392354052363903</v>
      </c>
      <c r="D37">
        <v>0.64009162954670196</v>
      </c>
      <c r="E37">
        <v>0.487976228868919</v>
      </c>
      <c r="F37">
        <v>-0.35207358204196298</v>
      </c>
      <c r="G37">
        <v>0.58936247444126</v>
      </c>
      <c r="H37">
        <v>0.55025344640888096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-0.69861497965433395</v>
      </c>
      <c r="D38">
        <v>0.61863230390923496</v>
      </c>
      <c r="E38">
        <v>0.25877571896180701</v>
      </c>
      <c r="F38">
        <v>-0.60353114401897701</v>
      </c>
      <c r="G38">
        <v>0.57077061722427502</v>
      </c>
      <c r="H38">
        <v>0.290330435579847</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-0.56872861892879201</v>
      </c>
      <c r="D39">
        <v>0.60784697802698795</v>
      </c>
      <c r="E39">
        <v>0.34945630802172101</v>
      </c>
      <c r="F39">
        <v>-0.42040197559444697</v>
      </c>
      <c r="G39">
        <v>0.55847670825818996</v>
      </c>
      <c r="H39">
        <v>0.45159086654802799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-1.1919522316445501</v>
      </c>
      <c r="D40">
        <v>0.805424971845356</v>
      </c>
      <c r="E40">
        <v>0.13889867118376401</v>
      </c>
      <c r="F40">
        <v>-0.98846697999185396</v>
      </c>
      <c r="G40">
        <v>0.72576985975475095</v>
      </c>
      <c r="H40">
        <v>0.17321161279384001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-0.27272514311099599</v>
      </c>
      <c r="D41">
        <v>0.62646745378056101</v>
      </c>
      <c r="E41">
        <v>0.66331704281578197</v>
      </c>
      <c r="F41">
        <v>-7.4060042137748403E-2</v>
      </c>
      <c r="G41">
        <v>0.57734923172929598</v>
      </c>
      <c r="H41">
        <v>0.89793056824902495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-0.97139747511740304</v>
      </c>
      <c r="D42">
        <v>0.64852303979211301</v>
      </c>
      <c r="E42">
        <v>0.13416932565720899</v>
      </c>
      <c r="F42">
        <v>-0.78498896060864598</v>
      </c>
      <c r="G42">
        <v>0.59752000707648001</v>
      </c>
      <c r="H42">
        <v>0.18893201000017201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-0.76715652047792204</v>
      </c>
      <c r="D43">
        <v>0.63616402494046698</v>
      </c>
      <c r="E43">
        <v>0.227852217959748</v>
      </c>
      <c r="F43">
        <v>-0.68192812029765604</v>
      </c>
      <c r="G43">
        <v>0.58484985649016097</v>
      </c>
      <c r="H43">
        <v>0.24361915495731601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-0.36631019191087499</v>
      </c>
      <c r="D44">
        <v>1.02250276051408</v>
      </c>
      <c r="E44">
        <v>0.72015727302222798</v>
      </c>
      <c r="F44">
        <v>-0.31250415893735101</v>
      </c>
      <c r="G44">
        <v>0.95213784615483099</v>
      </c>
      <c r="H44">
        <v>0.74275050802996001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-0.66749086453197004</v>
      </c>
      <c r="D45">
        <v>0.66126676827896802</v>
      </c>
      <c r="E45">
        <v>0.312776902060803</v>
      </c>
      <c r="F45">
        <v>-0.495267127118313</v>
      </c>
      <c r="G45">
        <v>0.61400824745795601</v>
      </c>
      <c r="H45">
        <v>0.41988939470952202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-0.548814475162966</v>
      </c>
      <c r="D46">
        <v>0.63292322570903303</v>
      </c>
      <c r="E46">
        <v>0.385881381076566</v>
      </c>
      <c r="F46">
        <v>-0.45112380202810098</v>
      </c>
      <c r="G46">
        <v>0.58548498533281801</v>
      </c>
      <c r="H46">
        <v>0.44099563692822902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-1.51503206613754</v>
      </c>
      <c r="D47">
        <v>0.83512897537533004</v>
      </c>
      <c r="E47">
        <v>6.9657799005750601E-2</v>
      </c>
      <c r="F47">
        <v>-1.2905753815615899</v>
      </c>
      <c r="G47">
        <v>0.77981254943638401</v>
      </c>
      <c r="H47">
        <v>9.7928240545581594E-2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-0.25196019652794899</v>
      </c>
      <c r="D48">
        <v>0.69188286863987902</v>
      </c>
      <c r="E48">
        <v>0.71573407624204799</v>
      </c>
      <c r="F48">
        <v>-0.17208995942678501</v>
      </c>
      <c r="G48">
        <v>0.64328190886358805</v>
      </c>
      <c r="H48">
        <v>0.78906979489618301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-0.35285534244087902</v>
      </c>
      <c r="D49">
        <v>0.97396861608699004</v>
      </c>
      <c r="E49">
        <v>0.71713820516083904</v>
      </c>
      <c r="F49">
        <v>-2.1437264069185499E-2</v>
      </c>
      <c r="G49">
        <v>0.88494195207214099</v>
      </c>
      <c r="H49">
        <v>0.980673546729117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-5.2689545072001097E-2</v>
      </c>
      <c r="D50">
        <v>0.77216864505617799</v>
      </c>
      <c r="E50">
        <v>0.94559792925630104</v>
      </c>
      <c r="F50">
        <v>-9.7603075740243794E-2</v>
      </c>
      <c r="G50">
        <v>0.72018430460613703</v>
      </c>
      <c r="H50">
        <v>0.89219669203048402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-2.0214961447958402</v>
      </c>
      <c r="D51">
        <v>1.1937907987182801</v>
      </c>
      <c r="E51">
        <v>9.0390380634544507E-2</v>
      </c>
      <c r="F51">
        <v>-1.8439063615225399</v>
      </c>
      <c r="G51">
        <v>1.1331532295353</v>
      </c>
      <c r="H51">
        <v>0.103687240748289</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0.752794590695813</v>
      </c>
      <c r="D52">
        <v>0.84420572581176201</v>
      </c>
      <c r="E52">
        <v>0.37254337318512798</v>
      </c>
      <c r="F52">
        <v>0.64037036598878205</v>
      </c>
      <c r="G52">
        <v>0.79874403297157903</v>
      </c>
      <c r="H52">
        <v>0.42271400243193202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0.35905933170383098</v>
      </c>
      <c r="D53">
        <v>0.75339274442338899</v>
      </c>
      <c r="E53">
        <v>0.63365421565830005</v>
      </c>
      <c r="F53">
        <v>0.31058141853195398</v>
      </c>
      <c r="G53">
        <v>0.71222991570430805</v>
      </c>
      <c r="H53">
        <v>0.66278663607078003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0.53776098378063097</v>
      </c>
      <c r="D54">
        <v>0.85552732309704904</v>
      </c>
      <c r="E54">
        <v>0.52962894149789697</v>
      </c>
      <c r="F54">
        <v>0.42716218810926299</v>
      </c>
      <c r="G54">
        <v>0.80614392253358502</v>
      </c>
      <c r="H54">
        <v>0.59619285744014305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0.28886168289125602</v>
      </c>
      <c r="D55">
        <v>0.76272163329944798</v>
      </c>
      <c r="E55">
        <v>0.704892152500745</v>
      </c>
      <c r="F55">
        <v>0.22716727465626799</v>
      </c>
      <c r="G55">
        <v>0.72307068879708203</v>
      </c>
      <c r="H55">
        <v>0.75339176226187798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0.252330674010116</v>
      </c>
      <c r="D56">
        <v>0.75876389666613697</v>
      </c>
      <c r="E56">
        <v>0.73947026978540098</v>
      </c>
      <c r="F56">
        <v>0.19487160751438501</v>
      </c>
      <c r="G56">
        <v>0.71739900217584895</v>
      </c>
      <c r="H56">
        <v>0.78590168845952701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0.46966831496760197</v>
      </c>
      <c r="D57">
        <v>0.77066303173574802</v>
      </c>
      <c r="E57">
        <v>0.54223675494442003</v>
      </c>
      <c r="F57">
        <v>0.43559615199090901</v>
      </c>
      <c r="G57">
        <v>0.72783964657101496</v>
      </c>
      <c r="H57">
        <v>0.54952090945242205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0.25926218613535301</v>
      </c>
      <c r="D58">
        <v>0.81063681017315903</v>
      </c>
      <c r="E58">
        <v>0.74910074401828397</v>
      </c>
      <c r="F58">
        <v>0.33165080565569099</v>
      </c>
      <c r="G58">
        <v>0.75357717849464601</v>
      </c>
      <c r="H58">
        <v>0.65986325052596095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0.53563430475540497</v>
      </c>
      <c r="D59">
        <v>0.75108740151013698</v>
      </c>
      <c r="E59">
        <v>0.475755970273674</v>
      </c>
      <c r="F59">
        <v>0.47762786180926498</v>
      </c>
      <c r="G59">
        <v>0.71018511814538099</v>
      </c>
      <c r="H59">
        <v>0.50124001789551598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0.61820496950964199</v>
      </c>
      <c r="D60">
        <v>0.79323024945401599</v>
      </c>
      <c r="E60">
        <v>0.43577284512933501</v>
      </c>
      <c r="F60">
        <v>0.48928738611724198</v>
      </c>
      <c r="G60">
        <v>0.75059830128666605</v>
      </c>
      <c r="H60">
        <v>0.51448944763048099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0.53638485656554602</v>
      </c>
      <c r="D61">
        <v>0.79237987779879004</v>
      </c>
      <c r="E61">
        <v>0.49845105267684398</v>
      </c>
      <c r="F61">
        <v>0.50522895272913804</v>
      </c>
      <c r="G61">
        <v>0.74654986644247601</v>
      </c>
      <c r="H61">
        <v>0.49856345573335198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0.40095179001655901</v>
      </c>
      <c r="D62">
        <v>0.80483149098612305</v>
      </c>
      <c r="E62">
        <v>0.61835644412841995</v>
      </c>
      <c r="F62">
        <v>0.38781751425194799</v>
      </c>
      <c r="G62">
        <v>0.76106175364647699</v>
      </c>
      <c r="H62">
        <v>0.61034972909547702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0.44165129824580901</v>
      </c>
      <c r="D63">
        <v>0.79679653794015304</v>
      </c>
      <c r="E63">
        <v>0.57938473383840505</v>
      </c>
      <c r="F63">
        <v>0.33247794766349298</v>
      </c>
      <c r="G63">
        <v>0.74875395999567496</v>
      </c>
      <c r="H63">
        <v>0.65701246794922497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0.80779483145319497</v>
      </c>
      <c r="D64">
        <v>0.86817609235781501</v>
      </c>
      <c r="E64">
        <v>0.35213791045760701</v>
      </c>
      <c r="F64">
        <v>0.844381553690701</v>
      </c>
      <c r="G64">
        <v>0.81817141197903998</v>
      </c>
      <c r="H64">
        <v>0.30205570992556702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0.131081155200299</v>
      </c>
      <c r="D65">
        <v>0.89190963698818204</v>
      </c>
      <c r="E65">
        <v>0.88315818126793999</v>
      </c>
      <c r="F65">
        <v>8.2113138555538701E-2</v>
      </c>
      <c r="G65">
        <v>0.84483433755855197</v>
      </c>
      <c r="H65">
        <v>0.92257204144698801</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0.100533652594398</v>
      </c>
      <c r="D66">
        <v>1.29595270085282</v>
      </c>
      <c r="E66">
        <v>0.93816605476842696</v>
      </c>
      <c r="F66">
        <v>0.27826129080999401</v>
      </c>
      <c r="G66">
        <v>1.2345303934869301</v>
      </c>
      <c r="H66">
        <v>0.82166928354557101</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1.91143007950153</v>
      </c>
      <c r="D67">
        <v>1.7134998514000099</v>
      </c>
      <c r="E67">
        <v>0.264630970742947</v>
      </c>
      <c r="F67">
        <v>1.80346563488669</v>
      </c>
      <c r="G67">
        <v>1.63230342678337</v>
      </c>
      <c r="H67">
        <v>0.26922055691117203</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J21" sqref="J21"/>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-0.256088917911799</v>
      </c>
      <c r="D2">
        <v>0.202777138165433</v>
      </c>
      <c r="E2">
        <v>0.20662215965505101</v>
      </c>
      <c r="F2">
        <v>-0.349041908442635</v>
      </c>
      <c r="G2">
        <v>0.17733482857959801</v>
      </c>
      <c r="H2">
        <v>4.9037572928494803E-2</v>
      </c>
      <c r="I2">
        <v>-0.219525641858871</v>
      </c>
      <c r="J2">
        <v>0.200906260808878</v>
      </c>
      <c r="K2">
        <v>0.27453566018228298</v>
      </c>
      <c r="L2">
        <v>-0.33246790717795099</v>
      </c>
      <c r="M2">
        <v>0.17511570313581501</v>
      </c>
      <c r="N2">
        <v>5.7622173145449297E-2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2.4213476511687499E-2</v>
      </c>
      <c r="D3">
        <v>7.2168112434987206E-2</v>
      </c>
      <c r="E3">
        <v>0.73723671225201304</v>
      </c>
      <c r="F3">
        <v>1.7446178673222599E-2</v>
      </c>
      <c r="G3">
        <v>6.2746661126340406E-2</v>
      </c>
      <c r="H3">
        <v>0.78098046644254304</v>
      </c>
      <c r="I3">
        <v>2.9785474699169399E-2</v>
      </c>
      <c r="J3">
        <v>7.0719914556507807E-2</v>
      </c>
      <c r="K3">
        <v>0.67362714675323998</v>
      </c>
      <c r="L3">
        <v>1.8642107083501301E-2</v>
      </c>
      <c r="M3">
        <v>6.1169017255736598E-2</v>
      </c>
      <c r="N3">
        <v>0.76054599256200295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-0.21528136516869001</v>
      </c>
      <c r="D4">
        <v>8.67781099401356E-2</v>
      </c>
      <c r="E4">
        <v>1.3107845219795701E-2</v>
      </c>
      <c r="F4">
        <v>-0.22797389417865899</v>
      </c>
      <c r="G4">
        <v>7.2276576219460903E-2</v>
      </c>
      <c r="H4">
        <v>1.60945484900633E-3</v>
      </c>
      <c r="I4">
        <v>-0.186505633587806</v>
      </c>
      <c r="J4">
        <v>8.5179088217082602E-2</v>
      </c>
      <c r="K4">
        <v>2.8555387797631001E-2</v>
      </c>
      <c r="L4">
        <v>-0.208084996589014</v>
      </c>
      <c r="M4">
        <v>7.0740962073460104E-2</v>
      </c>
      <c r="N4">
        <v>3.26620034978567E-3</v>
      </c>
      <c r="P4" t="str">
        <f t="shared" si="0"/>
        <v>*</v>
      </c>
      <c r="Q4" t="str">
        <f t="shared" si="1"/>
        <v>**</v>
      </c>
      <c r="R4" t="str">
        <f t="shared" si="2"/>
        <v>*</v>
      </c>
      <c r="S4" t="str">
        <f t="shared" si="3"/>
        <v>**</v>
      </c>
    </row>
    <row r="5" spans="1:19" x14ac:dyDescent="0.25">
      <c r="A5">
        <v>4</v>
      </c>
      <c r="B5" t="s">
        <v>25</v>
      </c>
      <c r="C5">
        <v>0.11010991120015499</v>
      </c>
      <c r="D5">
        <v>9.6228119154330799E-2</v>
      </c>
      <c r="E5">
        <v>0.25251615592763599</v>
      </c>
      <c r="F5">
        <v>0.13135054112215899</v>
      </c>
      <c r="G5">
        <v>8.3578882814463101E-2</v>
      </c>
      <c r="H5">
        <v>0.116048986065594</v>
      </c>
      <c r="I5">
        <v>0.118780839025318</v>
      </c>
      <c r="J5">
        <v>9.4451999142547302E-2</v>
      </c>
      <c r="K5">
        <v>0.208544096441965</v>
      </c>
      <c r="L5">
        <v>0.14016012250927101</v>
      </c>
      <c r="M5">
        <v>8.1907860983317496E-2</v>
      </c>
      <c r="N5">
        <v>8.7045571250177603E-2</v>
      </c>
      <c r="P5" t="str">
        <f t="shared" si="0"/>
        <v/>
      </c>
      <c r="Q5" t="str">
        <f t="shared" si="1"/>
        <v/>
      </c>
      <c r="R5" t="str">
        <f t="shared" si="2"/>
        <v/>
      </c>
      <c r="S5" t="str">
        <f t="shared" si="3"/>
        <v>^</v>
      </c>
    </row>
    <row r="6" spans="1:19" x14ac:dyDescent="0.25">
      <c r="A6">
        <v>5</v>
      </c>
      <c r="B6" t="s">
        <v>26</v>
      </c>
      <c r="C6">
        <v>0.106912781923169</v>
      </c>
      <c r="D6">
        <v>0.17600998120493</v>
      </c>
      <c r="E6">
        <v>0.54356920663189701</v>
      </c>
      <c r="F6">
        <v>0.108941186499407</v>
      </c>
      <c r="G6">
        <v>0.157002731182771</v>
      </c>
      <c r="H6">
        <v>0.487756942209847</v>
      </c>
      <c r="I6">
        <v>0.114353360521236</v>
      </c>
      <c r="J6">
        <v>0.17043445298375701</v>
      </c>
      <c r="K6">
        <v>0.502251020721732</v>
      </c>
      <c r="L6">
        <v>0.115845757577088</v>
      </c>
      <c r="M6">
        <v>0.15002639758970099</v>
      </c>
      <c r="N6">
        <v>0.44001424403355499</v>
      </c>
      <c r="P6" t="str">
        <f t="shared" si="0"/>
        <v/>
      </c>
      <c r="Q6" t="str">
        <f t="shared" si="1"/>
        <v/>
      </c>
      <c r="R6" t="str">
        <f t="shared" si="2"/>
        <v/>
      </c>
      <c r="S6" t="str">
        <f t="shared" si="3"/>
        <v/>
      </c>
    </row>
    <row r="7" spans="1:19" x14ac:dyDescent="0.25">
      <c r="A7">
        <v>6</v>
      </c>
      <c r="B7" t="s">
        <v>30</v>
      </c>
      <c r="C7">
        <v>-5.1742373627081902E-2</v>
      </c>
      <c r="D7">
        <v>9.2219747774936897E-2</v>
      </c>
      <c r="E7">
        <v>0.57474508953440795</v>
      </c>
      <c r="F7">
        <v>-3.0606224647106699E-2</v>
      </c>
      <c r="G7">
        <v>7.7346174553068595E-2</v>
      </c>
      <c r="H7">
        <v>0.69232308005314402</v>
      </c>
      <c r="I7">
        <v>-7.4012597171753694E-2</v>
      </c>
      <c r="J7">
        <v>9.0232447611175506E-2</v>
      </c>
      <c r="K7">
        <v>0.41207719128051501</v>
      </c>
      <c r="L7">
        <v>-7.0929956089411897E-2</v>
      </c>
      <c r="M7">
        <v>7.5260403609905102E-2</v>
      </c>
      <c r="N7">
        <v>0.345956935498336</v>
      </c>
      <c r="P7" t="str">
        <f t="shared" si="0"/>
        <v/>
      </c>
      <c r="Q7" t="str">
        <f t="shared" si="1"/>
        <v/>
      </c>
      <c r="R7" t="str">
        <f t="shared" si="2"/>
        <v/>
      </c>
      <c r="S7" t="str">
        <f t="shared" si="3"/>
        <v/>
      </c>
    </row>
    <row r="8" spans="1:19" x14ac:dyDescent="0.25">
      <c r="A8">
        <v>7</v>
      </c>
      <c r="B8" t="s">
        <v>27</v>
      </c>
      <c r="C8">
        <v>-8.8774809828612702E-2</v>
      </c>
      <c r="D8">
        <v>0.18062757599353599</v>
      </c>
      <c r="E8">
        <v>0.62308711647491</v>
      </c>
      <c r="F8">
        <v>-3.8562042246255403E-2</v>
      </c>
      <c r="G8">
        <v>0.158464111465458</v>
      </c>
      <c r="H8">
        <v>0.80773524798159402</v>
      </c>
      <c r="I8">
        <v>-0.12254687893725701</v>
      </c>
      <c r="J8">
        <v>0.16901076607791199</v>
      </c>
      <c r="K8">
        <v>0.46840094728008702</v>
      </c>
      <c r="L8">
        <v>-9.9847858714961005E-2</v>
      </c>
      <c r="M8">
        <v>0.14625104707424999</v>
      </c>
      <c r="N8">
        <v>0.494786624861209</v>
      </c>
      <c r="P8" t="str">
        <f t="shared" si="0"/>
        <v/>
      </c>
      <c r="Q8" t="str">
        <f t="shared" si="1"/>
        <v/>
      </c>
      <c r="R8" t="str">
        <f t="shared" si="2"/>
        <v/>
      </c>
      <c r="S8" t="str">
        <f t="shared" si="3"/>
        <v/>
      </c>
    </row>
    <row r="9" spans="1:19" x14ac:dyDescent="0.25">
      <c r="A9">
        <v>8</v>
      </c>
      <c r="B9" t="s">
        <v>29</v>
      </c>
      <c r="C9">
        <v>-9.9541135230438199E-2</v>
      </c>
      <c r="D9">
        <v>8.2673472623538205E-2</v>
      </c>
      <c r="E9">
        <v>0.228578946577705</v>
      </c>
      <c r="F9">
        <v>-7.4299339026294195E-2</v>
      </c>
      <c r="G9">
        <v>6.9630504294948395E-2</v>
      </c>
      <c r="H9">
        <v>0.28594854873396902</v>
      </c>
      <c r="I9">
        <v>-0.108152116135556</v>
      </c>
      <c r="J9">
        <v>8.1526375853845506E-2</v>
      </c>
      <c r="K9">
        <v>0.184644178364928</v>
      </c>
      <c r="L9">
        <v>-9.6099649500101594E-2</v>
      </c>
      <c r="M9">
        <v>6.8492803775208694E-2</v>
      </c>
      <c r="N9">
        <v>0.16059835470730999</v>
      </c>
      <c r="P9" t="str">
        <f t="shared" si="0"/>
        <v/>
      </c>
      <c r="Q9" t="str">
        <f t="shared" si="1"/>
        <v/>
      </c>
      <c r="R9" t="str">
        <f t="shared" si="2"/>
        <v/>
      </c>
      <c r="S9" t="str">
        <f t="shared" si="3"/>
        <v/>
      </c>
    </row>
    <row r="10" spans="1:19" x14ac:dyDescent="0.25">
      <c r="A10">
        <v>9</v>
      </c>
      <c r="B10" t="s">
        <v>28</v>
      </c>
      <c r="C10">
        <v>8.0752400870577404E-2</v>
      </c>
      <c r="D10">
        <v>0.26766996070709098</v>
      </c>
      <c r="E10">
        <v>0.76289109676655997</v>
      </c>
      <c r="F10">
        <v>0.163265290885414</v>
      </c>
      <c r="G10">
        <v>0.23257973241091001</v>
      </c>
      <c r="H10">
        <v>0.48269439717198598</v>
      </c>
      <c r="I10">
        <v>3.9885118556282198E-2</v>
      </c>
      <c r="J10">
        <v>0.26438883526698498</v>
      </c>
      <c r="K10">
        <v>0.88008788857895104</v>
      </c>
      <c r="L10">
        <v>0.103503218529928</v>
      </c>
      <c r="M10">
        <v>0.228905586968674</v>
      </c>
      <c r="N10">
        <v>0.65114973065760096</v>
      </c>
      <c r="P10" t="str">
        <f t="shared" si="0"/>
        <v/>
      </c>
      <c r="Q10" t="str">
        <f t="shared" si="1"/>
        <v/>
      </c>
      <c r="R10" t="str">
        <f t="shared" si="2"/>
        <v/>
      </c>
      <c r="S10" t="str">
        <f t="shared" si="3"/>
        <v/>
      </c>
    </row>
    <row r="11" spans="1:19" x14ac:dyDescent="0.25">
      <c r="A11">
        <v>10</v>
      </c>
      <c r="B11" t="s">
        <v>31</v>
      </c>
      <c r="C11">
        <v>-8.2378398809342196E-2</v>
      </c>
      <c r="D11">
        <v>1.74053585697613E-2</v>
      </c>
      <c r="E11" s="1">
        <v>2.21298374303291E-6</v>
      </c>
      <c r="F11">
        <v>-8.3941925002272599E-2</v>
      </c>
      <c r="G11">
        <v>1.55981921165625E-2</v>
      </c>
      <c r="H11" s="1">
        <v>7.3861017234275599E-8</v>
      </c>
      <c r="I11">
        <v>-7.5369368302620393E-2</v>
      </c>
      <c r="J11">
        <v>1.7047133461592801E-2</v>
      </c>
      <c r="K11" s="1">
        <v>9.8138764447197602E-6</v>
      </c>
      <c r="L11">
        <v>-7.5225188621906705E-2</v>
      </c>
      <c r="M11">
        <v>1.5169441795451001E-2</v>
      </c>
      <c r="N11" s="1">
        <v>7.0858728095023597E-7</v>
      </c>
      <c r="P11" t="str">
        <f t="shared" si="0"/>
        <v>***</v>
      </c>
      <c r="Q11" t="str">
        <f t="shared" si="1"/>
        <v>***</v>
      </c>
      <c r="R11" t="str">
        <f t="shared" si="2"/>
        <v>***</v>
      </c>
      <c r="S11" t="str">
        <f t="shared" si="3"/>
        <v>***</v>
      </c>
    </row>
    <row r="12" spans="1:19" x14ac:dyDescent="0.25">
      <c r="A12">
        <v>11</v>
      </c>
      <c r="B12" t="s">
        <v>173</v>
      </c>
      <c r="C12">
        <v>-1.3306478653596699E-2</v>
      </c>
      <c r="D12">
        <v>9.5107488400181003E-2</v>
      </c>
      <c r="E12">
        <v>0.888731183627961</v>
      </c>
      <c r="F12">
        <v>-2.0934643971491302E-3</v>
      </c>
      <c r="G12">
        <v>8.7544499066940604E-2</v>
      </c>
      <c r="H12">
        <v>0.98092188820409398</v>
      </c>
      <c r="I12">
        <v>2.17314169220293E-2</v>
      </c>
      <c r="J12">
        <v>9.3042700936739303E-2</v>
      </c>
      <c r="K12">
        <v>0.81532354934795903</v>
      </c>
      <c r="L12">
        <v>3.4905241630512E-2</v>
      </c>
      <c r="M12">
        <v>8.55197848266466E-2</v>
      </c>
      <c r="N12">
        <v>0.68316062262657595</v>
      </c>
      <c r="P12" t="str">
        <f t="shared" si="0"/>
        <v/>
      </c>
      <c r="Q12" t="str">
        <f t="shared" si="1"/>
        <v/>
      </c>
      <c r="R12" t="str">
        <f t="shared" si="2"/>
        <v/>
      </c>
      <c r="S12" t="str">
        <f t="shared" si="3"/>
        <v/>
      </c>
    </row>
    <row r="13" spans="1:19" x14ac:dyDescent="0.25">
      <c r="A13">
        <v>12</v>
      </c>
      <c r="B13" t="s">
        <v>32</v>
      </c>
      <c r="C13">
        <v>-7.7202824619356297E-3</v>
      </c>
      <c r="D13">
        <v>4.9455021680674303E-2</v>
      </c>
      <c r="E13">
        <v>0.87594856298756696</v>
      </c>
      <c r="F13">
        <v>3.4930718932923801E-3</v>
      </c>
      <c r="G13">
        <v>4.4389435564373497E-2</v>
      </c>
      <c r="H13">
        <v>0.937277995340426</v>
      </c>
      <c r="I13">
        <v>-1.53741092235443E-2</v>
      </c>
      <c r="J13">
        <v>4.8404553300402803E-2</v>
      </c>
      <c r="K13">
        <v>0.75077547385670196</v>
      </c>
      <c r="L13">
        <v>-6.35575240146818E-3</v>
      </c>
      <c r="M13">
        <v>4.3314982695590698E-2</v>
      </c>
      <c r="N13">
        <v>0.883342496102692</v>
      </c>
      <c r="P13" t="str">
        <f t="shared" si="0"/>
        <v/>
      </c>
      <c r="Q13" t="str">
        <f t="shared" si="1"/>
        <v/>
      </c>
      <c r="R13" t="str">
        <f t="shared" si="2"/>
        <v/>
      </c>
      <c r="S13" t="str">
        <f t="shared" si="3"/>
        <v/>
      </c>
    </row>
    <row r="14" spans="1:19" x14ac:dyDescent="0.25">
      <c r="A14">
        <v>13</v>
      </c>
      <c r="B14" t="s">
        <v>33</v>
      </c>
      <c r="C14">
        <v>2.11169402909001E-2</v>
      </c>
      <c r="D14">
        <v>1.00271668324613E-2</v>
      </c>
      <c r="E14">
        <v>3.5206717889186501E-2</v>
      </c>
      <c r="F14">
        <v>1.8264259587364301E-2</v>
      </c>
      <c r="G14">
        <v>9.0050774374800906E-3</v>
      </c>
      <c r="H14">
        <v>4.2538009971345297E-2</v>
      </c>
      <c r="I14">
        <v>1.9002869009886399E-2</v>
      </c>
      <c r="J14">
        <v>9.9354516258480102E-3</v>
      </c>
      <c r="K14">
        <v>5.5795098884603503E-2</v>
      </c>
      <c r="L14">
        <v>1.7073341927220001E-2</v>
      </c>
      <c r="M14">
        <v>8.9507410915490495E-3</v>
      </c>
      <c r="N14">
        <v>5.6458714208324601E-2</v>
      </c>
      <c r="P14" t="str">
        <f t="shared" si="0"/>
        <v>*</v>
      </c>
      <c r="Q14" t="str">
        <f t="shared" si="1"/>
        <v>*</v>
      </c>
      <c r="R14" t="str">
        <f t="shared" si="2"/>
        <v>^</v>
      </c>
      <c r="S14" t="str">
        <f t="shared" si="3"/>
        <v>^</v>
      </c>
    </row>
    <row r="15" spans="1:19" x14ac:dyDescent="0.25">
      <c r="A15">
        <v>14</v>
      </c>
      <c r="B15" t="s">
        <v>118</v>
      </c>
      <c r="C15">
        <v>-1.44592958089862E-2</v>
      </c>
      <c r="D15">
        <v>1.7840008093229401E-2</v>
      </c>
      <c r="E15">
        <v>0.417653855309571</v>
      </c>
      <c r="F15">
        <v>-1.1389717661403599E-2</v>
      </c>
      <c r="G15">
        <v>1.5542299788239599E-2</v>
      </c>
      <c r="H15">
        <v>0.46366784726667298</v>
      </c>
      <c r="I15">
        <v>-1.1468176700631201E-2</v>
      </c>
      <c r="J15">
        <v>1.7532789385546602E-2</v>
      </c>
      <c r="K15">
        <v>0.51304814710162105</v>
      </c>
      <c r="L15">
        <v>-9.7990227889300698E-3</v>
      </c>
      <c r="M15">
        <v>1.5223688514518699E-2</v>
      </c>
      <c r="N15">
        <v>0.51978982238857596</v>
      </c>
      <c r="P15" t="str">
        <f t="shared" si="0"/>
        <v/>
      </c>
      <c r="Q15" t="str">
        <f t="shared" si="1"/>
        <v/>
      </c>
      <c r="R15" t="str">
        <f t="shared" si="2"/>
        <v/>
      </c>
      <c r="S15" t="str">
        <f t="shared" si="3"/>
        <v/>
      </c>
    </row>
    <row r="16" spans="1:19" x14ac:dyDescent="0.25">
      <c r="A16">
        <v>15</v>
      </c>
      <c r="B16" t="s">
        <v>34</v>
      </c>
      <c r="C16">
        <v>3.3866715109875998E-3</v>
      </c>
      <c r="D16">
        <v>1.43606322084194E-3</v>
      </c>
      <c r="E16">
        <v>1.8358724971443401E-2</v>
      </c>
      <c r="F16">
        <v>3.0665883667182901E-3</v>
      </c>
      <c r="G16">
        <v>1.1509626893106801E-3</v>
      </c>
      <c r="H16">
        <v>7.71330899015088E-3</v>
      </c>
      <c r="I16">
        <v>3.17249919471512E-3</v>
      </c>
      <c r="J16">
        <v>1.4202151034512899E-3</v>
      </c>
      <c r="K16">
        <v>2.54951835818319E-2</v>
      </c>
      <c r="L16">
        <v>2.9053005324280899E-3</v>
      </c>
      <c r="M16">
        <v>1.1282492134717199E-3</v>
      </c>
      <c r="N16">
        <v>1.00224981715185E-2</v>
      </c>
      <c r="P16" t="str">
        <f t="shared" si="0"/>
        <v>*</v>
      </c>
      <c r="Q16" t="str">
        <f t="shared" si="1"/>
        <v>**</v>
      </c>
      <c r="R16" t="str">
        <f t="shared" si="2"/>
        <v>*</v>
      </c>
      <c r="S16" t="str">
        <f t="shared" si="3"/>
        <v>*</v>
      </c>
    </row>
    <row r="17" spans="1:19" x14ac:dyDescent="0.25">
      <c r="A17">
        <v>16</v>
      </c>
      <c r="B17" t="s">
        <v>35</v>
      </c>
      <c r="C17">
        <v>-1.1456753197494601E-3</v>
      </c>
      <c r="D17">
        <v>5.2645062662568605E-4</v>
      </c>
      <c r="E17">
        <v>2.9538397156411898E-2</v>
      </c>
      <c r="F17">
        <v>-1.0301061291060601E-3</v>
      </c>
      <c r="G17">
        <v>4.9372511698947603E-4</v>
      </c>
      <c r="H17">
        <v>3.6942763377486199E-2</v>
      </c>
      <c r="I17">
        <v>-9.4487277300126101E-4</v>
      </c>
      <c r="J17">
        <v>5.1604131132269404E-4</v>
      </c>
      <c r="K17">
        <v>6.7100215669618102E-2</v>
      </c>
      <c r="L17">
        <v>-8.2934517247884099E-4</v>
      </c>
      <c r="M17">
        <v>4.83185231156598E-4</v>
      </c>
      <c r="N17">
        <v>8.6086569609795105E-2</v>
      </c>
      <c r="P17" t="str">
        <f t="shared" si="0"/>
        <v>*</v>
      </c>
      <c r="Q17" t="str">
        <f t="shared" si="1"/>
        <v>*</v>
      </c>
      <c r="R17" t="str">
        <f t="shared" si="2"/>
        <v>^</v>
      </c>
      <c r="S17" t="str">
        <f t="shared" si="3"/>
        <v>^</v>
      </c>
    </row>
    <row r="18" spans="1:19" x14ac:dyDescent="0.25">
      <c r="A18">
        <v>17</v>
      </c>
      <c r="B18" t="s">
        <v>36</v>
      </c>
      <c r="C18">
        <v>1.2491933035391201E-3</v>
      </c>
      <c r="D18">
        <v>3.5076795807450898E-4</v>
      </c>
      <c r="E18">
        <v>3.69009625417971E-4</v>
      </c>
      <c r="F18">
        <v>1.29023208029626E-3</v>
      </c>
      <c r="G18">
        <v>2.97809827158561E-4</v>
      </c>
      <c r="H18">
        <v>1.4749089417169301E-5</v>
      </c>
      <c r="I18">
        <v>1.1345049665757599E-3</v>
      </c>
      <c r="J18">
        <v>3.4503725361199601E-4</v>
      </c>
      <c r="K18">
        <v>1.0087849450596299E-3</v>
      </c>
      <c r="L18">
        <v>1.14824569181836E-3</v>
      </c>
      <c r="M18">
        <v>2.9188432078877701E-4</v>
      </c>
      <c r="N18">
        <v>8.3576227842919201E-5</v>
      </c>
      <c r="P18" t="str">
        <f t="shared" si="0"/>
        <v>***</v>
      </c>
      <c r="Q18" t="str">
        <f t="shared" si="1"/>
        <v>***</v>
      </c>
      <c r="R18" t="str">
        <f t="shared" si="2"/>
        <v>**</v>
      </c>
      <c r="S18" t="str">
        <f t="shared" si="3"/>
        <v>***</v>
      </c>
    </row>
    <row r="19" spans="1:19" x14ac:dyDescent="0.25">
      <c r="A19">
        <v>18</v>
      </c>
      <c r="B19" t="s">
        <v>37</v>
      </c>
      <c r="C19">
        <v>-7.9705951821283802E-2</v>
      </c>
      <c r="D19">
        <v>6.7868163318560895E-2</v>
      </c>
      <c r="E19">
        <v>0.24022552008584599</v>
      </c>
      <c r="F19">
        <v>-5.8637055702452E-2</v>
      </c>
      <c r="G19">
        <v>6.0386179852829402E-2</v>
      </c>
      <c r="H19">
        <v>0.331531166934531</v>
      </c>
      <c r="I19">
        <v>-7.8471513250951502E-2</v>
      </c>
      <c r="J19">
        <v>6.6633570297851205E-2</v>
      </c>
      <c r="K19">
        <v>0.23893323981902101</v>
      </c>
      <c r="L19">
        <v>-6.0844936466194301E-2</v>
      </c>
      <c r="M19">
        <v>5.91164377265158E-2</v>
      </c>
      <c r="N19">
        <v>0.30336743383716003</v>
      </c>
      <c r="P19" t="str">
        <f t="shared" si="0"/>
        <v/>
      </c>
      <c r="Q19" t="str">
        <f t="shared" si="1"/>
        <v/>
      </c>
      <c r="R19" t="str">
        <f t="shared" si="2"/>
        <v/>
      </c>
      <c r="S19" t="str">
        <f t="shared" si="3"/>
        <v/>
      </c>
    </row>
    <row r="20" spans="1:19" x14ac:dyDescent="0.25">
      <c r="A20">
        <v>19</v>
      </c>
      <c r="B20" t="s">
        <v>38</v>
      </c>
      <c r="C20">
        <v>-0.14962502223601001</v>
      </c>
      <c r="D20">
        <v>0.10240290001518899</v>
      </c>
      <c r="E20">
        <v>0.14397689383937401</v>
      </c>
      <c r="F20">
        <v>-0.16064463234413701</v>
      </c>
      <c r="G20">
        <v>9.0425532281360799E-2</v>
      </c>
      <c r="H20">
        <v>7.5643850854691497E-2</v>
      </c>
      <c r="I20">
        <v>-0.13467685823106801</v>
      </c>
      <c r="J20">
        <v>0.100607527874557</v>
      </c>
      <c r="K20">
        <v>0.180689201955085</v>
      </c>
      <c r="L20">
        <v>-0.14441420682467301</v>
      </c>
      <c r="M20">
        <v>8.8757861538352495E-2</v>
      </c>
      <c r="N20">
        <v>0.103724736640755</v>
      </c>
      <c r="P20" t="str">
        <f t="shared" si="0"/>
        <v/>
      </c>
      <c r="Q20" t="str">
        <f t="shared" si="1"/>
        <v>^</v>
      </c>
      <c r="R20" t="str">
        <f t="shared" si="2"/>
        <v/>
      </c>
      <c r="S20" t="str">
        <f t="shared" si="3"/>
        <v/>
      </c>
    </row>
    <row r="21" spans="1:19" x14ac:dyDescent="0.25">
      <c r="A21">
        <v>20</v>
      </c>
      <c r="B21" t="s">
        <v>40</v>
      </c>
      <c r="C21">
        <v>-0.30912352935363602</v>
      </c>
      <c r="D21">
        <v>0.102518108266181</v>
      </c>
      <c r="E21">
        <v>2.5671959490377598E-3</v>
      </c>
      <c r="F21">
        <v>-0.27593291324049601</v>
      </c>
      <c r="G21">
        <v>8.3507237989390901E-2</v>
      </c>
      <c r="H21">
        <v>9.5214101345686398E-4</v>
      </c>
      <c r="I21">
        <v>-0.339288268577011</v>
      </c>
      <c r="J21">
        <v>0.101402807358317</v>
      </c>
      <c r="K21">
        <v>8.2002507021128302E-4</v>
      </c>
      <c r="L21">
        <v>-0.31754916431888403</v>
      </c>
      <c r="M21">
        <v>8.19916664894738E-2</v>
      </c>
      <c r="N21" s="1">
        <v>1.07528371661843E-4</v>
      </c>
      <c r="P21" t="str">
        <f t="shared" si="0"/>
        <v>**</v>
      </c>
      <c r="Q21" t="str">
        <f t="shared" si="1"/>
        <v>***</v>
      </c>
      <c r="R21" t="str">
        <f t="shared" si="2"/>
        <v>***</v>
      </c>
      <c r="S21" t="str">
        <f t="shared" si="3"/>
        <v>***</v>
      </c>
    </row>
    <row r="22" spans="1:19" x14ac:dyDescent="0.25">
      <c r="A22">
        <v>21</v>
      </c>
      <c r="B22" t="s">
        <v>41</v>
      </c>
      <c r="C22">
        <v>-3.0994383820702399E-2</v>
      </c>
      <c r="D22">
        <v>7.6834063054908197E-2</v>
      </c>
      <c r="E22">
        <v>0.68665855516143903</v>
      </c>
      <c r="F22">
        <v>7.5489259590556202E-3</v>
      </c>
      <c r="G22">
        <v>6.1968131143877302E-2</v>
      </c>
      <c r="H22">
        <v>0.90304198033519201</v>
      </c>
      <c r="I22">
        <v>-7.1677214057517605E-2</v>
      </c>
      <c r="J22">
        <v>7.5592808542330706E-2</v>
      </c>
      <c r="K22">
        <v>0.34302688632189898</v>
      </c>
      <c r="L22">
        <v>-4.0249027003730897E-2</v>
      </c>
      <c r="M22">
        <v>6.04851237093934E-2</v>
      </c>
      <c r="N22">
        <v>0.50577115576140397</v>
      </c>
      <c r="P22" t="str">
        <f t="shared" si="0"/>
        <v/>
      </c>
      <c r="Q22" t="str">
        <f t="shared" si="1"/>
        <v/>
      </c>
      <c r="R22" t="str">
        <f t="shared" si="2"/>
        <v/>
      </c>
      <c r="S22" t="str">
        <f t="shared" si="3"/>
        <v/>
      </c>
    </row>
    <row r="23" spans="1:19" x14ac:dyDescent="0.25">
      <c r="A23">
        <v>22</v>
      </c>
      <c r="B23" t="s">
        <v>39</v>
      </c>
      <c r="C23">
        <v>-0.119707248365787</v>
      </c>
      <c r="D23">
        <v>0.119417945680748</v>
      </c>
      <c r="E23">
        <v>0.31613952831884201</v>
      </c>
      <c r="F23">
        <v>-0.162452428389076</v>
      </c>
      <c r="G23">
        <v>9.2757333161042399E-2</v>
      </c>
      <c r="H23">
        <v>7.9882164052114193E-2</v>
      </c>
      <c r="I23">
        <v>-0.141196876001139</v>
      </c>
      <c r="J23">
        <v>0.115983964304993</v>
      </c>
      <c r="K23">
        <v>0.223458627777396</v>
      </c>
      <c r="L23">
        <v>-0.172842244692089</v>
      </c>
      <c r="M23">
        <v>8.9929232274024398E-2</v>
      </c>
      <c r="N23">
        <v>5.4608192035171602E-2</v>
      </c>
      <c r="P23" t="str">
        <f t="shared" si="0"/>
        <v/>
      </c>
      <c r="Q23" t="str">
        <f t="shared" si="1"/>
        <v>^</v>
      </c>
      <c r="R23" t="str">
        <f t="shared" si="2"/>
        <v/>
      </c>
      <c r="S23" t="str">
        <f t="shared" si="3"/>
        <v>^</v>
      </c>
    </row>
    <row r="24" spans="1:19" x14ac:dyDescent="0.25">
      <c r="A24">
        <v>23</v>
      </c>
      <c r="B24" t="s">
        <v>43</v>
      </c>
      <c r="C24">
        <v>-5.86644110755416E-2</v>
      </c>
      <c r="D24">
        <v>1.7692341262662101E-2</v>
      </c>
      <c r="E24" s="1">
        <v>9.1378504552974704E-4</v>
      </c>
      <c r="F24">
        <v>-5.1765773900303298E-2</v>
      </c>
      <c r="G24">
        <v>1.6104758900843501E-2</v>
      </c>
      <c r="H24" s="1">
        <v>1.3075597899043199E-3</v>
      </c>
      <c r="I24">
        <v>-6.7547849716502906E-2</v>
      </c>
      <c r="J24">
        <v>1.7317698981302702E-2</v>
      </c>
      <c r="K24" s="1">
        <v>9.59904517365828E-5</v>
      </c>
      <c r="L24">
        <v>-6.1063555120494897E-2</v>
      </c>
      <c r="M24">
        <v>1.5807953269928801E-2</v>
      </c>
      <c r="N24" s="1">
        <v>1.12077552869935E-4</v>
      </c>
      <c r="P24" t="str">
        <f t="shared" si="0"/>
        <v>***</v>
      </c>
      <c r="Q24" t="str">
        <f t="shared" si="1"/>
        <v>**</v>
      </c>
      <c r="R24" t="str">
        <f t="shared" si="2"/>
        <v>***</v>
      </c>
      <c r="S24" t="str">
        <f t="shared" si="3"/>
        <v>***</v>
      </c>
    </row>
    <row r="25" spans="1:19" x14ac:dyDescent="0.25">
      <c r="A25">
        <v>24</v>
      </c>
      <c r="B25" t="s">
        <v>44</v>
      </c>
      <c r="C25">
        <v>2.7016960784517499E-2</v>
      </c>
      <c r="D25">
        <v>6.4696126492480105E-2</v>
      </c>
      <c r="E25">
        <v>0.67624119772381597</v>
      </c>
      <c r="F25">
        <v>1.7614829380558899E-2</v>
      </c>
      <c r="G25">
        <v>6.0618961635529503E-2</v>
      </c>
      <c r="H25">
        <v>0.77137039391709505</v>
      </c>
      <c r="I25">
        <v>4.9423940157591502E-2</v>
      </c>
      <c r="J25">
        <v>6.2220940308480098E-2</v>
      </c>
      <c r="K25">
        <v>0.42700352467233299</v>
      </c>
      <c r="L25">
        <v>3.4878255621093798E-2</v>
      </c>
      <c r="M25">
        <v>5.8096854347599799E-2</v>
      </c>
      <c r="N25">
        <v>0.54827519204064701</v>
      </c>
      <c r="P25" t="str">
        <f t="shared" si="0"/>
        <v/>
      </c>
      <c r="Q25" t="str">
        <f t="shared" si="1"/>
        <v/>
      </c>
      <c r="R25" t="str">
        <f t="shared" si="2"/>
        <v/>
      </c>
      <c r="S25" t="str">
        <f t="shared" si="3"/>
        <v/>
      </c>
    </row>
    <row r="26" spans="1:19" x14ac:dyDescent="0.25">
      <c r="A26">
        <v>25</v>
      </c>
      <c r="B26" t="s">
        <v>131</v>
      </c>
      <c r="C26">
        <v>1.23266748153476</v>
      </c>
      <c r="D26">
        <v>0.48421152377827698</v>
      </c>
      <c r="E26">
        <v>1.0905228588751001E-2</v>
      </c>
      <c r="F26">
        <v>1.2160933009136199</v>
      </c>
      <c r="G26">
        <v>0.46550909743541902</v>
      </c>
      <c r="H26">
        <v>8.9910496841587098E-3</v>
      </c>
      <c r="I26">
        <v>-5.2372560059899403E-2</v>
      </c>
      <c r="J26">
        <v>7.2635035559850805E-2</v>
      </c>
      <c r="K26">
        <v>0.47088664944992598</v>
      </c>
      <c r="L26">
        <v>-6.6820202715623597E-2</v>
      </c>
      <c r="M26">
        <v>6.6801919826175393E-2</v>
      </c>
      <c r="N26">
        <v>0.317178076979791</v>
      </c>
      <c r="P26" t="str">
        <f t="shared" si="0"/>
        <v>*</v>
      </c>
      <c r="Q26" t="str">
        <f t="shared" si="1"/>
        <v>**</v>
      </c>
      <c r="R26" t="str">
        <f t="shared" si="2"/>
        <v/>
      </c>
      <c r="S26" t="str">
        <f t="shared" si="3"/>
        <v/>
      </c>
    </row>
    <row r="27" spans="1:19" x14ac:dyDescent="0.25">
      <c r="A27">
        <v>26</v>
      </c>
      <c r="B27" t="s">
        <v>145</v>
      </c>
      <c r="C27">
        <v>0.64677381549190405</v>
      </c>
      <c r="D27">
        <v>0.60381509069130201</v>
      </c>
      <c r="E27">
        <v>0.28410401366404903</v>
      </c>
      <c r="F27">
        <v>0.61570120696212605</v>
      </c>
      <c r="G27">
        <v>0.57866381991233395</v>
      </c>
      <c r="H27">
        <v>0.28732642724948798</v>
      </c>
      <c r="I27">
        <v>-0.66513331316081903</v>
      </c>
      <c r="J27">
        <v>0.35739787790043798</v>
      </c>
      <c r="K27">
        <v>6.2737909283413204E-2</v>
      </c>
      <c r="L27">
        <v>-0.65836333586144202</v>
      </c>
      <c r="M27">
        <v>0.33769796789178402</v>
      </c>
      <c r="N27">
        <v>5.1228272058064003E-2</v>
      </c>
      <c r="P27" t="str">
        <f t="shared" si="0"/>
        <v/>
      </c>
      <c r="Q27" t="str">
        <f t="shared" si="1"/>
        <v/>
      </c>
      <c r="R27" t="str">
        <f t="shared" si="2"/>
        <v>^</v>
      </c>
      <c r="S27" t="str">
        <f t="shared" si="3"/>
        <v>^</v>
      </c>
    </row>
    <row r="28" spans="1:19" x14ac:dyDescent="0.25">
      <c r="A28">
        <v>27</v>
      </c>
      <c r="B28" t="s">
        <v>46</v>
      </c>
      <c r="C28">
        <v>1.13302425707168</v>
      </c>
      <c r="D28">
        <v>0.52840669409271201</v>
      </c>
      <c r="E28">
        <v>3.2014648639806097E-2</v>
      </c>
      <c r="F28">
        <v>1.1109279645844099</v>
      </c>
      <c r="G28">
        <v>0.50557556990992203</v>
      </c>
      <c r="H28">
        <v>2.7995249519893399E-2</v>
      </c>
      <c r="I28">
        <v>-0.193698471711926</v>
      </c>
      <c r="J28">
        <v>0.206181502253486</v>
      </c>
      <c r="K28">
        <v>0.34749661720550701</v>
      </c>
      <c r="L28">
        <v>-0.20316623414527399</v>
      </c>
      <c r="M28">
        <v>0.19286828426910599</v>
      </c>
      <c r="N28">
        <v>0.29216059378180897</v>
      </c>
      <c r="P28" t="str">
        <f t="shared" si="0"/>
        <v>*</v>
      </c>
      <c r="Q28" t="str">
        <f t="shared" si="1"/>
        <v>*</v>
      </c>
      <c r="R28" t="str">
        <f t="shared" si="2"/>
        <v/>
      </c>
      <c r="S28" t="str">
        <f t="shared" si="3"/>
        <v/>
      </c>
    </row>
    <row r="29" spans="1:19" x14ac:dyDescent="0.25">
      <c r="A29">
        <v>28</v>
      </c>
      <c r="B29" t="s">
        <v>129</v>
      </c>
      <c r="C29">
        <v>0.91748296152883102</v>
      </c>
      <c r="D29">
        <v>0.55815091150511797</v>
      </c>
      <c r="E29">
        <v>0.10021956002486999</v>
      </c>
      <c r="F29">
        <v>0.91255425438099003</v>
      </c>
      <c r="G29">
        <v>0.53419624453140802</v>
      </c>
      <c r="H29">
        <v>8.7585270624268005E-2</v>
      </c>
      <c r="I29">
        <v>-0.35504373499602798</v>
      </c>
      <c r="J29">
        <v>0.26173927121641899</v>
      </c>
      <c r="K29">
        <v>0.17494692176646701</v>
      </c>
      <c r="L29">
        <v>-0.36421770499157602</v>
      </c>
      <c r="M29">
        <v>0.24680475087575901</v>
      </c>
      <c r="N29">
        <v>0.140015812293277</v>
      </c>
      <c r="P29" t="str">
        <f t="shared" si="0"/>
        <v/>
      </c>
      <c r="Q29" t="str">
        <f t="shared" si="1"/>
        <v>^</v>
      </c>
      <c r="R29" t="str">
        <f t="shared" si="2"/>
        <v/>
      </c>
      <c r="S29" t="str">
        <f t="shared" si="3"/>
        <v/>
      </c>
    </row>
    <row r="30" spans="1:19" x14ac:dyDescent="0.25">
      <c r="A30">
        <v>29</v>
      </c>
      <c r="B30" t="s">
        <v>130</v>
      </c>
      <c r="C30">
        <v>0.38225579086554901</v>
      </c>
      <c r="D30">
        <v>0.55117388172931803</v>
      </c>
      <c r="E30">
        <v>0.48797681377335</v>
      </c>
      <c r="F30">
        <v>0.44154979581096798</v>
      </c>
      <c r="G30">
        <v>0.52719811536406103</v>
      </c>
      <c r="H30">
        <v>0.40228879766049502</v>
      </c>
      <c r="I30">
        <v>-0.71157665591969699</v>
      </c>
      <c r="J30">
        <v>0.24100617009609299</v>
      </c>
      <c r="K30">
        <v>3.1518691307771398E-3</v>
      </c>
      <c r="L30">
        <v>-0.62262936051333895</v>
      </c>
      <c r="M30">
        <v>0.22375804504553801</v>
      </c>
      <c r="N30">
        <v>5.3925077580171798E-3</v>
      </c>
      <c r="P30" t="str">
        <f t="shared" si="0"/>
        <v/>
      </c>
      <c r="Q30" t="str">
        <f t="shared" si="1"/>
        <v/>
      </c>
      <c r="R30" t="str">
        <f t="shared" si="2"/>
        <v>**</v>
      </c>
      <c r="S30" t="str">
        <f t="shared" si="3"/>
        <v>**</v>
      </c>
    </row>
    <row r="31" spans="1:19" x14ac:dyDescent="0.25">
      <c r="A31">
        <v>30</v>
      </c>
      <c r="B31" t="s">
        <v>45</v>
      </c>
      <c r="C31">
        <v>1.56975270917455</v>
      </c>
      <c r="D31">
        <v>0.68897170254139495</v>
      </c>
      <c r="E31">
        <v>2.2702792511991799E-2</v>
      </c>
      <c r="F31">
        <v>1.57504926839487</v>
      </c>
      <c r="G31">
        <v>0.66135504965788305</v>
      </c>
      <c r="H31">
        <v>1.72400103498936E-2</v>
      </c>
      <c r="I31">
        <v>0.39873812263951403</v>
      </c>
      <c r="J31">
        <v>0.47286959586144101</v>
      </c>
      <c r="K31">
        <v>0.39909947640558202</v>
      </c>
      <c r="L31">
        <v>0.42685395523189301</v>
      </c>
      <c r="M31">
        <v>0.45183156597208102</v>
      </c>
      <c r="N31">
        <v>0.344802252508214</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0.17082571401105601</v>
      </c>
      <c r="D32">
        <v>0.18549402067756601</v>
      </c>
      <c r="E32">
        <v>0.35709061823889998</v>
      </c>
      <c r="F32">
        <v>0.15729822668506999</v>
      </c>
      <c r="G32">
        <v>0.17285928308224999</v>
      </c>
      <c r="H32">
        <v>0.36283386204241602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-9.5325078707153302E-2</v>
      </c>
      <c r="D33">
        <v>0.57655694953327596</v>
      </c>
      <c r="E33">
        <v>0.86868026347026694</v>
      </c>
      <c r="F33">
        <v>3.5624715385003398E-2</v>
      </c>
      <c r="G33">
        <v>0.55495462704922804</v>
      </c>
      <c r="H33">
        <v>0.94881581502969703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0.67211144598654204</v>
      </c>
      <c r="D34">
        <v>0.62164330922747302</v>
      </c>
      <c r="E34">
        <v>0.279614811362418</v>
      </c>
      <c r="F34">
        <v>0.63770049882065705</v>
      </c>
      <c r="G34">
        <v>0.59496869072744196</v>
      </c>
      <c r="H34">
        <v>0.28380001474587102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0.238600140011792</v>
      </c>
      <c r="D35">
        <v>0.61277209661573895</v>
      </c>
      <c r="E35">
        <v>0.69699634286618894</v>
      </c>
      <c r="F35">
        <v>0.28497373521059599</v>
      </c>
      <c r="G35">
        <v>0.58435865967845302</v>
      </c>
      <c r="H35">
        <v>0.62578415294437095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-2.7427397676821799E-2</v>
      </c>
      <c r="D36">
        <v>0.69806444034241399</v>
      </c>
      <c r="E36">
        <v>0.96865867013338303</v>
      </c>
      <c r="F36">
        <v>8.0111537305362093E-2</v>
      </c>
      <c r="G36">
        <v>0.66767543896065495</v>
      </c>
      <c r="H36">
        <v>0.90449443743492897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4.7254487037179001E-2</v>
      </c>
      <c r="D37">
        <v>0.58817855457860402</v>
      </c>
      <c r="E37">
        <v>0.93596654548566305</v>
      </c>
      <c r="F37">
        <v>0.125641661757314</v>
      </c>
      <c r="G37">
        <v>0.56509235769199295</v>
      </c>
      <c r="H37">
        <v>0.82405055614424105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-0.32715813271434302</v>
      </c>
      <c r="D38">
        <v>0.56824107303242799</v>
      </c>
      <c r="E38">
        <v>0.56479210322429996</v>
      </c>
      <c r="F38">
        <v>-0.23217575326482301</v>
      </c>
      <c r="G38">
        <v>0.54745208707038395</v>
      </c>
      <c r="H38">
        <v>0.67149112295448599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8.3663138499882495E-2</v>
      </c>
      <c r="D39">
        <v>0.60649475557160704</v>
      </c>
      <c r="E39">
        <v>0.89028359952854697</v>
      </c>
      <c r="F39">
        <v>0.221857835517911</v>
      </c>
      <c r="G39">
        <v>0.57863130139295804</v>
      </c>
      <c r="H39">
        <v>0.70140962957743602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0.27672968659459102</v>
      </c>
      <c r="D40">
        <v>0.60111327211301302</v>
      </c>
      <c r="E40">
        <v>0.64525643133479305</v>
      </c>
      <c r="F40">
        <v>0.36666898223225097</v>
      </c>
      <c r="G40">
        <v>0.57663517309293699</v>
      </c>
      <c r="H40">
        <v>0.52485666459383695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0.15812627476747401</v>
      </c>
      <c r="D41">
        <v>0.59578377439416597</v>
      </c>
      <c r="E41">
        <v>0.79069453430325298</v>
      </c>
      <c r="F41">
        <v>0.28002006440250998</v>
      </c>
      <c r="G41">
        <v>0.57117346321957796</v>
      </c>
      <c r="H41">
        <v>0.62395418651075196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2.7186012720171401E-2</v>
      </c>
      <c r="D42">
        <v>0.84184388494037499</v>
      </c>
      <c r="E42">
        <v>0.97423806169341698</v>
      </c>
      <c r="F42">
        <v>0.12259884994273899</v>
      </c>
      <c r="G42">
        <v>0.79196453111479304</v>
      </c>
      <c r="H42">
        <v>0.87697626308294296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7.1346539699863695E-2</v>
      </c>
      <c r="D43">
        <v>0.66173481933973799</v>
      </c>
      <c r="E43">
        <v>0.91414052577377303</v>
      </c>
      <c r="F43">
        <v>7.7995143160442204E-2</v>
      </c>
      <c r="G43">
        <v>0.633399909021371</v>
      </c>
      <c r="H43">
        <v>0.90199838921931297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0.104324285123658</v>
      </c>
      <c r="D44">
        <v>0.66896614224149398</v>
      </c>
      <c r="E44">
        <v>0.87607359345019298</v>
      </c>
      <c r="F44">
        <v>0.14301871396480501</v>
      </c>
      <c r="G44">
        <v>0.64113786974838805</v>
      </c>
      <c r="H44">
        <v>0.82348091814228397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51</v>
      </c>
      <c r="C45">
        <v>1.21511914991731</v>
      </c>
      <c r="D45">
        <v>1.1999758705027701</v>
      </c>
      <c r="E45">
        <v>0.31124186875895299</v>
      </c>
      <c r="F45">
        <v>1.19138223482418</v>
      </c>
      <c r="G45">
        <v>1.1686835917513501</v>
      </c>
      <c r="H45">
        <v>0.308002475102096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-0.13486221158308101</v>
      </c>
      <c r="D46">
        <v>0.81880795058284395</v>
      </c>
      <c r="E46">
        <v>0.86917575055341301</v>
      </c>
      <c r="F46">
        <v>-0.117390205990053</v>
      </c>
      <c r="G46">
        <v>0.76864474685040096</v>
      </c>
      <c r="H46">
        <v>0.87861623550980394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-0.33191398383039999</v>
      </c>
      <c r="D47">
        <v>0.70473372339735896</v>
      </c>
      <c r="E47">
        <v>0.63765654252883097</v>
      </c>
      <c r="F47">
        <v>-0.25780153481611101</v>
      </c>
      <c r="G47">
        <v>0.67255709003522801</v>
      </c>
      <c r="H47">
        <v>0.70148587272669805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0.10383392247050401</v>
      </c>
      <c r="D48">
        <v>0.61950228458102996</v>
      </c>
      <c r="E48">
        <v>0.86689119004165704</v>
      </c>
      <c r="F48">
        <v>0.20500712863183199</v>
      </c>
      <c r="G48">
        <v>0.58914430795217498</v>
      </c>
      <c r="H48">
        <v>0.72785942006108795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-0.61074808624657695</v>
      </c>
      <c r="D49">
        <v>0.76415734888403097</v>
      </c>
      <c r="E49">
        <v>0.42414901144184802</v>
      </c>
      <c r="F49">
        <v>-0.49657865343409902</v>
      </c>
      <c r="G49">
        <v>0.71619357747369505</v>
      </c>
      <c r="H49">
        <v>0.48808481917981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-0.985679268367047</v>
      </c>
      <c r="D50">
        <v>1.23392721199911</v>
      </c>
      <c r="E50">
        <v>0.42439783133776998</v>
      </c>
      <c r="F50">
        <v>-0.50557921836480701</v>
      </c>
      <c r="G50">
        <v>1.1660984028694801</v>
      </c>
      <c r="H50">
        <v>0.66460450216563105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0.31161220868008599</v>
      </c>
      <c r="D51">
        <v>0.99741485581310396</v>
      </c>
      <c r="E51">
        <v>0.754721459812014</v>
      </c>
      <c r="F51">
        <v>0.47535682937158102</v>
      </c>
      <c r="G51">
        <v>0.94404810713681198</v>
      </c>
      <c r="H51">
        <v>0.61459148070758496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-1.4405594609524699</v>
      </c>
      <c r="D52">
        <v>0.47933870077074597</v>
      </c>
      <c r="E52">
        <v>2.6531380732645001E-3</v>
      </c>
      <c r="F52">
        <v>-1.5177582256579001</v>
      </c>
      <c r="G52">
        <v>0.45311197711684797</v>
      </c>
      <c r="H52">
        <v>8.0919087459274403E-4</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-1.7323481445453801</v>
      </c>
      <c r="D53">
        <v>0.51852725750060102</v>
      </c>
      <c r="E53">
        <v>8.3507045083641696E-4</v>
      </c>
      <c r="F53">
        <v>-1.7643532344117701</v>
      </c>
      <c r="G53">
        <v>0.49055507594859099</v>
      </c>
      <c r="H53">
        <v>3.2234597737848498E-4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-1.4206166290834701</v>
      </c>
      <c r="D54">
        <v>0.57014822664873799</v>
      </c>
      <c r="E54">
        <v>1.27146995594416E-2</v>
      </c>
      <c r="F54">
        <v>-1.47989631783502</v>
      </c>
      <c r="G54">
        <v>0.53685864997544597</v>
      </c>
      <c r="H54">
        <v>5.8408490767933698E-3</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-1.2594097908147901</v>
      </c>
      <c r="D55">
        <v>0.477397432364431</v>
      </c>
      <c r="E55">
        <v>8.3378366224084993E-3</v>
      </c>
      <c r="F55">
        <v>-1.3332981687931</v>
      </c>
      <c r="G55">
        <v>0.45143254761804602</v>
      </c>
      <c r="H55">
        <v>3.1421033423730299E-3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-0.91567961127912301</v>
      </c>
      <c r="D56">
        <v>0.63599862507364602</v>
      </c>
      <c r="E56">
        <v>0.149937878862341</v>
      </c>
      <c r="F56">
        <v>-1.02023756559891</v>
      </c>
      <c r="G56">
        <v>0.60340673550051405</v>
      </c>
      <c r="H56">
        <v>9.0875812319476099E-2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70</v>
      </c>
      <c r="C57">
        <v>-1.06479324305061</v>
      </c>
      <c r="D57">
        <v>0.50831211870109005</v>
      </c>
      <c r="E57">
        <v>3.6192096466424302E-2</v>
      </c>
      <c r="F57">
        <v>-1.17484623309307</v>
      </c>
      <c r="G57">
        <v>0.47539811653332298</v>
      </c>
      <c r="H57">
        <v>1.34626894889302E-2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-1.1007052673034099</v>
      </c>
      <c r="D58">
        <v>0.53128955821839796</v>
      </c>
      <c r="E58">
        <v>3.8287686095568998E-2</v>
      </c>
      <c r="F58">
        <v>-1.2430401339511501</v>
      </c>
      <c r="G58">
        <v>0.50054866362946804</v>
      </c>
      <c r="H58">
        <v>1.30151231101522E-2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-1.0409795265392801</v>
      </c>
      <c r="D59">
        <v>0.51350626699983004</v>
      </c>
      <c r="E59">
        <v>4.2642038402946801E-2</v>
      </c>
      <c r="F59">
        <v>-1.16600753187836</v>
      </c>
      <c r="G59">
        <v>0.48667277554403399</v>
      </c>
      <c r="H59">
        <v>1.6580706972981599E-2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-1.05492988673819</v>
      </c>
      <c r="D60">
        <v>0.52570413178759701</v>
      </c>
      <c r="E60">
        <v>4.47817365227531E-2</v>
      </c>
      <c r="F60">
        <v>-1.1349876694357699</v>
      </c>
      <c r="G60">
        <v>0.495696904288218</v>
      </c>
      <c r="H60">
        <v>2.2039828967887101E-2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-1.2528056759033299</v>
      </c>
      <c r="D61">
        <v>0.49114461497957801</v>
      </c>
      <c r="E61">
        <v>1.07479753590933E-2</v>
      </c>
      <c r="F61">
        <v>-1.42769606188789</v>
      </c>
      <c r="G61">
        <v>0.464541607554804</v>
      </c>
      <c r="H61">
        <v>2.1167448020464998E-3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-1.2810338169734701</v>
      </c>
      <c r="D62">
        <v>0.66612781808555499</v>
      </c>
      <c r="E62">
        <v>5.4466849583674003E-2</v>
      </c>
      <c r="F62">
        <v>-1.32186632038788</v>
      </c>
      <c r="G62">
        <v>0.63284275440878501</v>
      </c>
      <c r="H62">
        <v>3.6727953955223699E-2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-1.71474054742652</v>
      </c>
      <c r="D63">
        <v>0.58870105335936496</v>
      </c>
      <c r="E63">
        <v>3.5825826772257802E-3</v>
      </c>
      <c r="F63">
        <v>-1.70434409561527</v>
      </c>
      <c r="G63">
        <v>0.55500526565191199</v>
      </c>
      <c r="H63">
        <v>2.1344239980906998E-3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-1.1249416153638401</v>
      </c>
      <c r="D64">
        <v>0.63233384776786505</v>
      </c>
      <c r="E64">
        <v>7.5234654378923196E-2</v>
      </c>
      <c r="F64">
        <v>-1.08544349014564</v>
      </c>
      <c r="G64">
        <v>0.59472501616850004</v>
      </c>
      <c r="H64">
        <v>6.7983184346349895E-2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-1.5460272000700901</v>
      </c>
      <c r="D65">
        <v>0.52512464011020199</v>
      </c>
      <c r="E65">
        <v>3.2387988773551202E-3</v>
      </c>
      <c r="F65">
        <v>-1.58395704437133</v>
      </c>
      <c r="G65">
        <v>0.49666502663233802</v>
      </c>
      <c r="H65">
        <v>1.4267414954292101E-3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-7.1190219135812E-2</v>
      </c>
      <c r="D66">
        <v>1.4219605400256701</v>
      </c>
      <c r="E66">
        <v>0.96007072256414205</v>
      </c>
      <c r="F66">
        <v>-0.458744763383161</v>
      </c>
      <c r="G66">
        <v>1.3261534228573699</v>
      </c>
      <c r="H66">
        <v>0.72940183381285395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-0.94887825125789504</v>
      </c>
      <c r="D67">
        <v>0.66077830762024703</v>
      </c>
      <c r="E67">
        <v>0.15100208223268499</v>
      </c>
      <c r="F67">
        <v>-0.91396423793670101</v>
      </c>
      <c r="G67">
        <v>0.61683933751924602</v>
      </c>
      <c r="H67">
        <v>0.13842298903632799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-2.22797675276591</v>
      </c>
      <c r="D68">
        <v>1.1509799487405601</v>
      </c>
      <c r="E68">
        <v>5.2901806991422301E-2</v>
      </c>
      <c r="F68">
        <v>-1.9149795743356399</v>
      </c>
      <c r="G68">
        <v>1.09918333478692</v>
      </c>
      <c r="H68">
        <v>8.1476259868071804E-2</v>
      </c>
      <c r="I68" t="s">
        <v>170</v>
      </c>
      <c r="J68" t="s">
        <v>170</v>
      </c>
      <c r="K68" t="s">
        <v>170</v>
      </c>
      <c r="L68" t="s">
        <v>170</v>
      </c>
      <c r="M68" t="s">
        <v>170</v>
      </c>
      <c r="N68" t="s">
        <v>170</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workbookViewId="0">
      <selection activeCell="A47" sqref="A47:XFD52"/>
    </sheetView>
  </sheetViews>
  <sheetFormatPr defaultRowHeight="15" x14ac:dyDescent="0.25"/>
  <cols>
    <col min="1" max="1" width="3" style="10" bestFit="1" customWidth="1"/>
    <col min="2" max="2" width="23.140625" style="10" bestFit="1" customWidth="1"/>
    <col min="3" max="11" width="15.7109375" style="19" customWidth="1"/>
    <col min="12" max="16384" width="9.140625" style="10"/>
  </cols>
  <sheetData>
    <row r="1" spans="2:12" ht="19.5" thickBot="1" x14ac:dyDescent="0.35">
      <c r="B1" s="127" t="s">
        <v>618</v>
      </c>
      <c r="C1" s="127"/>
      <c r="D1" s="127"/>
      <c r="E1" s="127"/>
      <c r="F1" s="127"/>
      <c r="G1" s="127"/>
      <c r="H1" s="127"/>
      <c r="I1" s="127"/>
      <c r="J1" s="127"/>
      <c r="K1" s="127"/>
    </row>
    <row r="2" spans="2:12" x14ac:dyDescent="0.25">
      <c r="C2" s="12" t="s">
        <v>161</v>
      </c>
      <c r="D2" s="13" t="s">
        <v>162</v>
      </c>
      <c r="E2" s="13" t="s">
        <v>163</v>
      </c>
      <c r="F2" s="12" t="s">
        <v>164</v>
      </c>
      <c r="G2" s="13" t="s">
        <v>165</v>
      </c>
      <c r="H2" s="13" t="s">
        <v>166</v>
      </c>
      <c r="I2" s="12" t="s">
        <v>167</v>
      </c>
      <c r="J2" s="13" t="s">
        <v>168</v>
      </c>
      <c r="K2" s="13" t="s">
        <v>169</v>
      </c>
    </row>
    <row r="3" spans="2:12" x14ac:dyDescent="0.25">
      <c r="B3" s="115" t="s">
        <v>123</v>
      </c>
      <c r="C3" s="14" t="str">
        <f>_xlfn.CONCAT(FIXED(VLOOKUP($L3,outW!$B:N,2,0),4)," ",VLOOKUP($L3,outW!$B:$Z,15,0))</f>
        <v xml:space="preserve">-0.0336 </v>
      </c>
      <c r="D3" s="25" t="str">
        <f>_xlfn.CONCAT(FIXED(VLOOKUP($L3,outWF!$B:O,2,0),4)," ",VLOOKUP($L3,outWF!$B:$Z,15,0))</f>
        <v xml:space="preserve">-0.0046 </v>
      </c>
      <c r="E3" s="25" t="str">
        <f>_xlfn.CONCAT(FIXED(VLOOKUP($L3,outWM!$B:P,2,0),4)," ",VLOOKUP($L3,outWM!$B:$Z,15,0))</f>
        <v xml:space="preserve">-0.0820 </v>
      </c>
      <c r="F3" s="14" t="str">
        <f>_xlfn.CONCAT(FIXED(VLOOKUP($L3,outB!$B:Q,2,0),4)," ",VLOOKUP($L3,outB!$B:$Z,15,0))</f>
        <v>-0.1487 ^</v>
      </c>
      <c r="G3" s="25" t="str">
        <f>_xlfn.CONCAT(FIXED(VLOOKUP($L3,outBF!$B:R,2,0),4)," ",VLOOKUP($L3,outBF!$B:$Z,15,0))</f>
        <v xml:space="preserve">-0.0551 </v>
      </c>
      <c r="H3" s="25" t="str">
        <f>_xlfn.CONCAT(FIXED(VLOOKUP($L3,outBM!$B:S,2,0),4)," ",VLOOKUP($L3,outBM!$B:$Z,15,0))</f>
        <v>-0.2738 ^</v>
      </c>
      <c r="I3" s="14" t="str">
        <f>_xlfn.CONCAT(FIXED(VLOOKUP($L3,outH!$B:T,2,0),4)," ",VLOOKUP($L3,outH!$B:$Z,15,0))</f>
        <v xml:space="preserve">-0.0901 </v>
      </c>
      <c r="J3" s="25" t="str">
        <f>_xlfn.CONCAT(FIXED(VLOOKUP($L3,outHF!$B:U,2,0),4)," ",VLOOKUP($L3,outHF!$B:$Z,15,0))</f>
        <v xml:space="preserve">0.0333 </v>
      </c>
      <c r="K3" s="25" t="str">
        <f>_xlfn.CONCAT(FIXED(VLOOKUP($L3,outHM!$B:V,2,0),4)," ",VLOOKUP($L3,outHM!$B:$Z,15,0))</f>
        <v xml:space="preserve">-0.2561 </v>
      </c>
      <c r="L3" s="10" t="s">
        <v>120</v>
      </c>
    </row>
    <row r="4" spans="2:12" x14ac:dyDescent="0.25">
      <c r="B4" s="116" t="s">
        <v>1</v>
      </c>
      <c r="C4" s="12" t="str">
        <f>_xlfn.CONCAT("(",FIXED(VLOOKUP($L3,outW!$B:G,3,0),4),")")</f>
        <v>(0.0662)</v>
      </c>
      <c r="D4" s="26" t="str">
        <f>_xlfn.CONCAT("(",FIXED(VLOOKUP($L3,outWF!$B:H,3,0),4),")")</f>
        <v>(0.0855)</v>
      </c>
      <c r="E4" s="26" t="str">
        <f>_xlfn.CONCAT("(",FIXED(VLOOKUP($L3,outWM!$B:I,3,0),4),")")</f>
        <v>(0.1088)</v>
      </c>
      <c r="F4" s="12" t="str">
        <f>_xlfn.CONCAT("(",FIXED(VLOOKUP($L3,outB!$B:J,3,0),4),")")</f>
        <v>(0.0888)</v>
      </c>
      <c r="G4" s="26" t="str">
        <f>_xlfn.CONCAT("(",FIXED(VLOOKUP($L3,outBF!$B:K,3,0),4),")")</f>
        <v>(0.1139)</v>
      </c>
      <c r="H4" s="26" t="str">
        <f>_xlfn.CONCAT("(",FIXED(VLOOKUP($L3,outBM!$B:L,3,0),4),")")</f>
        <v>(0.1435)</v>
      </c>
      <c r="I4" s="12" t="str">
        <f>_xlfn.CONCAT("(",FIXED(VLOOKUP($L3,outH!$B:M,3,0),4),")")</f>
        <v>(0.1247)</v>
      </c>
      <c r="J4" s="26" t="str">
        <f>_xlfn.CONCAT("(",FIXED(VLOOKUP($L3,outHF!$B:N,3,0),4),")")</f>
        <v>(0.1614)</v>
      </c>
      <c r="K4" s="26" t="str">
        <f>_xlfn.CONCAT("(",FIXED(VLOOKUP($L3,outHM!$B:O,3,0),4),")")</f>
        <v>(0.2028)</v>
      </c>
    </row>
    <row r="5" spans="2:12" x14ac:dyDescent="0.25">
      <c r="B5" s="115" t="s">
        <v>0</v>
      </c>
      <c r="C5" s="14" t="str">
        <f>_xlfn.CONCAT(FIXED(VLOOKUP($L5,outW!$B:N,2,0),4)," ",VLOOKUP($L5,outW!$B:$Z,15,0))</f>
        <v>-0.0712 *</v>
      </c>
      <c r="D5" s="25" t="str">
        <f>_xlfn.CONCAT(FIXED(VLOOKUP($L5,outWF!$B:O,2,0),4)," ",VLOOKUP($L5,outWF!$B:$Z,15,0))</f>
        <v>-0.1050 ^</v>
      </c>
      <c r="E5" s="25" t="str">
        <f>_xlfn.CONCAT(FIXED(VLOOKUP($L5,outWM!$B:P,2,0),4)," ",VLOOKUP($L5,outWM!$B:$Z,15,0))</f>
        <v xml:space="preserve">-0.0388 </v>
      </c>
      <c r="F5" s="14" t="str">
        <f>_xlfn.CONCAT(FIXED(VLOOKUP($L5,outB!$B:Q,2,0),4)," ",VLOOKUP($L5,outB!$B:$Z,15,0))</f>
        <v xml:space="preserve">0.0532 </v>
      </c>
      <c r="G5" s="25" t="str">
        <f>_xlfn.CONCAT(FIXED(VLOOKUP($L5,outBF!$B:R,2,0),4)," ",VLOOKUP($L5,outBF!$B:$Z,15,0))</f>
        <v xml:space="preserve">0.0413 </v>
      </c>
      <c r="H5" s="25" t="str">
        <f>_xlfn.CONCAT(FIXED(VLOOKUP($L5,outBM!$B:S,2,0),4)," ",VLOOKUP($L5,outBM!$B:$Z,15,0))</f>
        <v xml:space="preserve">0.0568 </v>
      </c>
      <c r="I5" s="14" t="str">
        <f>_xlfn.CONCAT(FIXED(VLOOKUP($L5,outH!$B:T,2,0),4)," ",VLOOKUP($L5,outH!$B:$Z,15,0))</f>
        <v xml:space="preserve">0.0298 </v>
      </c>
      <c r="J5" s="25" t="str">
        <f>_xlfn.CONCAT(FIXED(VLOOKUP($L5,outHF!$B:U,2,0),4)," ",VLOOKUP($L5,outHF!$B:$Z,15,0))</f>
        <v xml:space="preserve">0.0301 </v>
      </c>
      <c r="K5" s="25" t="str">
        <f>_xlfn.CONCAT(FIXED(VLOOKUP($L5,outHM!$B:V,2,0),4)," ",VLOOKUP($L5,outHM!$B:$Z,15,0))</f>
        <v xml:space="preserve">0.0242 </v>
      </c>
      <c r="L5" s="10" t="s">
        <v>10</v>
      </c>
    </row>
    <row r="6" spans="2:12" x14ac:dyDescent="0.25">
      <c r="B6" s="116" t="s">
        <v>1</v>
      </c>
      <c r="C6" s="12" t="str">
        <f>_xlfn.CONCAT("(",FIXED(VLOOKUP($L5,outW!$B:G,3,0),4),")")</f>
        <v>(0.0344)</v>
      </c>
      <c r="D6" s="26" t="str">
        <f>_xlfn.CONCAT("(",FIXED(VLOOKUP($L5,outWF!$B:H,3,0),4),")")</f>
        <v>(0.0544)</v>
      </c>
      <c r="E6" s="26" t="str">
        <f>_xlfn.CONCAT("(",FIXED(VLOOKUP($L5,outWM!$B:I,3,0),4),")")</f>
        <v>(0.0451)</v>
      </c>
      <c r="F6" s="12" t="str">
        <f>_xlfn.CONCAT("(",FIXED(VLOOKUP($L5,outB!$B:J,3,0),4),")")</f>
        <v>(0.0388)</v>
      </c>
      <c r="G6" s="26" t="str">
        <f>_xlfn.CONCAT("(",FIXED(VLOOKUP($L5,outBF!$B:K,3,0),4),")")</f>
        <v>(0.0542)</v>
      </c>
      <c r="H6" s="26" t="str">
        <f>_xlfn.CONCAT("(",FIXED(VLOOKUP($L5,outBM!$B:L,3,0),4),")")</f>
        <v>(0.0564)</v>
      </c>
      <c r="I6" s="12" t="str">
        <f>_xlfn.CONCAT("(",FIXED(VLOOKUP($L5,outH!$B:M,3,0),4),")")</f>
        <v>(0.0510)</v>
      </c>
      <c r="J6" s="26" t="str">
        <f>_xlfn.CONCAT("(",FIXED(VLOOKUP($L5,outHF!$B:N,3,0),4),")")</f>
        <v>(0.0763)</v>
      </c>
      <c r="K6" s="26" t="str">
        <f>_xlfn.CONCAT("(",FIXED(VLOOKUP($L5,outHM!$B:O,3,0),4),")")</f>
        <v>(0.0722)</v>
      </c>
    </row>
    <row r="7" spans="2:12" x14ac:dyDescent="0.25">
      <c r="B7" s="115" t="s">
        <v>2</v>
      </c>
      <c r="C7" s="14" t="str">
        <f>_xlfn.CONCAT(FIXED(VLOOKUP($L7,outW!$B:N,2,0),4)," ",VLOOKUP($L7,outW!$B:$Z,15,0))</f>
        <v xml:space="preserve">-0.0494 </v>
      </c>
      <c r="D7" s="25" t="str">
        <f>_xlfn.CONCAT(FIXED(VLOOKUP($L7,outWF!$B:O,2,0),4)," ",VLOOKUP($L7,outWF!$B:$Z,15,0))</f>
        <v>-0.1271 *</v>
      </c>
      <c r="E7" s="25" t="str">
        <f>_xlfn.CONCAT(FIXED(VLOOKUP($L7,outWM!$B:P,2,0),4)," ",VLOOKUP($L7,outWM!$B:$Z,15,0))</f>
        <v xml:space="preserve">0.0344 </v>
      </c>
      <c r="F7" s="14" t="str">
        <f>_xlfn.CONCAT(FIXED(VLOOKUP($L7,outB!$B:Q,2,0),4)," ",VLOOKUP($L7,outB!$B:$Z,15,0))</f>
        <v xml:space="preserve">-0.0566 </v>
      </c>
      <c r="G7" s="25" t="str">
        <f>_xlfn.CONCAT(FIXED(VLOOKUP($L7,outBF!$B:R,2,0),4)," ",VLOOKUP($L7,outBF!$B:$Z,15,0))</f>
        <v xml:space="preserve">-0.0728 </v>
      </c>
      <c r="H7" s="25" t="str">
        <f>_xlfn.CONCAT(FIXED(VLOOKUP($L7,outBM!$B:S,2,0),4)," ",VLOOKUP($L7,outBM!$B:$Z,15,0))</f>
        <v xml:space="preserve">-0.0480 </v>
      </c>
      <c r="I7" s="14" t="str">
        <f>_xlfn.CONCAT(FIXED(VLOOKUP($L7,outH!$B:T,2,0),4)," ",VLOOKUP($L7,outH!$B:$Z,15,0))</f>
        <v>-0.1950 ***</v>
      </c>
      <c r="J7" s="25" t="str">
        <f>_xlfn.CONCAT(FIXED(VLOOKUP($L7,outHF!$B:U,2,0),4)," ",VLOOKUP($L7,outHF!$B:$Z,15,0))</f>
        <v>-0.1536 ^</v>
      </c>
      <c r="K7" s="25" t="str">
        <f>_xlfn.CONCAT(FIXED(VLOOKUP($L7,outHM!$B:V,2,0),4)," ",VLOOKUP($L7,outHM!$B:$Z,15,0))</f>
        <v>-0.2153 *</v>
      </c>
      <c r="L7" s="10" t="s">
        <v>12</v>
      </c>
    </row>
    <row r="8" spans="2:12" x14ac:dyDescent="0.25">
      <c r="B8" s="116" t="s">
        <v>1</v>
      </c>
      <c r="C8" s="12" t="str">
        <f>_xlfn.CONCAT("(",FIXED(VLOOKUP($L7,outW!$B:G,3,0),4),")")</f>
        <v>(0.0408)</v>
      </c>
      <c r="D8" s="26" t="str">
        <f>_xlfn.CONCAT("(",FIXED(VLOOKUP($L7,outWF!$B:H,3,0),4),")")</f>
        <v>(0.0583)</v>
      </c>
      <c r="E8" s="26" t="str">
        <f>_xlfn.CONCAT("(",FIXED(VLOOKUP($L7,outWM!$B:I,3,0),4),")")</f>
        <v>(0.0583)</v>
      </c>
      <c r="F8" s="12" t="str">
        <f>_xlfn.CONCAT("(",FIXED(VLOOKUP($L7,outB!$B:J,3,0),4),")")</f>
        <v>(0.0434)</v>
      </c>
      <c r="G8" s="26" t="str">
        <f>_xlfn.CONCAT("(",FIXED(VLOOKUP($L7,outBF!$B:K,3,0),4),")")</f>
        <v>(0.0569)</v>
      </c>
      <c r="H8" s="26" t="str">
        <f>_xlfn.CONCAT("(",FIXED(VLOOKUP($L7,outBM!$B:L,3,0),4),")")</f>
        <v>(0.0688)</v>
      </c>
      <c r="I8" s="12" t="str">
        <f>_xlfn.CONCAT("(",FIXED(VLOOKUP($L7,outH!$B:M,3,0),4),")")</f>
        <v>(0.0582)</v>
      </c>
      <c r="J8" s="26" t="str">
        <f>_xlfn.CONCAT("(",FIXED(VLOOKUP($L7,outHF!$B:N,3,0),4),")")</f>
        <v>(0.0808)</v>
      </c>
      <c r="K8" s="26" t="str">
        <f>_xlfn.CONCAT("(",FIXED(VLOOKUP($L7,outHM!$B:O,3,0),4),")")</f>
        <v>(0.0868)</v>
      </c>
    </row>
    <row r="9" spans="2:12" x14ac:dyDescent="0.25">
      <c r="B9" s="115" t="s">
        <v>31</v>
      </c>
      <c r="C9" s="14" t="str">
        <f>_xlfn.CONCAT(FIXED(VLOOKUP($L9,outW!$B:N,2,0),4)," ",VLOOKUP($L9,outW!$B:$Z,15,0))</f>
        <v>-0.0551 ***</v>
      </c>
      <c r="D9" s="25" t="str">
        <f>_xlfn.CONCAT(FIXED(VLOOKUP($L9,outWF!$B:O,2,0),4)," ",VLOOKUP($L9,outWF!$B:$Z,15,0))</f>
        <v>-0.0511 ***</v>
      </c>
      <c r="E9" s="25" t="str">
        <f>_xlfn.CONCAT(FIXED(VLOOKUP($L9,outWM!$B:P,2,0),4)," ",VLOOKUP($L9,outWM!$B:$Z,15,0))</f>
        <v>-0.0628 ***</v>
      </c>
      <c r="F9" s="14" t="str">
        <f>_xlfn.CONCAT(FIXED(VLOOKUP($L9,outB!$B:Q,2,0),4)," ",VLOOKUP($L9,outB!$B:$Z,15,0))</f>
        <v>-0.0517 ***</v>
      </c>
      <c r="G9" s="25" t="str">
        <f>_xlfn.CONCAT(FIXED(VLOOKUP($L9,outBF!$B:R,2,0),4)," ",VLOOKUP($L9,outBF!$B:$Z,15,0))</f>
        <v>-0.0552 ***</v>
      </c>
      <c r="H9" s="25" t="str">
        <f>_xlfn.CONCAT(FIXED(VLOOKUP($L9,outBM!$B:S,2,0),4)," ",VLOOKUP($L9,outBM!$B:$Z,15,0))</f>
        <v>-0.0586 ***</v>
      </c>
      <c r="I9" s="14" t="str">
        <f>_xlfn.CONCAT(FIXED(VLOOKUP($L9,outH!$B:T,2,0),4)," ",VLOOKUP($L9,outH!$B:$Z,15,0))</f>
        <v>-0.0631 ***</v>
      </c>
      <c r="J9" s="25" t="str">
        <f>_xlfn.CONCAT(FIXED(VLOOKUP($L9,outHF!$B:U,2,0),4)," ",VLOOKUP($L9,outHF!$B:$Z,15,0))</f>
        <v>-0.0500 **</v>
      </c>
      <c r="K9" s="25" t="str">
        <f>_xlfn.CONCAT(FIXED(VLOOKUP($L9,outHM!$B:V,2,0),4)," ",VLOOKUP($L9,outHM!$B:$Z,15,0))</f>
        <v>-0.0824 ***</v>
      </c>
      <c r="L9" s="10" t="s">
        <v>31</v>
      </c>
    </row>
    <row r="10" spans="2:12" x14ac:dyDescent="0.25">
      <c r="B10" s="116"/>
      <c r="C10" s="12" t="str">
        <f>_xlfn.CONCAT("(",FIXED(VLOOKUP($L9,outW!$B:G,3,0),4),")")</f>
        <v>(0.0075)</v>
      </c>
      <c r="D10" s="26" t="str">
        <f>_xlfn.CONCAT("(",FIXED(VLOOKUP($L9,outWF!$B:H,3,0),4),")")</f>
        <v>(0.0110)</v>
      </c>
      <c r="E10" s="26" t="str">
        <f>_xlfn.CONCAT("(",FIXED(VLOOKUP($L9,outWM!$B:I,3,0),4),")")</f>
        <v>(0.0106)</v>
      </c>
      <c r="F10" s="12" t="str">
        <f>_xlfn.CONCAT("(",FIXED(VLOOKUP($L9,outB!$B:J,3,0),4),")")</f>
        <v>(0.0074)</v>
      </c>
      <c r="G10" s="26" t="str">
        <f>_xlfn.CONCAT("(",FIXED(VLOOKUP($L9,outBF!$B:K,3,0),4),")")</f>
        <v>(0.0101)</v>
      </c>
      <c r="H10" s="26" t="str">
        <f>_xlfn.CONCAT("(",FIXED(VLOOKUP($L9,outBM!$B:L,3,0),4),")")</f>
        <v>(0.0096)</v>
      </c>
      <c r="I10" s="12" t="str">
        <f>_xlfn.CONCAT("(",FIXED(VLOOKUP($L9,outH!$B:M,3,0),4),")")</f>
        <v>(0.0114)</v>
      </c>
      <c r="J10" s="26" t="str">
        <f>_xlfn.CONCAT("(",FIXED(VLOOKUP($L9,outHF!$B:N,3,0),4),")")</f>
        <v>(0.0157)</v>
      </c>
      <c r="K10" s="26" t="str">
        <f>_xlfn.CONCAT("(",FIXED(VLOOKUP($L9,outHM!$B:O,3,0),4),")")</f>
        <v>(0.0174)</v>
      </c>
    </row>
    <row r="11" spans="2:12" x14ac:dyDescent="0.25">
      <c r="B11" s="115" t="s">
        <v>502</v>
      </c>
      <c r="C11" s="14" t="str">
        <f>_xlfn.CONCAT(FIXED(VLOOKUP($L11,outW!$B:N,2,0),4)," ",VLOOKUP($L11,outW!$B:$Z,15,0))</f>
        <v>-0.1498 ***</v>
      </c>
      <c r="D11" s="25" t="str">
        <f>_xlfn.CONCAT(FIXED(VLOOKUP($L11,outWF!$B:O,2,0),4)," ",VLOOKUP($L11,outWF!$B:$Z,15,0))</f>
        <v>-0.1274 *</v>
      </c>
      <c r="E11" s="25" t="str">
        <f>_xlfn.CONCAT(FIXED(VLOOKUP($L11,outWM!$B:P,2,0),4)," ",VLOOKUP($L11,outWM!$B:$Z,15,0))</f>
        <v>-0.1455 *</v>
      </c>
      <c r="F11" s="14" t="str">
        <f>_xlfn.CONCAT(FIXED(VLOOKUP($L11,outB!$B:Q,2,0),4)," ",VLOOKUP($L11,outB!$B:$Z,15,0))</f>
        <v xml:space="preserve">-0.0251 </v>
      </c>
      <c r="G11" s="25" t="str">
        <f>_xlfn.CONCAT(FIXED(VLOOKUP($L11,outBF!$B:R,2,0),4)," ",VLOOKUP($L11,outBF!$B:$Z,15,0))</f>
        <v xml:space="preserve">0.0117 </v>
      </c>
      <c r="H11" s="25" t="e">
        <f>_xlfn.CONCAT(FIXED(VLOOKUP($L11,outBM!$B:S,2,0),4)," ",VLOOKUP($L11,outBM!$B:$Z,15,0))</f>
        <v>#N/A</v>
      </c>
      <c r="I11" s="14" t="str">
        <f>_xlfn.CONCAT(FIXED(VLOOKUP($L11,outH!$B:T,2,0),4)," ",VLOOKUP($L11,outH!$B:$Z,15,0))</f>
        <v xml:space="preserve">0.0128 </v>
      </c>
      <c r="J11" s="25" t="str">
        <f>_xlfn.CONCAT(FIXED(VLOOKUP($L11,outHF!$B:U,2,0),4)," ",VLOOKUP($L11,outHF!$B:$Z,15,0))</f>
        <v xml:space="preserve">0.0536 </v>
      </c>
      <c r="K11" s="25" t="str">
        <f>_xlfn.CONCAT(FIXED(VLOOKUP($L11,outHM!$B:V,2,0),4)," ",VLOOKUP($L11,outHM!$B:$Z,15,0))</f>
        <v xml:space="preserve">-0.0133 </v>
      </c>
      <c r="L11" s="10" t="s">
        <v>173</v>
      </c>
    </row>
    <row r="12" spans="2:12" x14ac:dyDescent="0.25">
      <c r="B12" s="116"/>
      <c r="C12" s="12" t="str">
        <f>_xlfn.CONCAT("(",FIXED(VLOOKUP($L11,outW!$B:G,3,0),4),")")</f>
        <v>(0.0422)</v>
      </c>
      <c r="D12" s="26" t="str">
        <f>_xlfn.CONCAT("(",FIXED(VLOOKUP($L11,outWF!$B:H,3,0),4),")")</f>
        <v>(0.0629)</v>
      </c>
      <c r="E12" s="26" t="str">
        <f>_xlfn.CONCAT("(",FIXED(VLOOKUP($L11,outWM!$B:I,3,0),4),")")</f>
        <v>(0.0581)</v>
      </c>
      <c r="F12" s="12" t="str">
        <f>_xlfn.CONCAT("(",FIXED(VLOOKUP($L11,outB!$B:J,3,0),4),")")</f>
        <v>(0.0466)</v>
      </c>
      <c r="G12" s="26" t="str">
        <f>_xlfn.CONCAT("(",FIXED(VLOOKUP($L11,outBF!$B:K,3,0),4),")")</f>
        <v>(0.0642)</v>
      </c>
      <c r="H12" s="26" t="e">
        <f>_xlfn.CONCAT("(",FIXED(VLOOKUP($L11,outBM!$B:L,3,0),4),")")</f>
        <v>#N/A</v>
      </c>
      <c r="I12" s="12" t="str">
        <f>_xlfn.CONCAT("(",FIXED(VLOOKUP($L11,outH!$B:M,3,0),4),")")</f>
        <v>(0.0653)</v>
      </c>
      <c r="J12" s="26" t="str">
        <f>_xlfn.CONCAT("(",FIXED(VLOOKUP($L11,outHF!$B:N,3,0),4),")")</f>
        <v>(0.0939)</v>
      </c>
      <c r="K12" s="26" t="str">
        <f>_xlfn.CONCAT("(",FIXED(VLOOKUP($L11,outHM!$B:O,3,0),4),")")</f>
        <v>(0.0951)</v>
      </c>
    </row>
    <row r="13" spans="2:12" x14ac:dyDescent="0.25">
      <c r="B13" s="115" t="s">
        <v>92</v>
      </c>
      <c r="C13" s="14" t="str">
        <f>_xlfn.CONCAT(FIXED(VLOOKUP($L13,outW!$B:N,2,0),4)," ",VLOOKUP($L13,outW!$B:$Z,15,0))</f>
        <v xml:space="preserve">0.0512 </v>
      </c>
      <c r="D13" s="25" t="str">
        <f>_xlfn.CONCAT(FIXED(VLOOKUP($L13,outWF!$B:O,2,0),4)," ",VLOOKUP($L13,outWF!$B:$Z,15,0))</f>
        <v xml:space="preserve">0.0449 </v>
      </c>
      <c r="E13" s="25" t="str">
        <f>_xlfn.CONCAT(FIXED(VLOOKUP($L13,outWM!$B:P,2,0),4)," ",VLOOKUP($L13,outWM!$B:$Z,15,0))</f>
        <v xml:space="preserve">0.0498 </v>
      </c>
      <c r="F13" s="14" t="str">
        <f>_xlfn.CONCAT(FIXED(VLOOKUP($L13,outB!$B:Q,2,0),4)," ",VLOOKUP($L13,outB!$B:$Z,15,0))</f>
        <v xml:space="preserve">-0.0113 </v>
      </c>
      <c r="G13" s="25" t="str">
        <f>_xlfn.CONCAT(FIXED(VLOOKUP($L13,outBF!$B:R,2,0),4)," ",VLOOKUP($L13,outBF!$B:$Z,15,0))</f>
        <v xml:space="preserve">-0.0067 </v>
      </c>
      <c r="H13" s="25" t="str">
        <f>_xlfn.CONCAT(FIXED(VLOOKUP($L13,outBM!$B:S,2,0),4)," ",VLOOKUP($L13,outBM!$B:$Z,15,0))</f>
        <v xml:space="preserve">-0.0072 </v>
      </c>
      <c r="I13" s="14" t="str">
        <f>_xlfn.CONCAT(FIXED(VLOOKUP($L13,outH!$B:T,2,0),4)," ",VLOOKUP($L13,outH!$B:$Z,15,0))</f>
        <v xml:space="preserve">0.0311 </v>
      </c>
      <c r="J13" s="25" t="str">
        <f>_xlfn.CONCAT(FIXED(VLOOKUP($L13,outHF!$B:U,2,0),4)," ",VLOOKUP($L13,outHF!$B:$Z,15,0))</f>
        <v xml:space="preserve">-0.0309 </v>
      </c>
      <c r="K13" s="25" t="str">
        <f>_xlfn.CONCAT(FIXED(VLOOKUP($L13,outHM!$B:V,2,0),4)," ",VLOOKUP($L13,outHM!$B:$Z,15,0))</f>
        <v xml:space="preserve">0.1101 </v>
      </c>
      <c r="L13" s="10" t="s">
        <v>25</v>
      </c>
    </row>
    <row r="14" spans="2:12" x14ac:dyDescent="0.25">
      <c r="B14" s="116"/>
      <c r="C14" s="12" t="str">
        <f>_xlfn.CONCAT("(",FIXED(VLOOKUP($L13,outW!$B:G,3,0),4),")")</f>
        <v>(0.0427)</v>
      </c>
      <c r="D14" s="26" t="str">
        <f>_xlfn.CONCAT("(",FIXED(VLOOKUP($L13,outWF!$B:H,3,0),4),")")</f>
        <v>(0.0574)</v>
      </c>
      <c r="E14" s="26" t="str">
        <f>_xlfn.CONCAT("(",FIXED(VLOOKUP($L13,outWM!$B:I,3,0),4),")")</f>
        <v>(0.0677)</v>
      </c>
      <c r="F14" s="12" t="str">
        <f>_xlfn.CONCAT("(",FIXED(VLOOKUP($L13,outB!$B:J,3,0),4),")")</f>
        <v>(0.0582)</v>
      </c>
      <c r="G14" s="26" t="str">
        <f>_xlfn.CONCAT("(",FIXED(VLOOKUP($L13,outBF!$B:K,3,0),4),")")</f>
        <v>(0.0773)</v>
      </c>
      <c r="H14" s="26" t="str">
        <f>_xlfn.CONCAT("(",FIXED(VLOOKUP($L13,outBM!$B:L,3,0),4),")")</f>
        <v>(0.0905)</v>
      </c>
      <c r="I14" s="12" t="str">
        <f>_xlfn.CONCAT("(",FIXED(VLOOKUP($L13,outH!$B:M,3,0),4),")")</f>
        <v>(0.0605)</v>
      </c>
      <c r="J14" s="26" t="str">
        <f>_xlfn.CONCAT("(",FIXED(VLOOKUP($L13,outHF!$B:N,3,0),4),")")</f>
        <v>(0.0821)</v>
      </c>
      <c r="K14" s="26" t="str">
        <f>_xlfn.CONCAT("(",FIXED(VLOOKUP($L13,outHM!$B:O,3,0),4),")")</f>
        <v>(0.0962)</v>
      </c>
    </row>
    <row r="15" spans="2:12" x14ac:dyDescent="0.25">
      <c r="B15" s="115" t="s">
        <v>93</v>
      </c>
      <c r="C15" s="14" t="str">
        <f>_xlfn.CONCAT(FIXED(VLOOKUP($L15,outW!$B:N,2,0),4)," ",VLOOKUP($L15,outW!$B:$Z,15,0))</f>
        <v xml:space="preserve">-0.0324 </v>
      </c>
      <c r="D15" s="25" t="str">
        <f>_xlfn.CONCAT(FIXED(VLOOKUP($L15,outWF!$B:O,2,0),4)," ",VLOOKUP($L15,outWF!$B:$Z,15,0))</f>
        <v xml:space="preserve">-0.1227 </v>
      </c>
      <c r="E15" s="25" t="str">
        <f>_xlfn.CONCAT(FIXED(VLOOKUP($L15,outWM!$B:P,2,0),4)," ",VLOOKUP($L15,outWM!$B:$Z,15,0))</f>
        <v xml:space="preserve">0.1135 </v>
      </c>
      <c r="F15" s="14" t="str">
        <f>_xlfn.CONCAT(FIXED(VLOOKUP($L15,outB!$B:Q,2,0),4)," ",VLOOKUP($L15,outB!$B:$Z,15,0))</f>
        <v xml:space="preserve">0.0205 </v>
      </c>
      <c r="G15" s="25" t="str">
        <f>_xlfn.CONCAT(FIXED(VLOOKUP($L15,outBF!$B:R,2,0),4)," ",VLOOKUP($L15,outBF!$B:$Z,15,0))</f>
        <v xml:space="preserve">0.0676 </v>
      </c>
      <c r="H15" s="25" t="str">
        <f>_xlfn.CONCAT(FIXED(VLOOKUP($L15,outBM!$B:S,2,0),4)," ",VLOOKUP($L15,outBM!$B:$Z,15,0))</f>
        <v xml:space="preserve">-0.0984 </v>
      </c>
      <c r="I15" s="14" t="str">
        <f>_xlfn.CONCAT(FIXED(VLOOKUP($L15,outH!$B:T,2,0),4)," ",VLOOKUP($L15,outH!$B:$Z,15,0))</f>
        <v xml:space="preserve">0.1059 </v>
      </c>
      <c r="J15" s="25" t="str">
        <f>_xlfn.CONCAT(FIXED(VLOOKUP($L15,outHF!$B:U,2,0),4)," ",VLOOKUP($L15,outHF!$B:$Z,15,0))</f>
        <v xml:space="preserve">0.0677 </v>
      </c>
      <c r="K15" s="25" t="str">
        <f>_xlfn.CONCAT(FIXED(VLOOKUP($L15,outHM!$B:V,2,0),4)," ",VLOOKUP($L15,outHM!$B:$Z,15,0))</f>
        <v xml:space="preserve">0.1069 </v>
      </c>
      <c r="L15" s="10" t="s">
        <v>26</v>
      </c>
    </row>
    <row r="16" spans="2:12" x14ac:dyDescent="0.25">
      <c r="B16" s="116"/>
      <c r="C16" s="12" t="str">
        <f>_xlfn.CONCAT("(",FIXED(VLOOKUP($L15,outW!$B:G,3,0),4),")")</f>
        <v>(0.0647)</v>
      </c>
      <c r="D16" s="26" t="str">
        <f>_xlfn.CONCAT("(",FIXED(VLOOKUP($L15,outWF!$B:H,3,0),4),")")</f>
        <v>(0.0865)</v>
      </c>
      <c r="E16" s="26" t="str">
        <f>_xlfn.CONCAT("(",FIXED(VLOOKUP($L15,outWM!$B:I,3,0),4),")")</f>
        <v>(0.1038)</v>
      </c>
      <c r="F16" s="12" t="str">
        <f>_xlfn.CONCAT("(",FIXED(VLOOKUP($L15,outB!$B:J,3,0),4),")")</f>
        <v>(0.1111)</v>
      </c>
      <c r="G16" s="26" t="str">
        <f>_xlfn.CONCAT("(",FIXED(VLOOKUP($L15,outBF!$B:K,3,0),4),")")</f>
        <v>(0.1336)</v>
      </c>
      <c r="H16" s="26" t="str">
        <f>_xlfn.CONCAT("(",FIXED(VLOOKUP($L15,outBM!$B:L,3,0),4),")")</f>
        <v>(0.2063)</v>
      </c>
      <c r="I16" s="12" t="str">
        <f>_xlfn.CONCAT("(",FIXED(VLOOKUP($L15,outH!$B:M,3,0),4),")")</f>
        <v>(0.1072)</v>
      </c>
      <c r="J16" s="26" t="str">
        <f>_xlfn.CONCAT("(",FIXED(VLOOKUP($L15,outHF!$B:N,3,0),4),")")</f>
        <v>(0.1394)</v>
      </c>
      <c r="K16" s="26" t="str">
        <f>_xlfn.CONCAT("(",FIXED(VLOOKUP($L15,outHM!$B:O,3,0),4),")")</f>
        <v>(0.1760)</v>
      </c>
    </row>
    <row r="17" spans="2:12" x14ac:dyDescent="0.25">
      <c r="B17" s="115" t="s">
        <v>32</v>
      </c>
      <c r="C17" s="14" t="str">
        <f>_xlfn.CONCAT(FIXED(VLOOKUP($L17,outW!$B:N,2,0),4)," ",VLOOKUP($L17,outW!$B:$Z,15,0))</f>
        <v xml:space="preserve">0.0093 </v>
      </c>
      <c r="D17" s="25" t="str">
        <f>_xlfn.CONCAT(FIXED(VLOOKUP($L17,outWF!$B:O,2,0),4)," ",VLOOKUP($L17,outWF!$B:$Z,15,0))</f>
        <v xml:space="preserve">0.0148 </v>
      </c>
      <c r="E17" s="25" t="str">
        <f>_xlfn.CONCAT(FIXED(VLOOKUP($L17,outWM!$B:P,2,0),4)," ",VLOOKUP($L17,outWM!$B:$Z,15,0))</f>
        <v xml:space="preserve">-0.0099 </v>
      </c>
      <c r="F17" s="14" t="str">
        <f>_xlfn.CONCAT(FIXED(VLOOKUP($L17,outB!$B:Q,2,0),4)," ",VLOOKUP($L17,outB!$B:$Z,15,0))</f>
        <v xml:space="preserve">0.0322 </v>
      </c>
      <c r="G17" s="25" t="str">
        <f>_xlfn.CONCAT(FIXED(VLOOKUP($L17,outBF!$B:R,2,0),4)," ",VLOOKUP($L17,outBF!$B:$Z,15,0))</f>
        <v xml:space="preserve">0.0216 </v>
      </c>
      <c r="H17" s="25" t="str">
        <f>_xlfn.CONCAT(FIXED(VLOOKUP($L17,outBM!$B:S,2,0),4)," ",VLOOKUP($L17,outBM!$B:$Z,15,0))</f>
        <v xml:space="preserve">0.0460 </v>
      </c>
      <c r="I17" s="14" t="str">
        <f>_xlfn.CONCAT(FIXED(VLOOKUP($L17,outH!$B:T,2,0),4)," ",VLOOKUP($L17,outH!$B:$Z,15,0))</f>
        <v xml:space="preserve">0.0350 </v>
      </c>
      <c r="J17" s="25" t="str">
        <f>_xlfn.CONCAT(FIXED(VLOOKUP($L17,outHF!$B:U,2,0),4)," ",VLOOKUP($L17,outHF!$B:$Z,15,0))</f>
        <v xml:space="preserve">0.0579 </v>
      </c>
      <c r="K17" s="25" t="str">
        <f>_xlfn.CONCAT(FIXED(VLOOKUP($L17,outHM!$B:V,2,0),4)," ",VLOOKUP($L17,outHM!$B:$Z,15,0))</f>
        <v xml:space="preserve">-0.0077 </v>
      </c>
      <c r="L17" s="10" t="s">
        <v>32</v>
      </c>
    </row>
    <row r="18" spans="2:12" x14ac:dyDescent="0.25">
      <c r="B18" s="116"/>
      <c r="C18" s="12" t="str">
        <f>_xlfn.CONCAT("(",FIXED(VLOOKUP($L17,outW!$B:G,3,0),4),")")</f>
        <v>(0.0251)</v>
      </c>
      <c r="D18" s="26" t="str">
        <f>_xlfn.CONCAT("(",FIXED(VLOOKUP($L17,outWF!$B:H,3,0),4),")")</f>
        <v>(0.0336)</v>
      </c>
      <c r="E18" s="26" t="str">
        <f>_xlfn.CONCAT("(",FIXED(VLOOKUP($L17,outWM!$B:I,3,0),4),")")</f>
        <v>(0.0393)</v>
      </c>
      <c r="F18" s="12" t="str">
        <f>_xlfn.CONCAT("(",FIXED(VLOOKUP($L17,outB!$B:J,3,0),4),")")</f>
        <v>(0.0215)</v>
      </c>
      <c r="G18" s="26" t="str">
        <f>_xlfn.CONCAT("(",FIXED(VLOOKUP($L17,outBF!$B:K,3,0),4),")")</f>
        <v>(0.0268)</v>
      </c>
      <c r="H18" s="26" t="str">
        <f>_xlfn.CONCAT("(",FIXED(VLOOKUP($L17,outBM!$B:L,3,0),4),")")</f>
        <v>(0.0372)</v>
      </c>
      <c r="I18" s="12" t="str">
        <f>_xlfn.CONCAT("(",FIXED(VLOOKUP($L17,outH!$B:M,3,0),4),")")</f>
        <v>(0.0299)</v>
      </c>
      <c r="J18" s="26" t="str">
        <f>_xlfn.CONCAT("(",FIXED(VLOOKUP($L17,outHF!$B:N,3,0),4),")")</f>
        <v>(0.0398)</v>
      </c>
      <c r="K18" s="26" t="str">
        <f>_xlfn.CONCAT("(",FIXED(VLOOKUP($L17,outHM!$B:O,3,0),4),")")</f>
        <v>(0.0495)</v>
      </c>
    </row>
    <row r="19" spans="2:12" x14ac:dyDescent="0.25">
      <c r="B19" s="115" t="s">
        <v>619</v>
      </c>
      <c r="C19" s="14" t="str">
        <f>_xlfn.CONCAT(FIXED(VLOOKUP($L19,outW!$B:N,2,0),4)," ",VLOOKUP($L19,outW!$B:$Z,15,0))</f>
        <v>0.0261 ***</v>
      </c>
      <c r="D19" s="25" t="str">
        <f>_xlfn.CONCAT(FIXED(VLOOKUP($L19,outWF!$B:O,2,0),4)," ",VLOOKUP($L19,outWF!$B:$Z,15,0))</f>
        <v>0.0406 ***</v>
      </c>
      <c r="E19" s="25" t="str">
        <f>_xlfn.CONCAT(FIXED(VLOOKUP($L19,outWM!$B:P,2,0),4)," ",VLOOKUP($L19,outWM!$B:$Z,15,0))</f>
        <v xml:space="preserve">0.0108 </v>
      </c>
      <c r="F19" s="14" t="str">
        <f>_xlfn.CONCAT(FIXED(VLOOKUP($L19,outB!$B:Q,2,0),4)," ",VLOOKUP($L19,outB!$B:$Z,15,0))</f>
        <v>0.0159 **</v>
      </c>
      <c r="G19" s="25" t="str">
        <f>_xlfn.CONCAT(FIXED(VLOOKUP($L19,outBF!$B:R,2,0),4)," ",VLOOKUP($L19,outBF!$B:$Z,15,0))</f>
        <v>0.0292 ***</v>
      </c>
      <c r="H19" s="25" t="str">
        <f>_xlfn.CONCAT(FIXED(VLOOKUP($L19,outBM!$B:S,2,0),4)," ",VLOOKUP($L19,outBM!$B:$Z,15,0))</f>
        <v xml:space="preserve">0.0055 </v>
      </c>
      <c r="I19" s="14" t="str">
        <f>_xlfn.CONCAT(FIXED(VLOOKUP($L19,outH!$B:T,2,0),4)," ",VLOOKUP($L19,outH!$B:$Z,15,0))</f>
        <v>0.0181 *</v>
      </c>
      <c r="J19" s="25" t="str">
        <f>_xlfn.CONCAT(FIXED(VLOOKUP($L19,outHF!$B:U,2,0),4)," ",VLOOKUP($L19,outHF!$B:$Z,15,0))</f>
        <v xml:space="preserve">0.0137 </v>
      </c>
      <c r="K19" s="25" t="str">
        <f>_xlfn.CONCAT(FIXED(VLOOKUP($L19,outHM!$B:V,2,0),4)," ",VLOOKUP($L19,outHM!$B:$Z,15,0))</f>
        <v>0.0211 *</v>
      </c>
      <c r="L19" s="10" t="s">
        <v>33</v>
      </c>
    </row>
    <row r="20" spans="2:12" x14ac:dyDescent="0.25">
      <c r="B20" s="116"/>
      <c r="C20" s="12" t="str">
        <f>_xlfn.CONCAT("(",FIXED(VLOOKUP($L19,outW!$B:G,3,0),4),")")</f>
        <v>(0.0069)</v>
      </c>
      <c r="D20" s="26" t="str">
        <f>_xlfn.CONCAT("(",FIXED(VLOOKUP($L19,outWF!$B:H,3,0),4),")")</f>
        <v>(0.0107)</v>
      </c>
      <c r="E20" s="26" t="str">
        <f>_xlfn.CONCAT("(",FIXED(VLOOKUP($L19,outWM!$B:I,3,0),4),")")</f>
        <v>(0.0091)</v>
      </c>
      <c r="F20" s="12" t="str">
        <f>_xlfn.CONCAT("(",FIXED(VLOOKUP($L19,outB!$B:J,3,0),4),")")</f>
        <v>(0.0054)</v>
      </c>
      <c r="G20" s="26" t="str">
        <f>_xlfn.CONCAT("(",FIXED(VLOOKUP($L19,outBF!$B:K,3,0),4),")")</f>
        <v>(0.0083)</v>
      </c>
      <c r="H20" s="26" t="str">
        <f>_xlfn.CONCAT("(",FIXED(VLOOKUP($L19,outBM!$B:L,3,0),4),")")</f>
        <v>(0.0073)</v>
      </c>
      <c r="I20" s="12" t="str">
        <f>_xlfn.CONCAT("(",FIXED(VLOOKUP($L19,outH!$B:M,3,0),4),")")</f>
        <v>(0.0081)</v>
      </c>
      <c r="J20" s="26" t="str">
        <f>_xlfn.CONCAT("(",FIXED(VLOOKUP($L19,outHF!$B:N,3,0),4),")")</f>
        <v>(0.0140)</v>
      </c>
      <c r="K20" s="26" t="str">
        <f>_xlfn.CONCAT("(",FIXED(VLOOKUP($L19,outHM!$B:O,3,0),4),")")</f>
        <v>(0.0100)</v>
      </c>
    </row>
    <row r="21" spans="2:12" x14ac:dyDescent="0.25">
      <c r="B21" s="115" t="s">
        <v>125</v>
      </c>
      <c r="C21" s="14" t="str">
        <f>_xlfn.CONCAT(FIXED(VLOOKUP($L21,outW!$B:N,2,0),4)," ",VLOOKUP($L21,outW!$B:$Z,15,0))</f>
        <v xml:space="preserve">0.0027 </v>
      </c>
      <c r="D21" s="25" t="str">
        <f>_xlfn.CONCAT(FIXED(VLOOKUP($L21,outWF!$B:O,2,0),4)," ",VLOOKUP($L21,outWF!$B:$Z,15,0))</f>
        <v>0.0289 ^</v>
      </c>
      <c r="E21" s="25" t="str">
        <f>_xlfn.CONCAT(FIXED(VLOOKUP($L21,outWM!$B:P,2,0),4)," ",VLOOKUP($L21,outWM!$B:$Z,15,0))</f>
        <v xml:space="preserve">-0.0151 </v>
      </c>
      <c r="F21" s="14" t="str">
        <f>_xlfn.CONCAT(FIXED(VLOOKUP($L21,outB!$B:Q,2,0),4)," ",VLOOKUP($L21,outB!$B:$Z,15,0))</f>
        <v>-0.0201 *</v>
      </c>
      <c r="G21" s="25" t="str">
        <f>_xlfn.CONCAT(FIXED(VLOOKUP($L21,outBF!$B:R,2,0),4)," ",VLOOKUP($L21,outBF!$B:$Z,15,0))</f>
        <v>-0.0325 *</v>
      </c>
      <c r="H21" s="25" t="str">
        <f>_xlfn.CONCAT(FIXED(VLOOKUP($L21,outBM!$B:S,2,0),4)," ",VLOOKUP($L21,outBM!$B:$Z,15,0))</f>
        <v xml:space="preserve">-0.0017 </v>
      </c>
      <c r="I21" s="14" t="str">
        <f>_xlfn.CONCAT(FIXED(VLOOKUP($L21,outH!$B:T,2,0),4)," ",VLOOKUP($L21,outH!$B:$Z,15,0))</f>
        <v xml:space="preserve">-0.0110 </v>
      </c>
      <c r="J21" s="25" t="str">
        <f>_xlfn.CONCAT(FIXED(VLOOKUP($L21,outHF!$B:U,2,0),4)," ",VLOOKUP($L21,outHF!$B:$Z,15,0))</f>
        <v xml:space="preserve">-0.0076 </v>
      </c>
      <c r="K21" s="25" t="str">
        <f>_xlfn.CONCAT(FIXED(VLOOKUP($L21,outHM!$B:V,2,0),4)," ",VLOOKUP($L21,outHM!$B:$Z,15,0))</f>
        <v xml:space="preserve">-0.0145 </v>
      </c>
      <c r="L21" s="10" t="s">
        <v>118</v>
      </c>
    </row>
    <row r="22" spans="2:12" x14ac:dyDescent="0.25">
      <c r="B22" s="116"/>
      <c r="C22" s="12" t="str">
        <f>_xlfn.CONCAT("(",FIXED(VLOOKUP($L21,outW!$B:G,3,0),4),")")</f>
        <v>(0.0103)</v>
      </c>
      <c r="D22" s="26" t="str">
        <f>_xlfn.CONCAT("(",FIXED(VLOOKUP($L21,outWF!$B:H,3,0),4),")")</f>
        <v>(0.0153)</v>
      </c>
      <c r="E22" s="26" t="str">
        <f>_xlfn.CONCAT("(",FIXED(VLOOKUP($L21,outWM!$B:I,3,0),4),")")</f>
        <v>(0.0142)</v>
      </c>
      <c r="F22" s="12" t="str">
        <f>_xlfn.CONCAT("(",FIXED(VLOOKUP($L21,outB!$B:J,3,0),4),")")</f>
        <v>(0.0097)</v>
      </c>
      <c r="G22" s="26" t="str">
        <f>_xlfn.CONCAT("(",FIXED(VLOOKUP($L21,outBF!$B:K,3,0),4),")")</f>
        <v>(0.0130)</v>
      </c>
      <c r="H22" s="26" t="str">
        <f>_xlfn.CONCAT("(",FIXED(VLOOKUP($L21,outBM!$B:L,3,0),4),")")</f>
        <v>(0.0148)</v>
      </c>
      <c r="I22" s="12" t="str">
        <f>_xlfn.CONCAT("(",FIXED(VLOOKUP($L21,outH!$B:M,3,0),4),")")</f>
        <v>(0.0122)</v>
      </c>
      <c r="J22" s="26" t="str">
        <f>_xlfn.CONCAT("(",FIXED(VLOOKUP($L21,outHF!$B:N,3,0),4),")")</f>
        <v>(0.0175)</v>
      </c>
      <c r="K22" s="26" t="str">
        <f>_xlfn.CONCAT("(",FIXED(VLOOKUP($L21,outHM!$B:O,3,0),4),")")</f>
        <v>(0.0178)</v>
      </c>
    </row>
    <row r="23" spans="2:12" x14ac:dyDescent="0.25">
      <c r="B23" s="115" t="s">
        <v>620</v>
      </c>
      <c r="C23" s="14" t="str">
        <f>_xlfn.CONCAT(FIXED(VLOOKUP($L23,outW!$B:N,2,0),4)," ",VLOOKUP($L23,outW!$B:$Z,15,0))</f>
        <v>0.1304 **</v>
      </c>
      <c r="D23" s="25" t="str">
        <f>_xlfn.CONCAT(FIXED(VLOOKUP($L23,outWF!$B:O,2,0),4)," ",VLOOKUP($L23,outWF!$B:$Z,15,0))</f>
        <v>0.1796 **</v>
      </c>
      <c r="E23" s="25" t="str">
        <f>_xlfn.CONCAT(FIXED(VLOOKUP($L23,outWM!$B:P,2,0),4)," ",VLOOKUP($L23,outWM!$B:$Z,15,0))</f>
        <v xml:space="preserve">0.0914 </v>
      </c>
      <c r="F23" s="14" t="str">
        <f>_xlfn.CONCAT(FIXED(VLOOKUP($L23,outB!$B:Q,2,0),4)," ",VLOOKUP($L23,outB!$B:$Z,15,0))</f>
        <v>0.1788 ***</v>
      </c>
      <c r="G23" s="25" t="str">
        <f>_xlfn.CONCAT(FIXED(VLOOKUP($L23,outBF!$B:R,2,0),4)," ",VLOOKUP($L23,outBF!$B:$Z,15,0))</f>
        <v xml:space="preserve">0.0945 </v>
      </c>
      <c r="H23" s="25" t="str">
        <f>_xlfn.CONCAT(FIXED(VLOOKUP($L23,outBM!$B:S,2,0),4)," ",VLOOKUP($L23,outBM!$B:$Z,15,0))</f>
        <v>0.2429 ***</v>
      </c>
      <c r="I23" s="14" t="str">
        <f>_xlfn.CONCAT(FIXED(VLOOKUP($L23,outH!$B:T,2,0),4)," ",VLOOKUP($L23,outH!$B:$Z,15,0))</f>
        <v xml:space="preserve">-0.0673 </v>
      </c>
      <c r="J23" s="25" t="str">
        <f>_xlfn.CONCAT(FIXED(VLOOKUP($L23,outHF!$B:U,2,0),4)," ",VLOOKUP($L23,outHF!$B:$Z,15,0))</f>
        <v xml:space="preserve">-0.0586 </v>
      </c>
      <c r="K23" s="25" t="str">
        <f>_xlfn.CONCAT(FIXED(VLOOKUP($L23,outHM!$B:V,2,0),4)," ",VLOOKUP($L23,outHM!$B:$Z,15,0))</f>
        <v xml:space="preserve">-0.0995 </v>
      </c>
      <c r="L23" s="10" t="s">
        <v>29</v>
      </c>
    </row>
    <row r="24" spans="2:12" x14ac:dyDescent="0.25">
      <c r="B24" s="116"/>
      <c r="C24" s="12" t="str">
        <f>_xlfn.CONCAT("(",FIXED(VLOOKUP($L23,outW!$B:G,3,0),4),")")</f>
        <v>(0.0462)</v>
      </c>
      <c r="D24" s="26" t="str">
        <f>_xlfn.CONCAT("(",FIXED(VLOOKUP($L23,outWF!$B:H,3,0),4),")")</f>
        <v>(0.0695)</v>
      </c>
      <c r="E24" s="26" t="str">
        <f>_xlfn.CONCAT("(",FIXED(VLOOKUP($L23,outWM!$B:I,3,0),4),")")</f>
        <v>(0.0632)</v>
      </c>
      <c r="F24" s="12" t="str">
        <f>_xlfn.CONCAT("(",FIXED(VLOOKUP($L23,outB!$B:J,3,0),4),")")</f>
        <v>(0.0458)</v>
      </c>
      <c r="G24" s="26" t="str">
        <f>_xlfn.CONCAT("(",FIXED(VLOOKUP($L23,outBF!$B:K,3,0),4),")")</f>
        <v>(0.0680)</v>
      </c>
      <c r="H24" s="26" t="str">
        <f>_xlfn.CONCAT("(",FIXED(VLOOKUP($L23,outBM!$B:L,3,0),4),")")</f>
        <v>(0.0627)</v>
      </c>
      <c r="I24" s="12" t="str">
        <f>_xlfn.CONCAT("(",FIXED(VLOOKUP($L23,outH!$B:M,3,0),4),")")</f>
        <v>(0.0590)</v>
      </c>
      <c r="J24" s="26" t="str">
        <f>_xlfn.CONCAT("(",FIXED(VLOOKUP($L23,outHF!$B:N,3,0),4),")")</f>
        <v>(0.0867)</v>
      </c>
      <c r="K24" s="26" t="str">
        <f>_xlfn.CONCAT("(",FIXED(VLOOKUP($L23,outHM!$B:O,3,0),4),")")</f>
        <v>(0.0827)</v>
      </c>
    </row>
    <row r="25" spans="2:12" x14ac:dyDescent="0.25">
      <c r="B25" s="115" t="s">
        <v>621</v>
      </c>
      <c r="C25" s="14" t="str">
        <f>_xlfn.CONCAT(FIXED(VLOOKUP($L25,outW!$B:N,2,0),4)," ",VLOOKUP($L25,outW!$B:$Z,15,0))</f>
        <v>0.3064 ***</v>
      </c>
      <c r="D25" s="25" t="str">
        <f>_xlfn.CONCAT(FIXED(VLOOKUP($L25,outWF!$B:O,2,0),4)," ",VLOOKUP($L25,outWF!$B:$Z,15,0))</f>
        <v>0.3729 ***</v>
      </c>
      <c r="E25" s="25" t="str">
        <f>_xlfn.CONCAT(FIXED(VLOOKUP($L25,outWM!$B:P,2,0),4)," ",VLOOKUP($L25,outWM!$B:$Z,15,0))</f>
        <v>0.2668 ***</v>
      </c>
      <c r="F25" s="14" t="str">
        <f>_xlfn.CONCAT(FIXED(VLOOKUP($L25,outB!$B:Q,2,0),4)," ",VLOOKUP($L25,outB!$B:$Z,15,0))</f>
        <v>0.1986 ***</v>
      </c>
      <c r="G25" s="25" t="str">
        <f>_xlfn.CONCAT(FIXED(VLOOKUP($L25,outBF!$B:R,2,0),4)," ",VLOOKUP($L25,outBF!$B:$Z,15,0))</f>
        <v xml:space="preserve">0.0669 </v>
      </c>
      <c r="H25" s="25" t="str">
        <f>_xlfn.CONCAT(FIXED(VLOOKUP($L25,outBM!$B:S,2,0),4)," ",VLOOKUP($L25,outBM!$B:$Z,15,0))</f>
        <v>0.3439 ***</v>
      </c>
      <c r="I25" s="14" t="str">
        <f>_xlfn.CONCAT(FIXED(VLOOKUP($L25,outH!$B:T,2,0),4)," ",VLOOKUP($L25,outH!$B:$Z,15,0))</f>
        <v xml:space="preserve">0.0313 </v>
      </c>
      <c r="J25" s="25" t="str">
        <f>_xlfn.CONCAT(FIXED(VLOOKUP($L25,outHF!$B:U,2,0),4)," ",VLOOKUP($L25,outHF!$B:$Z,15,0))</f>
        <v xml:space="preserve">0.0929 </v>
      </c>
      <c r="K25" s="25" t="str">
        <f>_xlfn.CONCAT(FIXED(VLOOKUP($L25,outHM!$B:V,2,0),4)," ",VLOOKUP($L25,outHM!$B:$Z,15,0))</f>
        <v xml:space="preserve">-0.0517 </v>
      </c>
      <c r="L25" s="10" t="s">
        <v>30</v>
      </c>
    </row>
    <row r="26" spans="2:12" x14ac:dyDescent="0.25">
      <c r="B26" s="116"/>
      <c r="C26" s="12" t="str">
        <f>_xlfn.CONCAT("(",FIXED(VLOOKUP($L25,outW!$B:G,3,0),4),")")</f>
        <v>(0.0493)</v>
      </c>
      <c r="D26" s="26" t="str">
        <f>_xlfn.CONCAT("(",FIXED(VLOOKUP($L25,outWF!$B:H,3,0),4),")")</f>
        <v>(0.0715)</v>
      </c>
      <c r="E26" s="26" t="str">
        <f>_xlfn.CONCAT("(",FIXED(VLOOKUP($L25,outWM!$B:I,3,0),4),")")</f>
        <v>(0.0696)</v>
      </c>
      <c r="F26" s="12" t="str">
        <f>_xlfn.CONCAT("(",FIXED(VLOOKUP($L25,outB!$B:J,3,0),4),")")</f>
        <v>(0.0527)</v>
      </c>
      <c r="G26" s="26" t="str">
        <f>_xlfn.CONCAT("(",FIXED(VLOOKUP($L25,outBF!$B:K,3,0),4),")")</f>
        <v>(0.0721)</v>
      </c>
      <c r="H26" s="26" t="str">
        <f>_xlfn.CONCAT("(",FIXED(VLOOKUP($L25,outBM!$B:L,3,0),4),")")</f>
        <v>(0.0783)</v>
      </c>
      <c r="I26" s="12" t="str">
        <f>_xlfn.CONCAT("(",FIXED(VLOOKUP($L25,outH!$B:M,3,0),4),")")</f>
        <v>(0.0644)</v>
      </c>
      <c r="J26" s="26" t="str">
        <f>_xlfn.CONCAT("(",FIXED(VLOOKUP($L25,outHF!$B:N,3,0),4),")")</f>
        <v>(0.0932)</v>
      </c>
      <c r="K26" s="26" t="str">
        <f>_xlfn.CONCAT("(",FIXED(VLOOKUP($L25,outHM!$B:O,3,0),4),")")</f>
        <v>(0.0922)</v>
      </c>
    </row>
    <row r="27" spans="2:12" x14ac:dyDescent="0.25">
      <c r="B27" s="115" t="s">
        <v>622</v>
      </c>
      <c r="C27" s="14" t="str">
        <f>_xlfn.CONCAT(FIXED(VLOOKUP($L27,outW!$B:N,2,0),4)," ",VLOOKUP($L27,outW!$B:$Z,15,0))</f>
        <v>0.2872 ***</v>
      </c>
      <c r="D27" s="25" t="str">
        <f>_xlfn.CONCAT(FIXED(VLOOKUP($L27,outWF!$B:O,2,0),4)," ",VLOOKUP($L27,outWF!$B:$Z,15,0))</f>
        <v>0.3535 ***</v>
      </c>
      <c r="E27" s="25" t="str">
        <f>_xlfn.CONCAT(FIXED(VLOOKUP($L27,outWM!$B:P,2,0),4)," ",VLOOKUP($L27,outWM!$B:$Z,15,0))</f>
        <v>0.2259 *</v>
      </c>
      <c r="F27" s="14" t="str">
        <f>_xlfn.CONCAT(FIXED(VLOOKUP($L27,outB!$B:Q,2,0),4)," ",VLOOKUP($L27,outB!$B:$Z,15,0))</f>
        <v>0.2361 **</v>
      </c>
      <c r="G27" s="25" t="str">
        <f>_xlfn.CONCAT(FIXED(VLOOKUP($L27,outBF!$B:R,2,0),4)," ",VLOOKUP($L27,outBF!$B:$Z,15,0))</f>
        <v xml:space="preserve">0.1737 </v>
      </c>
      <c r="H27" s="25" t="str">
        <f>_xlfn.CONCAT(FIXED(VLOOKUP($L27,outBM!$B:S,2,0),4)," ",VLOOKUP($L27,outBM!$B:$Z,15,0))</f>
        <v>0.2691 ^</v>
      </c>
      <c r="I27" s="14" t="str">
        <f>_xlfn.CONCAT(FIXED(VLOOKUP($L27,outH!$B:T,2,0),4)," ",VLOOKUP($L27,outH!$B:$Z,15,0))</f>
        <v xml:space="preserve">-0.0921 </v>
      </c>
      <c r="J27" s="25" t="str">
        <f>_xlfn.CONCAT(FIXED(VLOOKUP($L27,outHF!$B:U,2,0),4)," ",VLOOKUP($L27,outHF!$B:$Z,15,0))</f>
        <v xml:space="preserve">-0.0761 </v>
      </c>
      <c r="K27" s="25" t="str">
        <f>_xlfn.CONCAT(FIXED(VLOOKUP($L27,outHM!$B:V,2,0),4)," ",VLOOKUP($L27,outHM!$B:$Z,15,0))</f>
        <v xml:space="preserve">-0.0888 </v>
      </c>
      <c r="L27" s="10" t="s">
        <v>27</v>
      </c>
    </row>
    <row r="28" spans="2:12" x14ac:dyDescent="0.25">
      <c r="B28" s="116"/>
      <c r="C28" s="12" t="str">
        <f>_xlfn.CONCAT("(",FIXED(VLOOKUP($L27,outW!$B:G,3,0),4),")")</f>
        <v>(0.0654)</v>
      </c>
      <c r="D28" s="26" t="str">
        <f>_xlfn.CONCAT("(",FIXED(VLOOKUP($L27,outWF!$B:H,3,0),4),")")</f>
        <v>(0.0940)</v>
      </c>
      <c r="E28" s="26" t="str">
        <f>_xlfn.CONCAT("(",FIXED(VLOOKUP($L27,outWM!$B:I,3,0),4),")")</f>
        <v>(0.0936)</v>
      </c>
      <c r="F28" s="12" t="str">
        <f>_xlfn.CONCAT("(",FIXED(VLOOKUP($L27,outB!$B:J,3,0),4),")")</f>
        <v>(0.0887)</v>
      </c>
      <c r="G28" s="26" t="str">
        <f>_xlfn.CONCAT("(",FIXED(VLOOKUP($L27,outBF!$B:K,3,0),4),")")</f>
        <v>(0.1174)</v>
      </c>
      <c r="H28" s="26" t="str">
        <f>_xlfn.CONCAT("(",FIXED(VLOOKUP($L27,outBM!$B:L,3,0),4),")")</f>
        <v>(0.1398)</v>
      </c>
      <c r="I28" s="12" t="str">
        <f>_xlfn.CONCAT("(",FIXED(VLOOKUP($L27,outH!$B:M,3,0),4),")")</f>
        <v>(0.1100)</v>
      </c>
      <c r="J28" s="26" t="str">
        <f>_xlfn.CONCAT("(",FIXED(VLOOKUP($L27,outHF!$B:N,3,0),4),")")</f>
        <v>(0.1458)</v>
      </c>
      <c r="K28" s="26" t="str">
        <f>_xlfn.CONCAT("(",FIXED(VLOOKUP($L27,outHM!$B:O,3,0),4),")")</f>
        <v>(0.1806)</v>
      </c>
    </row>
    <row r="29" spans="2:12" x14ac:dyDescent="0.25">
      <c r="B29" s="115" t="s">
        <v>623</v>
      </c>
      <c r="C29" s="14" t="str">
        <f>_xlfn.CONCAT(FIXED(VLOOKUP($L29,outW!$B:N,2,0),4)," ",VLOOKUP($L29,outW!$B:$Z,15,0))</f>
        <v>0.2177 *</v>
      </c>
      <c r="D29" s="25" t="str">
        <f>_xlfn.CONCAT(FIXED(VLOOKUP($L29,outWF!$B:O,2,0),4)," ",VLOOKUP($L29,outWF!$B:$Z,15,0))</f>
        <v>0.2321 ^</v>
      </c>
      <c r="E29" s="25" t="str">
        <f>_xlfn.CONCAT(FIXED(VLOOKUP($L29,outWM!$B:P,2,0),4)," ",VLOOKUP($L29,outWM!$B:$Z,15,0))</f>
        <v>0.2210 ^</v>
      </c>
      <c r="F29" s="14" t="str">
        <f>_xlfn.CONCAT(FIXED(VLOOKUP($L29,outB!$B:Q,2,0),4)," ",VLOOKUP($L29,outB!$B:$Z,15,0))</f>
        <v xml:space="preserve">0.1701 </v>
      </c>
      <c r="G29" s="25" t="str">
        <f>_xlfn.CONCAT(FIXED(VLOOKUP($L29,outBF!$B:R,2,0),4)," ",VLOOKUP($L29,outBF!$B:$Z,15,0))</f>
        <v xml:space="preserve">-0.0513 </v>
      </c>
      <c r="H29" s="25" t="str">
        <f>_xlfn.CONCAT(FIXED(VLOOKUP($L29,outBM!$B:S,2,0),4)," ",VLOOKUP($L29,outBM!$B:$Z,15,0))</f>
        <v>0.9240 **</v>
      </c>
      <c r="I29" s="14" t="str">
        <f>_xlfn.CONCAT(FIXED(VLOOKUP($L29,outH!$B:T,2,0),4)," ",VLOOKUP($L29,outH!$B:$Z,15,0))</f>
        <v xml:space="preserve">0.0363 </v>
      </c>
      <c r="J29" s="25" t="str">
        <f>_xlfn.CONCAT(FIXED(VLOOKUP($L29,outHF!$B:U,2,0),4)," ",VLOOKUP($L29,outHF!$B:$Z,15,0))</f>
        <v xml:space="preserve">-0.0269 </v>
      </c>
      <c r="K29" s="25" t="str">
        <f>_xlfn.CONCAT(FIXED(VLOOKUP($L29,outHM!$B:V,2,0),4)," ",VLOOKUP($L29,outHM!$B:$Z,15,0))</f>
        <v xml:space="preserve">0.0808 </v>
      </c>
      <c r="L29" s="10" t="s">
        <v>28</v>
      </c>
    </row>
    <row r="30" spans="2:12" x14ac:dyDescent="0.25">
      <c r="B30" s="116"/>
      <c r="C30" s="12" t="str">
        <f>_xlfn.CONCAT("(",FIXED(VLOOKUP($L29,outW!$B:G,3,0),4),")")</f>
        <v>(0.0915)</v>
      </c>
      <c r="D30" s="26" t="str">
        <f>_xlfn.CONCAT("(",FIXED(VLOOKUP($L29,outWF!$B:H,3,0),4),")")</f>
        <v>(0.1323)</v>
      </c>
      <c r="E30" s="26" t="str">
        <f>_xlfn.CONCAT("(",FIXED(VLOOKUP($L29,outWM!$B:I,3,0),4),")")</f>
        <v>(0.1299)</v>
      </c>
      <c r="F30" s="12" t="str">
        <f>_xlfn.CONCAT("(",FIXED(VLOOKUP($L29,outB!$B:J,3,0),4),")")</f>
        <v>(0.1365)</v>
      </c>
      <c r="G30" s="26" t="str">
        <f>_xlfn.CONCAT("(",FIXED(VLOOKUP($L29,outBF!$B:K,3,0),4),")")</f>
        <v>(0.1586)</v>
      </c>
      <c r="H30" s="26" t="str">
        <f>_xlfn.CONCAT("(",FIXED(VLOOKUP($L29,outBM!$B:L,3,0),4),")")</f>
        <v>(0.3217)</v>
      </c>
      <c r="I30" s="12" t="str">
        <f>_xlfn.CONCAT("(",FIXED(VLOOKUP($L29,outH!$B:M,3,0),4),")")</f>
        <v>(0.1857)</v>
      </c>
      <c r="J30" s="26" t="str">
        <f>_xlfn.CONCAT("(",FIXED(VLOOKUP($L29,outHF!$B:N,3,0),4),")")</f>
        <v>(0.2638)</v>
      </c>
      <c r="K30" s="26" t="str">
        <f>_xlfn.CONCAT("(",FIXED(VLOOKUP($L29,outHM!$B:O,3,0),4),")")</f>
        <v>(0.2677)</v>
      </c>
    </row>
    <row r="31" spans="2:12" x14ac:dyDescent="0.25">
      <c r="B31" s="115" t="s">
        <v>34</v>
      </c>
      <c r="C31" s="14" t="str">
        <f>_xlfn.CONCAT(FIXED(VLOOKUP($L31,outW!$B:N,2,0),4)," ",VLOOKUP($L31,outW!$B:$Z,15,0))</f>
        <v>0.0039 ***</v>
      </c>
      <c r="D31" s="25" t="str">
        <f>_xlfn.CONCAT(FIXED(VLOOKUP($L31,outWF!$B:O,2,0),4)," ",VLOOKUP($L31,outWF!$B:$Z,15,0))</f>
        <v>0.0045 ***</v>
      </c>
      <c r="E31" s="25" t="str">
        <f>_xlfn.CONCAT(FIXED(VLOOKUP($L31,outWM!$B:P,2,0),4)," ",VLOOKUP($L31,outWM!$B:$Z,15,0))</f>
        <v>0.0034 ***</v>
      </c>
      <c r="F31" s="14" t="str">
        <f>_xlfn.CONCAT(FIXED(VLOOKUP($L31,outB!$B:Q,2,0),4)," ",VLOOKUP($L31,outB!$B:$Z,15,0))</f>
        <v>0.0043 ***</v>
      </c>
      <c r="G31" s="25" t="str">
        <f>_xlfn.CONCAT(FIXED(VLOOKUP($L31,outBF!$B:R,2,0),4)," ",VLOOKUP($L31,outBF!$B:$Z,15,0))</f>
        <v>0.0041 **</v>
      </c>
      <c r="H31" s="25" t="str">
        <f>_xlfn.CONCAT(FIXED(VLOOKUP($L31,outBM!$B:S,2,0),4)," ",VLOOKUP($L31,outBM!$B:$Z,15,0))</f>
        <v>0.0037 **</v>
      </c>
      <c r="I31" s="14" t="str">
        <f>_xlfn.CONCAT(FIXED(VLOOKUP($L31,outH!$B:T,2,0),4)," ",VLOOKUP($L31,outH!$B:$Z,15,0))</f>
        <v>0.0039 ***</v>
      </c>
      <c r="J31" s="25" t="str">
        <f>_xlfn.CONCAT(FIXED(VLOOKUP($L31,outHF!$B:U,2,0),4)," ",VLOOKUP($L31,outHF!$B:$Z,15,0))</f>
        <v>0.0048 **</v>
      </c>
      <c r="K31" s="25" t="str">
        <f>_xlfn.CONCAT(FIXED(VLOOKUP($L31,outHM!$B:V,2,0),4)," ",VLOOKUP($L31,outHM!$B:$Z,15,0))</f>
        <v>0.0034 *</v>
      </c>
      <c r="L31" s="10" t="s">
        <v>34</v>
      </c>
    </row>
    <row r="32" spans="2:12" x14ac:dyDescent="0.25">
      <c r="B32" s="116"/>
      <c r="C32" s="12" t="str">
        <f>_xlfn.CONCAT("(",FIXED(VLOOKUP($L31,outW!$B:G,3,0),4),")")</f>
        <v>(0.0007)</v>
      </c>
      <c r="D32" s="26" t="str">
        <f>_xlfn.CONCAT("(",FIXED(VLOOKUP($L31,outWF!$B:H,3,0),4),")")</f>
        <v>(0.0010)</v>
      </c>
      <c r="E32" s="26" t="str">
        <f>_xlfn.CONCAT("(",FIXED(VLOOKUP($L31,outWM!$B:I,3,0),4),")")</f>
        <v>(0.0009)</v>
      </c>
      <c r="F32" s="12" t="str">
        <f>_xlfn.CONCAT("(",FIXED(VLOOKUP($L31,outB!$B:J,3,0),4),")")</f>
        <v>(0.0010)</v>
      </c>
      <c r="G32" s="26" t="str">
        <f>_xlfn.CONCAT("(",FIXED(VLOOKUP($L31,outBF!$B:K,3,0),4),")")</f>
        <v>(0.0013)</v>
      </c>
      <c r="H32" s="26" t="str">
        <f>_xlfn.CONCAT("(",FIXED(VLOOKUP($L31,outBM!$B:L,3,0),4),")")</f>
        <v>(0.0014)</v>
      </c>
      <c r="I32" s="12" t="str">
        <f>_xlfn.CONCAT("(",FIXED(VLOOKUP($L31,outH!$B:M,3,0),4),")")</f>
        <v>(0.0010)</v>
      </c>
      <c r="J32" s="26" t="str">
        <f>_xlfn.CONCAT("(",FIXED(VLOOKUP($L31,outHF!$B:N,3,0),4),")")</f>
        <v>(0.0015)</v>
      </c>
      <c r="K32" s="26" t="str">
        <f>_xlfn.CONCAT("(",FIXED(VLOOKUP($L31,outHM!$B:O,3,0),4),")")</f>
        <v>(0.0014)</v>
      </c>
    </row>
    <row r="33" spans="2:12" x14ac:dyDescent="0.25">
      <c r="B33" s="115" t="s">
        <v>99</v>
      </c>
      <c r="C33" s="14" t="str">
        <f>_xlfn.CONCAT(FIXED(VLOOKUP($L33,outW!$B:N,2,0),4)," ",VLOOKUP($L33,outW!$B:$Z,15,0))</f>
        <v>-0.0004 ^</v>
      </c>
      <c r="D33" s="25" t="str">
        <f>_xlfn.CONCAT(FIXED(VLOOKUP($L33,outWF!$B:O,2,0),4)," ",VLOOKUP($L33,outWF!$B:$Z,15,0))</f>
        <v xml:space="preserve">-0.0004 </v>
      </c>
      <c r="E33" s="25" t="str">
        <f>_xlfn.CONCAT(FIXED(VLOOKUP($L33,outWM!$B:P,2,0),4)," ",VLOOKUP($L33,outWM!$B:$Z,15,0))</f>
        <v xml:space="preserve">-0.0004 </v>
      </c>
      <c r="F33" s="14" t="str">
        <f>_xlfn.CONCAT(FIXED(VLOOKUP($L33,outB!$B:Q,2,0),4)," ",VLOOKUP($L33,outB!$B:$Z,15,0))</f>
        <v xml:space="preserve">-0.0005 </v>
      </c>
      <c r="G33" s="25" t="str">
        <f>_xlfn.CONCAT(FIXED(VLOOKUP($L33,outBF!$B:R,2,0),4)," ",VLOOKUP($L33,outBF!$B:$Z,15,0))</f>
        <v>-0.0010 ^</v>
      </c>
      <c r="H33" s="25" t="str">
        <f>_xlfn.CONCAT(FIXED(VLOOKUP($L33,outBM!$B:S,2,0),4)," ",VLOOKUP($L33,outBM!$B:$Z,15,0))</f>
        <v xml:space="preserve">0.0001 </v>
      </c>
      <c r="I33" s="14" t="str">
        <f>_xlfn.CONCAT(FIXED(VLOOKUP($L33,outH!$B:T,2,0),4)," ",VLOOKUP($L33,outH!$B:$Z,15,0))</f>
        <v>-0.0016 ***</v>
      </c>
      <c r="J33" s="25" t="str">
        <f>_xlfn.CONCAT(FIXED(VLOOKUP($L33,outHF!$B:U,2,0),4)," ",VLOOKUP($L33,outHF!$B:$Z,15,0))</f>
        <v>-0.0022 **</v>
      </c>
      <c r="K33" s="25" t="str">
        <f>_xlfn.CONCAT(FIXED(VLOOKUP($L33,outHM!$B:V,2,0),4)," ",VLOOKUP($L33,outHM!$B:$Z,15,0))</f>
        <v>-0.0011 *</v>
      </c>
      <c r="L33" s="10" t="s">
        <v>35</v>
      </c>
    </row>
    <row r="34" spans="2:12" x14ac:dyDescent="0.25">
      <c r="B34" s="116"/>
      <c r="C34" s="12" t="str">
        <f>_xlfn.CONCAT("(",FIXED(VLOOKUP($L33,outW!$B:G,3,0),4),")")</f>
        <v>(0.0003)</v>
      </c>
      <c r="D34" s="26" t="str">
        <f>_xlfn.CONCAT("(",FIXED(VLOOKUP($L33,outWF!$B:H,3,0),4),")")</f>
        <v>(0.0004)</v>
      </c>
      <c r="E34" s="26" t="str">
        <f>_xlfn.CONCAT("(",FIXED(VLOOKUP($L33,outWM!$B:I,3,0),4),")")</f>
        <v>(0.0003)</v>
      </c>
      <c r="F34" s="12" t="str">
        <f>_xlfn.CONCAT("(",FIXED(VLOOKUP($L33,outB!$B:J,3,0),4),")")</f>
        <v>(0.0004)</v>
      </c>
      <c r="G34" s="26" t="str">
        <f>_xlfn.CONCAT("(",FIXED(VLOOKUP($L33,outBF!$B:K,3,0),4),")")</f>
        <v>(0.0005)</v>
      </c>
      <c r="H34" s="26" t="str">
        <f>_xlfn.CONCAT("(",FIXED(VLOOKUP($L33,outBM!$B:L,3,0),4),")")</f>
        <v>(0.0005)</v>
      </c>
      <c r="I34" s="12" t="str">
        <f>_xlfn.CONCAT("(",FIXED(VLOOKUP($L33,outH!$B:M,3,0),4),")")</f>
        <v>(0.0004)</v>
      </c>
      <c r="J34" s="26" t="str">
        <f>_xlfn.CONCAT("(",FIXED(VLOOKUP($L33,outHF!$B:N,3,0),4),")")</f>
        <v>(0.0007)</v>
      </c>
      <c r="K34" s="26" t="str">
        <f>_xlfn.CONCAT("(",FIXED(VLOOKUP($L33,outHM!$B:O,3,0),4),")")</f>
        <v>(0.0005)</v>
      </c>
    </row>
    <row r="35" spans="2:12" x14ac:dyDescent="0.25">
      <c r="B35" s="115" t="s">
        <v>100</v>
      </c>
      <c r="C35" s="14" t="str">
        <f>_xlfn.CONCAT(FIXED(VLOOKUP($L35,outW!$B:N,2,0),4)," ",VLOOKUP($L35,outW!$B:$Z,15,0))</f>
        <v>0.0005 **</v>
      </c>
      <c r="D35" s="25" t="str">
        <f>_xlfn.CONCAT(FIXED(VLOOKUP($L35,outWF!$B:O,2,0),4)," ",VLOOKUP($L35,outWF!$B:$Z,15,0))</f>
        <v xml:space="preserve">0.0003 </v>
      </c>
      <c r="E35" s="25" t="str">
        <f>_xlfn.CONCAT(FIXED(VLOOKUP($L35,outWM!$B:P,2,0),4)," ",VLOOKUP($L35,outWM!$B:$Z,15,0))</f>
        <v>0.0006 **</v>
      </c>
      <c r="F35" s="14" t="str">
        <f>_xlfn.CONCAT(FIXED(VLOOKUP($L35,outB!$B:Q,2,0),4)," ",VLOOKUP($L35,outB!$B:$Z,15,0))</f>
        <v>0.0004 *</v>
      </c>
      <c r="G35" s="25" t="str">
        <f>_xlfn.CONCAT(FIXED(VLOOKUP($L35,outBF!$B:R,2,0),4)," ",VLOOKUP($L35,outBF!$B:$Z,15,0))</f>
        <v>0.0004 ^</v>
      </c>
      <c r="H35" s="25" t="str">
        <f>_xlfn.CONCAT(FIXED(VLOOKUP($L35,outBM!$B:S,2,0),4)," ",VLOOKUP($L35,outBM!$B:$Z,15,0))</f>
        <v>0.0005 *</v>
      </c>
      <c r="I35" s="14" t="str">
        <f>_xlfn.CONCAT(FIXED(VLOOKUP($L35,outH!$B:T,2,0),4)," ",VLOOKUP($L35,outH!$B:$Z,15,0))</f>
        <v>0.0008 **</v>
      </c>
      <c r="J35" s="25" t="str">
        <f>_xlfn.CONCAT(FIXED(VLOOKUP($L35,outHF!$B:U,2,0),4)," ",VLOOKUP($L35,outHF!$B:$Z,15,0))</f>
        <v xml:space="preserve">0.0004 </v>
      </c>
      <c r="K35" s="25" t="str">
        <f>_xlfn.CONCAT(FIXED(VLOOKUP($L35,outHM!$B:V,2,0),4)," ",VLOOKUP($L35,outHM!$B:$Z,15,0))</f>
        <v>0.0012 ***</v>
      </c>
      <c r="L35" s="10" t="s">
        <v>36</v>
      </c>
    </row>
    <row r="36" spans="2:12" x14ac:dyDescent="0.25">
      <c r="B36" s="116"/>
      <c r="C36" s="12" t="str">
        <f>_xlfn.CONCAT("(",FIXED(VLOOKUP($L35,outW!$B:G,3,0),4),")")</f>
        <v>(0.0002)</v>
      </c>
      <c r="D36" s="26" t="str">
        <f>_xlfn.CONCAT("(",FIXED(VLOOKUP($L35,outWF!$B:H,3,0),4),")")</f>
        <v>(0.0002)</v>
      </c>
      <c r="E36" s="26" t="str">
        <f>_xlfn.CONCAT("(",FIXED(VLOOKUP($L35,outWM!$B:I,3,0),4),")")</f>
        <v>(0.0002)</v>
      </c>
      <c r="F36" s="12" t="str">
        <f>_xlfn.CONCAT("(",FIXED(VLOOKUP($L35,outB!$B:J,3,0),4),")")</f>
        <v>(0.0002)</v>
      </c>
      <c r="G36" s="26" t="str">
        <f>_xlfn.CONCAT("(",FIXED(VLOOKUP($L35,outBF!$B:K,3,0),4),")")</f>
        <v>(0.0002)</v>
      </c>
      <c r="H36" s="26" t="str">
        <f>_xlfn.CONCAT("(",FIXED(VLOOKUP($L35,outBM!$B:L,3,0),4),")")</f>
        <v>(0.0002)</v>
      </c>
      <c r="I36" s="12" t="str">
        <f>_xlfn.CONCAT("(",FIXED(VLOOKUP($L35,outH!$B:M,3,0),4),")")</f>
        <v>(0.0002)</v>
      </c>
      <c r="J36" s="26" t="str">
        <f>_xlfn.CONCAT("(",FIXED(VLOOKUP($L35,outHF!$B:N,3,0),4),")")</f>
        <v>(0.0004)</v>
      </c>
      <c r="K36" s="26" t="str">
        <f>_xlfn.CONCAT("(",FIXED(VLOOKUP($L35,outHM!$B:O,3,0),4),")")</f>
        <v>(0.0004)</v>
      </c>
    </row>
    <row r="37" spans="2:12" x14ac:dyDescent="0.25">
      <c r="B37" s="115" t="s">
        <v>624</v>
      </c>
      <c r="C37" s="14" t="str">
        <f>_xlfn.CONCAT(FIXED(VLOOKUP($L37,outW!$B:N,2,0),4)," ",VLOOKUP($L37,outW!$B:$Z,15,0))</f>
        <v xml:space="preserve">0.0211 </v>
      </c>
      <c r="D37" s="25" t="str">
        <f>_xlfn.CONCAT(FIXED(VLOOKUP($L37,outWF!$B:O,2,0),4)," ",VLOOKUP($L37,outWF!$B:$Z,15,0))</f>
        <v xml:space="preserve">-0.0149 </v>
      </c>
      <c r="E37" s="25" t="str">
        <f>_xlfn.CONCAT(FIXED(VLOOKUP($L37,outWM!$B:P,2,0),4)," ",VLOOKUP($L37,outWM!$B:$Z,15,0))</f>
        <v xml:space="preserve">0.0668 </v>
      </c>
      <c r="F37" s="14" t="str">
        <f>_xlfn.CONCAT(FIXED(VLOOKUP($L37,outB!$B:Q,2,0),4)," ",VLOOKUP($L37,outB!$B:$Z,15,0))</f>
        <v xml:space="preserve">0.0013 </v>
      </c>
      <c r="G37" s="25" t="str">
        <f>_xlfn.CONCAT(FIXED(VLOOKUP($L37,outBF!$B:R,2,0),4)," ",VLOOKUP($L37,outBF!$B:$Z,15,0))</f>
        <v xml:space="preserve">0.0393 </v>
      </c>
      <c r="H37" s="25" t="str">
        <f>_xlfn.CONCAT(FIXED(VLOOKUP($L37,outBM!$B:S,2,0),4)," ",VLOOKUP($L37,outBM!$B:$Z,15,0))</f>
        <v xml:space="preserve">-0.0504 </v>
      </c>
      <c r="I37" s="14" t="str">
        <f>_xlfn.CONCAT(FIXED(VLOOKUP($L37,outH!$B:T,2,0),4)," ",VLOOKUP($L37,outH!$B:$Z,15,0))</f>
        <v xml:space="preserve">-0.0158 </v>
      </c>
      <c r="J37" s="25" t="str">
        <f>_xlfn.CONCAT(FIXED(VLOOKUP($L37,outHF!$B:U,2,0),4)," ",VLOOKUP($L37,outHF!$B:$Z,15,0))</f>
        <v xml:space="preserve">0.0278 </v>
      </c>
      <c r="K37" s="25" t="str">
        <f>_xlfn.CONCAT(FIXED(VLOOKUP($L37,outHM!$B:V,2,0),4)," ",VLOOKUP($L37,outHM!$B:$Z,15,0))</f>
        <v xml:space="preserve">-0.0797 </v>
      </c>
      <c r="L37" s="10" t="s">
        <v>37</v>
      </c>
    </row>
    <row r="38" spans="2:12" x14ac:dyDescent="0.25">
      <c r="B38" s="116"/>
      <c r="C38" s="12" t="str">
        <f>_xlfn.CONCAT("(",FIXED(VLOOKUP($L37,outW!$B:G,3,0),4),")")</f>
        <v>(0.0306)</v>
      </c>
      <c r="D38" s="26" t="str">
        <f>_xlfn.CONCAT("(",FIXED(VLOOKUP($L37,outWF!$B:H,3,0),4),")")</f>
        <v>(0.0448)</v>
      </c>
      <c r="E38" s="26" t="str">
        <f>_xlfn.CONCAT("(",FIXED(VLOOKUP($L37,outWM!$B:I,3,0),4),")")</f>
        <v>(0.0428)</v>
      </c>
      <c r="F38" s="12" t="str">
        <f>_xlfn.CONCAT("(",FIXED(VLOOKUP($L37,outB!$B:J,3,0),4),")")</f>
        <v>(0.0348)</v>
      </c>
      <c r="G38" s="26" t="str">
        <f>_xlfn.CONCAT("(",FIXED(VLOOKUP($L37,outBF!$B:K,3,0),4),")")</f>
        <v>(0.0469)</v>
      </c>
      <c r="H38" s="26" t="str">
        <f>_xlfn.CONCAT("(",FIXED(VLOOKUP($L37,outBM!$B:L,3,0),4),")")</f>
        <v>(0.0525)</v>
      </c>
      <c r="I38" s="12" t="str">
        <f>_xlfn.CONCAT("(",FIXED(VLOOKUP($L37,outH!$B:M,3,0),4),")")</f>
        <v>(0.0461)</v>
      </c>
      <c r="J38" s="26" t="str">
        <f>_xlfn.CONCAT("(",FIXED(VLOOKUP($L37,outHF!$B:N,3,0),4),")")</f>
        <v>(0.0650)</v>
      </c>
      <c r="K38" s="26" t="str">
        <f>_xlfn.CONCAT("(",FIXED(VLOOKUP($L37,outHM!$B:O,3,0),4),")")</f>
        <v>(0.0679)</v>
      </c>
    </row>
    <row r="39" spans="2:12" x14ac:dyDescent="0.25">
      <c r="B39" s="115" t="s">
        <v>625</v>
      </c>
      <c r="C39" s="14" t="str">
        <f>_xlfn.CONCAT(FIXED(VLOOKUP($L39,outW!$B:N,2,0),4)," ",VLOOKUP($L39,outW!$B:$Z,15,0))</f>
        <v xml:space="preserve">-0.0457 </v>
      </c>
      <c r="D39" s="25" t="str">
        <f>_xlfn.CONCAT(FIXED(VLOOKUP($L39,outWF!$B:O,2,0),4)," ",VLOOKUP($L39,outWF!$B:$Z,15,0))</f>
        <v xml:space="preserve">-0.0299 </v>
      </c>
      <c r="E39" s="25" t="str">
        <f>_xlfn.CONCAT(FIXED(VLOOKUP($L39,outWM!$B:P,2,0),4)," ",VLOOKUP($L39,outWM!$B:$Z,15,0))</f>
        <v xml:space="preserve">-0.0538 </v>
      </c>
      <c r="F39" s="14" t="str">
        <f>_xlfn.CONCAT(FIXED(VLOOKUP($L39,outB!$B:Q,2,0),4)," ",VLOOKUP($L39,outB!$B:$Z,15,0))</f>
        <v xml:space="preserve">0.0498 </v>
      </c>
      <c r="G39" s="25" t="str">
        <f>_xlfn.CONCAT(FIXED(VLOOKUP($L39,outBF!$B:R,2,0),4)," ",VLOOKUP($L39,outBF!$B:$Z,15,0))</f>
        <v>0.1395 *</v>
      </c>
      <c r="H39" s="25" t="str">
        <f>_xlfn.CONCAT(FIXED(VLOOKUP($L39,outBM!$B:S,2,0),4)," ",VLOOKUP($L39,outBM!$B:$Z,15,0))</f>
        <v xml:space="preserve">-0.0740 </v>
      </c>
      <c r="I39" s="14" t="str">
        <f>_xlfn.CONCAT(FIXED(VLOOKUP($L39,outH!$B:T,2,0),4)," ",VLOOKUP($L39,outH!$B:$Z,15,0))</f>
        <v xml:space="preserve">-0.0684 </v>
      </c>
      <c r="J39" s="25" t="str">
        <f>_xlfn.CONCAT(FIXED(VLOOKUP($L39,outHF!$B:U,2,0),4)," ",VLOOKUP($L39,outHF!$B:$Z,15,0))</f>
        <v xml:space="preserve">-0.0092 </v>
      </c>
      <c r="K39" s="25" t="str">
        <f>_xlfn.CONCAT(FIXED(VLOOKUP($L39,outHM!$B:V,2,0),4)," ",VLOOKUP($L39,outHM!$B:$Z,15,0))</f>
        <v xml:space="preserve">-0.1496 </v>
      </c>
      <c r="L39" s="10" t="s">
        <v>38</v>
      </c>
    </row>
    <row r="40" spans="2:12" x14ac:dyDescent="0.25">
      <c r="B40" s="116"/>
      <c r="C40" s="12" t="str">
        <f>_xlfn.CONCAT("(",FIXED(VLOOKUP($L39,outW!$B:G,3,0),4),")")</f>
        <v>(0.0473)</v>
      </c>
      <c r="D40" s="26" t="str">
        <f>_xlfn.CONCAT("(",FIXED(VLOOKUP($L39,outWF!$B:H,3,0),4),")")</f>
        <v>(0.0683)</v>
      </c>
      <c r="E40" s="26" t="str">
        <f>_xlfn.CONCAT("(",FIXED(VLOOKUP($L39,outWM!$B:I,3,0),4),")")</f>
        <v>(0.0671)</v>
      </c>
      <c r="F40" s="12" t="str">
        <f>_xlfn.CONCAT("(",FIXED(VLOOKUP($L39,outB!$B:J,3,0),4),")")</f>
        <v>(0.0494)</v>
      </c>
      <c r="G40" s="26" t="str">
        <f>_xlfn.CONCAT("(",FIXED(VLOOKUP($L39,outBF!$B:K,3,0),4),")")</f>
        <v>(0.0651)</v>
      </c>
      <c r="H40" s="26" t="str">
        <f>_xlfn.CONCAT("(",FIXED(VLOOKUP($L39,outBM!$B:L,3,0),4),")")</f>
        <v>(0.0782)</v>
      </c>
      <c r="I40" s="12" t="str">
        <f>_xlfn.CONCAT("(",FIXED(VLOOKUP($L39,outH!$B:M,3,0),4),")")</f>
        <v>(0.0683)</v>
      </c>
      <c r="J40" s="26" t="str">
        <f>_xlfn.CONCAT("(",FIXED(VLOOKUP($L39,outHF!$B:N,3,0),4),")")</f>
        <v>(0.0943)</v>
      </c>
      <c r="K40" s="26" t="str">
        <f>_xlfn.CONCAT("(",FIXED(VLOOKUP($L39,outHM!$B:O,3,0),4),")")</f>
        <v>(0.1024)</v>
      </c>
    </row>
    <row r="41" spans="2:12" x14ac:dyDescent="0.25">
      <c r="B41" s="115" t="s">
        <v>127</v>
      </c>
      <c r="C41" s="14" t="str">
        <f>_xlfn.CONCAT(FIXED(VLOOKUP($L41,outW!$B:N,2,0),4)," ",VLOOKUP($L41,outW!$B:$Z,15,0))</f>
        <v>-0.1449 ***</v>
      </c>
      <c r="D41" s="25" t="str">
        <f>_xlfn.CONCAT(FIXED(VLOOKUP($L41,outWF!$B:O,2,0),4)," ",VLOOKUP($L41,outWF!$B:$Z,15,0))</f>
        <v xml:space="preserve">-0.0792 </v>
      </c>
      <c r="E41" s="25" t="str">
        <f>_xlfn.CONCAT(FIXED(VLOOKUP($L41,outWM!$B:P,2,0),4)," ",VLOOKUP($L41,outWM!$B:$Z,15,0))</f>
        <v>-0.2205 ***</v>
      </c>
      <c r="F41" s="14" t="str">
        <f>_xlfn.CONCAT(FIXED(VLOOKUP($L41,outB!$B:Q,2,0),4)," ",VLOOKUP($L41,outB!$B:$Z,15,0))</f>
        <v xml:space="preserve">-0.1310 </v>
      </c>
      <c r="G41" s="25" t="str">
        <f>_xlfn.CONCAT(FIXED(VLOOKUP($L41,outBF!$B:R,2,0),4)," ",VLOOKUP($L41,outBF!$B:$Z,15,0))</f>
        <v xml:space="preserve">-0.1617 </v>
      </c>
      <c r="H41" s="25" t="str">
        <f>_xlfn.CONCAT(FIXED(VLOOKUP($L41,outBM!$B:S,2,0),4)," ",VLOOKUP($L41,outBM!$B:$Z,15,0))</f>
        <v xml:space="preserve">-0.0739 </v>
      </c>
      <c r="I41" s="14" t="str">
        <f>_xlfn.CONCAT(FIXED(VLOOKUP($L41,outH!$B:T,2,0),4)," ",VLOOKUP($L41,outH!$B:$Z,15,0))</f>
        <v xml:space="preserve">-0.0218 </v>
      </c>
      <c r="J41" s="25" t="str">
        <f>_xlfn.CONCAT(FIXED(VLOOKUP($L41,outHF!$B:U,2,0),4)," ",VLOOKUP($L41,outHF!$B:$Z,15,0))</f>
        <v xml:space="preserve">0.1595 </v>
      </c>
      <c r="K41" s="25" t="str">
        <f>_xlfn.CONCAT(FIXED(VLOOKUP($L41,outHM!$B:V,2,0),4)," ",VLOOKUP($L41,outHM!$B:$Z,15,0))</f>
        <v xml:space="preserve">-0.1197 </v>
      </c>
      <c r="L41" s="10" t="s">
        <v>39</v>
      </c>
    </row>
    <row r="42" spans="2:12" x14ac:dyDescent="0.25">
      <c r="B42" s="116"/>
      <c r="C42" s="12" t="str">
        <f>_xlfn.CONCAT("(",FIXED(VLOOKUP($L41,outW!$B:G,3,0),4),")")</f>
        <v>(0.0424)</v>
      </c>
      <c r="D42" s="26" t="str">
        <f>_xlfn.CONCAT("(",FIXED(VLOOKUP($L41,outWF!$B:H,3,0),4),")")</f>
        <v>(0.0637)</v>
      </c>
      <c r="E42" s="26" t="str">
        <f>_xlfn.CONCAT("(",FIXED(VLOOKUP($L41,outWM!$B:I,3,0),4),")")</f>
        <v>(0.0577)</v>
      </c>
      <c r="F42" s="12" t="str">
        <f>_xlfn.CONCAT("(",FIXED(VLOOKUP($L41,outB!$B:J,3,0),4),")")</f>
        <v>(0.0860)</v>
      </c>
      <c r="G42" s="26" t="str">
        <f>_xlfn.CONCAT("(",FIXED(VLOOKUP($L41,outBF!$B:K,3,0),4),")")</f>
        <v>(0.1257)</v>
      </c>
      <c r="H42" s="26" t="str">
        <f>_xlfn.CONCAT("(",FIXED(VLOOKUP($L41,outBM!$B:L,3,0),4),")")</f>
        <v>(0.1191)</v>
      </c>
      <c r="I42" s="12" t="str">
        <f>_xlfn.CONCAT("(",FIXED(VLOOKUP($L41,outH!$B:M,3,0),4),")")</f>
        <v>(0.0837)</v>
      </c>
      <c r="J42" s="26" t="str">
        <f>_xlfn.CONCAT("(",FIXED(VLOOKUP($L41,outHF!$B:N,3,0),4),")")</f>
        <v>(0.1239)</v>
      </c>
      <c r="K42" s="26" t="str">
        <f>_xlfn.CONCAT("(",FIXED(VLOOKUP($L41,outHM!$B:O,3,0),4),")")</f>
        <v>(0.1194)</v>
      </c>
    </row>
    <row r="43" spans="2:12" x14ac:dyDescent="0.25">
      <c r="B43" s="115" t="s">
        <v>126</v>
      </c>
      <c r="C43" s="14" t="str">
        <f>_xlfn.CONCAT(FIXED(VLOOKUP($L43,outW!$B:N,2,0),4)," ",VLOOKUP($L43,outW!$B:$Z,15,0))</f>
        <v>-0.1522 **</v>
      </c>
      <c r="D43" s="25" t="str">
        <f>_xlfn.CONCAT(FIXED(VLOOKUP($L43,outWF!$B:O,2,0),4)," ",VLOOKUP($L43,outWF!$B:$Z,15,0))</f>
        <v xml:space="preserve">-0.1121 </v>
      </c>
      <c r="E43" s="25" t="str">
        <f>_xlfn.CONCAT(FIXED(VLOOKUP($L43,outWM!$B:P,2,0),4)," ",VLOOKUP($L43,outWM!$B:$Z,15,0))</f>
        <v>-0.1969 **</v>
      </c>
      <c r="F43" s="14" t="str">
        <f>_xlfn.CONCAT(FIXED(VLOOKUP($L43,outB!$B:Q,2,0),4)," ",VLOOKUP($L43,outB!$B:$Z,15,0))</f>
        <v>-0.3197 ***</v>
      </c>
      <c r="G43" s="25" t="str">
        <f>_xlfn.CONCAT(FIXED(VLOOKUP($L43,outBF!$B:R,2,0),4)," ",VLOOKUP($L43,outBF!$B:$Z,15,0))</f>
        <v xml:space="preserve">-0.2039 </v>
      </c>
      <c r="H43" s="25" t="str">
        <f>_xlfn.CONCAT(FIXED(VLOOKUP($L43,outBM!$B:S,2,0),4)," ",VLOOKUP($L43,outBM!$B:$Z,15,0))</f>
        <v>-0.4309 ***</v>
      </c>
      <c r="I43" s="14" t="str">
        <f>_xlfn.CONCAT(FIXED(VLOOKUP($L43,outH!$B:T,2,0),4)," ",VLOOKUP($L43,outH!$B:$Z,15,0))</f>
        <v>-0.3107 ***</v>
      </c>
      <c r="J43" s="25" t="str">
        <f>_xlfn.CONCAT(FIXED(VLOOKUP($L43,outHF!$B:U,2,0),4)," ",VLOOKUP($L43,outHF!$B:$Z,15,0))</f>
        <v>-0.2874 **</v>
      </c>
      <c r="K43" s="25" t="str">
        <f>_xlfn.CONCAT(FIXED(VLOOKUP($L43,outHM!$B:V,2,0),4)," ",VLOOKUP($L43,outHM!$B:$Z,15,0))</f>
        <v>-0.3091 **</v>
      </c>
      <c r="L43" s="10" t="s">
        <v>40</v>
      </c>
    </row>
    <row r="44" spans="2:12" x14ac:dyDescent="0.25">
      <c r="B44" s="116"/>
      <c r="C44" s="12" t="str">
        <f>_xlfn.CONCAT("(",FIXED(VLOOKUP($L43,outW!$B:G,3,0),4),")")</f>
        <v>(0.0488)</v>
      </c>
      <c r="D44" s="26" t="str">
        <f>_xlfn.CONCAT("(",FIXED(VLOOKUP($L43,outWF!$B:H,3,0),4),")")</f>
        <v>(0.0752)</v>
      </c>
      <c r="E44" s="26" t="str">
        <f>_xlfn.CONCAT("(",FIXED(VLOOKUP($L43,outWM!$B:I,3,0),4),")")</f>
        <v>(0.0653)</v>
      </c>
      <c r="F44" s="12" t="str">
        <f>_xlfn.CONCAT("(",FIXED(VLOOKUP($L43,outB!$B:J,3,0),4),")")</f>
        <v>(0.0908)</v>
      </c>
      <c r="G44" s="26" t="str">
        <f>_xlfn.CONCAT("(",FIXED(VLOOKUP($L43,outBF!$B:K,3,0),4),")")</f>
        <v>(0.1304)</v>
      </c>
      <c r="H44" s="26" t="str">
        <f>_xlfn.CONCAT("(",FIXED(VLOOKUP($L43,outBM!$B:L,3,0),4),")")</f>
        <v>(0.1282)</v>
      </c>
      <c r="I44" s="12" t="str">
        <f>_xlfn.CONCAT("(",FIXED(VLOOKUP($L43,outH!$B:M,3,0),4),")")</f>
        <v>(0.0705)</v>
      </c>
      <c r="J44" s="26" t="str">
        <f>_xlfn.CONCAT("(",FIXED(VLOOKUP($L43,outHF!$B:N,3,0),4),")")</f>
        <v>(0.1007)</v>
      </c>
      <c r="K44" s="26" t="str">
        <f>_xlfn.CONCAT("(",FIXED(VLOOKUP($L43,outHM!$B:O,3,0),4),")")</f>
        <v>(0.1025)</v>
      </c>
    </row>
    <row r="45" spans="2:12" x14ac:dyDescent="0.25">
      <c r="B45" s="115" t="s">
        <v>103</v>
      </c>
      <c r="C45" s="14" t="str">
        <f>_xlfn.CONCAT(FIXED(VLOOKUP($L45,outW!$B:N,2,0),4)," ",VLOOKUP($L45,outW!$B:$Z,15,0))</f>
        <v>-0.1736 ***</v>
      </c>
      <c r="D45" s="25" t="str">
        <f>_xlfn.CONCAT(FIXED(VLOOKUP($L45,outWF!$B:O,2,0),4)," ",VLOOKUP($L45,outWF!$B:$Z,15,0))</f>
        <v>-0.1426 *</v>
      </c>
      <c r="E45" s="25" t="str">
        <f>_xlfn.CONCAT(FIXED(VLOOKUP($L45,outWM!$B:P,2,0),4)," ",VLOOKUP($L45,outWM!$B:$Z,15,0))</f>
        <v>-0.2217 ***</v>
      </c>
      <c r="F45" s="14" t="str">
        <f>_xlfn.CONCAT(FIXED(VLOOKUP($L45,outB!$B:Q,2,0),4)," ",VLOOKUP($L45,outB!$B:$Z,15,0))</f>
        <v xml:space="preserve">-0.0978 </v>
      </c>
      <c r="G45" s="25" t="str">
        <f>_xlfn.CONCAT(FIXED(VLOOKUP($L45,outBF!$B:R,2,0),4)," ",VLOOKUP($L45,outBF!$B:$Z,15,0))</f>
        <v xml:space="preserve">-0.0343 </v>
      </c>
      <c r="H45" s="25" t="str">
        <f>_xlfn.CONCAT(FIXED(VLOOKUP($L45,outBM!$B:S,2,0),4)," ",VLOOKUP($L45,outBM!$B:$Z,15,0))</f>
        <v xml:space="preserve">-0.1421 </v>
      </c>
      <c r="I45" s="14" t="str">
        <f>_xlfn.CONCAT(FIXED(VLOOKUP($L45,outH!$B:T,2,0),4)," ",VLOOKUP($L45,outH!$B:$Z,15,0))</f>
        <v xml:space="preserve">0.0266 </v>
      </c>
      <c r="J45" s="25" t="str">
        <f>_xlfn.CONCAT(FIXED(VLOOKUP($L45,outHF!$B:U,2,0),4)," ",VLOOKUP($L45,outHF!$B:$Z,15,0))</f>
        <v>0.1362 ^</v>
      </c>
      <c r="K45" s="25" t="str">
        <f>_xlfn.CONCAT(FIXED(VLOOKUP($L45,outHM!$B:V,2,0),4)," ",VLOOKUP($L45,outHM!$B:$Z,15,0))</f>
        <v xml:space="preserve">-0.0310 </v>
      </c>
      <c r="L45" s="10" t="s">
        <v>41</v>
      </c>
    </row>
    <row r="46" spans="2:12" x14ac:dyDescent="0.25">
      <c r="B46" s="116"/>
      <c r="C46" s="12" t="str">
        <f>_xlfn.CONCAT("(",FIXED(VLOOKUP($L45,outW!$B:G,3,0),4),")")</f>
        <v>(0.0414)</v>
      </c>
      <c r="D46" s="26" t="str">
        <f>_xlfn.CONCAT("(",FIXED(VLOOKUP($L45,outWF!$B:H,3,0),4),")")</f>
        <v>(0.0603)</v>
      </c>
      <c r="E46" s="26" t="str">
        <f>_xlfn.CONCAT("(",FIXED(VLOOKUP($L45,outWM!$B:I,3,0),4),")")</f>
        <v>(0.0582)</v>
      </c>
      <c r="F46" s="12" t="str">
        <f>_xlfn.CONCAT("(",FIXED(VLOOKUP($L45,outB!$B:J,3,0),4),")")</f>
        <v>(0.0783)</v>
      </c>
      <c r="G46" s="26" t="str">
        <f>_xlfn.CONCAT("(",FIXED(VLOOKUP($L45,outBF!$B:K,3,0),4),")")</f>
        <v>(0.1145)</v>
      </c>
      <c r="H46" s="26" t="str">
        <f>_xlfn.CONCAT("(",FIXED(VLOOKUP($L45,outBM!$B:L,3,0),4),")")</f>
        <v>(0.1087)</v>
      </c>
      <c r="I46" s="12" t="str">
        <f>_xlfn.CONCAT("(",FIXED(VLOOKUP($L45,outH!$B:M,3,0),4),")")</f>
        <v>(0.0533)</v>
      </c>
      <c r="J46" s="26" t="str">
        <f>_xlfn.CONCAT("(",FIXED(VLOOKUP($L45,outHF!$B:N,3,0),4),")")</f>
        <v>(0.0769)</v>
      </c>
      <c r="K46" s="26" t="str">
        <f>_xlfn.CONCAT("(",FIXED(VLOOKUP($L45,outHM!$B:O,3,0),4),")")</f>
        <v>(0.0768)</v>
      </c>
    </row>
    <row r="47" spans="2:12" x14ac:dyDescent="0.25">
      <c r="B47" s="115" t="s">
        <v>626</v>
      </c>
      <c r="C47" s="14" t="str">
        <f>_xlfn.CONCAT(FIXED(VLOOKUP($L47,outW!$B:N,2,0),4)," ",VLOOKUP($L47,outW!$B:$Z,15,0))</f>
        <v>-0.0822 ***</v>
      </c>
      <c r="D47" s="25" t="str">
        <f>_xlfn.CONCAT(FIXED(VLOOKUP($L47,outWF!$B:O,2,0),4)," ",VLOOKUP($L47,outWF!$B:$Z,15,0))</f>
        <v>-0.0800 ***</v>
      </c>
      <c r="E47" s="25" t="str">
        <f>_xlfn.CONCAT(FIXED(VLOOKUP($L47,outWM!$B:P,2,0),4)," ",VLOOKUP($L47,outWM!$B:$Z,15,0))</f>
        <v>-0.0871 ***</v>
      </c>
      <c r="F47" s="14" t="str">
        <f>_xlfn.CONCAT(FIXED(VLOOKUP($L47,outB!$B:Q,2,0),4)," ",VLOOKUP($L47,outB!$B:$Z,15,0))</f>
        <v>-0.0913 ***</v>
      </c>
      <c r="G47" s="25" t="str">
        <f>_xlfn.CONCAT(FIXED(VLOOKUP($L47,outBF!$B:R,2,0),4)," ",VLOOKUP($L47,outBF!$B:$Z,15,0))</f>
        <v>-0.0954 ***</v>
      </c>
      <c r="H47" s="25" t="str">
        <f>_xlfn.CONCAT(FIXED(VLOOKUP($L47,outBM!$B:S,2,0),4)," ",VLOOKUP($L47,outBM!$B:$Z,15,0))</f>
        <v>-0.0933 ***</v>
      </c>
      <c r="I47" s="14" t="str">
        <f>_xlfn.CONCAT(FIXED(VLOOKUP($L47,outH!$B:T,2,0),4)," ",VLOOKUP($L47,outH!$B:$Z,15,0))</f>
        <v>-0.0503 ***</v>
      </c>
      <c r="J47" s="25" t="str">
        <f>_xlfn.CONCAT(FIXED(VLOOKUP($L47,outHF!$B:U,2,0),4)," ",VLOOKUP($L47,outHF!$B:$Z,15,0))</f>
        <v>-0.0370 *</v>
      </c>
      <c r="K47" s="25" t="str">
        <f>_xlfn.CONCAT(FIXED(VLOOKUP($L47,outHM!$B:V,2,0),4)," ",VLOOKUP($L47,outHM!$B:$Z,15,0))</f>
        <v>-0.0587 ***</v>
      </c>
      <c r="L47" s="10" t="s">
        <v>43</v>
      </c>
    </row>
    <row r="48" spans="2:12" x14ac:dyDescent="0.25">
      <c r="B48" s="116"/>
      <c r="C48" s="12" t="str">
        <f>_xlfn.CONCAT("(",FIXED(VLOOKUP($L47,outW!$B:G,3,0),4),")")</f>
        <v>(0.0084)</v>
      </c>
      <c r="D48" s="26" t="str">
        <f>_xlfn.CONCAT("(",FIXED(VLOOKUP($L47,outWF!$B:H,3,0),4),")")</f>
        <v>(0.0127)</v>
      </c>
      <c r="E48" s="26" t="str">
        <f>_xlfn.CONCAT("(",FIXED(VLOOKUP($L47,outWM!$B:I,3,0),4),")")</f>
        <v>(0.0114)</v>
      </c>
      <c r="F48" s="12" t="str">
        <f>_xlfn.CONCAT("(",FIXED(VLOOKUP($L47,outB!$B:J,3,0),4),")")</f>
        <v>(0.0093)</v>
      </c>
      <c r="G48" s="26" t="str">
        <f>_xlfn.CONCAT("(",FIXED(VLOOKUP($L47,outBF!$B:K,3,0),4),")")</f>
        <v>(0.0128)</v>
      </c>
      <c r="H48" s="26" t="str">
        <f>_xlfn.CONCAT("(",FIXED(VLOOKUP($L47,outBM!$B:L,3,0),4),")")</f>
        <v>(0.0139)</v>
      </c>
      <c r="I48" s="12" t="str">
        <f>_xlfn.CONCAT("(",FIXED(VLOOKUP($L47,outH!$B:M,3,0),4),")")</f>
        <v>(0.0123)</v>
      </c>
      <c r="J48" s="26" t="str">
        <f>_xlfn.CONCAT("(",FIXED(VLOOKUP($L47,outHF!$B:N,3,0),4),")")</f>
        <v>(0.0178)</v>
      </c>
      <c r="K48" s="26" t="str">
        <f>_xlfn.CONCAT("(",FIXED(VLOOKUP($L47,outHM!$B:O,3,0),4),")")</f>
        <v>(0.0177)</v>
      </c>
    </row>
    <row r="49" spans="2:12" x14ac:dyDescent="0.25">
      <c r="B49" s="115" t="s">
        <v>627</v>
      </c>
      <c r="C49" s="14" t="str">
        <f>_xlfn.CONCAT(FIXED(VLOOKUP($L49,outW!$B:N,2,0),4)," ",VLOOKUP($L49,outW!$B:$Z,15,0))</f>
        <v xml:space="preserve">0.0243 </v>
      </c>
      <c r="D49" s="25" t="str">
        <f>_xlfn.CONCAT(FIXED(VLOOKUP($L49,outWF!$B:O,2,0),4)," ",VLOOKUP($L49,outWF!$B:$Z,15,0))</f>
        <v xml:space="preserve">0.0203 </v>
      </c>
      <c r="E49" s="25" t="str">
        <f>_xlfn.CONCAT(FIXED(VLOOKUP($L49,outWM!$B:P,2,0),4)," ",VLOOKUP($L49,outWM!$B:$Z,15,0))</f>
        <v xml:space="preserve">0.0327 </v>
      </c>
      <c r="F49" s="14" t="str">
        <f>_xlfn.CONCAT(FIXED(VLOOKUP($L49,outB!$B:Q,2,0),4)," ",VLOOKUP($L49,outB!$B:$Z,15,0))</f>
        <v xml:space="preserve">0.0005 </v>
      </c>
      <c r="G49" s="25" t="str">
        <f>_xlfn.CONCAT(FIXED(VLOOKUP($L49,outBF!$B:R,2,0),4)," ",VLOOKUP($L49,outBF!$B:$Z,15,0))</f>
        <v xml:space="preserve">0.0226 </v>
      </c>
      <c r="H49" s="25" t="str">
        <f>_xlfn.CONCAT(FIXED(VLOOKUP($L49,outBM!$B:S,2,0),4)," ",VLOOKUP($L49,outBM!$B:$Z,15,0))</f>
        <v xml:space="preserve">-0.0513 </v>
      </c>
      <c r="I49" s="14" t="str">
        <f>_xlfn.CONCAT(FIXED(VLOOKUP($L49,outH!$B:T,2,0),4)," ",VLOOKUP($L49,outH!$B:$Z,15,0))</f>
        <v xml:space="preserve">0.0646 </v>
      </c>
      <c r="J49" s="25" t="str">
        <f>_xlfn.CONCAT(FIXED(VLOOKUP($L49,outHF!$B:U,2,0),4)," ",VLOOKUP($L49,outHF!$B:$Z,15,0))</f>
        <v xml:space="preserve">0.1084 </v>
      </c>
      <c r="K49" s="25" t="str">
        <f>_xlfn.CONCAT(FIXED(VLOOKUP($L49,outHM!$B:V,2,0),4)," ",VLOOKUP($L49,outHM!$B:$Z,15,0))</f>
        <v xml:space="preserve">0.0270 </v>
      </c>
      <c r="L49" s="10" t="s">
        <v>44</v>
      </c>
    </row>
    <row r="50" spans="2:12" x14ac:dyDescent="0.25">
      <c r="B50" s="116"/>
      <c r="C50" s="12" t="str">
        <f>_xlfn.CONCAT("(",FIXED(VLOOKUP($L49,outW!$B:G,3,0),4),")")</f>
        <v>(0.0227)</v>
      </c>
      <c r="D50" s="26" t="str">
        <f>_xlfn.CONCAT("(",FIXED(VLOOKUP($L49,outWF!$B:H,3,0),4),")")</f>
        <v>(0.0332)</v>
      </c>
      <c r="E50" s="26" t="str">
        <f>_xlfn.CONCAT("(",FIXED(VLOOKUP($L49,outWM!$B:I,3,0),4),")")</f>
        <v>(0.0319)</v>
      </c>
      <c r="F50" s="12" t="str">
        <f>_xlfn.CONCAT("(",FIXED(VLOOKUP($L49,outB!$B:J,3,0),4),")")</f>
        <v>(0.0321)</v>
      </c>
      <c r="G50" s="26" t="str">
        <f>_xlfn.CONCAT("(",FIXED(VLOOKUP($L49,outBF!$B:K,3,0),4),")")</f>
        <v>(0.0434)</v>
      </c>
      <c r="H50" s="26" t="str">
        <f>_xlfn.CONCAT("(",FIXED(VLOOKUP($L49,outBM!$B:L,3,0),4),")")</f>
        <v>(0.0503)</v>
      </c>
      <c r="I50" s="12" t="str">
        <f>_xlfn.CONCAT("(",FIXED(VLOOKUP($L49,outH!$B:M,3,0),4),")")</f>
        <v>(0.0483)</v>
      </c>
      <c r="J50" s="26" t="str">
        <f>_xlfn.CONCAT("(",FIXED(VLOOKUP($L49,outHF!$B:N,3,0),4),")")</f>
        <v>(0.0791)</v>
      </c>
      <c r="K50" s="26" t="str">
        <f>_xlfn.CONCAT("(",FIXED(VLOOKUP($L49,outHM!$B:O,3,0),4),")")</f>
        <v>(0.0647)</v>
      </c>
    </row>
    <row r="51" spans="2:12" x14ac:dyDescent="0.25">
      <c r="B51" s="115" t="s">
        <v>146</v>
      </c>
      <c r="C51" s="14" t="str">
        <f>_xlfn.CONCAT(FIXED(VLOOKUP($L51,outW!$B:N,2,0),4)," ",VLOOKUP($L51,outW!$B:$Z,15,0))</f>
        <v xml:space="preserve">-0.3929 </v>
      </c>
      <c r="D51" s="25" t="str">
        <f>_xlfn.CONCAT(FIXED(VLOOKUP($L51,outWF!$B:O,2,0),4)," ",VLOOKUP($L51,outWF!$B:$Z,15,0))</f>
        <v xml:space="preserve">-0.7370 </v>
      </c>
      <c r="E51" s="25" t="str">
        <f>_xlfn.CONCAT(FIXED(VLOOKUP($L51,outWM!$B:P,2,0),4)," ",VLOOKUP($L51,outWM!$B:$Z,15,0))</f>
        <v xml:space="preserve">-0.2943 </v>
      </c>
      <c r="F51" s="14" t="str">
        <f>_xlfn.CONCAT(FIXED(VLOOKUP($L51,outB!$B:Q,2,0),4)," ",VLOOKUP($L51,outB!$B:$Z,15,0))</f>
        <v xml:space="preserve">-0.3878 </v>
      </c>
      <c r="G51" s="25" t="str">
        <f>_xlfn.CONCAT(FIXED(VLOOKUP($L51,outBF!$B:R,2,0),4)," ",VLOOKUP($L51,outBF!$B:$Z,15,0))</f>
        <v xml:space="preserve">0.0143 </v>
      </c>
      <c r="H51" s="25" t="str">
        <f>_xlfn.CONCAT(FIXED(VLOOKUP($L51,outBM!$B:S,2,0),4)," ",VLOOKUP($L51,outBM!$B:$Z,15,0))</f>
        <v xml:space="preserve">-0.1898 </v>
      </c>
      <c r="I51" s="14" t="str">
        <f>_xlfn.CONCAT(FIXED(VLOOKUP($L51,outH!$B:T,2,0),4)," ",VLOOKUP($L51,outH!$B:$Z,15,0))</f>
        <v xml:space="preserve">0.4334 </v>
      </c>
      <c r="J51" s="25" t="str">
        <f>_xlfn.CONCAT(FIXED(VLOOKUP($L51,outHF!$B:U,2,0),4)," ",VLOOKUP($L51,outHF!$B:$Z,15,0))</f>
        <v xml:space="preserve">0.1583 </v>
      </c>
      <c r="K51" s="25" t="str">
        <f>_xlfn.CONCAT(FIXED(VLOOKUP($L51,outHM!$B:V,2,0),4)," ",VLOOKUP($L51,outHM!$B:$Z,15,0))</f>
        <v xml:space="preserve">0.6468 </v>
      </c>
      <c r="L51" s="10" t="s">
        <v>145</v>
      </c>
    </row>
    <row r="52" spans="2:12" x14ac:dyDescent="0.25">
      <c r="B52" s="116"/>
      <c r="C52" s="12" t="str">
        <f>_xlfn.CONCAT("(",FIXED(VLOOKUP($L51,outW!$B:G,3,0),4),")")</f>
        <v>(0.3023)</v>
      </c>
      <c r="D52" s="26" t="str">
        <f>_xlfn.CONCAT("(",FIXED(VLOOKUP($L51,outWF!$B:H,3,0),4),")")</f>
        <v>(0.5701)</v>
      </c>
      <c r="E52" s="26" t="str">
        <f>_xlfn.CONCAT("(",FIXED(VLOOKUP($L51,outWM!$B:I,3,0),4),")")</f>
        <v>(0.3699)</v>
      </c>
      <c r="F52" s="12" t="str">
        <f>_xlfn.CONCAT("(",FIXED(VLOOKUP($L51,outB!$B:J,3,0),4),")")</f>
        <v>(0.4259)</v>
      </c>
      <c r="G52" s="26" t="str">
        <f>_xlfn.CONCAT("(",FIXED(VLOOKUP($L51,outBF!$B:K,3,0),4),")")</f>
        <v>(0.8061)</v>
      </c>
      <c r="H52" s="26" t="str">
        <f>_xlfn.CONCAT("(",FIXED(VLOOKUP($L51,outBM!$B:L,3,0),4),")")</f>
        <v>(0.5285)</v>
      </c>
      <c r="I52" s="12" t="str">
        <f>_xlfn.CONCAT("(",FIXED(VLOOKUP($L51,outH!$B:M,3,0),4),")")</f>
        <v>(0.4456)</v>
      </c>
      <c r="J52" s="26" t="str">
        <f>_xlfn.CONCAT("(",FIXED(VLOOKUP($L51,outHF!$B:N,3,0),4),")")</f>
        <v>(0.7737)</v>
      </c>
      <c r="K52" s="26" t="str">
        <f>_xlfn.CONCAT("(",FIXED(VLOOKUP($L51,outHM!$B:O,3,0),4),")")</f>
        <v>(0.6038)</v>
      </c>
    </row>
    <row r="53" spans="2:12" x14ac:dyDescent="0.25">
      <c r="B53" s="115" t="s">
        <v>132</v>
      </c>
      <c r="C53" s="14" t="str">
        <f>_xlfn.CONCAT(FIXED(VLOOKUP($L53,outW!$B:N,2,0),4)," ",VLOOKUP($L53,outW!$B:$Z,15,0))</f>
        <v xml:space="preserve">0.2064 </v>
      </c>
      <c r="D53" s="25" t="str">
        <f>_xlfn.CONCAT(FIXED(VLOOKUP($L53,outWF!$B:O,2,0),4)," ",VLOOKUP($L53,outWF!$B:$Z,15,0))</f>
        <v xml:space="preserve">-0.3096 </v>
      </c>
      <c r="E53" s="25" t="str">
        <f>_xlfn.CONCAT(FIXED(VLOOKUP($L53,outWM!$B:P,2,0),4)," ",VLOOKUP($L53,outWM!$B:$Z,15,0))</f>
        <v xml:space="preserve">0.3105 </v>
      </c>
      <c r="F53" s="14" t="str">
        <f>_xlfn.CONCAT(FIXED(VLOOKUP($L53,outB!$B:Q,2,0),4)," ",VLOOKUP($L53,outB!$B:$Z,15,0))</f>
        <v xml:space="preserve">-0.5290 </v>
      </c>
      <c r="G53" s="25" t="str">
        <f>_xlfn.CONCAT(FIXED(VLOOKUP($L53,outBF!$B:R,2,0),4)," ",VLOOKUP($L53,outBF!$B:$Z,15,0))</f>
        <v xml:space="preserve">0.0770 </v>
      </c>
      <c r="H53" s="25" t="str">
        <f>_xlfn.CONCAT(FIXED(VLOOKUP($L53,outBM!$B:S,2,0),4)," ",VLOOKUP($L53,outBM!$B:$Z,15,0))</f>
        <v xml:space="preserve">-0.6965 </v>
      </c>
      <c r="I53" s="14" t="str">
        <f>_xlfn.CONCAT(FIXED(VLOOKUP($L53,outH!$B:T,2,0),4)," ",VLOOKUP($L53,outH!$B:$Z,15,0))</f>
        <v>1.1265 *</v>
      </c>
      <c r="J53" s="25" t="str">
        <f>_xlfn.CONCAT(FIXED(VLOOKUP($L53,outHF!$B:U,2,0),4)," ",VLOOKUP($L53,outHF!$B:$Z,15,0))</f>
        <v xml:space="preserve">0.3700 </v>
      </c>
      <c r="K53" s="25" t="str">
        <f>_xlfn.CONCAT(FIXED(VLOOKUP($L53,outHM!$B:V,2,0),4)," ",VLOOKUP($L53,outHM!$B:$Z,15,0))</f>
        <v>1.5698 *</v>
      </c>
      <c r="L53" s="10" t="s">
        <v>45</v>
      </c>
    </row>
    <row r="54" spans="2:12" x14ac:dyDescent="0.25">
      <c r="B54" s="116"/>
      <c r="C54" s="12" t="str">
        <f>_xlfn.CONCAT("(",FIXED(VLOOKUP($L53,outW!$B:G,3,0),4),")")</f>
        <v>(0.3937)</v>
      </c>
      <c r="D54" s="26" t="str">
        <f>_xlfn.CONCAT("(",FIXED(VLOOKUP($L53,outWF!$B:H,3,0),4),")")</f>
        <v>(0.6707)</v>
      </c>
      <c r="E54" s="26" t="str">
        <f>_xlfn.CONCAT("(",FIXED(VLOOKUP($L53,outWM!$B:I,3,0),4),")")</f>
        <v>(0.5171)</v>
      </c>
      <c r="F54" s="12" t="str">
        <f>_xlfn.CONCAT("(",FIXED(VLOOKUP($L53,outB!$B:J,3,0),4),")")</f>
        <v>(0.4891)</v>
      </c>
      <c r="G54" s="26" t="str">
        <f>_xlfn.CONCAT("(",FIXED(VLOOKUP($L53,outBF!$B:K,3,0),4),")")</f>
        <v>(0.9118)</v>
      </c>
      <c r="H54" s="26" t="str">
        <f>_xlfn.CONCAT("(",FIXED(VLOOKUP($L53,outBM!$B:L,3,0),4),")")</f>
        <v>(0.5924)</v>
      </c>
      <c r="I54" s="12" t="str">
        <f>_xlfn.CONCAT("(",FIXED(VLOOKUP($L53,outH!$B:M,3,0),4),")")</f>
        <v>(0.5553)</v>
      </c>
      <c r="J54" s="26" t="str">
        <f>_xlfn.CONCAT("(",FIXED(VLOOKUP($L53,outHF!$B:N,3,0),4),")")</f>
        <v>(1.0508)</v>
      </c>
      <c r="K54" s="26" t="str">
        <f>_xlfn.CONCAT("(",FIXED(VLOOKUP($L53,outHM!$B:O,3,0),4),")")</f>
        <v>(0.6890)</v>
      </c>
    </row>
    <row r="55" spans="2:12" x14ac:dyDescent="0.25">
      <c r="B55" s="115" t="s">
        <v>133</v>
      </c>
      <c r="C55" s="14" t="str">
        <f>_xlfn.CONCAT(FIXED(VLOOKUP($L55,outW!$B:N,2,0),4)," ",VLOOKUP($L55,outW!$B:$Z,15,0))</f>
        <v xml:space="preserve">-0.2894 </v>
      </c>
      <c r="D55" s="25" t="str">
        <f>_xlfn.CONCAT(FIXED(VLOOKUP($L55,outWF!$B:O,2,0),4)," ",VLOOKUP($L55,outWF!$B:$Z,15,0))</f>
        <v>-0.9742 ^</v>
      </c>
      <c r="E55" s="25" t="str">
        <f>_xlfn.CONCAT(FIXED(VLOOKUP($L55,outWM!$B:P,2,0),4)," ",VLOOKUP($L55,outWM!$B:$Z,15,0))</f>
        <v xml:space="preserve">0.0689 </v>
      </c>
      <c r="F55" s="14" t="str">
        <f>_xlfn.CONCAT(FIXED(VLOOKUP($L55,outB!$B:Q,2,0),4)," ",VLOOKUP($L55,outB!$B:$Z,15,0))</f>
        <v xml:space="preserve">-0.4153 </v>
      </c>
      <c r="G55" s="25" t="str">
        <f>_xlfn.CONCAT(FIXED(VLOOKUP($L55,outBF!$B:R,2,0),4)," ",VLOOKUP($L55,outBF!$B:$Z,15,0))</f>
        <v xml:space="preserve">0.2028 </v>
      </c>
      <c r="H55" s="25" t="str">
        <f>_xlfn.CONCAT(FIXED(VLOOKUP($L55,outBM!$B:S,2,0),4)," ",VLOOKUP($L55,outBM!$B:$Z,15,0))</f>
        <v xml:space="preserve">-0.6458 </v>
      </c>
      <c r="I55" s="14" t="str">
        <f>_xlfn.CONCAT(FIXED(VLOOKUP($L55,outH!$B:T,2,0),4)," ",VLOOKUP($L55,outH!$B:$Z,15,0))</f>
        <v xml:space="preserve">0.3258 </v>
      </c>
      <c r="J55" s="25" t="str">
        <f>_xlfn.CONCAT(FIXED(VLOOKUP($L55,outHF!$B:U,2,0),4)," ",VLOOKUP($L55,outHF!$B:$Z,15,0))</f>
        <v xml:space="preserve">-0.6539 </v>
      </c>
      <c r="K55" s="25" t="str">
        <f>_xlfn.CONCAT(FIXED(VLOOKUP($L55,outHM!$B:V,2,0),4)," ",VLOOKUP($L55,outHM!$B:$Z,15,0))</f>
        <v xml:space="preserve">0.9175 </v>
      </c>
      <c r="L55" s="10" t="s">
        <v>129</v>
      </c>
    </row>
    <row r="56" spans="2:12" x14ac:dyDescent="0.25">
      <c r="B56" s="116"/>
      <c r="C56" s="12" t="str">
        <f>_xlfn.CONCAT("(",FIXED(VLOOKUP($L55,outW!$B:G,3,0),4),")")</f>
        <v>(0.2981)</v>
      </c>
      <c r="D56" s="26" t="str">
        <f>_xlfn.CONCAT("(",FIXED(VLOOKUP($L55,outWF!$B:H,3,0),4),")")</f>
        <v>(0.5876)</v>
      </c>
      <c r="E56" s="26" t="str">
        <f>_xlfn.CONCAT("(",FIXED(VLOOKUP($L55,outWM!$B:I,3,0),4),")")</f>
        <v>(0.3459)</v>
      </c>
      <c r="F56" s="12" t="str">
        <f>_xlfn.CONCAT("(",FIXED(VLOOKUP($L55,outB!$B:J,3,0),4),")")</f>
        <v>(0.4023)</v>
      </c>
      <c r="G56" s="26" t="str">
        <f>_xlfn.CONCAT("(",FIXED(VLOOKUP($L55,outBF!$B:K,3,0),4),")")</f>
        <v>(0.7838)</v>
      </c>
      <c r="H56" s="26" t="str">
        <f>_xlfn.CONCAT("(",FIXED(VLOOKUP($L55,outBM!$B:L,3,0),4),")")</f>
        <v>(0.4806)</v>
      </c>
      <c r="I56" s="12" t="str">
        <f>_xlfn.CONCAT("(",FIXED(VLOOKUP($L55,outH!$B:M,3,0),4),")")</f>
        <v>(0.4321)</v>
      </c>
      <c r="J56" s="26" t="str">
        <f>_xlfn.CONCAT("(",FIXED(VLOOKUP($L55,outHF!$B:N,3,0),4),")")</f>
        <v>(0.7814)</v>
      </c>
      <c r="K56" s="26" t="str">
        <f>_xlfn.CONCAT("(",FIXED(VLOOKUP($L55,outHM!$B:O,3,0),4),")")</f>
        <v>(0.5582)</v>
      </c>
    </row>
    <row r="57" spans="2:12" x14ac:dyDescent="0.25">
      <c r="B57" s="115" t="s">
        <v>134</v>
      </c>
      <c r="C57" s="14" t="str">
        <f>_xlfn.CONCAT(FIXED(VLOOKUP($L57,outW!$B:N,2,0),4)," ",VLOOKUP($L57,outW!$B:$Z,15,0))</f>
        <v xml:space="preserve">-0.2591 </v>
      </c>
      <c r="D57" s="25" t="str">
        <f>_xlfn.CONCAT(FIXED(VLOOKUP($L57,outWF!$B:O,2,0),4)," ",VLOOKUP($L57,outWF!$B:$Z,15,0))</f>
        <v xml:space="preserve">-0.6759 </v>
      </c>
      <c r="E57" s="25" t="str">
        <f>_xlfn.CONCAT(FIXED(VLOOKUP($L57,outWM!$B:P,2,0),4)," ",VLOOKUP($L57,outWM!$B:$Z,15,0))</f>
        <v xml:space="preserve">-0.0494 </v>
      </c>
      <c r="F57" s="14" t="str">
        <f>_xlfn.CONCAT(FIXED(VLOOKUP($L57,outB!$B:Q,2,0),4)," ",VLOOKUP($L57,outB!$B:$Z,15,0))</f>
        <v xml:space="preserve">-0.1290 </v>
      </c>
      <c r="G57" s="25" t="str">
        <f>_xlfn.CONCAT(FIXED(VLOOKUP($L57,outBF!$B:R,2,0),4)," ",VLOOKUP($L57,outBF!$B:$Z,15,0))</f>
        <v xml:space="preserve">0.6429 </v>
      </c>
      <c r="H57" s="25" t="str">
        <f>_xlfn.CONCAT(FIXED(VLOOKUP($L57,outBM!$B:S,2,0),4)," ",VLOOKUP($L57,outBM!$B:$Z,15,0))</f>
        <v xml:space="preserve">-0.4677 </v>
      </c>
      <c r="I57" s="14" t="str">
        <f>_xlfn.CONCAT(FIXED(VLOOKUP($L57,outH!$B:T,2,0),4)," ",VLOOKUP($L57,outH!$B:$Z,15,0))</f>
        <v xml:space="preserve">0.2641 </v>
      </c>
      <c r="J57" s="25" t="str">
        <f>_xlfn.CONCAT(FIXED(VLOOKUP($L57,outHF!$B:U,2,0),4)," ",VLOOKUP($L57,outHF!$B:$Z,15,0))</f>
        <v xml:space="preserve">-0.0791 </v>
      </c>
      <c r="K57" s="25" t="str">
        <f>_xlfn.CONCAT(FIXED(VLOOKUP($L57,outHM!$B:V,2,0),4)," ",VLOOKUP($L57,outHM!$B:$Z,15,0))</f>
        <v xml:space="preserve">0.3823 </v>
      </c>
      <c r="L57" s="10" t="s">
        <v>130</v>
      </c>
    </row>
    <row r="58" spans="2:12" x14ac:dyDescent="0.25">
      <c r="B58" s="116"/>
      <c r="C58" s="12" t="str">
        <f>_xlfn.CONCAT("(",FIXED(VLOOKUP($L57,outW!$B:G,3,0),4),")")</f>
        <v>(0.2940)</v>
      </c>
      <c r="D58" s="26" t="str">
        <f>_xlfn.CONCAT("(",FIXED(VLOOKUP($L57,outWF!$B:H,3,0),4),")")</f>
        <v>(0.5735)</v>
      </c>
      <c r="E58" s="26" t="str">
        <f>_xlfn.CONCAT("(",FIXED(VLOOKUP($L57,outWM!$B:I,3,0),4),")")</f>
        <v>(0.3453)</v>
      </c>
      <c r="F58" s="12" t="str">
        <f>_xlfn.CONCAT("(",FIXED(VLOOKUP($L57,outB!$B:J,3,0),4),")")</f>
        <v>(0.3932)</v>
      </c>
      <c r="G58" s="26" t="str">
        <f>_xlfn.CONCAT("(",FIXED(VLOOKUP($L57,outBF!$B:K,3,0),4),")")</f>
        <v>(0.7806)</v>
      </c>
      <c r="H58" s="26" t="str">
        <f>_xlfn.CONCAT("(",FIXED(VLOOKUP($L57,outBM!$B:L,3,0),4),")")</f>
        <v>(0.4625)</v>
      </c>
      <c r="I58" s="12" t="str">
        <f>_xlfn.CONCAT("(",FIXED(VLOOKUP($L57,outH!$B:M,3,0),4),")")</f>
        <v>(0.4377)</v>
      </c>
      <c r="J58" s="26" t="str">
        <f>_xlfn.CONCAT("(",FIXED(VLOOKUP($L57,outHF!$B:N,3,0),4),")")</f>
        <v>(0.8176)</v>
      </c>
      <c r="K58" s="26" t="str">
        <f>_xlfn.CONCAT("(",FIXED(VLOOKUP($L57,outHM!$B:O,3,0),4),")")</f>
        <v>(0.5512)</v>
      </c>
    </row>
    <row r="59" spans="2:12" x14ac:dyDescent="0.25">
      <c r="B59" s="115" t="s">
        <v>136</v>
      </c>
      <c r="C59" s="14" t="str">
        <f>_xlfn.CONCAT(FIXED(VLOOKUP($L59,outW!$B:N,2,0),4)," ",VLOOKUP($L59,outW!$B:$Z,15,0))</f>
        <v xml:space="preserve">-0.3262 </v>
      </c>
      <c r="D59" s="25" t="str">
        <f>_xlfn.CONCAT(FIXED(VLOOKUP($L59,outWF!$B:O,2,0),4)," ",VLOOKUP($L59,outWF!$B:$Z,15,0))</f>
        <v xml:space="preserve">-0.8616 </v>
      </c>
      <c r="E59" s="25" t="str">
        <f>_xlfn.CONCAT(FIXED(VLOOKUP($L59,outWM!$B:P,2,0),4)," ",VLOOKUP($L59,outWM!$B:$Z,15,0))</f>
        <v xml:space="preserve">-0.0129 </v>
      </c>
      <c r="F59" s="14" t="str">
        <f>_xlfn.CONCAT(FIXED(VLOOKUP($L59,outB!$B:Q,2,0),4)," ",VLOOKUP($L59,outB!$B:$Z,15,0))</f>
        <v xml:space="preserve">-0.1579 </v>
      </c>
      <c r="G59" s="25" t="str">
        <f>_xlfn.CONCAT(FIXED(VLOOKUP($L59,outBF!$B:R,2,0),4)," ",VLOOKUP($L59,outBF!$B:$Z,15,0))</f>
        <v xml:space="preserve">0.6988 </v>
      </c>
      <c r="H59" s="25" t="str">
        <f>_xlfn.CONCAT(FIXED(VLOOKUP($L59,outBM!$B:S,2,0),4)," ",VLOOKUP($L59,outBM!$B:$Z,15,0))</f>
        <v xml:space="preserve">-0.5730 </v>
      </c>
      <c r="I59" s="14" t="str">
        <f>_xlfn.CONCAT(FIXED(VLOOKUP($L59,outH!$B:T,2,0),4)," ",VLOOKUP($L59,outH!$B:$Z,15,0))</f>
        <v>0.7260 ^</v>
      </c>
      <c r="J59" s="25" t="str">
        <f>_xlfn.CONCAT(FIXED(VLOOKUP($L59,outHF!$B:U,2,0),4)," ",VLOOKUP($L59,outHF!$B:$Z,15,0))</f>
        <v xml:space="preserve">-0.0306 </v>
      </c>
      <c r="K59" s="25" t="str">
        <f>_xlfn.CONCAT(FIXED(VLOOKUP($L59,outHM!$B:V,2,0),4)," ",VLOOKUP($L59,outHM!$B:$Z,15,0))</f>
        <v>1.1330 *</v>
      </c>
      <c r="L59" s="10" t="s">
        <v>46</v>
      </c>
    </row>
    <row r="60" spans="2:12" x14ac:dyDescent="0.25">
      <c r="B60" s="116"/>
      <c r="C60" s="12" t="str">
        <f>_xlfn.CONCAT("(",FIXED(VLOOKUP($L59,outW!$B:G,3,0),4),")")</f>
        <v>(0.2866)</v>
      </c>
      <c r="D60" s="26" t="str">
        <f>_xlfn.CONCAT("(",FIXED(VLOOKUP($L59,outWF!$B:H,3,0),4),")")</f>
        <v>(0.5569)</v>
      </c>
      <c r="E60" s="26" t="str">
        <f>_xlfn.CONCAT("(",FIXED(VLOOKUP($L59,outWM!$B:I,3,0),4),")")</f>
        <v>(0.3386)</v>
      </c>
      <c r="F60" s="12" t="str">
        <f>_xlfn.CONCAT("(",FIXED(VLOOKUP($L59,outB!$B:J,3,0),4),")")</f>
        <v>(0.3976)</v>
      </c>
      <c r="G60" s="26" t="str">
        <f>_xlfn.CONCAT("(",FIXED(VLOOKUP($L59,outBF!$B:K,3,0),4),")")</f>
        <v>(0.7784)</v>
      </c>
      <c r="H60" s="26" t="str">
        <f>_xlfn.CONCAT("(",FIXED(VLOOKUP($L59,outBM!$B:L,3,0),4),")")</f>
        <v>(0.4729)</v>
      </c>
      <c r="I60" s="12" t="str">
        <f>_xlfn.CONCAT("(",FIXED(VLOOKUP($L59,outH!$B:M,3,0),4),")")</f>
        <v>(0.4116)</v>
      </c>
      <c r="J60" s="26" t="str">
        <f>_xlfn.CONCAT("(",FIXED(VLOOKUP($L59,outHF!$B:N,3,0),4),")")</f>
        <v>(0.7617)</v>
      </c>
      <c r="K60" s="26" t="str">
        <f>_xlfn.CONCAT("(",FIXED(VLOOKUP($L59,outHM!$B:O,3,0),4),")")</f>
        <v>(0.5284)</v>
      </c>
    </row>
    <row r="61" spans="2:12" x14ac:dyDescent="0.25">
      <c r="B61" s="115" t="s">
        <v>135</v>
      </c>
      <c r="C61" s="14" t="str">
        <f>_xlfn.CONCAT(FIXED(VLOOKUP($L61,outW!$B:N,2,0),4)," ",VLOOKUP($L61,outW!$B:$Z,15,0))</f>
        <v xml:space="preserve">0.0578 </v>
      </c>
      <c r="D61" s="25" t="str">
        <f>_xlfn.CONCAT(FIXED(VLOOKUP($L61,outWF!$B:O,2,0),4)," ",VLOOKUP($L61,outWF!$B:$Z,15,0))</f>
        <v xml:space="preserve">-0.4551 </v>
      </c>
      <c r="E61" s="25" t="str">
        <f>_xlfn.CONCAT(FIXED(VLOOKUP($L61,outWM!$B:P,2,0),4)," ",VLOOKUP($L61,outWM!$B:$Z,15,0))</f>
        <v xml:space="preserve">0.3267 </v>
      </c>
      <c r="F61" s="14" t="str">
        <f>_xlfn.CONCAT(FIXED(VLOOKUP($L61,outB!$B:Q,2,0),4)," ",VLOOKUP($L61,outB!$B:$Z,15,0))</f>
        <v xml:space="preserve">-0.0070 </v>
      </c>
      <c r="G61" s="25" t="str">
        <f>_xlfn.CONCAT(FIXED(VLOOKUP($L61,outBF!$B:R,2,0),4)," ",VLOOKUP($L61,outBF!$B:$Z,15,0))</f>
        <v xml:space="preserve">0.6481 </v>
      </c>
      <c r="H61" s="25" t="str">
        <f>_xlfn.CONCAT(FIXED(VLOOKUP($L61,outBM!$B:S,2,0),4)," ",VLOOKUP($L61,outBM!$B:$Z,15,0))</f>
        <v xml:space="preserve">-0.2262 </v>
      </c>
      <c r="I61" s="14" t="str">
        <f>_xlfn.CONCAT(FIXED(VLOOKUP($L61,outH!$B:T,2,0),4)," ",VLOOKUP($L61,outH!$B:$Z,15,0))</f>
        <v>0.8088 *</v>
      </c>
      <c r="J61" s="25" t="str">
        <f>_xlfn.CONCAT(FIXED(VLOOKUP($L61,outHF!$B:U,2,0),4)," ",VLOOKUP($L61,outHF!$B:$Z,15,0))</f>
        <v xml:space="preserve">0.0643 </v>
      </c>
      <c r="K61" s="25" t="str">
        <f>_xlfn.CONCAT(FIXED(VLOOKUP($L61,outHM!$B:V,2,0),4)," ",VLOOKUP($L61,outHM!$B:$Z,15,0))</f>
        <v>1.2327 *</v>
      </c>
      <c r="L61" s="10" t="s">
        <v>131</v>
      </c>
    </row>
    <row r="62" spans="2:12" x14ac:dyDescent="0.25">
      <c r="B62" s="116"/>
      <c r="C62" s="12" t="str">
        <f>_xlfn.CONCAT("(",FIXED(VLOOKUP($L61,outW!$B:G,3,0),4),")")</f>
        <v>(0.2726)</v>
      </c>
      <c r="D62" s="26" t="str">
        <f>_xlfn.CONCAT("(",FIXED(VLOOKUP($L61,outWF!$B:H,3,0),4),")")</f>
        <v>(0.5405)</v>
      </c>
      <c r="E62" s="26" t="str">
        <f>_xlfn.CONCAT("(",FIXED(VLOOKUP($L61,outWM!$B:I,3,0),4),")")</f>
        <v>(0.3177)</v>
      </c>
      <c r="F62" s="12" t="str">
        <f>_xlfn.CONCAT("(",FIXED(VLOOKUP($L61,outB!$B:J,3,0),4),")")</f>
        <v>(0.3838)</v>
      </c>
      <c r="G62" s="26" t="str">
        <f>_xlfn.CONCAT("(",FIXED(VLOOKUP($L61,outBF!$B:K,3,0),4),")")</f>
        <v>(0.7648)</v>
      </c>
      <c r="H62" s="26" t="str">
        <f>_xlfn.CONCAT("(",FIXED(VLOOKUP($L61,outBM!$B:L,3,0),4),")")</f>
        <v>(0.4489)</v>
      </c>
      <c r="I62" s="12" t="str">
        <f>_xlfn.CONCAT("(",FIXED(VLOOKUP($L61,outH!$B:M,3,0),4),")")</f>
        <v>(0.3834)</v>
      </c>
      <c r="J62" s="26" t="str">
        <f>_xlfn.CONCAT("(",FIXED(VLOOKUP($L61,outHF!$B:N,3,0),4),")")</f>
        <v>(0.7301)</v>
      </c>
      <c r="K62" s="26" t="str">
        <f>_xlfn.CONCAT("(",FIXED(VLOOKUP($L61,outHM!$B:O,3,0),4),")")</f>
        <v>(0.4842)</v>
      </c>
    </row>
    <row r="63" spans="2:12" x14ac:dyDescent="0.25">
      <c r="B63" s="115" t="s">
        <v>106</v>
      </c>
      <c r="C63" s="14" t="str">
        <f>_xlfn.CONCAT(FIXED(VLOOKUP($L63,outW!$B:N,2,0),4)," ",VLOOKUP($L63,outW!$B:$Z,15,0))</f>
        <v xml:space="preserve">-0.1314 </v>
      </c>
      <c r="D63" s="25" t="str">
        <f>_xlfn.CONCAT(FIXED(VLOOKUP($L63,outWF!$B:O,2,0),4)," ",VLOOKUP($L63,outWF!$B:$Z,15,0))</f>
        <v xml:space="preserve">-0.2868 </v>
      </c>
      <c r="E63" s="25" t="str">
        <f>_xlfn.CONCAT(FIXED(VLOOKUP($L63,outWM!$B:P,2,0),4)," ",VLOOKUP($L63,outWM!$B:$Z,15,0))</f>
        <v xml:space="preserve">-0.0547 </v>
      </c>
      <c r="F63" s="14" t="str">
        <f>_xlfn.CONCAT(FIXED(VLOOKUP($L63,outB!$B:Q,2,0),4)," ",VLOOKUP($L63,outB!$B:$Z,15,0))</f>
        <v xml:space="preserve">0.1247 </v>
      </c>
      <c r="G63" s="25" t="str">
        <f>_xlfn.CONCAT(FIXED(VLOOKUP($L63,outBF!$B:R,2,0),4)," ",VLOOKUP($L63,outBF!$B:$Z,15,0))</f>
        <v xml:space="preserve">0.2319 </v>
      </c>
      <c r="H63" s="25" t="str">
        <f>_xlfn.CONCAT(FIXED(VLOOKUP($L63,outBM!$B:S,2,0),4)," ",VLOOKUP($L63,outBM!$B:$Z,15,0))</f>
        <v xml:space="preserve">-0.0036 </v>
      </c>
      <c r="I63" s="14" t="str">
        <f>_xlfn.CONCAT(FIXED(VLOOKUP($L63,outH!$B:T,2,0),4)," ",VLOOKUP($L63,outH!$B:$Z,15,0))</f>
        <v xml:space="preserve">0.1561 </v>
      </c>
      <c r="J63" s="25" t="str">
        <f>_xlfn.CONCAT(FIXED(VLOOKUP($L63,outHF!$B:U,2,0),4)," ",VLOOKUP($L63,outHF!$B:$Z,15,0))</f>
        <v xml:space="preserve">0.0335 </v>
      </c>
      <c r="K63" s="25" t="str">
        <f>_xlfn.CONCAT(FIXED(VLOOKUP($L63,outHM!$B:V,2,0),4)," ",VLOOKUP($L63,outHM!$B:$Z,15,0))</f>
        <v xml:space="preserve">0.1708 </v>
      </c>
      <c r="L63" s="10" t="s">
        <v>106</v>
      </c>
    </row>
    <row r="64" spans="2:12" x14ac:dyDescent="0.25">
      <c r="B64" s="116"/>
      <c r="C64" s="12" t="str">
        <f>_xlfn.CONCAT("(",FIXED(VLOOKUP($L63,outW!$B:G,3,0),4),")")</f>
        <v>(0.0985)</v>
      </c>
      <c r="D64" s="26" t="str">
        <f>_xlfn.CONCAT("(",FIXED(VLOOKUP($L63,outWF!$B:H,3,0),4),")")</f>
        <v>(0.1814)</v>
      </c>
      <c r="E64" s="26" t="str">
        <f>_xlfn.CONCAT("(",FIXED(VLOOKUP($L63,outWM!$B:I,3,0),4),")")</f>
        <v>(0.1189)</v>
      </c>
      <c r="F64" s="12" t="str">
        <f>_xlfn.CONCAT("(",FIXED(VLOOKUP($L63,outB!$B:J,3,0),4),")")</f>
        <v>(0.0990)</v>
      </c>
      <c r="G64" s="26" t="str">
        <f>_xlfn.CONCAT("(",FIXED(VLOOKUP($L63,outBF!$B:K,3,0),4),")")</f>
        <v>(0.1452)</v>
      </c>
      <c r="H64" s="26" t="str">
        <f>_xlfn.CONCAT("(",FIXED(VLOOKUP($L63,outBM!$B:L,3,0),4),")")</f>
        <v>(0.1390)</v>
      </c>
      <c r="I64" s="12" t="str">
        <f>_xlfn.CONCAT("(",FIXED(VLOOKUP($L63,outH!$B:M,3,0),4),")")</f>
        <v>(0.1443)</v>
      </c>
      <c r="J64" s="26" t="str">
        <f>_xlfn.CONCAT("(",FIXED(VLOOKUP($L63,outHF!$B:N,3,0),4),")")</f>
        <v>(0.2598)</v>
      </c>
      <c r="K64" s="26" t="str">
        <f>_xlfn.CONCAT("(",FIXED(VLOOKUP($L63,outHM!$B:O,3,0),4),")")</f>
        <v>(0.1855)</v>
      </c>
    </row>
    <row r="65" spans="2:11" x14ac:dyDescent="0.25">
      <c r="B65" s="17" t="s">
        <v>107</v>
      </c>
      <c r="C65" s="14" t="s">
        <v>112</v>
      </c>
      <c r="D65" s="18" t="s">
        <v>112</v>
      </c>
      <c r="E65" s="19" t="s">
        <v>112</v>
      </c>
      <c r="F65" s="14" t="s">
        <v>112</v>
      </c>
      <c r="G65" s="18" t="s">
        <v>112</v>
      </c>
      <c r="H65" s="19" t="s">
        <v>112</v>
      </c>
      <c r="I65" s="14" t="s">
        <v>112</v>
      </c>
      <c r="J65" s="18" t="s">
        <v>112</v>
      </c>
      <c r="K65" s="19" t="s">
        <v>112</v>
      </c>
    </row>
    <row r="66" spans="2:11" x14ac:dyDescent="0.25">
      <c r="B66" s="17" t="s">
        <v>108</v>
      </c>
      <c r="C66" s="14" t="s">
        <v>112</v>
      </c>
      <c r="D66" s="18" t="s">
        <v>112</v>
      </c>
      <c r="E66" s="19" t="s">
        <v>112</v>
      </c>
      <c r="F66" s="14" t="s">
        <v>112</v>
      </c>
      <c r="G66" s="18" t="s">
        <v>112</v>
      </c>
      <c r="H66" s="19" t="s">
        <v>112</v>
      </c>
      <c r="I66" s="14" t="s">
        <v>112</v>
      </c>
      <c r="J66" s="18" t="s">
        <v>112</v>
      </c>
      <c r="K66" s="19" t="s">
        <v>112</v>
      </c>
    </row>
    <row r="67" spans="2:11" x14ac:dyDescent="0.25">
      <c r="B67" s="17" t="s">
        <v>171</v>
      </c>
      <c r="C67" s="45"/>
      <c r="D67" s="30"/>
      <c r="E67" s="46"/>
      <c r="F67" s="45"/>
      <c r="G67" s="30"/>
      <c r="H67" s="46"/>
      <c r="I67" s="45"/>
      <c r="J67" s="30"/>
      <c r="K67" s="30"/>
    </row>
    <row r="68" spans="2:11" ht="15.75" thickBot="1" x14ac:dyDescent="0.3">
      <c r="B68" s="50" t="s">
        <v>617</v>
      </c>
      <c r="C68" s="20"/>
      <c r="D68" s="48"/>
      <c r="E68" s="47"/>
      <c r="F68" s="20"/>
      <c r="G68" s="48"/>
      <c r="H68" s="47"/>
      <c r="I68" s="20"/>
      <c r="J68" s="48"/>
      <c r="K68" s="48"/>
    </row>
  </sheetData>
  <mergeCells count="32">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workbookViewId="0">
      <selection activeCell="N17" sqref="N17"/>
    </sheetView>
  </sheetViews>
  <sheetFormatPr defaultRowHeight="15" x14ac:dyDescent="0.25"/>
  <cols>
    <col min="1" max="2" width="9.140625" style="10"/>
    <col min="3" max="3" width="15.5703125" style="10" bestFit="1" customWidth="1"/>
    <col min="4" max="6" width="15.7109375" style="35" customWidth="1"/>
    <col min="7" max="9" width="9.140625" style="10"/>
    <col min="10" max="10" width="9.140625" style="83"/>
    <col min="11" max="16384" width="9.140625" style="10"/>
  </cols>
  <sheetData>
    <row r="1" spans="3:10" ht="15.75" x14ac:dyDescent="0.25">
      <c r="C1" s="130" t="s">
        <v>634</v>
      </c>
      <c r="D1" s="130"/>
      <c r="E1" s="130"/>
      <c r="F1" s="130"/>
      <c r="G1" s="130"/>
      <c r="H1" s="130"/>
    </row>
    <row r="2" spans="3:10" ht="15.75" x14ac:dyDescent="0.25">
      <c r="C2" s="135" t="s">
        <v>633</v>
      </c>
      <c r="D2" s="135"/>
      <c r="E2" s="135"/>
      <c r="F2" s="135"/>
      <c r="G2" s="135"/>
      <c r="H2" s="135"/>
    </row>
    <row r="3" spans="3:10" ht="16.5" thickBot="1" x14ac:dyDescent="0.3">
      <c r="C3" s="24"/>
      <c r="D3" s="61" t="s">
        <v>123</v>
      </c>
      <c r="E3" s="61" t="s">
        <v>0</v>
      </c>
      <c r="F3" s="61" t="s">
        <v>2</v>
      </c>
      <c r="G3" s="63"/>
      <c r="H3" s="24"/>
    </row>
    <row r="4" spans="3:10" x14ac:dyDescent="0.25">
      <c r="C4" s="133" t="s">
        <v>161</v>
      </c>
      <c r="D4" s="52" t="str">
        <f>_xlfn.CONCAT(FIXED(outW!$C$2,4),outW!$P$2)</f>
        <v>-0.0336</v>
      </c>
      <c r="E4" s="52" t="str">
        <f>_xlfn.CONCAT(FIXED(outW!$C$3,4),outW!$P$3)</f>
        <v>-0.0712*</v>
      </c>
      <c r="F4" s="52" t="str">
        <f>_xlfn.CONCAT(FIXED(outW!$C$4,4),outW!$P$4)</f>
        <v>-0.0494</v>
      </c>
      <c r="G4" s="58" t="s">
        <v>631</v>
      </c>
      <c r="H4" s="51">
        <v>7380</v>
      </c>
      <c r="J4" s="83">
        <v>7380</v>
      </c>
    </row>
    <row r="5" spans="3:10" x14ac:dyDescent="0.25">
      <c r="C5" s="134"/>
      <c r="D5" s="53" t="str">
        <f>_xlfn.CONCAT("(",FIXED(outW!$D$2,4),")")</f>
        <v>(0.0662)</v>
      </c>
      <c r="E5" s="53" t="str">
        <f>_xlfn.CONCAT("(",FIXED(outW!$D$3,4),")")</f>
        <v>(0.0344)</v>
      </c>
      <c r="F5" s="53" t="str">
        <f>_xlfn.CONCAT("(",FIXED(outW!$D$4,4),")")</f>
        <v>(0.0408)</v>
      </c>
      <c r="G5" s="57" t="s">
        <v>632</v>
      </c>
      <c r="H5" s="85" t="str">
        <f>FIXED(J5,4)</f>
        <v>0.3790</v>
      </c>
      <c r="J5" s="83">
        <v>0.37899040000000001</v>
      </c>
    </row>
    <row r="6" spans="3:10" x14ac:dyDescent="0.25">
      <c r="C6" s="133" t="s">
        <v>162</v>
      </c>
      <c r="D6" s="52" t="str">
        <f>_xlfn.CONCAT(FIXED(outWF!$C$2,4),outWF!$P$2)</f>
        <v>-0.0046</v>
      </c>
      <c r="E6" s="52" t="str">
        <f>_xlfn.CONCAT(FIXED(outWF!$C$3,4),outWF!$P$3)</f>
        <v>-0.1050^</v>
      </c>
      <c r="F6" s="52" t="str">
        <f>_xlfn.CONCAT(FIXED(outWF!$C$4,4),outWF!$P$4)</f>
        <v>-0.1271*</v>
      </c>
      <c r="G6" s="58" t="s">
        <v>631</v>
      </c>
      <c r="H6" s="51">
        <v>3471</v>
      </c>
      <c r="J6" s="83">
        <v>3471</v>
      </c>
    </row>
    <row r="7" spans="3:10" x14ac:dyDescent="0.25">
      <c r="C7" s="133"/>
      <c r="D7" s="53" t="str">
        <f>_xlfn.CONCAT("(",FIXED(outWF!$D$2,4),")")</f>
        <v>(0.0855)</v>
      </c>
      <c r="E7" s="53" t="str">
        <f>_xlfn.CONCAT("(",FIXED(outWF!$D$3,4),")")</f>
        <v>(0.0544)</v>
      </c>
      <c r="F7" s="53" t="str">
        <f>_xlfn.CONCAT("(",FIXED(outWF!$D$4,4),")")</f>
        <v>(0.0583)</v>
      </c>
      <c r="G7" s="57" t="s">
        <v>632</v>
      </c>
      <c r="H7" s="85" t="str">
        <f>FIXED(J7,4)</f>
        <v>0.4033</v>
      </c>
      <c r="J7" s="83">
        <v>0.4033178</v>
      </c>
    </row>
    <row r="8" spans="3:10" x14ac:dyDescent="0.25">
      <c r="C8" s="131" t="s">
        <v>163</v>
      </c>
      <c r="D8" s="54" t="str">
        <f>_xlfn.CONCAT(FIXED(outWM!$C$2,4),outWM!$P$2)</f>
        <v>-0.0820</v>
      </c>
      <c r="E8" s="54" t="str">
        <f>_xlfn.CONCAT(FIXED(outWM!$C$3,4),outWM!$P$3)</f>
        <v>-0.0388</v>
      </c>
      <c r="F8" s="54" t="str">
        <f>_xlfn.CONCAT(FIXED(outWM!$C$4,4),outWM!$P$4)</f>
        <v>0.0344</v>
      </c>
      <c r="G8" s="56" t="s">
        <v>631</v>
      </c>
      <c r="H8" s="59">
        <v>3909</v>
      </c>
      <c r="J8" s="83">
        <v>3909</v>
      </c>
    </row>
    <row r="9" spans="3:10" ht="15.75" thickBot="1" x14ac:dyDescent="0.3">
      <c r="C9" s="132"/>
      <c r="D9" s="55" t="str">
        <f>_xlfn.CONCAT("(",FIXED(outWM!$D$2,4),")")</f>
        <v>(0.1088)</v>
      </c>
      <c r="E9" s="55" t="str">
        <f>_xlfn.CONCAT("(",FIXED(outWM!$D$3,4),")")</f>
        <v>(0.0451)</v>
      </c>
      <c r="F9" s="55" t="str">
        <f>_xlfn.CONCAT("(",FIXED(outWM!$D$4,4),")")</f>
        <v>(0.0583)</v>
      </c>
      <c r="G9" s="60" t="s">
        <v>632</v>
      </c>
      <c r="H9" s="141" t="str">
        <f>FIXED(J9,4)</f>
        <v>0.3632</v>
      </c>
      <c r="J9" s="83">
        <v>0.36317110000000002</v>
      </c>
    </row>
    <row r="10" spans="3:10" x14ac:dyDescent="0.25">
      <c r="C10" s="133" t="s">
        <v>164</v>
      </c>
      <c r="D10" s="52" t="str">
        <f>_xlfn.CONCAT(FIXED(outB!$C$2,4),outB!$P$2)</f>
        <v>-0.1487^</v>
      </c>
      <c r="E10" s="52" t="str">
        <f>_xlfn.CONCAT(FIXED(outB!$C$3,4),outB!$P$3)</f>
        <v>0.0532</v>
      </c>
      <c r="F10" s="52" t="str">
        <f>_xlfn.CONCAT(FIXED(outB!$C$4,4),outB!$P$4)</f>
        <v>-0.0566</v>
      </c>
      <c r="G10" s="58" t="s">
        <v>631</v>
      </c>
      <c r="H10" s="51">
        <v>6130</v>
      </c>
      <c r="J10" s="83">
        <v>6130</v>
      </c>
    </row>
    <row r="11" spans="3:10" x14ac:dyDescent="0.25">
      <c r="C11" s="134"/>
      <c r="D11" s="53" t="str">
        <f>_xlfn.CONCAT("(",FIXED(outB!$D$2,4),")")</f>
        <v>(0.0888)</v>
      </c>
      <c r="E11" s="53" t="str">
        <f>_xlfn.CONCAT("(",FIXED(outB!$D$3,4),")")</f>
        <v>(0.0388)</v>
      </c>
      <c r="F11" s="53" t="str">
        <f>_xlfn.CONCAT("(",FIXED(outB!$D$4,4),")")</f>
        <v>(0.0434)</v>
      </c>
      <c r="G11" s="57" t="s">
        <v>632</v>
      </c>
      <c r="H11" s="85" t="str">
        <f>FIXED(J11,4)</f>
        <v>0.4110</v>
      </c>
      <c r="J11" s="84">
        <v>0.41101680000000002</v>
      </c>
    </row>
    <row r="12" spans="3:10" x14ac:dyDescent="0.25">
      <c r="C12" s="133" t="s">
        <v>165</v>
      </c>
      <c r="D12" s="52" t="str">
        <f>_xlfn.CONCAT(FIXED(outBF!$C$2,4),outBF!$P$2)</f>
        <v>-0.0551</v>
      </c>
      <c r="E12" s="52" t="str">
        <f>_xlfn.CONCAT(FIXED(outBF!$C$3,4),outBF!$P$3)</f>
        <v>0.0413</v>
      </c>
      <c r="F12" s="52" t="str">
        <f>_xlfn.CONCAT(FIXED(outBF!$C$4,4),outBF!$P$4)</f>
        <v>-0.0728</v>
      </c>
      <c r="G12" s="58" t="s">
        <v>631</v>
      </c>
      <c r="H12" s="51">
        <v>3253</v>
      </c>
      <c r="J12" s="83">
        <v>3253</v>
      </c>
    </row>
    <row r="13" spans="3:10" x14ac:dyDescent="0.25">
      <c r="C13" s="133"/>
      <c r="D13" s="53" t="str">
        <f>_xlfn.CONCAT("(",FIXED(outBF!$D$2,4),")")</f>
        <v>(0.1139)</v>
      </c>
      <c r="E13" s="53" t="str">
        <f>_xlfn.CONCAT("(",FIXED(outBF!$D$3,4),")")</f>
        <v>(0.0542)</v>
      </c>
      <c r="F13" s="53" t="str">
        <f>_xlfn.CONCAT("(",FIXED(outBF!$D$4,4),")")</f>
        <v>(0.0569)</v>
      </c>
      <c r="G13" s="57" t="s">
        <v>632</v>
      </c>
      <c r="H13" s="85" t="str">
        <f>FIXED(J13,4)</f>
        <v>0.3920</v>
      </c>
      <c r="J13" s="83">
        <v>0.39203860000000001</v>
      </c>
    </row>
    <row r="14" spans="3:10" x14ac:dyDescent="0.25">
      <c r="C14" s="131" t="s">
        <v>166</v>
      </c>
      <c r="D14" s="54" t="str">
        <f>_xlfn.CONCAT(FIXED(outBM!$C$2,4),outBM!$P$2)</f>
        <v>-0.2738^</v>
      </c>
      <c r="E14" s="54" t="str">
        <f>_xlfn.CONCAT(FIXED(outBM!$C$3,4),outBM!$P$3)</f>
        <v>0.0568</v>
      </c>
      <c r="F14" s="54" t="str">
        <f>_xlfn.CONCAT(FIXED(outBM!$C$4,4),outBM!$P$4)</f>
        <v>-0.0480</v>
      </c>
      <c r="G14" s="56" t="s">
        <v>631</v>
      </c>
      <c r="H14" s="59">
        <v>2877</v>
      </c>
      <c r="J14" s="83">
        <v>2877</v>
      </c>
    </row>
    <row r="15" spans="3:10" ht="15.75" thickBot="1" x14ac:dyDescent="0.3">
      <c r="C15" s="132"/>
      <c r="D15" s="55" t="str">
        <f>_xlfn.CONCAT("(",FIXED(outBM!$D$2,4),")")</f>
        <v>(0.1435)</v>
      </c>
      <c r="E15" s="55" t="str">
        <f>_xlfn.CONCAT("(",FIXED(outBM!$D$3,4),")")</f>
        <v>(0.0564)</v>
      </c>
      <c r="F15" s="55" t="str">
        <f>_xlfn.CONCAT("(",FIXED(outBM!$D$4,4),")")</f>
        <v>(0.0688)</v>
      </c>
      <c r="G15" s="60" t="s">
        <v>632</v>
      </c>
      <c r="H15" s="141" t="str">
        <f>FIXED(J15,4)</f>
        <v>0.4187</v>
      </c>
      <c r="J15" s="83">
        <v>0.41868440000000001</v>
      </c>
    </row>
    <row r="16" spans="3:10" x14ac:dyDescent="0.25">
      <c r="C16" s="133" t="s">
        <v>167</v>
      </c>
      <c r="D16" s="52" t="str">
        <f>_xlfn.CONCAT(FIXED(outH!$C$2,4),outH!$P$2)</f>
        <v>-0.0901</v>
      </c>
      <c r="E16" s="52" t="str">
        <f>_xlfn.CONCAT(FIXED(outH!$C$3,4),outH!$P$3)</f>
        <v>0.0298</v>
      </c>
      <c r="F16" s="52" t="str">
        <f>_xlfn.CONCAT(FIXED(outH!$C$4,4),outH!$P$4)</f>
        <v>-0.1950***</v>
      </c>
      <c r="G16" s="58" t="s">
        <v>631</v>
      </c>
      <c r="H16" s="51">
        <v>3179</v>
      </c>
      <c r="J16" s="83">
        <v>3179</v>
      </c>
    </row>
    <row r="17" spans="3:10" x14ac:dyDescent="0.25">
      <c r="C17" s="134"/>
      <c r="D17" s="53" t="str">
        <f>_xlfn.CONCAT("(",FIXED(outH!$D$2,4),")")</f>
        <v>(0.1247)</v>
      </c>
      <c r="E17" s="53" t="str">
        <f>_xlfn.CONCAT("(",FIXED(outH!$D$3,4),")")</f>
        <v>(0.0510)</v>
      </c>
      <c r="F17" s="53" t="str">
        <f>_xlfn.CONCAT("(",FIXED(outH!$D$4,4),")")</f>
        <v>(0.0582)</v>
      </c>
      <c r="G17" s="57" t="s">
        <v>632</v>
      </c>
      <c r="H17" s="85" t="str">
        <f>FIXED(J17,4)</f>
        <v>0.3499</v>
      </c>
      <c r="J17" s="83">
        <v>0.34993750000000001</v>
      </c>
    </row>
    <row r="18" spans="3:10" x14ac:dyDescent="0.25">
      <c r="C18" s="131" t="s">
        <v>168</v>
      </c>
      <c r="D18" s="52" t="str">
        <f>_xlfn.CONCAT(FIXED(outHF!$C$2,4),outHF!$P$2)</f>
        <v>0.0333</v>
      </c>
      <c r="E18" s="52" t="str">
        <f>_xlfn.CONCAT(FIXED(outHF!$C$3,4),outHF!$P$3)</f>
        <v>0.0301</v>
      </c>
      <c r="F18" s="52" t="str">
        <f>_xlfn.CONCAT(FIXED(outHF!$C$4,4),outHF!$P$4)</f>
        <v>-0.1536^</v>
      </c>
      <c r="G18" s="58" t="s">
        <v>631</v>
      </c>
      <c r="H18" s="51">
        <v>1565</v>
      </c>
      <c r="J18" s="83">
        <v>1565</v>
      </c>
    </row>
    <row r="19" spans="3:10" x14ac:dyDescent="0.25">
      <c r="C19" s="134"/>
      <c r="D19" s="53" t="str">
        <f>_xlfn.CONCAT("(",FIXED(outHF!$D$2,4),")")</f>
        <v>(0.1614)</v>
      </c>
      <c r="E19" s="53" t="str">
        <f>_xlfn.CONCAT("(",FIXED(outHF!$D$3,4),")")</f>
        <v>(0.0763)</v>
      </c>
      <c r="F19" s="53" t="str">
        <f>_xlfn.CONCAT("(",FIXED(outHF!$D$4,4),")")</f>
        <v>(0.0808)</v>
      </c>
      <c r="G19" s="57" t="s">
        <v>632</v>
      </c>
      <c r="H19" s="85" t="str">
        <f>FIXED(J19,4)</f>
        <v>0.3385</v>
      </c>
      <c r="J19" s="83">
        <v>0.33851330000000002</v>
      </c>
    </row>
    <row r="20" spans="3:10" x14ac:dyDescent="0.25">
      <c r="C20" s="131" t="s">
        <v>169</v>
      </c>
      <c r="D20" s="54" t="str">
        <f>_xlfn.CONCAT(FIXED(outHM!$C$2,4),outHM!$P$2)</f>
        <v>-0.2561</v>
      </c>
      <c r="E20" s="54" t="str">
        <f>_xlfn.CONCAT(FIXED(outHM!$C$3,4),outHM!$P$3)</f>
        <v>0.0242</v>
      </c>
      <c r="F20" s="54" t="str">
        <f>_xlfn.CONCAT(FIXED(outHM!$C$4,4),outHM!$P$4)</f>
        <v>-0.2153*</v>
      </c>
      <c r="G20" s="56" t="s">
        <v>631</v>
      </c>
      <c r="H20" s="59">
        <v>1614</v>
      </c>
      <c r="J20" s="83">
        <v>1614</v>
      </c>
    </row>
    <row r="21" spans="3:10" ht="15.75" thickBot="1" x14ac:dyDescent="0.3">
      <c r="C21" s="132"/>
      <c r="D21" s="55" t="str">
        <f>_xlfn.CONCAT("(",FIXED(outHM!$D$2,4),")")</f>
        <v>(0.2028)</v>
      </c>
      <c r="E21" s="55" t="str">
        <f>_xlfn.CONCAT("(",FIXED(outHM!$D$3,4),")")</f>
        <v>(0.0722)</v>
      </c>
      <c r="F21" s="55" t="str">
        <f>_xlfn.CONCAT("(",FIXED(outHM!$D$4,4),")")</f>
        <v>(0.0868)</v>
      </c>
      <c r="G21" s="60" t="s">
        <v>632</v>
      </c>
      <c r="H21" s="141" t="str">
        <f>FIXED(J21,4)</f>
        <v>0.3601</v>
      </c>
      <c r="J21" s="83">
        <v>0.36009059999999998</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tabSelected="1" workbookViewId="0">
      <selection activeCell="P23" sqref="P23"/>
    </sheetView>
  </sheetViews>
  <sheetFormatPr defaultRowHeight="15" x14ac:dyDescent="0.25"/>
  <cols>
    <col min="1" max="1" width="4" bestFit="1" customWidth="1"/>
    <col min="20" max="23" width="4" bestFit="1" customWidth="1"/>
  </cols>
  <sheetData>
    <row r="1" spans="1:23" x14ac:dyDescent="0.25">
      <c r="B1" t="s">
        <v>602</v>
      </c>
      <c r="C1" t="s">
        <v>598</v>
      </c>
      <c r="D1" t="s">
        <v>599</v>
      </c>
      <c r="E1" t="s">
        <v>600</v>
      </c>
      <c r="F1" t="s">
        <v>601</v>
      </c>
      <c r="G1" t="s">
        <v>603</v>
      </c>
      <c r="H1" t="s">
        <v>604</v>
      </c>
      <c r="I1" t="s">
        <v>605</v>
      </c>
      <c r="J1" t="s">
        <v>606</v>
      </c>
      <c r="K1" t="s">
        <v>607</v>
      </c>
      <c r="L1" t="s">
        <v>608</v>
      </c>
      <c r="M1" t="s">
        <v>609</v>
      </c>
      <c r="N1" t="s">
        <v>610</v>
      </c>
      <c r="O1" t="s">
        <v>611</v>
      </c>
      <c r="P1" t="s">
        <v>612</v>
      </c>
      <c r="Q1" t="s">
        <v>613</v>
      </c>
      <c r="R1" t="s">
        <v>614</v>
      </c>
    </row>
    <row r="2" spans="1:23" x14ac:dyDescent="0.25">
      <c r="A2">
        <v>1</v>
      </c>
      <c r="B2" t="s">
        <v>172</v>
      </c>
      <c r="C2">
        <v>-1.96345640406974</v>
      </c>
      <c r="D2">
        <v>0.113899336491862</v>
      </c>
      <c r="E2">
        <v>-17.238523634507899</v>
      </c>
      <c r="F2" s="1">
        <v>1.36477877657105E-66</v>
      </c>
      <c r="G2">
        <v>-1.9578931028703199</v>
      </c>
      <c r="H2">
        <v>0.11366824947995099</v>
      </c>
      <c r="I2">
        <v>-17.224626153987199</v>
      </c>
      <c r="J2" s="1">
        <v>1.73545389980689E-66</v>
      </c>
      <c r="K2">
        <v>-2.20389827821701</v>
      </c>
      <c r="L2">
        <v>0.11305090684038401</v>
      </c>
      <c r="M2">
        <v>-19.4947421459316</v>
      </c>
      <c r="N2" s="1">
        <v>1.2166629398970401E-84</v>
      </c>
      <c r="O2">
        <v>-3.24944863807008</v>
      </c>
      <c r="P2">
        <v>4.30313156991666E-2</v>
      </c>
      <c r="Q2">
        <v>-75.513578547936703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-7.9374742497881207E-2</v>
      </c>
      <c r="D3">
        <v>5.0270125457031703E-2</v>
      </c>
      <c r="E3">
        <v>-1.5789644799221101</v>
      </c>
      <c r="F3">
        <v>0.114344204576544</v>
      </c>
      <c r="G3">
        <v>-7.5690859941973193E-2</v>
      </c>
      <c r="H3">
        <v>5.0239867951322098E-2</v>
      </c>
      <c r="I3">
        <v>-1.5065895478728299</v>
      </c>
      <c r="J3">
        <v>0.13191589817660401</v>
      </c>
      <c r="K3">
        <v>-7.7449780172468799E-2</v>
      </c>
      <c r="L3">
        <v>5.0359298753176601E-2</v>
      </c>
      <c r="M3">
        <v>-1.5379439763859599</v>
      </c>
      <c r="N3">
        <v>0.124062313511396</v>
      </c>
      <c r="O3">
        <v>-1.2268051460431599E-2</v>
      </c>
      <c r="P3">
        <v>5.2178458985958701E-2</v>
      </c>
      <c r="Q3">
        <v>-0.23511716710018199</v>
      </c>
      <c r="R3">
        <v>0.81411779471649104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-7.4761306267582999E-3</v>
      </c>
      <c r="D4">
        <v>2.3452710427401501E-2</v>
      </c>
      <c r="E4">
        <v>-0.318774695568807</v>
      </c>
      <c r="F4">
        <v>0.74989736801210705</v>
      </c>
      <c r="G4">
        <v>-8.9027541354296993E-3</v>
      </c>
      <c r="H4">
        <v>2.3433252771661799E-2</v>
      </c>
      <c r="I4">
        <v>-0.37991969028712702</v>
      </c>
      <c r="J4">
        <v>0.70400503058423403</v>
      </c>
      <c r="K4">
        <v>-1.43339130557359E-2</v>
      </c>
      <c r="L4">
        <v>2.3505278956284299E-2</v>
      </c>
      <c r="M4">
        <v>-0.60981675998802198</v>
      </c>
      <c r="N4">
        <v>0.54198319791342497</v>
      </c>
      <c r="O4">
        <v>-0.15501942040608599</v>
      </c>
      <c r="P4">
        <v>2.3835913306895301E-2</v>
      </c>
      <c r="Q4">
        <v>-6.5036073260612701</v>
      </c>
      <c r="R4" s="1">
        <v>7.8416428065719001E-11</v>
      </c>
      <c r="T4" t="str">
        <f>IF(F4&lt;0.001,"***",IF(F4&lt;0.01,"**",IF(F4&lt;0.05,"*",IF(F4&lt;0.1,"^",""))))</f>
        <v/>
      </c>
      <c r="U4" t="str">
        <f t="shared" si="1"/>
        <v/>
      </c>
      <c r="V4" t="str">
        <f t="shared" si="2"/>
        <v/>
      </c>
      <c r="W4" t="str">
        <f t="shared" si="3"/>
        <v>***</v>
      </c>
    </row>
    <row r="5" spans="1:23" x14ac:dyDescent="0.25">
      <c r="A5">
        <v>4</v>
      </c>
      <c r="B5" t="s">
        <v>12</v>
      </c>
      <c r="C5">
        <v>-7.9886679552855902E-2</v>
      </c>
      <c r="D5">
        <v>2.6977304728424498E-2</v>
      </c>
      <c r="E5">
        <v>-2.9612550385244298</v>
      </c>
      <c r="F5">
        <v>3.063881114929E-3</v>
      </c>
      <c r="G5">
        <v>-8.1675609106259803E-2</v>
      </c>
      <c r="H5">
        <v>2.6946740690675899E-2</v>
      </c>
      <c r="I5">
        <v>-3.0310014128915101</v>
      </c>
      <c r="J5">
        <v>2.4374410731816802E-3</v>
      </c>
      <c r="K5">
        <v>-9.4678403905043507E-2</v>
      </c>
      <c r="L5">
        <v>2.7050648926706399E-2</v>
      </c>
      <c r="M5">
        <v>-3.5000418718816699</v>
      </c>
      <c r="N5">
        <v>4.6518508169284797E-4</v>
      </c>
      <c r="O5">
        <v>-0.30585552670495603</v>
      </c>
      <c r="P5">
        <v>2.7139096989701499E-2</v>
      </c>
      <c r="Q5">
        <v>-11.2699227546524</v>
      </c>
      <c r="R5" s="1">
        <v>1.84731894384294E-29</v>
      </c>
      <c r="T5" t="str">
        <f t="shared" si="0"/>
        <v>**</v>
      </c>
      <c r="U5" t="str">
        <f t="shared" si="1"/>
        <v>**</v>
      </c>
      <c r="V5" t="str">
        <f t="shared" si="2"/>
        <v>***</v>
      </c>
      <c r="W5" t="str">
        <f t="shared" si="3"/>
        <v>***</v>
      </c>
    </row>
    <row r="6" spans="1:23" x14ac:dyDescent="0.25">
      <c r="A6">
        <v>5</v>
      </c>
      <c r="B6" t="s">
        <v>124</v>
      </c>
      <c r="C6">
        <v>7.0791517480439201E-2</v>
      </c>
      <c r="D6">
        <v>2.3047904735672201E-2</v>
      </c>
      <c r="E6">
        <v>3.0714947103574302</v>
      </c>
      <c r="F6">
        <v>2.1298993792881202E-3</v>
      </c>
      <c r="G6">
        <v>6.0576151681653E-2</v>
      </c>
      <c r="H6">
        <v>2.23395291432032E-2</v>
      </c>
      <c r="I6">
        <v>2.71161273334552</v>
      </c>
      <c r="J6">
        <v>6.6956768644738504E-3</v>
      </c>
      <c r="K6">
        <v>8.1490510941031602E-2</v>
      </c>
      <c r="L6">
        <v>2.24168732754788E-2</v>
      </c>
      <c r="M6">
        <v>3.63523092358164</v>
      </c>
      <c r="N6">
        <v>2.77731743823865E-4</v>
      </c>
      <c r="O6" t="s">
        <v>170</v>
      </c>
      <c r="P6" t="s">
        <v>170</v>
      </c>
      <c r="Q6" t="s">
        <v>170</v>
      </c>
      <c r="R6" t="s">
        <v>170</v>
      </c>
      <c r="T6" t="str">
        <f t="shared" si="0"/>
        <v>**</v>
      </c>
      <c r="U6" t="str">
        <f t="shared" si="1"/>
        <v>**</v>
      </c>
      <c r="V6" t="str">
        <f t="shared" si="2"/>
        <v>***</v>
      </c>
      <c r="W6" t="str">
        <f t="shared" si="3"/>
        <v/>
      </c>
    </row>
    <row r="7" spans="1:23" x14ac:dyDescent="0.25">
      <c r="A7">
        <v>6</v>
      </c>
      <c r="B7" t="s">
        <v>24</v>
      </c>
      <c r="C7">
        <v>-1.89700359043702E-2</v>
      </c>
      <c r="D7">
        <v>3.13401275704525E-2</v>
      </c>
      <c r="E7">
        <v>-0.60529542713971496</v>
      </c>
      <c r="F7">
        <v>0.54498271929031095</v>
      </c>
      <c r="G7">
        <v>-2.2833172656151701E-2</v>
      </c>
      <c r="H7">
        <v>3.1302050445053901E-2</v>
      </c>
      <c r="I7">
        <v>-0.72944654843719903</v>
      </c>
      <c r="J7">
        <v>0.465728552869065</v>
      </c>
      <c r="K7">
        <v>-1.3810160355829999E-2</v>
      </c>
      <c r="L7">
        <v>3.14636238844073E-2</v>
      </c>
      <c r="M7">
        <v>-0.43892465809299103</v>
      </c>
      <c r="N7">
        <v>0.660716129083875</v>
      </c>
      <c r="O7" t="s">
        <v>170</v>
      </c>
      <c r="P7" t="s">
        <v>170</v>
      </c>
      <c r="Q7" t="s">
        <v>170</v>
      </c>
      <c r="R7" t="s">
        <v>170</v>
      </c>
      <c r="T7" t="str">
        <f t="shared" si="0"/>
        <v/>
      </c>
      <c r="U7" t="str">
        <f t="shared" si="1"/>
        <v/>
      </c>
      <c r="V7" t="str">
        <f t="shared" si="2"/>
        <v/>
      </c>
      <c r="W7" t="str">
        <f t="shared" si="3"/>
        <v/>
      </c>
    </row>
    <row r="8" spans="1:23" x14ac:dyDescent="0.25">
      <c r="A8">
        <v>7</v>
      </c>
      <c r="B8" t="s">
        <v>23</v>
      </c>
      <c r="C8">
        <v>-0.19005349442289701</v>
      </c>
      <c r="D8">
        <v>2.86987141209924E-2</v>
      </c>
      <c r="E8">
        <v>-6.6223696860298604</v>
      </c>
      <c r="F8" s="1">
        <v>3.5348564941069202E-11</v>
      </c>
      <c r="G8">
        <v>-0.19693547139581599</v>
      </c>
      <c r="H8">
        <v>2.8590740050321702E-2</v>
      </c>
      <c r="I8">
        <v>-6.8880858295096798</v>
      </c>
      <c r="J8" s="1">
        <v>5.6548092265107002E-12</v>
      </c>
      <c r="K8">
        <v>-0.189889709455937</v>
      </c>
      <c r="L8">
        <v>2.8776931748346401E-2</v>
      </c>
      <c r="M8">
        <v>-6.59867810496677</v>
      </c>
      <c r="N8" s="1">
        <v>4.1483991062719502E-11</v>
      </c>
      <c r="O8" t="s">
        <v>170</v>
      </c>
      <c r="P8" t="s">
        <v>170</v>
      </c>
      <c r="Q8" t="s">
        <v>170</v>
      </c>
      <c r="R8" t="s">
        <v>170</v>
      </c>
      <c r="T8" t="str">
        <f t="shared" si="0"/>
        <v>***</v>
      </c>
      <c r="U8" t="str">
        <f t="shared" si="1"/>
        <v>***</v>
      </c>
      <c r="V8" t="str">
        <f t="shared" si="2"/>
        <v>***</v>
      </c>
      <c r="W8" t="str">
        <f t="shared" si="3"/>
        <v/>
      </c>
    </row>
    <row r="9" spans="1:23" x14ac:dyDescent="0.25">
      <c r="A9">
        <v>8</v>
      </c>
      <c r="B9" t="s">
        <v>25</v>
      </c>
      <c r="C9">
        <v>3.2061802004850898E-2</v>
      </c>
      <c r="D9">
        <v>3.0345099536487199E-2</v>
      </c>
      <c r="E9">
        <v>1.0565726425217199</v>
      </c>
      <c r="F9">
        <v>0.290706671549392</v>
      </c>
      <c r="G9">
        <v>2.9819753492499101E-2</v>
      </c>
      <c r="H9">
        <v>3.0250166699220399E-2</v>
      </c>
      <c r="I9">
        <v>0.98577154264963796</v>
      </c>
      <c r="J9">
        <v>0.324245233203935</v>
      </c>
      <c r="K9">
        <v>2.7052338358633601E-2</v>
      </c>
      <c r="L9">
        <v>3.0308538010161899E-2</v>
      </c>
      <c r="M9">
        <v>0.89256493828780004</v>
      </c>
      <c r="N9">
        <v>0.37209020244837798</v>
      </c>
      <c r="O9" t="s">
        <v>170</v>
      </c>
      <c r="P9" t="s">
        <v>170</v>
      </c>
      <c r="Q9" t="s">
        <v>170</v>
      </c>
      <c r="R9" t="s">
        <v>170</v>
      </c>
      <c r="T9" t="str">
        <f t="shared" si="0"/>
        <v/>
      </c>
      <c r="U9" t="str">
        <f t="shared" si="1"/>
        <v/>
      </c>
      <c r="V9" t="str">
        <f t="shared" si="2"/>
        <v/>
      </c>
      <c r="W9" t="str">
        <f t="shared" si="3"/>
        <v/>
      </c>
    </row>
    <row r="10" spans="1:23" x14ac:dyDescent="0.25">
      <c r="A10">
        <v>9</v>
      </c>
      <c r="B10" t="s">
        <v>26</v>
      </c>
      <c r="C10">
        <v>-4.31529176342531E-2</v>
      </c>
      <c r="D10">
        <v>5.0672394689030599E-2</v>
      </c>
      <c r="E10">
        <v>-0.85160604504832405</v>
      </c>
      <c r="F10">
        <v>0.39443278332637099</v>
      </c>
      <c r="G10">
        <v>-5.3178273657407203E-2</v>
      </c>
      <c r="H10">
        <v>5.0530738240879003E-2</v>
      </c>
      <c r="I10">
        <v>-1.0523945524782901</v>
      </c>
      <c r="J10">
        <v>0.29261856696613803</v>
      </c>
      <c r="K10">
        <v>-7.8795742563382204E-2</v>
      </c>
      <c r="L10">
        <v>5.06736252990957E-2</v>
      </c>
      <c r="M10">
        <v>-1.5549655683464301</v>
      </c>
      <c r="N10">
        <v>0.119954269860712</v>
      </c>
      <c r="O10" t="s">
        <v>170</v>
      </c>
      <c r="P10" t="s">
        <v>170</v>
      </c>
      <c r="Q10" t="s">
        <v>170</v>
      </c>
      <c r="R10" t="s">
        <v>170</v>
      </c>
      <c r="T10" t="str">
        <f t="shared" si="0"/>
        <v/>
      </c>
      <c r="U10" t="str">
        <f t="shared" si="1"/>
        <v/>
      </c>
      <c r="V10" t="str">
        <f t="shared" si="2"/>
        <v/>
      </c>
      <c r="W10" t="str">
        <f t="shared" si="3"/>
        <v/>
      </c>
    </row>
    <row r="11" spans="1:23" x14ac:dyDescent="0.25">
      <c r="A11">
        <v>10</v>
      </c>
      <c r="B11" t="s">
        <v>30</v>
      </c>
      <c r="C11">
        <v>0.21156667656271999</v>
      </c>
      <c r="D11">
        <v>3.1962207218925801E-2</v>
      </c>
      <c r="E11">
        <v>6.6192761693079998</v>
      </c>
      <c r="F11" s="1">
        <v>3.6096194239801699E-11</v>
      </c>
      <c r="G11">
        <v>0.20373803074494501</v>
      </c>
      <c r="H11">
        <v>3.1897253082552701E-2</v>
      </c>
      <c r="I11">
        <v>6.3873221376666596</v>
      </c>
      <c r="J11" s="1">
        <v>1.68815777293434E-10</v>
      </c>
      <c r="K11">
        <v>0.180028899516605</v>
      </c>
      <c r="L11">
        <v>3.1984604977071403E-2</v>
      </c>
      <c r="M11">
        <v>5.6286110035018897</v>
      </c>
      <c r="N11" s="1">
        <v>1.81666575813502E-8</v>
      </c>
      <c r="O11" t="s">
        <v>170</v>
      </c>
      <c r="P11" t="s">
        <v>170</v>
      </c>
      <c r="Q11" t="s">
        <v>170</v>
      </c>
      <c r="R11" t="s">
        <v>170</v>
      </c>
      <c r="T11" t="str">
        <f t="shared" si="0"/>
        <v>***</v>
      </c>
      <c r="U11" t="str">
        <f t="shared" si="1"/>
        <v>***</v>
      </c>
      <c r="V11" t="str">
        <f t="shared" si="2"/>
        <v>***</v>
      </c>
      <c r="W11" t="str">
        <f t="shared" si="3"/>
        <v/>
      </c>
    </row>
    <row r="12" spans="1:23" x14ac:dyDescent="0.25">
      <c r="A12">
        <v>11</v>
      </c>
      <c r="B12" t="s">
        <v>27</v>
      </c>
      <c r="C12">
        <v>0.18253214841842499</v>
      </c>
      <c r="D12">
        <v>4.7120438858069401E-2</v>
      </c>
      <c r="E12">
        <v>3.8737361714356502</v>
      </c>
      <c r="F12">
        <v>1.07179440737878E-4</v>
      </c>
      <c r="G12">
        <v>0.15316425013568799</v>
      </c>
      <c r="H12">
        <v>4.6374857434451099E-2</v>
      </c>
      <c r="I12">
        <v>3.3027433098242698</v>
      </c>
      <c r="J12">
        <v>9.5743986710155498E-4</v>
      </c>
      <c r="K12">
        <v>0.13553221034322599</v>
      </c>
      <c r="L12">
        <v>4.6443857665739698E-2</v>
      </c>
      <c r="M12">
        <v>2.9181945074128501</v>
      </c>
      <c r="N12">
        <v>3.5206466303089401E-3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0.106927426335301</v>
      </c>
      <c r="D13">
        <v>2.9132227963134201E-2</v>
      </c>
      <c r="E13">
        <v>3.6704170539450098</v>
      </c>
      <c r="F13">
        <v>2.4215504232785601E-4</v>
      </c>
      <c r="G13">
        <v>0.104560075438072</v>
      </c>
      <c r="H13">
        <v>2.9099297952663201E-2</v>
      </c>
      <c r="I13">
        <v>3.5932164277008698</v>
      </c>
      <c r="J13">
        <v>3.26621075745843E-4</v>
      </c>
      <c r="K13">
        <v>8.7542675810707099E-2</v>
      </c>
      <c r="L13">
        <v>2.91775562447418E-2</v>
      </c>
      <c r="M13">
        <v>3.0003429717142098</v>
      </c>
      <c r="N13">
        <v>2.6967576294392301E-3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0.113137509143294</v>
      </c>
      <c r="D14">
        <v>7.0895100594533897E-2</v>
      </c>
      <c r="E14">
        <v>1.5958438339816301</v>
      </c>
      <c r="F14">
        <v>0.11052366396970301</v>
      </c>
      <c r="G14">
        <v>9.3240086485956997E-2</v>
      </c>
      <c r="H14">
        <v>6.9850657704445096E-2</v>
      </c>
      <c r="I14">
        <v>1.3348490844635701</v>
      </c>
      <c r="J14">
        <v>0.18192574480927401</v>
      </c>
      <c r="K14">
        <v>5.6725731722837902E-2</v>
      </c>
      <c r="L14">
        <v>7.0002971116521595E-2</v>
      </c>
      <c r="M14">
        <v>0.81033320183534097</v>
      </c>
      <c r="N14">
        <v>0.41774869789942298</v>
      </c>
      <c r="O14" t="s">
        <v>170</v>
      </c>
      <c r="P14" t="s">
        <v>170</v>
      </c>
      <c r="Q14" t="s">
        <v>170</v>
      </c>
      <c r="R14" t="s">
        <v>170</v>
      </c>
      <c r="T14" t="str">
        <f t="shared" si="0"/>
        <v/>
      </c>
      <c r="U14" t="str">
        <f t="shared" si="1"/>
        <v/>
      </c>
      <c r="V14" t="str">
        <f t="shared" si="2"/>
        <v/>
      </c>
      <c r="W14" t="str">
        <f t="shared" si="3"/>
        <v/>
      </c>
    </row>
    <row r="15" spans="1:23" x14ac:dyDescent="0.25">
      <c r="A15">
        <v>14</v>
      </c>
      <c r="B15" t="s">
        <v>173</v>
      </c>
      <c r="C15">
        <v>-8.4670941411817899E-2</v>
      </c>
      <c r="D15">
        <v>2.90294073654031E-2</v>
      </c>
      <c r="E15">
        <v>-2.91672993340979</v>
      </c>
      <c r="F15">
        <v>3.5372189880523001E-3</v>
      </c>
      <c r="G15">
        <v>-8.4621506369435204E-2</v>
      </c>
      <c r="H15">
        <v>2.89823122596682E-2</v>
      </c>
      <c r="I15">
        <v>-2.91976380667165</v>
      </c>
      <c r="J15">
        <v>3.5029676880902801E-3</v>
      </c>
      <c r="K15">
        <v>-0.11681498000423</v>
      </c>
      <c r="L15">
        <v>2.9328082746082999E-2</v>
      </c>
      <c r="M15">
        <v>-3.9830418174823099</v>
      </c>
      <c r="N15" s="1">
        <v>6.8038777830864999E-5</v>
      </c>
      <c r="O15" t="s">
        <v>170</v>
      </c>
      <c r="P15" t="s">
        <v>170</v>
      </c>
      <c r="Q15" t="s">
        <v>170</v>
      </c>
      <c r="R15" t="s">
        <v>170</v>
      </c>
      <c r="T15" t="str">
        <f t="shared" si="0"/>
        <v>**</v>
      </c>
      <c r="U15" t="str">
        <f t="shared" si="1"/>
        <v>**</v>
      </c>
      <c r="V15" t="str">
        <f t="shared" si="2"/>
        <v>***</v>
      </c>
      <c r="W15" t="str">
        <f t="shared" si="3"/>
        <v/>
      </c>
    </row>
    <row r="16" spans="1:23" x14ac:dyDescent="0.25">
      <c r="A16">
        <v>15</v>
      </c>
      <c r="B16" t="s">
        <v>31</v>
      </c>
      <c r="C16">
        <v>-5.43748034432582E-2</v>
      </c>
      <c r="D16">
        <v>4.7694862241219596E-3</v>
      </c>
      <c r="E16">
        <v>-11.400557814435899</v>
      </c>
      <c r="F16" s="1">
        <v>4.15448574225864E-30</v>
      </c>
      <c r="G16">
        <v>-5.3705337425177101E-2</v>
      </c>
      <c r="H16">
        <v>4.7610835503462201E-3</v>
      </c>
      <c r="I16">
        <v>-11.280066156636099</v>
      </c>
      <c r="J16" s="1">
        <v>1.6462213278328699E-29</v>
      </c>
      <c r="K16">
        <v>-6.5275239453719394E-2</v>
      </c>
      <c r="L16">
        <v>4.7307241874941898E-3</v>
      </c>
      <c r="M16">
        <v>-13.7981494728178</v>
      </c>
      <c r="N16" s="1">
        <v>2.6147894084293599E-43</v>
      </c>
      <c r="O16" t="s">
        <v>170</v>
      </c>
      <c r="P16" t="s">
        <v>170</v>
      </c>
      <c r="Q16" t="s">
        <v>170</v>
      </c>
      <c r="R16" t="s">
        <v>170</v>
      </c>
      <c r="T16" t="str">
        <f t="shared" si="0"/>
        <v>***</v>
      </c>
      <c r="U16" t="str">
        <f t="shared" si="1"/>
        <v>***</v>
      </c>
      <c r="V16" t="str">
        <f t="shared" si="2"/>
        <v>***</v>
      </c>
      <c r="W16" t="str">
        <f t="shared" si="3"/>
        <v/>
      </c>
    </row>
    <row r="17" spans="1:23" x14ac:dyDescent="0.25">
      <c r="A17">
        <v>16</v>
      </c>
      <c r="B17" t="s">
        <v>32</v>
      </c>
      <c r="C17">
        <v>2.2507304009776199E-2</v>
      </c>
      <c r="D17">
        <v>1.46641374269793E-2</v>
      </c>
      <c r="E17">
        <v>1.53485359243613</v>
      </c>
      <c r="F17">
        <v>0.124819795071634</v>
      </c>
      <c r="G17">
        <v>2.4815883685881598E-2</v>
      </c>
      <c r="H17">
        <v>1.4635413406141599E-2</v>
      </c>
      <c r="I17">
        <v>1.6956052416987399</v>
      </c>
      <c r="J17">
        <v>8.9960664445486699E-2</v>
      </c>
      <c r="K17">
        <v>1.8209451990456899E-2</v>
      </c>
      <c r="L17">
        <v>1.4661663512270899E-2</v>
      </c>
      <c r="M17">
        <v>1.24197721324164</v>
      </c>
      <c r="N17">
        <v>0.214244969516938</v>
      </c>
      <c r="O17" t="s">
        <v>170</v>
      </c>
      <c r="P17" t="s">
        <v>170</v>
      </c>
      <c r="Q17" t="s">
        <v>170</v>
      </c>
      <c r="R17" t="s">
        <v>170</v>
      </c>
      <c r="T17" t="str">
        <f t="shared" si="0"/>
        <v/>
      </c>
      <c r="U17" t="str">
        <f t="shared" si="1"/>
        <v>^</v>
      </c>
      <c r="V17" t="str">
        <f t="shared" si="2"/>
        <v/>
      </c>
      <c r="W17" t="str">
        <f t="shared" si="3"/>
        <v/>
      </c>
    </row>
    <row r="18" spans="1:23" x14ac:dyDescent="0.25">
      <c r="A18">
        <v>17</v>
      </c>
      <c r="B18" t="s">
        <v>33</v>
      </c>
      <c r="C18">
        <v>1.9392502829422599E-2</v>
      </c>
      <c r="D18">
        <v>3.8695590826892299E-3</v>
      </c>
      <c r="E18">
        <v>5.0115536201983604</v>
      </c>
      <c r="F18" s="1">
        <v>5.3992333806608696E-7</v>
      </c>
      <c r="G18">
        <v>1.90872641256188E-2</v>
      </c>
      <c r="H18">
        <v>3.8634967973267698E-3</v>
      </c>
      <c r="I18">
        <v>4.9404115305144396</v>
      </c>
      <c r="J18" s="1">
        <v>7.7957858459592595E-7</v>
      </c>
      <c r="K18">
        <v>1.7105409398348499E-2</v>
      </c>
      <c r="L18">
        <v>3.8674483712718899E-3</v>
      </c>
      <c r="M18">
        <v>4.4229186161632104</v>
      </c>
      <c r="N18" s="1">
        <v>9.7376429125771593E-6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-1.2565889468942E-2</v>
      </c>
      <c r="D19">
        <v>6.2497324860425196E-3</v>
      </c>
      <c r="E19">
        <v>-2.0106283744152802</v>
      </c>
      <c r="F19">
        <v>4.4364724667742501E-2</v>
      </c>
      <c r="G19">
        <v>-1.20502412682765E-2</v>
      </c>
      <c r="H19">
        <v>6.2433182705189903E-3</v>
      </c>
      <c r="I19">
        <v>-1.9301020300659399</v>
      </c>
      <c r="J19">
        <v>5.35941969788317E-2</v>
      </c>
      <c r="K19">
        <v>-9.9581092337243608E-3</v>
      </c>
      <c r="L19">
        <v>6.2532342307128298E-3</v>
      </c>
      <c r="M19">
        <v>-1.59247340917041</v>
      </c>
      <c r="N19">
        <v>0.11127837323324</v>
      </c>
      <c r="O19" t="s">
        <v>170</v>
      </c>
      <c r="P19" t="s">
        <v>170</v>
      </c>
      <c r="Q19" t="s">
        <v>170</v>
      </c>
      <c r="R19" t="s">
        <v>170</v>
      </c>
      <c r="T19" t="str">
        <f t="shared" si="0"/>
        <v>*</v>
      </c>
      <c r="U19" t="str">
        <f t="shared" si="1"/>
        <v>^</v>
      </c>
      <c r="V19" t="str">
        <f t="shared" si="2"/>
        <v/>
      </c>
      <c r="W19" t="str">
        <f t="shared" si="3"/>
        <v/>
      </c>
    </row>
    <row r="20" spans="1:23" x14ac:dyDescent="0.25">
      <c r="A20">
        <v>19</v>
      </c>
      <c r="B20" t="s">
        <v>34</v>
      </c>
      <c r="C20">
        <v>4.7395096283067697E-3</v>
      </c>
      <c r="D20">
        <v>4.8902936432083401E-4</v>
      </c>
      <c r="E20">
        <v>9.6916667466155495</v>
      </c>
      <c r="F20" s="1">
        <v>3.2714562449175999E-22</v>
      </c>
      <c r="G20">
        <v>4.6697742567505399E-3</v>
      </c>
      <c r="H20">
        <v>4.8784255394666902E-4</v>
      </c>
      <c r="I20">
        <v>9.5722979042558904</v>
      </c>
      <c r="J20" s="1">
        <v>1.0455551714200901E-21</v>
      </c>
      <c r="K20">
        <v>4.9618220456261299E-3</v>
      </c>
      <c r="L20">
        <v>4.9021340836954595E-4</v>
      </c>
      <c r="M20">
        <v>10.121759137778801</v>
      </c>
      <c r="N20" s="1">
        <v>4.4239190892703598E-24</v>
      </c>
      <c r="O20" t="s">
        <v>170</v>
      </c>
      <c r="P20" t="s">
        <v>170</v>
      </c>
      <c r="Q20" t="s">
        <v>170</v>
      </c>
      <c r="R20" t="s">
        <v>170</v>
      </c>
      <c r="T20" t="str">
        <f t="shared" si="0"/>
        <v>***</v>
      </c>
      <c r="U20" t="str">
        <f t="shared" si="1"/>
        <v>***</v>
      </c>
      <c r="V20" t="str">
        <f t="shared" si="2"/>
        <v>***</v>
      </c>
      <c r="W20" t="str">
        <f t="shared" si="3"/>
        <v/>
      </c>
    </row>
    <row r="21" spans="1:23" x14ac:dyDescent="0.25">
      <c r="A21">
        <v>20</v>
      </c>
      <c r="B21" t="s">
        <v>35</v>
      </c>
      <c r="C21">
        <v>-3.2094166975677699E-4</v>
      </c>
      <c r="D21">
        <v>1.6474351377164601E-4</v>
      </c>
      <c r="E21">
        <v>-1.94812932181135</v>
      </c>
      <c r="F21">
        <v>5.1399491109847997E-2</v>
      </c>
      <c r="G21">
        <v>-3.49967485297957E-4</v>
      </c>
      <c r="H21">
        <v>1.62998839943676E-4</v>
      </c>
      <c r="I21">
        <v>-2.14705506750163</v>
      </c>
      <c r="J21">
        <v>3.1788897864308802E-2</v>
      </c>
      <c r="K21">
        <v>-6.7197871884116796E-4</v>
      </c>
      <c r="L21">
        <v>1.4518896067222201E-4</v>
      </c>
      <c r="M21">
        <v>-4.6283044918147898</v>
      </c>
      <c r="N21" s="1">
        <v>3.6867168316724802E-6</v>
      </c>
      <c r="O21" t="s">
        <v>170</v>
      </c>
      <c r="P21" t="s">
        <v>170</v>
      </c>
      <c r="Q21" t="s">
        <v>170</v>
      </c>
      <c r="R21" t="s">
        <v>170</v>
      </c>
      <c r="T21" t="str">
        <f t="shared" si="0"/>
        <v>^</v>
      </c>
      <c r="U21" t="str">
        <f t="shared" si="1"/>
        <v>*</v>
      </c>
      <c r="V21" t="str">
        <f t="shared" si="2"/>
        <v>***</v>
      </c>
      <c r="W21" t="str">
        <f t="shared" si="3"/>
        <v/>
      </c>
    </row>
    <row r="22" spans="1:23" x14ac:dyDescent="0.25">
      <c r="A22">
        <v>21</v>
      </c>
      <c r="B22" t="s">
        <v>36</v>
      </c>
      <c r="C22">
        <v>4.1968709941218798E-4</v>
      </c>
      <c r="D22" s="1">
        <v>9.9152876804030994E-5</v>
      </c>
      <c r="E22">
        <v>4.2327274098327203</v>
      </c>
      <c r="F22" s="1">
        <v>2.3087427034903699E-5</v>
      </c>
      <c r="G22">
        <v>4.0197587900036902E-4</v>
      </c>
      <c r="H22" s="1">
        <v>9.8818508677822996E-5</v>
      </c>
      <c r="I22">
        <v>4.06781972708096</v>
      </c>
      <c r="J22" s="1">
        <v>4.74550708794669E-5</v>
      </c>
      <c r="K22">
        <v>2.9790498208998397E-4</v>
      </c>
      <c r="L22" s="1">
        <v>9.8929265365953103E-5</v>
      </c>
      <c r="M22">
        <v>3.0112927755805301</v>
      </c>
      <c r="N22">
        <v>2.6013789501476699E-3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-3.3068402476457799E-3</v>
      </c>
      <c r="D23">
        <v>2.1101598048972402E-2</v>
      </c>
      <c r="E23">
        <v>-0.15671041785419701</v>
      </c>
      <c r="F23">
        <v>0.87547307627140303</v>
      </c>
      <c r="G23">
        <v>-1.0302836555823999E-3</v>
      </c>
      <c r="H23">
        <v>2.10687380302573E-2</v>
      </c>
      <c r="I23">
        <v>-4.8901061568223998E-2</v>
      </c>
      <c r="J23">
        <v>0.96099814286698704</v>
      </c>
      <c r="K23">
        <v>-9.9708849195898203E-3</v>
      </c>
      <c r="L23">
        <v>2.1091526265528401E-2</v>
      </c>
      <c r="M23">
        <v>-0.47274364093252103</v>
      </c>
      <c r="N23">
        <v>0.63639608727748098</v>
      </c>
      <c r="O23" t="s">
        <v>170</v>
      </c>
      <c r="P23" t="s">
        <v>170</v>
      </c>
      <c r="Q23" t="s">
        <v>170</v>
      </c>
      <c r="R23" t="s">
        <v>170</v>
      </c>
      <c r="T23" t="str">
        <f t="shared" si="0"/>
        <v/>
      </c>
      <c r="U23" t="str">
        <f t="shared" si="1"/>
        <v/>
      </c>
      <c r="V23" t="str">
        <f t="shared" si="2"/>
        <v/>
      </c>
      <c r="W23" t="str">
        <f t="shared" si="3"/>
        <v/>
      </c>
    </row>
    <row r="24" spans="1:23" x14ac:dyDescent="0.25">
      <c r="A24">
        <v>23</v>
      </c>
      <c r="B24" t="s">
        <v>38</v>
      </c>
      <c r="C24">
        <v>-3.8064589094062101E-2</v>
      </c>
      <c r="D24">
        <v>3.13260731936678E-2</v>
      </c>
      <c r="E24">
        <v>-1.2151088602371201</v>
      </c>
      <c r="F24">
        <v>0.22432457471969999</v>
      </c>
      <c r="G24">
        <v>-3.3183107435474597E-2</v>
      </c>
      <c r="H24">
        <v>3.1314568832540399E-2</v>
      </c>
      <c r="I24">
        <v>-1.0596699450957301</v>
      </c>
      <c r="J24">
        <v>0.28929478053015301</v>
      </c>
      <c r="K24">
        <v>-4.46596000859781E-2</v>
      </c>
      <c r="L24">
        <v>3.1362789351342298E-2</v>
      </c>
      <c r="M24">
        <v>-1.4239677340455299</v>
      </c>
      <c r="N24">
        <v>0.154455812536234</v>
      </c>
      <c r="O24" t="s">
        <v>170</v>
      </c>
      <c r="P24" t="s">
        <v>170</v>
      </c>
      <c r="Q24" t="s">
        <v>170</v>
      </c>
      <c r="R24" t="s">
        <v>170</v>
      </c>
      <c r="T24" t="str">
        <f t="shared" si="0"/>
        <v/>
      </c>
      <c r="U24" t="str">
        <f t="shared" si="1"/>
        <v/>
      </c>
      <c r="V24" t="str">
        <f t="shared" si="2"/>
        <v/>
      </c>
      <c r="W24" t="str">
        <f t="shared" si="3"/>
        <v/>
      </c>
    </row>
    <row r="25" spans="1:23" x14ac:dyDescent="0.25">
      <c r="A25">
        <v>24</v>
      </c>
      <c r="B25" t="s">
        <v>40</v>
      </c>
      <c r="C25">
        <v>-0.25003666954807702</v>
      </c>
      <c r="D25">
        <v>3.6677622908003901E-2</v>
      </c>
      <c r="E25">
        <v>-6.8171448890029698</v>
      </c>
      <c r="F25" s="1">
        <v>9.2867593529506497E-12</v>
      </c>
      <c r="G25">
        <v>-0.24717802147433801</v>
      </c>
      <c r="H25">
        <v>3.66336051774118E-2</v>
      </c>
      <c r="I25">
        <v>-6.7473026549608299</v>
      </c>
      <c r="J25" s="1">
        <v>1.5061888749270401E-11</v>
      </c>
      <c r="K25">
        <v>-0.17570049901177101</v>
      </c>
      <c r="L25">
        <v>3.6441079083957099E-2</v>
      </c>
      <c r="M25">
        <v>-4.8214955053052204</v>
      </c>
      <c r="N25" s="1">
        <v>1.4248593210187E-6</v>
      </c>
      <c r="O25" t="s">
        <v>170</v>
      </c>
      <c r="P25" t="s">
        <v>170</v>
      </c>
      <c r="Q25" t="s">
        <v>170</v>
      </c>
      <c r="R25" t="s">
        <v>170</v>
      </c>
      <c r="T25" t="str">
        <f t="shared" si="0"/>
        <v>***</v>
      </c>
      <c r="U25" t="str">
        <f t="shared" si="1"/>
        <v>***</v>
      </c>
      <c r="V25" t="str">
        <f t="shared" si="2"/>
        <v>***</v>
      </c>
      <c r="W25" t="str">
        <f t="shared" si="3"/>
        <v/>
      </c>
    </row>
    <row r="26" spans="1:23" x14ac:dyDescent="0.25">
      <c r="A26">
        <v>25</v>
      </c>
      <c r="B26" t="s">
        <v>41</v>
      </c>
      <c r="C26">
        <v>-0.11243382350185099</v>
      </c>
      <c r="D26">
        <v>3.03928042372579E-2</v>
      </c>
      <c r="E26">
        <v>-3.6993566840410401</v>
      </c>
      <c r="F26">
        <v>2.1614665373878E-4</v>
      </c>
      <c r="G26">
        <v>-0.104543573910726</v>
      </c>
      <c r="H26">
        <v>3.03376190119415E-2</v>
      </c>
      <c r="I26">
        <v>-3.4460045750319099</v>
      </c>
      <c r="J26">
        <v>5.6894072709652696E-4</v>
      </c>
      <c r="K26">
        <v>-4.5808209333037697E-2</v>
      </c>
      <c r="L26">
        <v>3.0156825272068099E-2</v>
      </c>
      <c r="M26">
        <v>-1.51899972625654</v>
      </c>
      <c r="N26">
        <v>0.128762564880958</v>
      </c>
      <c r="O26" t="s">
        <v>170</v>
      </c>
      <c r="P26" t="s">
        <v>170</v>
      </c>
      <c r="Q26" t="s">
        <v>170</v>
      </c>
      <c r="R26" t="s">
        <v>170</v>
      </c>
      <c r="T26" t="str">
        <f t="shared" si="0"/>
        <v>***</v>
      </c>
      <c r="U26" t="str">
        <f t="shared" si="1"/>
        <v>***</v>
      </c>
      <c r="V26" t="str">
        <f t="shared" si="2"/>
        <v/>
      </c>
      <c r="W26" t="str">
        <f t="shared" si="3"/>
        <v/>
      </c>
    </row>
    <row r="27" spans="1:23" x14ac:dyDescent="0.25">
      <c r="A27">
        <v>26</v>
      </c>
      <c r="B27" t="s">
        <v>39</v>
      </c>
      <c r="C27">
        <v>-0.114565389830345</v>
      </c>
      <c r="D27">
        <v>3.3702081934800399E-2</v>
      </c>
      <c r="E27">
        <v>-3.3993564567311298</v>
      </c>
      <c r="F27">
        <v>6.7544624030507197E-4</v>
      </c>
      <c r="G27">
        <v>-0.10669956529785</v>
      </c>
      <c r="H27">
        <v>3.3666313106373601E-2</v>
      </c>
      <c r="I27">
        <v>-3.1693273023605801</v>
      </c>
      <c r="J27">
        <v>1.52792228277498E-3</v>
      </c>
      <c r="K27">
        <v>-6.0905012787566402E-2</v>
      </c>
      <c r="L27">
        <v>3.36285918229286E-2</v>
      </c>
      <c r="M27">
        <v>-1.81110803295784</v>
      </c>
      <c r="N27">
        <v>7.01241303134576E-2</v>
      </c>
      <c r="O27" t="s">
        <v>170</v>
      </c>
      <c r="P27" t="s">
        <v>170</v>
      </c>
      <c r="Q27" t="s">
        <v>170</v>
      </c>
      <c r="R27" t="s">
        <v>170</v>
      </c>
      <c r="T27" t="str">
        <f t="shared" si="0"/>
        <v>***</v>
      </c>
      <c r="U27" t="str">
        <f t="shared" si="1"/>
        <v>**</v>
      </c>
      <c r="V27" t="str">
        <f t="shared" si="2"/>
        <v>^</v>
      </c>
      <c r="W27" t="str">
        <f t="shared" si="3"/>
        <v/>
      </c>
    </row>
    <row r="28" spans="1:23" x14ac:dyDescent="0.25">
      <c r="A28">
        <v>27</v>
      </c>
      <c r="B28" t="s">
        <v>43</v>
      </c>
      <c r="C28">
        <v>-8.2536716260421694E-2</v>
      </c>
      <c r="D28">
        <v>5.6606136417525999E-3</v>
      </c>
      <c r="E28">
        <v>-14.580877884269</v>
      </c>
      <c r="F28" s="1">
        <v>3.7170586882554998E-48</v>
      </c>
      <c r="G28">
        <v>-8.3034927721841595E-2</v>
      </c>
      <c r="H28">
        <v>5.6488492069522202E-3</v>
      </c>
      <c r="I28">
        <v>-14.6994413693408</v>
      </c>
      <c r="J28" s="1">
        <v>6.49936667819532E-49</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1.5533565592938701E-2</v>
      </c>
      <c r="D29">
        <v>1.6989493977074999E-2</v>
      </c>
      <c r="E29">
        <v>0.91430419375051097</v>
      </c>
      <c r="F29">
        <v>0.36055702757477698</v>
      </c>
      <c r="G29">
        <v>1.51557952231444E-2</v>
      </c>
      <c r="H29">
        <v>1.6898913903491498E-2</v>
      </c>
      <c r="I29">
        <v>0.89685025379134597</v>
      </c>
      <c r="J29">
        <v>0.36979882800163399</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9.0134579337628695E-2</v>
      </c>
      <c r="D30">
        <v>0.19100989141293401</v>
      </c>
      <c r="E30">
        <v>0.47188435463151701</v>
      </c>
      <c r="F30">
        <v>0.63700933595667297</v>
      </c>
      <c r="G30">
        <v>-9.7923932426396895E-2</v>
      </c>
      <c r="H30">
        <v>2.3273899569544301E-2</v>
      </c>
      <c r="I30">
        <v>-4.2074570328789296</v>
      </c>
      <c r="J30" s="1">
        <v>2.5826048804846401E-5</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-0.32786017027519099</v>
      </c>
      <c r="D31">
        <v>0.212826803686747</v>
      </c>
      <c r="E31">
        <v>-1.5405022515761599</v>
      </c>
      <c r="F31">
        <v>0.123437974392822</v>
      </c>
      <c r="G31">
        <v>-0.51370896150752399</v>
      </c>
      <c r="H31">
        <v>9.9143366561790902E-2</v>
      </c>
      <c r="I31">
        <v>-5.1814758699701402</v>
      </c>
      <c r="J31" s="1">
        <v>2.20137071287504E-7</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-0.17773551178697999</v>
      </c>
      <c r="D32">
        <v>0.20089473586631301</v>
      </c>
      <c r="E32">
        <v>-0.88471960711432096</v>
      </c>
      <c r="F32">
        <v>0.37630787801821702</v>
      </c>
      <c r="G32">
        <v>-0.360410332285308</v>
      </c>
      <c r="H32">
        <v>6.3349545771600901E-2</v>
      </c>
      <c r="I32">
        <v>-5.6892330938681699</v>
      </c>
      <c r="J32" s="1">
        <v>1.27611178711068E-8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-0.30429438889301202</v>
      </c>
      <c r="D33">
        <v>0.20588594708969801</v>
      </c>
      <c r="E33">
        <v>-1.47797551602898</v>
      </c>
      <c r="F33">
        <v>0.139414331769977</v>
      </c>
      <c r="G33">
        <v>-0.492122673706273</v>
      </c>
      <c r="H33">
        <v>7.94184077145835E-2</v>
      </c>
      <c r="I33">
        <v>-6.1965819747341202</v>
      </c>
      <c r="J33" s="1">
        <v>5.7702483416275102E-10</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-0.16913661407812999</v>
      </c>
      <c r="D34">
        <v>0.20279277899585901</v>
      </c>
      <c r="E34">
        <v>-0.83403666992296499</v>
      </c>
      <c r="F34">
        <v>0.40426032027723602</v>
      </c>
      <c r="G34">
        <v>-0.34106778866746601</v>
      </c>
      <c r="H34">
        <v>7.1588869989765505E-2</v>
      </c>
      <c r="I34">
        <v>-4.7642571913235399</v>
      </c>
      <c r="J34" s="1">
        <v>1.89550611128094E-6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-0.135770047202073</v>
      </c>
      <c r="D35">
        <v>0.26096972910670602</v>
      </c>
      <c r="E35">
        <v>-0.52025209079540002</v>
      </c>
      <c r="F35">
        <v>0.60288788310206698</v>
      </c>
      <c r="G35">
        <v>-0.312776581517341</v>
      </c>
      <c r="H35">
        <v>0.17741236919650299</v>
      </c>
      <c r="I35">
        <v>-1.7629919657456801</v>
      </c>
      <c r="J35">
        <v>7.7901844723914496E-2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1.9542135245047599E-2</v>
      </c>
      <c r="D36">
        <v>6.0752699562233399E-2</v>
      </c>
      <c r="E36">
        <v>0.32166694461090001</v>
      </c>
      <c r="F36">
        <v>0.74770502232095504</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8.2689320174976003E-2</v>
      </c>
      <c r="D37">
        <v>0.14964167750646501</v>
      </c>
      <c r="E37">
        <v>0.55258215193025795</v>
      </c>
      <c r="F37">
        <v>0.58054956629274501</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0.237648209980969</v>
      </c>
      <c r="D38">
        <v>0.171246184544387</v>
      </c>
      <c r="E38">
        <v>1.3877576928983799</v>
      </c>
      <c r="F38">
        <v>0.16521084157171201</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6.6967581652382702E-2</v>
      </c>
      <c r="D39">
        <v>0.175361397300902</v>
      </c>
      <c r="E39">
        <v>0.38188325756479502</v>
      </c>
      <c r="F39">
        <v>0.70254795937164205</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0.166547376996831</v>
      </c>
      <c r="D40">
        <v>0.15278670888019</v>
      </c>
      <c r="E40">
        <v>1.0900645626671099</v>
      </c>
      <c r="F40">
        <v>0.27568470511091397</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0.217886387305463</v>
      </c>
      <c r="D41">
        <v>0.15413173050079701</v>
      </c>
      <c r="E41">
        <v>1.4136374554254201</v>
      </c>
      <c r="F41">
        <v>0.15746837792639001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-1.0278841550772799E-2</v>
      </c>
      <c r="D42">
        <v>0.25553184597037598</v>
      </c>
      <c r="E42">
        <v>-4.0225285861099302E-2</v>
      </c>
      <c r="F42">
        <v>0.96791351873896403</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4.4776209927429297E-2</v>
      </c>
      <c r="D43">
        <v>0.18326600205546101</v>
      </c>
      <c r="E43">
        <v>0.24432360298817901</v>
      </c>
      <c r="F43">
        <v>0.806980204749566</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0.24915533823688599</v>
      </c>
      <c r="D44">
        <v>0.176019194765309</v>
      </c>
      <c r="E44">
        <v>1.41550095470606</v>
      </c>
      <c r="F44">
        <v>0.156921668686414</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0.18373602872695199</v>
      </c>
      <c r="D45">
        <v>0.156743471248214</v>
      </c>
      <c r="E45">
        <v>1.1722084962377399</v>
      </c>
      <c r="F45">
        <v>0.24111335812037499</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52</v>
      </c>
      <c r="C46">
        <v>2.6921244171795602E-3</v>
      </c>
      <c r="D46">
        <v>0.21005518727223599</v>
      </c>
      <c r="E46">
        <v>1.28162720099386E-2</v>
      </c>
      <c r="F46">
        <v>0.98977437437512505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60</v>
      </c>
      <c r="C47">
        <v>0.15632227277034799</v>
      </c>
      <c r="D47">
        <v>0.16344973683848099</v>
      </c>
      <c r="E47">
        <v>0.95639354210049199</v>
      </c>
      <c r="F47">
        <v>0.33887344616271198</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54</v>
      </c>
      <c r="C48">
        <v>0.137031649882946</v>
      </c>
      <c r="D48">
        <v>0.17793240425415199</v>
      </c>
      <c r="E48">
        <v>0.77013318882161597</v>
      </c>
      <c r="F48">
        <v>0.441220890524821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56</v>
      </c>
      <c r="C49">
        <v>0.26647503566535502</v>
      </c>
      <c r="D49">
        <v>0.17710812510613499</v>
      </c>
      <c r="E49">
        <v>1.5045895579644699</v>
      </c>
      <c r="F49">
        <v>0.13242963253595899</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0.24642679164422801</v>
      </c>
      <c r="D50">
        <v>0.20380275664091599</v>
      </c>
      <c r="E50">
        <v>1.20914356462024</v>
      </c>
      <c r="F50">
        <v>0.226607694833831</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-5.2654392706787602E-2</v>
      </c>
      <c r="D51">
        <v>0.18739841858649101</v>
      </c>
      <c r="E51">
        <v>-0.28097565125655299</v>
      </c>
      <c r="F51">
        <v>0.77872907531875901</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-0.21815664044142299</v>
      </c>
      <c r="D52">
        <v>0.27901455557619098</v>
      </c>
      <c r="E52">
        <v>-0.78188265121477096</v>
      </c>
      <c r="F52">
        <v>0.43428354162305099</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0.161759745225935</v>
      </c>
      <c r="D53">
        <v>0.15996952809581899</v>
      </c>
      <c r="E53">
        <v>1.0111909883802599</v>
      </c>
      <c r="F53">
        <v>0.311925028081943</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0.133574576588708</v>
      </c>
      <c r="D54">
        <v>0.158843089455875</v>
      </c>
      <c r="E54">
        <v>0.84092154746092296</v>
      </c>
      <c r="F54">
        <v>0.40039188627706701</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8.16869790431341E-2</v>
      </c>
      <c r="D55">
        <v>0.213405114731756</v>
      </c>
      <c r="E55">
        <v>0.38277891861126201</v>
      </c>
      <c r="F55">
        <v>0.70188369372919002</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63</v>
      </c>
      <c r="C56">
        <v>0.24808858089225699</v>
      </c>
      <c r="D56">
        <v>0.27142452765557601</v>
      </c>
      <c r="E56">
        <v>0.91402417841570005</v>
      </c>
      <c r="F56">
        <v>0.36070414115398503</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50</v>
      </c>
      <c r="C57">
        <v>-0.245408508264987</v>
      </c>
      <c r="D57">
        <v>0.22207332420353099</v>
      </c>
      <c r="E57">
        <v>-1.1050787353463001</v>
      </c>
      <c r="F57">
        <v>0.26912547386758201</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-0.42949632018282902</v>
      </c>
      <c r="D58">
        <v>0.23399728608557599</v>
      </c>
      <c r="E58">
        <v>-1.8354756474643701</v>
      </c>
      <c r="F58">
        <v>6.6435244144770894E-2</v>
      </c>
      <c r="G58" t="s">
        <v>170</v>
      </c>
      <c r="H58" t="s">
        <v>170</v>
      </c>
      <c r="I58" t="s">
        <v>170</v>
      </c>
      <c r="J58" t="s">
        <v>170</v>
      </c>
      <c r="K58" t="s">
        <v>170</v>
      </c>
      <c r="L58" t="s">
        <v>170</v>
      </c>
      <c r="M58" t="s">
        <v>170</v>
      </c>
      <c r="N58" t="s">
        <v>170</v>
      </c>
      <c r="O58" t="s">
        <v>170</v>
      </c>
      <c r="P58" t="s">
        <v>170</v>
      </c>
      <c r="Q58" t="s">
        <v>170</v>
      </c>
      <c r="R58" t="s">
        <v>170</v>
      </c>
      <c r="T58" t="str">
        <f t="shared" si="0"/>
        <v>^</v>
      </c>
      <c r="U58" t="str">
        <f t="shared" si="1"/>
        <v/>
      </c>
      <c r="V58" t="str">
        <f t="shared" si="2"/>
        <v/>
      </c>
      <c r="W58" t="str">
        <f t="shared" si="3"/>
        <v/>
      </c>
    </row>
    <row r="59" spans="1:23" x14ac:dyDescent="0.25">
      <c r="A59">
        <v>58</v>
      </c>
      <c r="B59" t="s">
        <v>77</v>
      </c>
      <c r="C59">
        <v>-0.34514540006571798</v>
      </c>
      <c r="D59">
        <v>0.221029989254693</v>
      </c>
      <c r="E59">
        <v>-1.5615319949548001</v>
      </c>
      <c r="F59">
        <v>0.11839828083995201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-0.54005082055918896</v>
      </c>
      <c r="D60">
        <v>0.22077726078353299</v>
      </c>
      <c r="E60">
        <v>-2.4461342560486599</v>
      </c>
      <c r="F60">
        <v>1.44397219496457E-2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-0.38615471455528599</v>
      </c>
      <c r="D61">
        <v>0.217171277707911</v>
      </c>
      <c r="E61">
        <v>-1.7781113535402799</v>
      </c>
      <c r="F61">
        <v>7.5385568118081697E-2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-0.31029940314107402</v>
      </c>
      <c r="D62">
        <v>0.215465013691089</v>
      </c>
      <c r="E62">
        <v>-1.4401382285940301</v>
      </c>
      <c r="F62">
        <v>0.14982829533648101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76</v>
      </c>
      <c r="C63">
        <v>-0.36456746522438899</v>
      </c>
      <c r="D63">
        <v>0.226945478074007</v>
      </c>
      <c r="E63">
        <v>-1.60640991095448</v>
      </c>
      <c r="F63">
        <v>0.108183874690709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70</v>
      </c>
      <c r="C64">
        <v>-0.33627040968899802</v>
      </c>
      <c r="D64">
        <v>0.232344232395513</v>
      </c>
      <c r="E64">
        <v>-1.44729398368096</v>
      </c>
      <c r="F64">
        <v>0.14781460343654501</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84</v>
      </c>
      <c r="C65">
        <v>-0.36500706822896201</v>
      </c>
      <c r="D65">
        <v>0.23460664753972299</v>
      </c>
      <c r="E65">
        <v>-1.55582577073891</v>
      </c>
      <c r="F65">
        <v>0.119749528290992</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-0.28444570113584999</v>
      </c>
      <c r="D66">
        <v>0.218106050117051</v>
      </c>
      <c r="E66">
        <v>-1.30416236038934</v>
      </c>
      <c r="F66">
        <v>0.19217823034602199</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-0.25184034325200699</v>
      </c>
      <c r="D67">
        <v>0.229188394848865</v>
      </c>
      <c r="E67">
        <v>-1.0988354947818399</v>
      </c>
      <c r="F67">
        <v>0.27183982687632502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-0.23566123821575999</v>
      </c>
      <c r="D68">
        <v>0.25337887346287502</v>
      </c>
      <c r="E68">
        <v>-0.93007453618775804</v>
      </c>
      <c r="F68">
        <v>0.35233249389001497</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-0.41099829690029999</v>
      </c>
      <c r="D69">
        <v>0.22463193821885299</v>
      </c>
      <c r="E69">
        <v>-1.8296520973784001</v>
      </c>
      <c r="F69">
        <v>6.73019781595635E-2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80</v>
      </c>
      <c r="C70">
        <v>-0.248132298426779</v>
      </c>
      <c r="D70">
        <v>0.234799820292134</v>
      </c>
      <c r="E70">
        <v>-1.05678231830866</v>
      </c>
      <c r="F70">
        <v>0.29061094578670899</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-0.39224697386521401</v>
      </c>
      <c r="D71">
        <v>0.22798439989644401</v>
      </c>
      <c r="E71">
        <v>-1.7204991834677399</v>
      </c>
      <c r="F71">
        <v>8.5341741974423097E-2</v>
      </c>
      <c r="G71" t="s">
        <v>170</v>
      </c>
      <c r="H71" t="s">
        <v>170</v>
      </c>
      <c r="I71" t="s">
        <v>170</v>
      </c>
      <c r="J71" t="s">
        <v>170</v>
      </c>
      <c r="K71" t="s">
        <v>170</v>
      </c>
      <c r="L71" t="s">
        <v>170</v>
      </c>
      <c r="M71" t="s">
        <v>170</v>
      </c>
      <c r="N71" t="s">
        <v>170</v>
      </c>
      <c r="O71" t="s">
        <v>170</v>
      </c>
      <c r="P71" t="s">
        <v>170</v>
      </c>
      <c r="Q71" t="s">
        <v>170</v>
      </c>
      <c r="R71" t="s">
        <v>170</v>
      </c>
      <c r="T71" t="str">
        <f t="shared" si="4"/>
        <v>^</v>
      </c>
      <c r="U71" t="str">
        <f t="shared" si="5"/>
        <v/>
      </c>
      <c r="V71" t="str">
        <f t="shared" si="6"/>
        <v/>
      </c>
      <c r="W71" t="str">
        <f t="shared" si="7"/>
        <v/>
      </c>
    </row>
    <row r="72" spans="1:23" x14ac:dyDescent="0.25">
      <c r="A72">
        <v>71</v>
      </c>
      <c r="B72" t="s">
        <v>83</v>
      </c>
      <c r="C72">
        <v>-0.457340075553411</v>
      </c>
      <c r="D72">
        <v>0.406156335463078</v>
      </c>
      <c r="E72">
        <v>-1.1260197998191399</v>
      </c>
      <c r="F72">
        <v>0.26015713861729001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-0.65035640192072397</v>
      </c>
      <c r="D73">
        <v>0.31033175238895899</v>
      </c>
      <c r="E73">
        <v>-2.0956811441762802</v>
      </c>
      <c r="F73">
        <v>3.6110485626043E-2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-0.252614729236596</v>
      </c>
      <c r="D74">
        <v>0.31277261480784402</v>
      </c>
      <c r="E74">
        <v>-0.80766255508588403</v>
      </c>
      <c r="F74">
        <v>0.41928486502164503</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1.57080052715095</v>
      </c>
      <c r="D75">
        <v>5.7366087792438E-2</v>
      </c>
      <c r="E75">
        <v>27.3820402889321</v>
      </c>
      <c r="F75" s="1">
        <v>4.4882692113114305E-165</v>
      </c>
      <c r="G75">
        <v>1.56703264316409</v>
      </c>
      <c r="H75">
        <v>5.7355188495209299E-2</v>
      </c>
      <c r="I75">
        <v>27.321549876781901</v>
      </c>
      <c r="J75" s="1">
        <v>2.3528070707749399E-164</v>
      </c>
      <c r="K75">
        <v>1.54494995428973</v>
      </c>
      <c r="L75">
        <v>5.7299632987694603E-2</v>
      </c>
      <c r="M75">
        <v>26.962650085760899</v>
      </c>
      <c r="N75" s="1">
        <v>4.0541874207301303E-160</v>
      </c>
      <c r="O75">
        <v>1.46704851322582</v>
      </c>
      <c r="P75">
        <v>5.7071183195804898E-2</v>
      </c>
      <c r="Q75">
        <v>25.705591352338601</v>
      </c>
      <c r="R75" s="1">
        <v>1.0121912434228699E-145</v>
      </c>
      <c r="T75" t="str">
        <f t="shared" si="4"/>
        <v>***</v>
      </c>
      <c r="U75" t="str">
        <f t="shared" si="5"/>
        <v>***</v>
      </c>
      <c r="V75" t="str">
        <f t="shared" si="6"/>
        <v>***</v>
      </c>
      <c r="W75" t="str">
        <f t="shared" si="7"/>
        <v>***</v>
      </c>
    </row>
    <row r="76" spans="1:23" x14ac:dyDescent="0.25">
      <c r="A76">
        <v>75</v>
      </c>
      <c r="B76" t="s">
        <v>175</v>
      </c>
      <c r="C76">
        <v>0.65789579124902597</v>
      </c>
      <c r="D76">
        <v>7.4530864798808105E-2</v>
      </c>
      <c r="E76">
        <v>8.8271589632695004</v>
      </c>
      <c r="F76" s="1">
        <v>1.0736814892391801E-18</v>
      </c>
      <c r="G76">
        <v>0.65418417930983896</v>
      </c>
      <c r="H76">
        <v>7.4522342384558696E-2</v>
      </c>
      <c r="I76">
        <v>8.7783630838392597</v>
      </c>
      <c r="J76" s="1">
        <v>1.6587104853830799E-18</v>
      </c>
      <c r="K76">
        <v>0.62989058204302195</v>
      </c>
      <c r="L76">
        <v>7.4475837708593604E-2</v>
      </c>
      <c r="M76">
        <v>8.4576501778688993</v>
      </c>
      <c r="N76" s="1">
        <v>2.7281908027857201E-17</v>
      </c>
      <c r="O76">
        <v>0.552176515163466</v>
      </c>
      <c r="P76">
        <v>7.4297717302761607E-2</v>
      </c>
      <c r="Q76">
        <v>7.4319445497007504</v>
      </c>
      <c r="R76" s="1">
        <v>1.07012663700876E-13</v>
      </c>
      <c r="T76" t="str">
        <f t="shared" si="4"/>
        <v>***</v>
      </c>
      <c r="U76" t="str">
        <f t="shared" si="5"/>
        <v>***</v>
      </c>
      <c r="V76" t="str">
        <f t="shared" si="6"/>
        <v>***</v>
      </c>
      <c r="W76" t="str">
        <f t="shared" si="7"/>
        <v>***</v>
      </c>
    </row>
    <row r="77" spans="1:23" x14ac:dyDescent="0.25">
      <c r="A77">
        <v>76</v>
      </c>
      <c r="B77" t="s">
        <v>176</v>
      </c>
      <c r="C77">
        <v>1.52725118921084</v>
      </c>
      <c r="D77">
        <v>6.07942470561895E-2</v>
      </c>
      <c r="E77">
        <v>25.121640009773699</v>
      </c>
      <c r="F77" s="1">
        <v>2.8858810467357999E-139</v>
      </c>
      <c r="G77">
        <v>1.52354527394498</v>
      </c>
      <c r="H77">
        <v>6.0783501138533501E-2</v>
      </c>
      <c r="I77">
        <v>25.065112167076801</v>
      </c>
      <c r="J77" s="1">
        <v>1.19478370284853E-138</v>
      </c>
      <c r="K77">
        <v>1.4979848660875701</v>
      </c>
      <c r="L77">
        <v>6.0721626675477897E-2</v>
      </c>
      <c r="M77">
        <v>24.6697090987604</v>
      </c>
      <c r="N77" s="1">
        <v>2.2617187353073E-134</v>
      </c>
      <c r="O77">
        <v>1.41208466268818</v>
      </c>
      <c r="P77">
        <v>6.0477536277029703E-2</v>
      </c>
      <c r="Q77">
        <v>23.348911837609201</v>
      </c>
      <c r="R77" s="1">
        <v>1.4136874132511001E-120</v>
      </c>
      <c r="T77" t="str">
        <f t="shared" si="4"/>
        <v>***</v>
      </c>
      <c r="U77" t="str">
        <f t="shared" si="5"/>
        <v>***</v>
      </c>
      <c r="V77" t="str">
        <f t="shared" si="6"/>
        <v>***</v>
      </c>
      <c r="W77" t="str">
        <f t="shared" si="7"/>
        <v>***</v>
      </c>
    </row>
    <row r="78" spans="1:23" x14ac:dyDescent="0.25">
      <c r="A78">
        <v>77</v>
      </c>
      <c r="B78" t="s">
        <v>177</v>
      </c>
      <c r="C78">
        <v>0.84988011949520303</v>
      </c>
      <c r="D78">
        <v>7.5181741104070804E-2</v>
      </c>
      <c r="E78">
        <v>11.304342078467601</v>
      </c>
      <c r="F78" s="1">
        <v>1.24886678127194E-29</v>
      </c>
      <c r="G78">
        <v>0.84588568582179802</v>
      </c>
      <c r="H78">
        <v>7.5172586453038204E-2</v>
      </c>
      <c r="I78">
        <v>11.252581901651601</v>
      </c>
      <c r="J78" s="1">
        <v>2.24910324555149E-29</v>
      </c>
      <c r="K78">
        <v>0.81727329109065405</v>
      </c>
      <c r="L78">
        <v>7.5116064820920994E-2</v>
      </c>
      <c r="M78">
        <v>10.8801398614139</v>
      </c>
      <c r="N78" s="1">
        <v>1.43342859016743E-27</v>
      </c>
      <c r="O78">
        <v>0.72931283532685998</v>
      </c>
      <c r="P78">
        <v>7.4911878475194399E-2</v>
      </c>
      <c r="Q78">
        <v>9.7356100283663007</v>
      </c>
      <c r="R78" s="1">
        <v>2.1253858505145098E-22</v>
      </c>
      <c r="T78" t="str">
        <f t="shared" si="4"/>
        <v>***</v>
      </c>
      <c r="U78" t="str">
        <f t="shared" si="5"/>
        <v>***</v>
      </c>
      <c r="V78" t="str">
        <f t="shared" si="6"/>
        <v>***</v>
      </c>
      <c r="W78" t="str">
        <f t="shared" si="7"/>
        <v>***</v>
      </c>
    </row>
    <row r="79" spans="1:23" x14ac:dyDescent="0.25">
      <c r="A79">
        <v>78</v>
      </c>
      <c r="B79" t="s">
        <v>178</v>
      </c>
      <c r="C79">
        <v>0.60762077345735099</v>
      </c>
      <c r="D79">
        <v>8.3235669233299295E-2</v>
      </c>
      <c r="E79">
        <v>7.3000046621150503</v>
      </c>
      <c r="F79" s="1">
        <v>2.8775775662069101E-13</v>
      </c>
      <c r="G79">
        <v>0.60375531351991296</v>
      </c>
      <c r="H79">
        <v>8.3226999558123502E-2</v>
      </c>
      <c r="I79">
        <v>7.2543203134250502</v>
      </c>
      <c r="J79" s="1">
        <v>4.0368378105900601E-13</v>
      </c>
      <c r="K79">
        <v>0.57635899017264103</v>
      </c>
      <c r="L79">
        <v>8.3175623035537494E-2</v>
      </c>
      <c r="M79">
        <v>6.9294219765133196</v>
      </c>
      <c r="N79" s="1">
        <v>4.2256360382999898E-12</v>
      </c>
      <c r="O79">
        <v>0.48657010126019801</v>
      </c>
      <c r="P79">
        <v>8.2986072337086506E-2</v>
      </c>
      <c r="Q79">
        <v>5.8632742526211796</v>
      </c>
      <c r="R79" s="1">
        <v>4.5382771422258899E-9</v>
      </c>
      <c r="T79" t="str">
        <f t="shared" si="4"/>
        <v>***</v>
      </c>
      <c r="U79" t="str">
        <f t="shared" si="5"/>
        <v>***</v>
      </c>
      <c r="V79" t="str">
        <f t="shared" si="6"/>
        <v>***</v>
      </c>
      <c r="W79" t="str">
        <f t="shared" si="7"/>
        <v>***</v>
      </c>
    </row>
    <row r="80" spans="1:23" x14ac:dyDescent="0.25">
      <c r="A80">
        <v>79</v>
      </c>
      <c r="B80" t="s">
        <v>179</v>
      </c>
      <c r="C80">
        <v>1.28064680835134</v>
      </c>
      <c r="D80">
        <v>6.9199522978692099E-2</v>
      </c>
      <c r="E80">
        <v>18.506584340844</v>
      </c>
      <c r="F80" s="1">
        <v>1.8272615095168401E-76</v>
      </c>
      <c r="G80">
        <v>1.27668587064154</v>
      </c>
      <c r="H80">
        <v>6.9188447608021703E-2</v>
      </c>
      <c r="I80">
        <v>18.452298248899002</v>
      </c>
      <c r="J80" s="1">
        <v>4.9973898395994303E-76</v>
      </c>
      <c r="K80">
        <v>1.2480050073589599</v>
      </c>
      <c r="L80">
        <v>6.9121134478914506E-2</v>
      </c>
      <c r="M80">
        <v>18.0553316545993</v>
      </c>
      <c r="N80" s="1">
        <v>7.1630400419379397E-73</v>
      </c>
      <c r="O80">
        <v>1.1559403311087699</v>
      </c>
      <c r="P80">
        <v>6.8879225901583296E-2</v>
      </c>
      <c r="Q80">
        <v>16.782133015844401</v>
      </c>
      <c r="R80" s="1">
        <v>3.29775113703402E-63</v>
      </c>
      <c r="T80" t="str">
        <f t="shared" si="4"/>
        <v>***</v>
      </c>
      <c r="U80" t="str">
        <f t="shared" si="5"/>
        <v>***</v>
      </c>
      <c r="V80" t="str">
        <f t="shared" si="6"/>
        <v>***</v>
      </c>
      <c r="W80" t="str">
        <f t="shared" si="7"/>
        <v>***</v>
      </c>
    </row>
    <row r="81" spans="1:23" x14ac:dyDescent="0.25">
      <c r="A81">
        <v>80</v>
      </c>
      <c r="B81" t="s">
        <v>180</v>
      </c>
      <c r="C81">
        <v>1.0302157461416801</v>
      </c>
      <c r="D81">
        <v>7.6773396695696605E-2</v>
      </c>
      <c r="E81">
        <v>13.418915802632799</v>
      </c>
      <c r="F81" s="1">
        <v>4.6851739943574E-41</v>
      </c>
      <c r="G81">
        <v>1.02647483327589</v>
      </c>
      <c r="H81">
        <v>7.6763131006719804E-2</v>
      </c>
      <c r="I81">
        <v>13.3719771433767</v>
      </c>
      <c r="J81" s="1">
        <v>8.8165745347431197E-41</v>
      </c>
      <c r="K81">
        <v>0.99638363935336305</v>
      </c>
      <c r="L81">
        <v>7.66985983072664E-2</v>
      </c>
      <c r="M81">
        <v>12.9908976349437</v>
      </c>
      <c r="N81" s="1">
        <v>1.37801275703184E-38</v>
      </c>
      <c r="O81">
        <v>0.90275000957651597</v>
      </c>
      <c r="P81">
        <v>7.6469980945128996E-2</v>
      </c>
      <c r="Q81">
        <v>11.8052861844478</v>
      </c>
      <c r="R81" s="1">
        <v>3.66541743872165E-32</v>
      </c>
      <c r="T81" t="str">
        <f t="shared" si="4"/>
        <v>***</v>
      </c>
      <c r="U81" t="str">
        <f t="shared" si="5"/>
        <v>***</v>
      </c>
      <c r="V81" t="str">
        <f t="shared" si="6"/>
        <v>***</v>
      </c>
      <c r="W81" t="str">
        <f t="shared" si="7"/>
        <v>***</v>
      </c>
    </row>
    <row r="82" spans="1:23" x14ac:dyDescent="0.25">
      <c r="A82">
        <v>81</v>
      </c>
      <c r="B82" t="s">
        <v>181</v>
      </c>
      <c r="C82">
        <v>0.728929121287196</v>
      </c>
      <c r="D82">
        <v>8.7118546419274107E-2</v>
      </c>
      <c r="E82">
        <v>8.3670946227579304</v>
      </c>
      <c r="F82" s="1">
        <v>5.9056273003152296E-17</v>
      </c>
      <c r="G82">
        <v>0.72534303710471004</v>
      </c>
      <c r="H82">
        <v>8.7109818902561698E-2</v>
      </c>
      <c r="I82">
        <v>8.3267655270418608</v>
      </c>
      <c r="J82" s="1">
        <v>8.3081067743931906E-17</v>
      </c>
      <c r="K82">
        <v>0.69337413004838</v>
      </c>
      <c r="L82">
        <v>8.7049279760159998E-2</v>
      </c>
      <c r="M82">
        <v>7.96530576655866</v>
      </c>
      <c r="N82" s="1">
        <v>1.64815726730695E-15</v>
      </c>
      <c r="O82">
        <v>0.59731621325860895</v>
      </c>
      <c r="P82">
        <v>8.6840920561442395E-2</v>
      </c>
      <c r="Q82">
        <v>6.87828053176833</v>
      </c>
      <c r="R82" s="1">
        <v>6.0579287178955698E-12</v>
      </c>
      <c r="T82" t="str">
        <f t="shared" si="4"/>
        <v>***</v>
      </c>
      <c r="U82" t="str">
        <f t="shared" si="5"/>
        <v>***</v>
      </c>
      <c r="V82" t="str">
        <f t="shared" si="6"/>
        <v>***</v>
      </c>
      <c r="W82" t="str">
        <f t="shared" si="7"/>
        <v>***</v>
      </c>
    </row>
    <row r="83" spans="1:23" x14ac:dyDescent="0.25">
      <c r="A83">
        <v>82</v>
      </c>
      <c r="B83" t="s">
        <v>182</v>
      </c>
      <c r="C83">
        <v>0.59828905281996902</v>
      </c>
      <c r="D83">
        <v>9.3283594202018094E-2</v>
      </c>
      <c r="E83">
        <v>6.4136578134446003</v>
      </c>
      <c r="F83" s="1">
        <v>1.4206890083511099E-10</v>
      </c>
      <c r="G83">
        <v>0.594508680852884</v>
      </c>
      <c r="H83">
        <v>9.3275320055372701E-2</v>
      </c>
      <c r="I83">
        <v>6.3736975708038797</v>
      </c>
      <c r="J83" s="1">
        <v>1.8452429600146801E-10</v>
      </c>
      <c r="K83">
        <v>0.56174548004679503</v>
      </c>
      <c r="L83">
        <v>9.3216645473486404E-2</v>
      </c>
      <c r="M83">
        <v>6.0262357349747404</v>
      </c>
      <c r="N83" s="1">
        <v>1.67822355766786E-9</v>
      </c>
      <c r="O83">
        <v>0.464136363486153</v>
      </c>
      <c r="P83">
        <v>9.3016611161572907E-2</v>
      </c>
      <c r="Q83">
        <v>4.98982233055054</v>
      </c>
      <c r="R83" s="1">
        <v>6.0434851876654799E-7</v>
      </c>
      <c r="T83" t="str">
        <f t="shared" si="4"/>
        <v>***</v>
      </c>
      <c r="U83" t="str">
        <f t="shared" si="5"/>
        <v>***</v>
      </c>
      <c r="V83" t="str">
        <f t="shared" si="6"/>
        <v>***</v>
      </c>
      <c r="W83" t="str">
        <f t="shared" si="7"/>
        <v>***</v>
      </c>
    </row>
    <row r="84" spans="1:23" x14ac:dyDescent="0.25">
      <c r="A84">
        <v>83</v>
      </c>
      <c r="B84" t="s">
        <v>183</v>
      </c>
      <c r="C84">
        <v>0.64091394297828597</v>
      </c>
      <c r="D84">
        <v>9.3599599934771002E-2</v>
      </c>
      <c r="E84">
        <v>6.8474004528324404</v>
      </c>
      <c r="F84" s="1">
        <v>7.5203987456050596E-12</v>
      </c>
      <c r="G84">
        <v>0.63685521165513903</v>
      </c>
      <c r="H84">
        <v>9.3590972493604596E-2</v>
      </c>
      <c r="I84">
        <v>6.8046649659362997</v>
      </c>
      <c r="J84" s="1">
        <v>1.0128466818334899E-11</v>
      </c>
      <c r="K84">
        <v>0.60468571043428498</v>
      </c>
      <c r="L84">
        <v>9.3531073269489895E-2</v>
      </c>
      <c r="M84">
        <v>6.46507828143928</v>
      </c>
      <c r="N84" s="1">
        <v>1.01246382348454E-10</v>
      </c>
      <c r="O84">
        <v>0.50554301141347002</v>
      </c>
      <c r="P84">
        <v>9.3326394020420797E-2</v>
      </c>
      <c r="Q84">
        <v>5.4169350130773504</v>
      </c>
      <c r="R84" s="1">
        <v>6.0629364812844596E-8</v>
      </c>
      <c r="T84" t="str">
        <f t="shared" si="4"/>
        <v>***</v>
      </c>
      <c r="U84" t="str">
        <f t="shared" si="5"/>
        <v>***</v>
      </c>
      <c r="V84" t="str">
        <f t="shared" si="6"/>
        <v>***</v>
      </c>
      <c r="W84" t="str">
        <f t="shared" si="7"/>
        <v>***</v>
      </c>
    </row>
    <row r="85" spans="1:23" x14ac:dyDescent="0.25">
      <c r="A85">
        <v>84</v>
      </c>
      <c r="B85" t="s">
        <v>184</v>
      </c>
      <c r="C85">
        <v>1.7461219953231799</v>
      </c>
      <c r="D85">
        <v>4.6236837921170601E-2</v>
      </c>
      <c r="E85">
        <v>37.764736384009403</v>
      </c>
      <c r="F85">
        <v>0</v>
      </c>
      <c r="G85">
        <v>1.74538898220692</v>
      </c>
      <c r="H85">
        <v>4.6232240985523899E-2</v>
      </c>
      <c r="I85">
        <v>37.752636363732101</v>
      </c>
      <c r="J85">
        <v>0</v>
      </c>
      <c r="K85">
        <v>1.7424650449150401</v>
      </c>
      <c r="L85">
        <v>4.6209839979950797E-2</v>
      </c>
      <c r="M85">
        <v>37.707662386865003</v>
      </c>
      <c r="N85">
        <v>0</v>
      </c>
      <c r="O85">
        <v>1.7243093574027399</v>
      </c>
      <c r="P85">
        <v>4.6087073709612E-2</v>
      </c>
      <c r="Q85">
        <v>37.4141645066763</v>
      </c>
      <c r="R85" s="1">
        <v>2.29936217215457E-306</v>
      </c>
      <c r="T85" t="str">
        <f t="shared" si="4"/>
        <v>***</v>
      </c>
      <c r="U85" t="str">
        <f t="shared" si="5"/>
        <v>***</v>
      </c>
      <c r="V85" t="str">
        <f t="shared" si="6"/>
        <v>***</v>
      </c>
      <c r="W85" t="str">
        <f t="shared" si="7"/>
        <v>***</v>
      </c>
    </row>
    <row r="86" spans="1:23" x14ac:dyDescent="0.25">
      <c r="A86">
        <v>85</v>
      </c>
      <c r="B86" t="s">
        <v>185</v>
      </c>
      <c r="C86">
        <v>1.98827065715016</v>
      </c>
      <c r="D86">
        <v>6.4855797004591501E-2</v>
      </c>
      <c r="E86">
        <v>30.656791666740201</v>
      </c>
      <c r="F86" s="1">
        <v>2.14552597670762E-206</v>
      </c>
      <c r="G86">
        <v>1.9837198399489899</v>
      </c>
      <c r="H86">
        <v>6.4840845238824996E-2</v>
      </c>
      <c r="I86">
        <v>30.593676449504301</v>
      </c>
      <c r="J86" s="1">
        <v>1.4855342308799899E-205</v>
      </c>
      <c r="K86">
        <v>1.9490565103462401</v>
      </c>
      <c r="L86">
        <v>6.4744610887537593E-2</v>
      </c>
      <c r="M86">
        <v>30.103764369389499</v>
      </c>
      <c r="N86" s="1">
        <v>4.3257125850203801E-199</v>
      </c>
      <c r="O86">
        <v>1.8421466988895401</v>
      </c>
      <c r="P86">
        <v>6.4416609147276593E-2</v>
      </c>
      <c r="Q86">
        <v>28.597386967044699</v>
      </c>
      <c r="R86" s="1">
        <v>7.2407175056597001E-180</v>
      </c>
      <c r="T86" t="str">
        <f t="shared" si="4"/>
        <v>***</v>
      </c>
      <c r="U86" t="str">
        <f t="shared" si="5"/>
        <v>***</v>
      </c>
      <c r="V86" t="str">
        <f t="shared" si="6"/>
        <v>***</v>
      </c>
      <c r="W86" t="str">
        <f t="shared" si="7"/>
        <v>***</v>
      </c>
    </row>
    <row r="87" spans="1:23" x14ac:dyDescent="0.25">
      <c r="A87">
        <v>86</v>
      </c>
      <c r="B87" t="s">
        <v>186</v>
      </c>
      <c r="C87">
        <v>0.75542574769345405</v>
      </c>
      <c r="D87">
        <v>9.8154808813132405E-2</v>
      </c>
      <c r="E87">
        <v>7.6962683421006597</v>
      </c>
      <c r="F87" s="1">
        <v>1.40097440152423E-14</v>
      </c>
      <c r="G87">
        <v>0.75087598402390898</v>
      </c>
      <c r="H87">
        <v>9.8144417300419895E-2</v>
      </c>
      <c r="I87">
        <v>7.6507253767219296</v>
      </c>
      <c r="J87" s="1">
        <v>1.9984873701092601E-14</v>
      </c>
      <c r="K87">
        <v>0.71408549302784496</v>
      </c>
      <c r="L87">
        <v>9.8076576324412301E-2</v>
      </c>
      <c r="M87">
        <v>7.2808974353451301</v>
      </c>
      <c r="N87" s="1">
        <v>3.3160673043126999E-13</v>
      </c>
      <c r="O87">
        <v>0.61022519552126897</v>
      </c>
      <c r="P87">
        <v>9.78564039940336E-2</v>
      </c>
      <c r="Q87">
        <v>6.2359249943261297</v>
      </c>
      <c r="R87" s="1">
        <v>4.4911626713795898E-10</v>
      </c>
      <c r="T87" t="str">
        <f t="shared" si="4"/>
        <v>***</v>
      </c>
      <c r="U87" t="str">
        <f t="shared" si="5"/>
        <v>***</v>
      </c>
      <c r="V87" t="str">
        <f t="shared" si="6"/>
        <v>***</v>
      </c>
      <c r="W87" t="str">
        <f t="shared" si="7"/>
        <v>***</v>
      </c>
    </row>
    <row r="88" spans="1:23" x14ac:dyDescent="0.25">
      <c r="A88">
        <v>87</v>
      </c>
      <c r="B88" t="s">
        <v>187</v>
      </c>
      <c r="C88">
        <v>0.69631179257050502</v>
      </c>
      <c r="D88">
        <v>0.10258833344252299</v>
      </c>
      <c r="E88">
        <v>6.7874364384778998</v>
      </c>
      <c r="F88" s="1">
        <v>1.14143519102784E-11</v>
      </c>
      <c r="G88">
        <v>0.69184670218818001</v>
      </c>
      <c r="H88">
        <v>0.10257894257564</v>
      </c>
      <c r="I88">
        <v>6.7445294796056601</v>
      </c>
      <c r="J88" s="1">
        <v>1.5352371801016899E-11</v>
      </c>
      <c r="K88">
        <v>0.65542774585483599</v>
      </c>
      <c r="L88">
        <v>0.10251213469704901</v>
      </c>
      <c r="M88">
        <v>6.3936601046481201</v>
      </c>
      <c r="N88" s="1">
        <v>1.6196123987858399E-10</v>
      </c>
      <c r="O88">
        <v>0.54810586240849102</v>
      </c>
      <c r="P88">
        <v>0.102293533075133</v>
      </c>
      <c r="Q88">
        <v>5.3581672851783999</v>
      </c>
      <c r="R88" s="1">
        <v>8.4070382250435502E-8</v>
      </c>
      <c r="T88" t="str">
        <f t="shared" si="4"/>
        <v>***</v>
      </c>
      <c r="U88" t="str">
        <f t="shared" si="5"/>
        <v>***</v>
      </c>
      <c r="V88" t="str">
        <f t="shared" si="6"/>
        <v>***</v>
      </c>
      <c r="W88" t="str">
        <f t="shared" si="7"/>
        <v>***</v>
      </c>
    </row>
    <row r="89" spans="1:23" x14ac:dyDescent="0.25">
      <c r="A89">
        <v>88</v>
      </c>
      <c r="B89" t="s">
        <v>188</v>
      </c>
      <c r="C89">
        <v>0.89636085198922799</v>
      </c>
      <c r="D89">
        <v>9.7264794723474296E-2</v>
      </c>
      <c r="E89">
        <v>9.2156761810642802</v>
      </c>
      <c r="F89" s="1">
        <v>3.0932249520904797E-20</v>
      </c>
      <c r="G89">
        <v>0.89221138903758901</v>
      </c>
      <c r="H89">
        <v>9.7254459388509407E-2</v>
      </c>
      <c r="I89">
        <v>9.1739894977299503</v>
      </c>
      <c r="J89" s="1">
        <v>4.5582948306614903E-20</v>
      </c>
      <c r="K89">
        <v>0.85522130331702995</v>
      </c>
      <c r="L89">
        <v>9.7180809368240903E-2</v>
      </c>
      <c r="M89">
        <v>8.8003105641608208</v>
      </c>
      <c r="N89" s="1">
        <v>1.36438045836252E-18</v>
      </c>
      <c r="O89">
        <v>0.74641678088045105</v>
      </c>
      <c r="P89">
        <v>9.69431940245883E-2</v>
      </c>
      <c r="Q89">
        <v>7.6995274231539401</v>
      </c>
      <c r="R89" s="1">
        <v>1.36570361315143E-14</v>
      </c>
      <c r="T89" t="str">
        <f t="shared" si="4"/>
        <v>***</v>
      </c>
      <c r="U89" t="str">
        <f t="shared" si="5"/>
        <v>***</v>
      </c>
      <c r="V89" t="str">
        <f t="shared" si="6"/>
        <v>***</v>
      </c>
      <c r="W89" t="str">
        <f t="shared" si="7"/>
        <v>***</v>
      </c>
    </row>
    <row r="90" spans="1:23" x14ac:dyDescent="0.25">
      <c r="A90">
        <v>89</v>
      </c>
      <c r="B90" t="s">
        <v>189</v>
      </c>
      <c r="C90">
        <v>0.90427306523704598</v>
      </c>
      <c r="D90">
        <v>9.9358525720366797E-2</v>
      </c>
      <c r="E90">
        <v>9.1011119446560507</v>
      </c>
      <c r="F90" s="1">
        <v>8.9411666912218005E-20</v>
      </c>
      <c r="G90">
        <v>0.89995717864964497</v>
      </c>
      <c r="H90">
        <v>9.9347244889285397E-2</v>
      </c>
      <c r="I90">
        <v>9.0587029328551107</v>
      </c>
      <c r="J90" s="1">
        <v>1.3201093269894699E-19</v>
      </c>
      <c r="K90">
        <v>0.86382079586626004</v>
      </c>
      <c r="L90">
        <v>9.9274124626552704E-2</v>
      </c>
      <c r="M90">
        <v>8.7013690537767303</v>
      </c>
      <c r="N90" s="1">
        <v>3.2790400105038299E-18</v>
      </c>
      <c r="O90">
        <v>0.75373519331561101</v>
      </c>
      <c r="P90">
        <v>9.9034866073545294E-2</v>
      </c>
      <c r="Q90">
        <v>7.6108064078753097</v>
      </c>
      <c r="R90" s="1">
        <v>2.7239097856543799E-14</v>
      </c>
      <c r="T90" t="str">
        <f t="shared" si="4"/>
        <v>***</v>
      </c>
      <c r="U90" t="str">
        <f t="shared" si="5"/>
        <v>***</v>
      </c>
      <c r="V90" t="str">
        <f t="shared" si="6"/>
        <v>***</v>
      </c>
      <c r="W90" t="str">
        <f t="shared" si="7"/>
        <v>***</v>
      </c>
    </row>
    <row r="91" spans="1:23" x14ac:dyDescent="0.25">
      <c r="A91">
        <v>90</v>
      </c>
      <c r="B91" t="s">
        <v>195</v>
      </c>
      <c r="C91">
        <v>1.61226861981091</v>
      </c>
      <c r="D91">
        <v>4.7967339048827502E-2</v>
      </c>
      <c r="E91">
        <v>33.611800274552003</v>
      </c>
      <c r="F91" s="1">
        <v>1.12795624882525E-247</v>
      </c>
      <c r="G91">
        <v>1.6109439023769101</v>
      </c>
      <c r="H91">
        <v>4.7961882549451398E-2</v>
      </c>
      <c r="I91">
        <v>33.588003988707896</v>
      </c>
      <c r="J91" s="1">
        <v>2.5109651898759899E-247</v>
      </c>
      <c r="K91">
        <v>1.6054051141778301</v>
      </c>
      <c r="L91">
        <v>4.7936151460349297E-2</v>
      </c>
      <c r="M91">
        <v>33.490488186264798</v>
      </c>
      <c r="N91" s="1">
        <v>6.6299084008133505E-246</v>
      </c>
      <c r="O91">
        <v>1.5741967512537201</v>
      </c>
      <c r="P91">
        <v>4.7798558434370503E-2</v>
      </c>
      <c r="Q91">
        <v>32.933979659975698</v>
      </c>
      <c r="R91" s="1">
        <v>7.1744626968495096E-238</v>
      </c>
      <c r="T91" t="str">
        <f t="shared" si="4"/>
        <v>***</v>
      </c>
      <c r="U91" t="str">
        <f t="shared" si="5"/>
        <v>***</v>
      </c>
      <c r="V91" t="str">
        <f t="shared" si="6"/>
        <v>***</v>
      </c>
      <c r="W91" t="str">
        <f t="shared" si="7"/>
        <v>***</v>
      </c>
    </row>
    <row r="92" spans="1:23" x14ac:dyDescent="0.25">
      <c r="A92">
        <v>91</v>
      </c>
      <c r="B92" t="s">
        <v>206</v>
      </c>
      <c r="C92">
        <v>1.8024228373587201</v>
      </c>
      <c r="D92">
        <v>4.8385004014902998E-2</v>
      </c>
      <c r="E92">
        <v>37.251683120736402</v>
      </c>
      <c r="F92" s="1">
        <v>9.9513955332363494E-304</v>
      </c>
      <c r="G92">
        <v>1.8008226976153401</v>
      </c>
      <c r="H92">
        <v>4.8378610209174701E-2</v>
      </c>
      <c r="I92">
        <v>37.223531015651702</v>
      </c>
      <c r="J92" s="1">
        <v>2.8411237384867399E-303</v>
      </c>
      <c r="K92">
        <v>1.7916638777973299</v>
      </c>
      <c r="L92">
        <v>4.8347460525942403E-2</v>
      </c>
      <c r="M92">
        <v>37.058076232069098</v>
      </c>
      <c r="N92" s="1">
        <v>1.3311142494878E-300</v>
      </c>
      <c r="O92">
        <v>1.7472301894662501</v>
      </c>
      <c r="P92">
        <v>4.8185710693671398E-2</v>
      </c>
      <c r="Q92">
        <v>36.260338683678</v>
      </c>
      <c r="R92" s="1">
        <v>6.8288141326782403E-288</v>
      </c>
      <c r="T92" t="str">
        <f t="shared" si="4"/>
        <v>***</v>
      </c>
      <c r="U92" t="str">
        <f t="shared" si="5"/>
        <v>***</v>
      </c>
      <c r="V92" t="str">
        <f t="shared" si="6"/>
        <v>***</v>
      </c>
      <c r="W92" t="str">
        <f t="shared" si="7"/>
        <v>***</v>
      </c>
    </row>
    <row r="93" spans="1:23" x14ac:dyDescent="0.25">
      <c r="A93">
        <v>92</v>
      </c>
      <c r="B93" t="s">
        <v>217</v>
      </c>
      <c r="C93">
        <v>1.25469280065004</v>
      </c>
      <c r="D93">
        <v>5.3606181941164698E-2</v>
      </c>
      <c r="E93">
        <v>23.405748277822099</v>
      </c>
      <c r="F93" s="1">
        <v>3.7347463373756398E-121</v>
      </c>
      <c r="G93">
        <v>1.2526610973441099</v>
      </c>
      <c r="H93">
        <v>5.3599414987056899E-2</v>
      </c>
      <c r="I93">
        <v>23.370797939615599</v>
      </c>
      <c r="J93" s="1">
        <v>8.47056231437763E-121</v>
      </c>
      <c r="K93">
        <v>1.24008336201969</v>
      </c>
      <c r="L93">
        <v>5.3565158762295201E-2</v>
      </c>
      <c r="M93">
        <v>23.150932260329501</v>
      </c>
      <c r="N93" s="1">
        <v>1.4226554237717001E-118</v>
      </c>
      <c r="O93">
        <v>1.18650197081106</v>
      </c>
      <c r="P93">
        <v>5.3401420715654999E-2</v>
      </c>
      <c r="Q93">
        <v>22.218546902128299</v>
      </c>
      <c r="R93" s="1">
        <v>2.2730616422490001E-109</v>
      </c>
      <c r="T93" t="str">
        <f t="shared" si="4"/>
        <v>***</v>
      </c>
      <c r="U93" t="str">
        <f t="shared" si="5"/>
        <v>***</v>
      </c>
      <c r="V93" t="str">
        <f t="shared" si="6"/>
        <v>***</v>
      </c>
      <c r="W93" t="str">
        <f t="shared" si="7"/>
        <v>***</v>
      </c>
    </row>
    <row r="94" spans="1:23" x14ac:dyDescent="0.25">
      <c r="A94">
        <v>93</v>
      </c>
      <c r="B94" t="s">
        <v>228</v>
      </c>
      <c r="C94">
        <v>1.25421658842316</v>
      </c>
      <c r="D94">
        <v>5.5038900586282198E-2</v>
      </c>
      <c r="E94">
        <v>22.787820524448499</v>
      </c>
      <c r="F94" s="1">
        <v>6.0555152431750202E-115</v>
      </c>
      <c r="G94">
        <v>1.25196196899151</v>
      </c>
      <c r="H94">
        <v>5.5031624431551601E-2</v>
      </c>
      <c r="I94">
        <v>22.749863954110602</v>
      </c>
      <c r="J94" s="1">
        <v>1.43946599280405E-114</v>
      </c>
      <c r="K94">
        <v>1.2374316515375701</v>
      </c>
      <c r="L94">
        <v>5.4994559069393899E-2</v>
      </c>
      <c r="M94">
        <v>22.5009832331985</v>
      </c>
      <c r="N94" s="1">
        <v>4.0596280171260601E-112</v>
      </c>
      <c r="O94">
        <v>1.17673056688318</v>
      </c>
      <c r="P94">
        <v>5.4818075141519401E-2</v>
      </c>
      <c r="Q94">
        <v>21.466105182374701</v>
      </c>
      <c r="R94" s="1">
        <v>3.2297947024856899E-102</v>
      </c>
      <c r="T94" t="str">
        <f t="shared" si="4"/>
        <v>***</v>
      </c>
      <c r="U94" t="str">
        <f t="shared" si="5"/>
        <v>***</v>
      </c>
      <c r="V94" t="str">
        <f t="shared" si="6"/>
        <v>***</v>
      </c>
      <c r="W94" t="str">
        <f t="shared" si="7"/>
        <v>***</v>
      </c>
    </row>
    <row r="95" spans="1:23" x14ac:dyDescent="0.25">
      <c r="A95">
        <v>94</v>
      </c>
      <c r="B95" t="s">
        <v>230</v>
      </c>
      <c r="C95">
        <v>0.86788756068964601</v>
      </c>
      <c r="D95">
        <v>6.1227273032147499E-2</v>
      </c>
      <c r="E95">
        <v>14.1748524425375</v>
      </c>
      <c r="F95" s="1">
        <v>1.31118462035938E-45</v>
      </c>
      <c r="G95">
        <v>0.86514395420832102</v>
      </c>
      <c r="H95">
        <v>6.1220008088030103E-2</v>
      </c>
      <c r="I95">
        <v>14.131719044602301</v>
      </c>
      <c r="J95" s="1">
        <v>2.42159937600819E-45</v>
      </c>
      <c r="K95">
        <v>0.84878674328176695</v>
      </c>
      <c r="L95">
        <v>6.1183147114313302E-2</v>
      </c>
      <c r="M95">
        <v>13.8728846637443</v>
      </c>
      <c r="N95" s="1">
        <v>9.2481354633387504E-44</v>
      </c>
      <c r="O95">
        <v>0.785656516896579</v>
      </c>
      <c r="P95">
        <v>6.1016854237826698E-2</v>
      </c>
      <c r="Q95">
        <v>12.876057389558399</v>
      </c>
      <c r="R95" s="1">
        <v>6.1392488251560605E-38</v>
      </c>
      <c r="T95" t="str">
        <f t="shared" si="4"/>
        <v>***</v>
      </c>
      <c r="U95" t="str">
        <f t="shared" si="5"/>
        <v>***</v>
      </c>
      <c r="V95" t="str">
        <f t="shared" si="6"/>
        <v>***</v>
      </c>
      <c r="W95" t="str">
        <f t="shared" si="7"/>
        <v>***</v>
      </c>
    </row>
    <row r="96" spans="1:23" x14ac:dyDescent="0.25">
      <c r="A96">
        <v>95</v>
      </c>
      <c r="B96" t="s">
        <v>231</v>
      </c>
      <c r="C96">
        <v>1.66045411577569</v>
      </c>
      <c r="D96">
        <v>5.3760929350556499E-2</v>
      </c>
      <c r="E96">
        <v>30.8858893593234</v>
      </c>
      <c r="F96" s="1">
        <v>1.8479323169784601E-209</v>
      </c>
      <c r="G96">
        <v>1.6573235158231401</v>
      </c>
      <c r="H96">
        <v>5.3751433569100802E-2</v>
      </c>
      <c r="I96">
        <v>30.833103524439998</v>
      </c>
      <c r="J96" s="1">
        <v>9.4377592052330995E-209</v>
      </c>
      <c r="K96">
        <v>1.6392245974714901</v>
      </c>
      <c r="L96">
        <v>5.37043584724059E-2</v>
      </c>
      <c r="M96">
        <v>30.523120359286199</v>
      </c>
      <c r="N96" s="1">
        <v>1.2860486512337E-204</v>
      </c>
      <c r="O96">
        <v>1.56999700793097</v>
      </c>
      <c r="P96">
        <v>5.3491886253314698E-2</v>
      </c>
      <c r="Q96">
        <v>29.3501896810319</v>
      </c>
      <c r="R96" s="1">
        <v>2.37623559391191E-189</v>
      </c>
      <c r="T96" t="str">
        <f t="shared" si="4"/>
        <v>***</v>
      </c>
      <c r="U96" t="str">
        <f t="shared" si="5"/>
        <v>***</v>
      </c>
      <c r="V96" t="str">
        <f t="shared" si="6"/>
        <v>***</v>
      </c>
      <c r="W96" t="str">
        <f t="shared" si="7"/>
        <v>***</v>
      </c>
    </row>
    <row r="97" spans="1:23" x14ac:dyDescent="0.25">
      <c r="A97">
        <v>96</v>
      </c>
      <c r="B97" t="s">
        <v>232</v>
      </c>
      <c r="C97">
        <v>0.74749821936341099</v>
      </c>
      <c r="D97">
        <v>6.7841853869100299E-2</v>
      </c>
      <c r="E97">
        <v>11.0182457691338</v>
      </c>
      <c r="F97" s="1">
        <v>3.1208166911820299E-28</v>
      </c>
      <c r="G97">
        <v>0.74388538861123599</v>
      </c>
      <c r="H97">
        <v>6.7833579305189906E-2</v>
      </c>
      <c r="I97">
        <v>10.966329600041</v>
      </c>
      <c r="J97" s="1">
        <v>5.5479031236004598E-28</v>
      </c>
      <c r="K97">
        <v>0.72291161487140199</v>
      </c>
      <c r="L97">
        <v>6.77908401836715E-2</v>
      </c>
      <c r="M97">
        <v>10.6638538910678</v>
      </c>
      <c r="N97" s="1">
        <v>1.5023987592175901E-26</v>
      </c>
      <c r="O97">
        <v>0.65075199718708998</v>
      </c>
      <c r="P97">
        <v>6.7616264613354599E-2</v>
      </c>
      <c r="Q97">
        <v>9.6241932456375796</v>
      </c>
      <c r="R97" s="1">
        <v>6.3200908156879403E-22</v>
      </c>
      <c r="T97" t="str">
        <f t="shared" si="4"/>
        <v>***</v>
      </c>
      <c r="U97" t="str">
        <f t="shared" si="5"/>
        <v>***</v>
      </c>
      <c r="V97" t="str">
        <f t="shared" si="6"/>
        <v>***</v>
      </c>
      <c r="W97" t="str">
        <f t="shared" si="7"/>
        <v>***</v>
      </c>
    </row>
    <row r="98" spans="1:23" x14ac:dyDescent="0.25">
      <c r="A98">
        <v>97</v>
      </c>
      <c r="B98" t="s">
        <v>240</v>
      </c>
      <c r="C98">
        <v>2.0396245619778801</v>
      </c>
      <c r="D98">
        <v>0.29488926766386497</v>
      </c>
      <c r="E98">
        <v>6.9165777993072997</v>
      </c>
      <c r="F98" s="1">
        <v>4.6268437049485101E-12</v>
      </c>
      <c r="G98">
        <v>2.03403608382972</v>
      </c>
      <c r="H98">
        <v>0.29490537696904601</v>
      </c>
      <c r="I98">
        <v>6.8972499068513597</v>
      </c>
      <c r="J98" s="1">
        <v>5.30188670961738E-12</v>
      </c>
      <c r="K98">
        <v>2.0104920348641202</v>
      </c>
      <c r="L98">
        <v>0.29486550208037299</v>
      </c>
      <c r="M98">
        <v>6.81833588764857</v>
      </c>
      <c r="N98" s="1">
        <v>9.2101106561468799E-12</v>
      </c>
      <c r="O98">
        <v>1.7134865314694201</v>
      </c>
      <c r="P98">
        <v>0.29429390106203102</v>
      </c>
      <c r="Q98">
        <v>5.8223650754769096</v>
      </c>
      <c r="R98" s="1">
        <v>5.8020636175771604E-9</v>
      </c>
      <c r="T98" t="str">
        <f t="shared" si="4"/>
        <v>***</v>
      </c>
      <c r="U98" t="str">
        <f t="shared" si="5"/>
        <v>***</v>
      </c>
      <c r="V98" t="str">
        <f t="shared" si="6"/>
        <v>***</v>
      </c>
      <c r="W98" t="str">
        <f t="shared" si="7"/>
        <v>***</v>
      </c>
    </row>
    <row r="99" spans="1:23" x14ac:dyDescent="0.25">
      <c r="A99">
        <v>98</v>
      </c>
      <c r="B99" t="s">
        <v>241</v>
      </c>
      <c r="C99">
        <v>1.31732326921009</v>
      </c>
      <c r="D99">
        <v>0.42077510356540498</v>
      </c>
      <c r="E99">
        <v>3.1307063037899701</v>
      </c>
      <c r="F99">
        <v>1.74386465080881E-3</v>
      </c>
      <c r="G99">
        <v>1.3111261991685299</v>
      </c>
      <c r="H99">
        <v>0.42079227128482</v>
      </c>
      <c r="I99">
        <v>3.1158514275112998</v>
      </c>
      <c r="J99">
        <v>1.83414656589789E-3</v>
      </c>
      <c r="K99">
        <v>1.2821474720319701</v>
      </c>
      <c r="L99">
        <v>0.42075192061740802</v>
      </c>
      <c r="M99">
        <v>3.0472765760654301</v>
      </c>
      <c r="N99">
        <v>2.3092512542317702E-3</v>
      </c>
      <c r="O99">
        <v>0.98694884282490802</v>
      </c>
      <c r="P99">
        <v>0.42036444139697299</v>
      </c>
      <c r="Q99">
        <v>2.3478409342736901</v>
      </c>
      <c r="R99">
        <v>1.8882583298625501E-2</v>
      </c>
      <c r="T99" t="str">
        <f t="shared" si="4"/>
        <v>**</v>
      </c>
      <c r="U99" t="str">
        <f t="shared" si="5"/>
        <v>**</v>
      </c>
      <c r="V99" t="str">
        <f t="shared" si="6"/>
        <v>**</v>
      </c>
      <c r="W99" t="str">
        <f t="shared" si="7"/>
        <v>*</v>
      </c>
    </row>
    <row r="100" spans="1:23" x14ac:dyDescent="0.25">
      <c r="A100">
        <v>99</v>
      </c>
      <c r="B100" t="s">
        <v>242</v>
      </c>
      <c r="C100">
        <v>1.18588369770807</v>
      </c>
      <c r="D100">
        <v>0.45900923247481301</v>
      </c>
      <c r="E100">
        <v>2.5835726469252398</v>
      </c>
      <c r="F100">
        <v>9.7782871562191506E-3</v>
      </c>
      <c r="G100">
        <v>1.1791969480984901</v>
      </c>
      <c r="H100">
        <v>0.459026875351563</v>
      </c>
      <c r="I100">
        <v>2.5689061173060099</v>
      </c>
      <c r="J100">
        <v>1.0202009237939401E-2</v>
      </c>
      <c r="K100">
        <v>1.1459469086043099</v>
      </c>
      <c r="L100">
        <v>0.458977523098058</v>
      </c>
      <c r="M100">
        <v>2.49673862212091</v>
      </c>
      <c r="N100">
        <v>1.25341306431427E-2</v>
      </c>
      <c r="O100">
        <v>0.85092455377116805</v>
      </c>
      <c r="P100">
        <v>0.45864236374858097</v>
      </c>
      <c r="Q100">
        <v>1.85531172222379</v>
      </c>
      <c r="R100">
        <v>6.3551725228108993E-2</v>
      </c>
      <c r="T100" t="str">
        <f t="shared" si="4"/>
        <v>**</v>
      </c>
      <c r="U100" t="str">
        <f t="shared" si="5"/>
        <v>*</v>
      </c>
      <c r="V100" t="str">
        <f t="shared" si="6"/>
        <v>*</v>
      </c>
      <c r="W100" t="str">
        <f t="shared" si="7"/>
        <v>^</v>
      </c>
    </row>
    <row r="101" spans="1:23" x14ac:dyDescent="0.25">
      <c r="A101">
        <v>100</v>
      </c>
      <c r="B101" t="s">
        <v>243</v>
      </c>
      <c r="C101">
        <v>1.22515476954444</v>
      </c>
      <c r="D101">
        <v>0.45937867142154898</v>
      </c>
      <c r="E101">
        <v>2.6669822648778898</v>
      </c>
      <c r="F101">
        <v>7.6535710556831704E-3</v>
      </c>
      <c r="G101">
        <v>1.2178283531733101</v>
      </c>
      <c r="H101">
        <v>0.45939912684445899</v>
      </c>
      <c r="I101">
        <v>2.6509156896713799</v>
      </c>
      <c r="J101">
        <v>8.0273876992051907E-3</v>
      </c>
      <c r="K101">
        <v>1.18239598915716</v>
      </c>
      <c r="L101">
        <v>0.45933303507710199</v>
      </c>
      <c r="M101">
        <v>2.5741583967691102</v>
      </c>
      <c r="N101">
        <v>1.00484258798348E-2</v>
      </c>
      <c r="O101">
        <v>0.88836426166286897</v>
      </c>
      <c r="P101">
        <v>0.45900156116399699</v>
      </c>
      <c r="Q101">
        <v>1.9354275384380799</v>
      </c>
      <c r="R101">
        <v>5.2937852691608001E-2</v>
      </c>
      <c r="T101" t="str">
        <f t="shared" si="4"/>
        <v>**</v>
      </c>
      <c r="U101" t="str">
        <f t="shared" si="5"/>
        <v>**</v>
      </c>
      <c r="V101" t="str">
        <f t="shared" si="6"/>
        <v>*</v>
      </c>
      <c r="W101" t="str">
        <f t="shared" si="7"/>
        <v>^</v>
      </c>
    </row>
    <row r="102" spans="1:23" x14ac:dyDescent="0.25">
      <c r="A102">
        <v>101</v>
      </c>
      <c r="B102" t="s">
        <v>244</v>
      </c>
      <c r="C102">
        <v>0.73459034248286403</v>
      </c>
      <c r="D102">
        <v>0.58699279057779197</v>
      </c>
      <c r="E102">
        <v>1.2514469585900501</v>
      </c>
      <c r="F102">
        <v>0.21077145391671701</v>
      </c>
      <c r="G102">
        <v>0.726903202960684</v>
      </c>
      <c r="H102">
        <v>0.58701067071300905</v>
      </c>
      <c r="I102">
        <v>1.2383134399886699</v>
      </c>
      <c r="J102">
        <v>0.21559986225685299</v>
      </c>
      <c r="K102">
        <v>0.69617607925497105</v>
      </c>
      <c r="L102">
        <v>0.58696641266625504</v>
      </c>
      <c r="M102">
        <v>1.1860577781488999</v>
      </c>
      <c r="N102">
        <v>0.23559948295361399</v>
      </c>
      <c r="O102">
        <v>0.40435252260622301</v>
      </c>
      <c r="P102">
        <v>0.58671872565848504</v>
      </c>
      <c r="Q102">
        <v>0.68917609907952204</v>
      </c>
      <c r="R102">
        <v>0.49071245565493798</v>
      </c>
      <c r="T102" t="str">
        <f t="shared" si="4"/>
        <v/>
      </c>
      <c r="U102" t="str">
        <f t="shared" si="5"/>
        <v/>
      </c>
      <c r="V102" t="str">
        <f t="shared" si="6"/>
        <v/>
      </c>
      <c r="W102" t="str">
        <f t="shared" si="7"/>
        <v/>
      </c>
    </row>
    <row r="103" spans="1:23" x14ac:dyDescent="0.25">
      <c r="A103">
        <v>102</v>
      </c>
      <c r="B103" t="s">
        <v>245</v>
      </c>
      <c r="C103">
        <v>0.346117908791438</v>
      </c>
      <c r="D103">
        <v>0.71507654594640302</v>
      </c>
      <c r="E103">
        <v>0.48402917247600602</v>
      </c>
      <c r="F103">
        <v>0.62836516569414702</v>
      </c>
      <c r="G103">
        <v>0.33772835797522799</v>
      </c>
      <c r="H103">
        <v>0.71509198022508502</v>
      </c>
      <c r="I103">
        <v>0.47228659712967702</v>
      </c>
      <c r="J103">
        <v>0.63672223571472797</v>
      </c>
      <c r="K103">
        <v>0.30886198238409801</v>
      </c>
      <c r="L103">
        <v>0.71505166410124499</v>
      </c>
      <c r="M103">
        <v>0.43194358938008898</v>
      </c>
      <c r="N103">
        <v>0.66578241292907203</v>
      </c>
      <c r="O103">
        <v>1.8619717391536499E-2</v>
      </c>
      <c r="P103">
        <v>0.71487159147128998</v>
      </c>
      <c r="Q103">
        <v>2.6046240490847999E-2</v>
      </c>
      <c r="R103">
        <v>0.97922045636869703</v>
      </c>
      <c r="T103" t="str">
        <f t="shared" si="4"/>
        <v/>
      </c>
      <c r="U103" t="str">
        <f t="shared" si="5"/>
        <v/>
      </c>
      <c r="V103" t="str">
        <f t="shared" si="6"/>
        <v/>
      </c>
      <c r="W103" t="str">
        <f t="shared" si="7"/>
        <v/>
      </c>
    </row>
    <row r="104" spans="1:23" x14ac:dyDescent="0.25">
      <c r="A104">
        <v>103</v>
      </c>
      <c r="B104" t="s">
        <v>246</v>
      </c>
      <c r="C104">
        <v>1.65973022186204</v>
      </c>
      <c r="D104">
        <v>0.39350420148385701</v>
      </c>
      <c r="E104">
        <v>4.2178208405485904</v>
      </c>
      <c r="F104" s="1">
        <v>2.46674687438338E-5</v>
      </c>
      <c r="G104">
        <v>1.6514883151631501</v>
      </c>
      <c r="H104">
        <v>0.393528612910301</v>
      </c>
      <c r="I104">
        <v>4.1966155979097302</v>
      </c>
      <c r="J104" s="1">
        <v>2.7093320435200299E-5</v>
      </c>
      <c r="K104">
        <v>1.62222209594272</v>
      </c>
      <c r="L104">
        <v>0.39347607728652201</v>
      </c>
      <c r="M104">
        <v>4.1227972666847803</v>
      </c>
      <c r="N104" s="1">
        <v>3.7429910543578799E-5</v>
      </c>
      <c r="O104">
        <v>1.33330181202669</v>
      </c>
      <c r="P104">
        <v>0.39305333132291898</v>
      </c>
      <c r="Q104">
        <v>3.3921651485286399</v>
      </c>
      <c r="R104">
        <v>6.9342631182883004E-4</v>
      </c>
      <c r="T104" t="str">
        <f t="shared" si="4"/>
        <v>***</v>
      </c>
      <c r="U104" t="str">
        <f t="shared" si="5"/>
        <v>***</v>
      </c>
      <c r="V104" t="str">
        <f t="shared" si="6"/>
        <v>***</v>
      </c>
      <c r="W104" t="str">
        <f t="shared" si="7"/>
        <v>***</v>
      </c>
    </row>
    <row r="105" spans="1:23" x14ac:dyDescent="0.25">
      <c r="A105">
        <v>104</v>
      </c>
      <c r="B105" t="s">
        <v>247</v>
      </c>
      <c r="C105">
        <v>0.84001798082131296</v>
      </c>
      <c r="D105">
        <v>0.58786115731389899</v>
      </c>
      <c r="E105">
        <v>1.4289394194023399</v>
      </c>
      <c r="F105">
        <v>0.153021646245349</v>
      </c>
      <c r="G105">
        <v>0.83123097199506601</v>
      </c>
      <c r="H105">
        <v>0.58788255035786396</v>
      </c>
      <c r="I105">
        <v>1.41394054218664</v>
      </c>
      <c r="J105">
        <v>0.15737936086166901</v>
      </c>
      <c r="K105">
        <v>0.80386981082988096</v>
      </c>
      <c r="L105">
        <v>0.58782219509393496</v>
      </c>
      <c r="M105">
        <v>1.36753905779523</v>
      </c>
      <c r="N105">
        <v>0.17145640354348901</v>
      </c>
      <c r="O105">
        <v>0.51413234213693504</v>
      </c>
      <c r="P105">
        <v>0.587579565641976</v>
      </c>
      <c r="Q105">
        <v>0.87500037816190301</v>
      </c>
      <c r="R105">
        <v>0.38157369994338303</v>
      </c>
      <c r="T105" t="str">
        <f t="shared" si="4"/>
        <v/>
      </c>
      <c r="U105" t="str">
        <f t="shared" si="5"/>
        <v/>
      </c>
      <c r="V105" t="str">
        <f t="shared" si="6"/>
        <v/>
      </c>
      <c r="W105" t="str">
        <f t="shared" si="7"/>
        <v/>
      </c>
    </row>
    <row r="106" spans="1:23" x14ac:dyDescent="0.25">
      <c r="A106">
        <v>105</v>
      </c>
      <c r="B106" t="s">
        <v>248</v>
      </c>
      <c r="C106">
        <v>1.5892353370785</v>
      </c>
      <c r="D106">
        <v>0.42370480462287802</v>
      </c>
      <c r="E106">
        <v>3.7508079203704301</v>
      </c>
      <c r="F106">
        <v>1.7626569419258701E-4</v>
      </c>
      <c r="G106">
        <v>1.5806213837356999</v>
      </c>
      <c r="H106">
        <v>0.42373468562755301</v>
      </c>
      <c r="I106">
        <v>3.7302147719977099</v>
      </c>
      <c r="J106">
        <v>1.91316617215697E-4</v>
      </c>
      <c r="K106">
        <v>1.55156129805392</v>
      </c>
      <c r="L106">
        <v>0.42364381241279198</v>
      </c>
      <c r="M106">
        <v>3.66241935463961</v>
      </c>
      <c r="N106">
        <v>2.4984441940806903E-4</v>
      </c>
      <c r="O106">
        <v>1.2630201939528301</v>
      </c>
      <c r="P106">
        <v>0.42325650357642802</v>
      </c>
      <c r="Q106">
        <v>2.98405383799322</v>
      </c>
      <c r="R106">
        <v>2.84456715384663E-3</v>
      </c>
      <c r="T106" t="str">
        <f t="shared" si="4"/>
        <v>***</v>
      </c>
      <c r="U106" t="str">
        <f t="shared" si="5"/>
        <v>***</v>
      </c>
      <c r="V106" t="str">
        <f t="shared" si="6"/>
        <v>***</v>
      </c>
      <c r="W106" t="str">
        <f t="shared" si="7"/>
        <v>**</v>
      </c>
    </row>
    <row r="107" spans="1:23" x14ac:dyDescent="0.25">
      <c r="A107">
        <v>106</v>
      </c>
      <c r="B107" t="s">
        <v>249</v>
      </c>
      <c r="C107">
        <v>1.44496751045408</v>
      </c>
      <c r="D107">
        <v>0.461905403227166</v>
      </c>
      <c r="E107">
        <v>3.1282758338798602</v>
      </c>
      <c r="F107">
        <v>1.75835080823376E-3</v>
      </c>
      <c r="G107">
        <v>1.4362208514271799</v>
      </c>
      <c r="H107">
        <v>0.46193105199680701</v>
      </c>
      <c r="I107">
        <v>3.1091671478216698</v>
      </c>
      <c r="J107">
        <v>1.8761554667688499E-3</v>
      </c>
      <c r="K107">
        <v>1.41236705817178</v>
      </c>
      <c r="L107">
        <v>0.46187838959569899</v>
      </c>
      <c r="M107">
        <v>3.0578764670243199</v>
      </c>
      <c r="N107">
        <v>2.2291144784261701E-3</v>
      </c>
      <c r="O107">
        <v>1.12483394499387</v>
      </c>
      <c r="P107">
        <v>0.46149095564893</v>
      </c>
      <c r="Q107">
        <v>2.4373910934227898</v>
      </c>
      <c r="R107">
        <v>1.4793669674489101E-2</v>
      </c>
      <c r="T107" t="str">
        <f t="shared" si="4"/>
        <v>**</v>
      </c>
      <c r="U107" t="str">
        <f t="shared" si="5"/>
        <v>**</v>
      </c>
      <c r="V107" t="str">
        <f t="shared" si="6"/>
        <v>**</v>
      </c>
      <c r="W107" t="str">
        <f t="shared" si="7"/>
        <v>*</v>
      </c>
    </row>
    <row r="108" spans="1:23" x14ac:dyDescent="0.25">
      <c r="A108">
        <v>107</v>
      </c>
      <c r="B108" t="s">
        <v>250</v>
      </c>
      <c r="C108">
        <v>1.70192576118589</v>
      </c>
      <c r="D108">
        <v>0.42511515092923402</v>
      </c>
      <c r="E108">
        <v>4.0034464955336198</v>
      </c>
      <c r="F108" s="1">
        <v>6.2426324522169203E-5</v>
      </c>
      <c r="G108">
        <v>1.69327755799567</v>
      </c>
      <c r="H108">
        <v>0.42514833797740398</v>
      </c>
      <c r="I108">
        <v>3.98279237324848</v>
      </c>
      <c r="J108" s="1">
        <v>6.8110255497711296E-5</v>
      </c>
      <c r="K108">
        <v>1.67464527195752</v>
      </c>
      <c r="L108">
        <v>0.42507137017584801</v>
      </c>
      <c r="M108">
        <v>3.9396802265575701</v>
      </c>
      <c r="N108" s="1">
        <v>8.1590288997249007E-5</v>
      </c>
      <c r="O108">
        <v>1.3713702411114099</v>
      </c>
      <c r="P108">
        <v>0.42466598700935299</v>
      </c>
      <c r="Q108">
        <v>3.2292914503680401</v>
      </c>
      <c r="R108">
        <v>1.24097354918346E-3</v>
      </c>
      <c r="T108" t="str">
        <f t="shared" si="4"/>
        <v>***</v>
      </c>
      <c r="U108" t="str">
        <f t="shared" si="5"/>
        <v>***</v>
      </c>
      <c r="V108" t="str">
        <f t="shared" si="6"/>
        <v>***</v>
      </c>
      <c r="W108" t="str">
        <f t="shared" si="7"/>
        <v>**</v>
      </c>
    </row>
    <row r="109" spans="1:23" x14ac:dyDescent="0.25">
      <c r="A109">
        <v>108</v>
      </c>
      <c r="B109" t="s">
        <v>251</v>
      </c>
      <c r="C109">
        <v>0.61276660586920195</v>
      </c>
      <c r="D109">
        <v>0.71711064699485305</v>
      </c>
      <c r="E109">
        <v>0.85449380571475497</v>
      </c>
      <c r="F109">
        <v>0.39283144007201898</v>
      </c>
      <c r="G109">
        <v>0.60531947273490805</v>
      </c>
      <c r="H109">
        <v>0.71713645241386503</v>
      </c>
      <c r="I109">
        <v>0.84407851629549302</v>
      </c>
      <c r="J109">
        <v>0.39862553196341299</v>
      </c>
      <c r="K109">
        <v>0.58968434759871802</v>
      </c>
      <c r="L109">
        <v>0.71706826732435403</v>
      </c>
      <c r="M109">
        <v>0.82235454345100001</v>
      </c>
      <c r="N109">
        <v>0.41087514236301498</v>
      </c>
      <c r="O109">
        <v>0.29172767780749198</v>
      </c>
      <c r="P109">
        <v>0.71688900995305305</v>
      </c>
      <c r="Q109">
        <v>0.40693562567878599</v>
      </c>
      <c r="R109">
        <v>0.68405526936188499</v>
      </c>
      <c r="T109" t="str">
        <f t="shared" si="4"/>
        <v/>
      </c>
      <c r="U109" t="str">
        <f t="shared" si="5"/>
        <v/>
      </c>
      <c r="V109" t="str">
        <f t="shared" si="6"/>
        <v/>
      </c>
      <c r="W109" t="str">
        <f t="shared" si="7"/>
        <v/>
      </c>
    </row>
    <row r="110" spans="1:23" x14ac:dyDescent="0.25">
      <c r="A110">
        <v>109</v>
      </c>
      <c r="B110" t="s">
        <v>252</v>
      </c>
      <c r="C110">
        <v>1.0472992902757201</v>
      </c>
      <c r="D110">
        <v>0.58995253650130897</v>
      </c>
      <c r="E110">
        <v>1.7752263537787101</v>
      </c>
      <c r="F110">
        <v>7.5860519945895197E-2</v>
      </c>
      <c r="G110">
        <v>1.03947894760244</v>
      </c>
      <c r="H110">
        <v>0.58997757734727996</v>
      </c>
      <c r="I110">
        <v>1.7618956847076499</v>
      </c>
      <c r="J110">
        <v>7.8086923858935203E-2</v>
      </c>
      <c r="K110">
        <v>1.0264411768885899</v>
      </c>
      <c r="L110">
        <v>0.58991764979614703</v>
      </c>
      <c r="M110">
        <v>1.7399736679234701</v>
      </c>
      <c r="N110">
        <v>8.1863641769240797E-2</v>
      </c>
      <c r="O110">
        <v>0.72757423799031296</v>
      </c>
      <c r="P110">
        <v>0.58964828143521497</v>
      </c>
      <c r="Q110">
        <v>1.23391225056975</v>
      </c>
      <c r="R110">
        <v>0.21723560408214701</v>
      </c>
      <c r="T110" t="str">
        <f t="shared" si="4"/>
        <v>^</v>
      </c>
      <c r="U110" t="str">
        <f t="shared" si="5"/>
        <v>^</v>
      </c>
      <c r="V110" t="str">
        <f t="shared" si="6"/>
        <v>^</v>
      </c>
      <c r="W110" t="str">
        <f t="shared" si="7"/>
        <v/>
      </c>
    </row>
    <row r="111" spans="1:23" x14ac:dyDescent="0.25">
      <c r="A111">
        <v>110</v>
      </c>
      <c r="B111" t="s">
        <v>253</v>
      </c>
      <c r="C111">
        <v>1.6269226432200199</v>
      </c>
      <c r="D111">
        <v>0.46414424574659702</v>
      </c>
      <c r="E111">
        <v>3.5052091200722302</v>
      </c>
      <c r="F111">
        <v>4.5624875998913702E-4</v>
      </c>
      <c r="G111">
        <v>1.61801947141448</v>
      </c>
      <c r="H111">
        <v>0.46418025167956101</v>
      </c>
      <c r="I111">
        <v>3.4857568058096802</v>
      </c>
      <c r="J111">
        <v>4.90746929534995E-4</v>
      </c>
      <c r="K111">
        <v>1.6051120747305201</v>
      </c>
      <c r="L111">
        <v>0.46414368254099198</v>
      </c>
      <c r="M111">
        <v>3.4582223891171102</v>
      </c>
      <c r="N111">
        <v>5.43752338005831E-4</v>
      </c>
      <c r="O111">
        <v>1.30218735540377</v>
      </c>
      <c r="P111">
        <v>0.46374608081309798</v>
      </c>
      <c r="Q111">
        <v>2.80797490109375</v>
      </c>
      <c r="R111">
        <v>4.9854112189877198E-3</v>
      </c>
      <c r="T111" t="str">
        <f t="shared" si="4"/>
        <v>***</v>
      </c>
      <c r="U111" t="str">
        <f t="shared" si="5"/>
        <v>***</v>
      </c>
      <c r="V111" t="str">
        <f t="shared" si="6"/>
        <v>***</v>
      </c>
      <c r="W111" t="str">
        <f t="shared" si="7"/>
        <v>**</v>
      </c>
    </row>
    <row r="112" spans="1:23" x14ac:dyDescent="0.25">
      <c r="A112">
        <v>111</v>
      </c>
      <c r="B112" t="s">
        <v>254</v>
      </c>
      <c r="C112">
        <v>0.73639456382086599</v>
      </c>
      <c r="D112">
        <v>0.71812534421274599</v>
      </c>
      <c r="E112">
        <v>1.0254401543621201</v>
      </c>
      <c r="F112">
        <v>0.30515554969654402</v>
      </c>
      <c r="G112">
        <v>0.72701626254640905</v>
      </c>
      <c r="H112">
        <v>0.71815760693707498</v>
      </c>
      <c r="I112">
        <v>1.0123352527687</v>
      </c>
      <c r="J112">
        <v>0.31137778472541799</v>
      </c>
      <c r="K112">
        <v>0.71586474058168903</v>
      </c>
      <c r="L112">
        <v>0.71812499473418701</v>
      </c>
      <c r="M112">
        <v>0.99685256164446101</v>
      </c>
      <c r="N112">
        <v>0.318836080788583</v>
      </c>
      <c r="O112">
        <v>0.414382531639094</v>
      </c>
      <c r="P112">
        <v>0.71788962799663303</v>
      </c>
      <c r="Q112">
        <v>0.57722317676532597</v>
      </c>
      <c r="R112">
        <v>0.56378870234955603</v>
      </c>
      <c r="T112" t="str">
        <f t="shared" si="4"/>
        <v/>
      </c>
      <c r="U112" t="str">
        <f t="shared" si="5"/>
        <v/>
      </c>
      <c r="V112" t="str">
        <f t="shared" si="6"/>
        <v/>
      </c>
      <c r="W112" t="str">
        <f t="shared" si="7"/>
        <v/>
      </c>
    </row>
    <row r="113" spans="1:23" x14ac:dyDescent="0.25">
      <c r="A113">
        <v>112</v>
      </c>
      <c r="B113" t="s">
        <v>255</v>
      </c>
      <c r="C113">
        <v>0.76040211940746705</v>
      </c>
      <c r="D113">
        <v>0.71836816994184105</v>
      </c>
      <c r="E113">
        <v>1.0585131012542299</v>
      </c>
      <c r="F113">
        <v>0.28982158106046702</v>
      </c>
      <c r="G113">
        <v>0.75090887280766605</v>
      </c>
      <c r="H113">
        <v>0.718402219095576</v>
      </c>
      <c r="I113">
        <v>1.04524854301399</v>
      </c>
      <c r="J113">
        <v>0.29590811317455801</v>
      </c>
      <c r="K113">
        <v>0.740076298635156</v>
      </c>
      <c r="L113">
        <v>0.71836863226744696</v>
      </c>
      <c r="M113">
        <v>1.03021800422882</v>
      </c>
      <c r="N113">
        <v>0.302907679880073</v>
      </c>
      <c r="O113">
        <v>0.441704575047836</v>
      </c>
      <c r="P113">
        <v>0.71812001182711305</v>
      </c>
      <c r="Q113">
        <v>0.61508462063883595</v>
      </c>
      <c r="R113">
        <v>0.53849883809067101</v>
      </c>
      <c r="T113" t="str">
        <f t="shared" si="4"/>
        <v/>
      </c>
      <c r="U113" t="str">
        <f t="shared" si="5"/>
        <v/>
      </c>
      <c r="V113" t="str">
        <f t="shared" si="6"/>
        <v/>
      </c>
      <c r="W113" t="str">
        <f t="shared" si="7"/>
        <v/>
      </c>
    </row>
    <row r="114" spans="1:23" x14ac:dyDescent="0.25">
      <c r="A114">
        <v>113</v>
      </c>
      <c r="B114" t="s">
        <v>256</v>
      </c>
      <c r="C114">
        <v>1.7376500491951801</v>
      </c>
      <c r="D114">
        <v>0.465841103879297</v>
      </c>
      <c r="E114">
        <v>3.7301346633538301</v>
      </c>
      <c r="F114">
        <v>1.9137745712516799E-4</v>
      </c>
      <c r="G114">
        <v>1.72831743681983</v>
      </c>
      <c r="H114">
        <v>0.465887078491585</v>
      </c>
      <c r="I114">
        <v>3.7097346473219299</v>
      </c>
      <c r="J114">
        <v>2.0747658800842299E-4</v>
      </c>
      <c r="K114">
        <v>1.71836101341639</v>
      </c>
      <c r="L114">
        <v>0.46585799927572002</v>
      </c>
      <c r="M114">
        <v>3.68859398376321</v>
      </c>
      <c r="N114">
        <v>2.2549673050033299E-4</v>
      </c>
      <c r="O114">
        <v>1.41794258707781</v>
      </c>
      <c r="P114">
        <v>0.46537397813863701</v>
      </c>
      <c r="Q114">
        <v>3.04688842455089</v>
      </c>
      <c r="R114">
        <v>2.3122352061896501E-3</v>
      </c>
      <c r="T114" t="str">
        <f t="shared" si="4"/>
        <v>***</v>
      </c>
      <c r="U114" t="str">
        <f t="shared" si="5"/>
        <v>***</v>
      </c>
      <c r="V114" t="str">
        <f t="shared" si="6"/>
        <v>***</v>
      </c>
      <c r="W114" t="str">
        <f t="shared" si="7"/>
        <v>**</v>
      </c>
    </row>
    <row r="115" spans="1:23" x14ac:dyDescent="0.25">
      <c r="A115">
        <v>114</v>
      </c>
      <c r="B115" t="s">
        <v>257</v>
      </c>
      <c r="C115">
        <v>1.26271605344023</v>
      </c>
      <c r="D115">
        <v>0.592453860710208</v>
      </c>
      <c r="E115">
        <v>2.1313323064964802</v>
      </c>
      <c r="F115">
        <v>3.30617753501894E-2</v>
      </c>
      <c r="G115">
        <v>1.2537949007748099</v>
      </c>
      <c r="H115">
        <v>0.59250182492137005</v>
      </c>
      <c r="I115">
        <v>2.11610301949906</v>
      </c>
      <c r="J115">
        <v>3.43360467477829E-2</v>
      </c>
      <c r="K115">
        <v>1.2424741782506501</v>
      </c>
      <c r="L115">
        <v>0.59243450222032101</v>
      </c>
      <c r="M115">
        <v>2.0972346708270999</v>
      </c>
      <c r="N115">
        <v>3.5972806749241797E-2</v>
      </c>
      <c r="O115">
        <v>0.95095532608191602</v>
      </c>
      <c r="P115">
        <v>0.59208290141283604</v>
      </c>
      <c r="Q115">
        <v>1.6061185415298</v>
      </c>
      <c r="R115">
        <v>0.10824786670080799</v>
      </c>
      <c r="T115" t="str">
        <f t="shared" si="4"/>
        <v>*</v>
      </c>
      <c r="U115" t="str">
        <f t="shared" si="5"/>
        <v>*</v>
      </c>
      <c r="V115" t="str">
        <f t="shared" si="6"/>
        <v>*</v>
      </c>
      <c r="W115" t="str">
        <f t="shared" si="7"/>
        <v/>
      </c>
    </row>
    <row r="116" spans="1:23" x14ac:dyDescent="0.25">
      <c r="A116">
        <v>115</v>
      </c>
      <c r="B116" t="s">
        <v>258</v>
      </c>
      <c r="C116">
        <v>1.3086301202656101</v>
      </c>
      <c r="D116">
        <v>0.59305593064148598</v>
      </c>
      <c r="E116">
        <v>2.2065880343698998</v>
      </c>
      <c r="F116">
        <v>2.7342853677682299E-2</v>
      </c>
      <c r="G116">
        <v>1.30306978162376</v>
      </c>
      <c r="H116">
        <v>0.59308018558681896</v>
      </c>
      <c r="I116">
        <v>2.19712243519727</v>
      </c>
      <c r="J116">
        <v>2.8011703224064599E-2</v>
      </c>
      <c r="K116">
        <v>1.28605348861716</v>
      </c>
      <c r="L116">
        <v>0.59303523436043304</v>
      </c>
      <c r="M116">
        <v>2.16859541238578</v>
      </c>
      <c r="N116">
        <v>3.0113413780106301E-2</v>
      </c>
      <c r="O116">
        <v>1.00549511386627</v>
      </c>
      <c r="P116">
        <v>0.59263707491916995</v>
      </c>
      <c r="Q116">
        <v>1.6966456477658001</v>
      </c>
      <c r="R116">
        <v>8.9763674175831698E-2</v>
      </c>
      <c r="T116" t="str">
        <f t="shared" si="4"/>
        <v>*</v>
      </c>
      <c r="U116" t="str">
        <f t="shared" si="5"/>
        <v>*</v>
      </c>
      <c r="V116" t="str">
        <f t="shared" si="6"/>
        <v>*</v>
      </c>
      <c r="W116" t="str">
        <f t="shared" si="7"/>
        <v>^</v>
      </c>
    </row>
    <row r="117" spans="1:23" x14ac:dyDescent="0.25">
      <c r="A117">
        <v>116</v>
      </c>
      <c r="B117" t="s">
        <v>259</v>
      </c>
      <c r="C117">
        <v>0.94110158109169795</v>
      </c>
      <c r="D117">
        <v>0.72028178179642199</v>
      </c>
      <c r="E117">
        <v>1.3065741837097999</v>
      </c>
      <c r="F117">
        <v>0.19135736920591201</v>
      </c>
      <c r="G117">
        <v>0.93563545519835301</v>
      </c>
      <c r="H117">
        <v>0.72030355902611198</v>
      </c>
      <c r="I117">
        <v>1.29894603944951</v>
      </c>
      <c r="J117">
        <v>0.19396244815897801</v>
      </c>
      <c r="K117">
        <v>0.92138849901411701</v>
      </c>
      <c r="L117">
        <v>0.72023655170873102</v>
      </c>
      <c r="M117">
        <v>1.2792859468575399</v>
      </c>
      <c r="N117">
        <v>0.20079637950726201</v>
      </c>
      <c r="O117">
        <v>0.63058061852693803</v>
      </c>
      <c r="P117">
        <v>0.71997115623207697</v>
      </c>
      <c r="Q117">
        <v>0.87584150152214701</v>
      </c>
      <c r="R117">
        <v>0.38111620489496001</v>
      </c>
      <c r="T117" t="str">
        <f t="shared" si="4"/>
        <v/>
      </c>
      <c r="U117" t="str">
        <f t="shared" si="5"/>
        <v/>
      </c>
      <c r="V117" t="str">
        <f t="shared" si="6"/>
        <v/>
      </c>
      <c r="W117" t="str">
        <f t="shared" si="7"/>
        <v/>
      </c>
    </row>
    <row r="118" spans="1:23" x14ac:dyDescent="0.25">
      <c r="A118">
        <v>117</v>
      </c>
      <c r="B118" t="s">
        <v>260</v>
      </c>
      <c r="C118">
        <v>0.27703562032805001</v>
      </c>
      <c r="D118">
        <v>1.00935794846274</v>
      </c>
      <c r="E118">
        <v>0.27446717069002002</v>
      </c>
      <c r="F118">
        <v>0.78372562922709399</v>
      </c>
      <c r="G118">
        <v>0.27097211715630798</v>
      </c>
      <c r="H118">
        <v>1.00938504377613</v>
      </c>
      <c r="I118">
        <v>0.26845267703055797</v>
      </c>
      <c r="J118">
        <v>0.78835089656591595</v>
      </c>
      <c r="K118">
        <v>0.25084139815003698</v>
      </c>
      <c r="L118">
        <v>1.00936163677942</v>
      </c>
      <c r="M118">
        <v>0.24851489199688601</v>
      </c>
      <c r="N118">
        <v>0.80373604927143405</v>
      </c>
      <c r="O118">
        <v>-4.1182894124889603E-2</v>
      </c>
      <c r="P118">
        <v>1.0092255204068601</v>
      </c>
      <c r="Q118">
        <v>-4.0806433539539402E-2</v>
      </c>
      <c r="R118">
        <v>0.96745021040979695</v>
      </c>
      <c r="T118" t="str">
        <f t="shared" si="4"/>
        <v/>
      </c>
      <c r="U118" t="str">
        <f t="shared" si="5"/>
        <v/>
      </c>
      <c r="V118" t="str">
        <f t="shared" si="6"/>
        <v/>
      </c>
      <c r="W118" t="str">
        <f t="shared" si="7"/>
        <v/>
      </c>
    </row>
    <row r="119" spans="1:23" x14ac:dyDescent="0.25">
      <c r="A119">
        <v>118</v>
      </c>
      <c r="B119" t="s">
        <v>261</v>
      </c>
      <c r="C119">
        <v>0.29959128373862598</v>
      </c>
      <c r="D119">
        <v>1.0094657702551</v>
      </c>
      <c r="E119">
        <v>0.296782013384084</v>
      </c>
      <c r="F119">
        <v>0.76663293836658697</v>
      </c>
      <c r="G119">
        <v>0.293351278943213</v>
      </c>
      <c r="H119">
        <v>1.0094950944789101</v>
      </c>
      <c r="I119">
        <v>0.29059207969171802</v>
      </c>
      <c r="J119">
        <v>0.77136331829549698</v>
      </c>
      <c r="K119">
        <v>0.26921714744650099</v>
      </c>
      <c r="L119">
        <v>1.00949232296689</v>
      </c>
      <c r="M119">
        <v>0.26668568083338501</v>
      </c>
      <c r="N119">
        <v>0.78971117979536698</v>
      </c>
      <c r="O119">
        <v>-2.1695422546553999E-2</v>
      </c>
      <c r="P119">
        <v>1.00934459945566</v>
      </c>
      <c r="Q119">
        <v>-2.1494564451282901E-2</v>
      </c>
      <c r="R119">
        <v>0.98285113940216295</v>
      </c>
      <c r="T119" t="str">
        <f t="shared" si="4"/>
        <v/>
      </c>
      <c r="U119" t="str">
        <f t="shared" si="5"/>
        <v/>
      </c>
      <c r="V119" t="str">
        <f t="shared" si="6"/>
        <v/>
      </c>
      <c r="W119" t="str">
        <f t="shared" si="7"/>
        <v/>
      </c>
    </row>
    <row r="120" spans="1:23" x14ac:dyDescent="0.25">
      <c r="A120">
        <v>119</v>
      </c>
      <c r="B120" t="s">
        <v>262</v>
      </c>
      <c r="C120">
        <v>1.44789041329597</v>
      </c>
      <c r="D120">
        <v>0.594499102992327</v>
      </c>
      <c r="E120">
        <v>2.4354795591923</v>
      </c>
      <c r="F120">
        <v>1.4872064843827699E-2</v>
      </c>
      <c r="G120">
        <v>1.4416646862939699</v>
      </c>
      <c r="H120">
        <v>0.59453139581792003</v>
      </c>
      <c r="I120">
        <v>2.4248756187393901</v>
      </c>
      <c r="J120">
        <v>1.53136324012315E-2</v>
      </c>
      <c r="K120">
        <v>1.4149211091186999</v>
      </c>
      <c r="L120">
        <v>0.59453272449830996</v>
      </c>
      <c r="M120">
        <v>2.3798876845890402</v>
      </c>
      <c r="N120">
        <v>1.7317915555706099E-2</v>
      </c>
      <c r="O120">
        <v>1.12571040472632</v>
      </c>
      <c r="P120">
        <v>0.59412687274974596</v>
      </c>
      <c r="Q120">
        <v>1.8947306650451601</v>
      </c>
      <c r="R120">
        <v>5.8128092976669599E-2</v>
      </c>
      <c r="T120" t="str">
        <f t="shared" si="4"/>
        <v>*</v>
      </c>
      <c r="U120" t="str">
        <f t="shared" si="5"/>
        <v>*</v>
      </c>
      <c r="V120" t="str">
        <f t="shared" si="6"/>
        <v>*</v>
      </c>
      <c r="W120" t="str">
        <f t="shared" si="7"/>
        <v>^</v>
      </c>
    </row>
    <row r="121" spans="1:23" x14ac:dyDescent="0.25">
      <c r="A121">
        <v>120</v>
      </c>
      <c r="B121" t="s">
        <v>263</v>
      </c>
      <c r="C121">
        <v>1.07686019907474</v>
      </c>
      <c r="D121">
        <v>0.72159016317106295</v>
      </c>
      <c r="E121">
        <v>1.4923432358645701</v>
      </c>
      <c r="F121">
        <v>0.13560918773793401</v>
      </c>
      <c r="G121">
        <v>1.07162021778307</v>
      </c>
      <c r="H121">
        <v>0.72162534490776897</v>
      </c>
      <c r="I121">
        <v>1.48500911912958</v>
      </c>
      <c r="J121">
        <v>0.13754140846799101</v>
      </c>
      <c r="K121">
        <v>1.04458027366457</v>
      </c>
      <c r="L121">
        <v>0.72160562617119195</v>
      </c>
      <c r="M121">
        <v>1.4475777845678199</v>
      </c>
      <c r="N121">
        <v>0.147735167869043</v>
      </c>
      <c r="O121">
        <v>0.75805695095179304</v>
      </c>
      <c r="P121">
        <v>0.72125625783675595</v>
      </c>
      <c r="Q121">
        <v>1.0510230486254799</v>
      </c>
      <c r="R121">
        <v>0.293248004158499</v>
      </c>
      <c r="T121" t="str">
        <f t="shared" si="4"/>
        <v/>
      </c>
      <c r="U121" t="str">
        <f t="shared" si="5"/>
        <v/>
      </c>
      <c r="V121" t="str">
        <f t="shared" si="6"/>
        <v/>
      </c>
      <c r="W121" t="str">
        <f t="shared" si="7"/>
        <v/>
      </c>
    </row>
    <row r="122" spans="1:23" x14ac:dyDescent="0.25">
      <c r="A122">
        <v>121</v>
      </c>
      <c r="B122" t="s">
        <v>264</v>
      </c>
      <c r="C122">
        <v>1.11186657853207</v>
      </c>
      <c r="D122">
        <v>0.72202158020611196</v>
      </c>
      <c r="E122">
        <v>1.5399353828380999</v>
      </c>
      <c r="F122">
        <v>0.123576104968406</v>
      </c>
      <c r="G122">
        <v>1.1098873248380901</v>
      </c>
      <c r="H122">
        <v>0.72203744047663898</v>
      </c>
      <c r="I122">
        <v>1.53716035016884</v>
      </c>
      <c r="J122">
        <v>0.124254047224342</v>
      </c>
      <c r="K122">
        <v>1.08158311988849</v>
      </c>
      <c r="L122">
        <v>0.72199618325672599</v>
      </c>
      <c r="M122">
        <v>1.49804548136219</v>
      </c>
      <c r="N122">
        <v>0.134121434213407</v>
      </c>
      <c r="O122">
        <v>0.79696648240155599</v>
      </c>
      <c r="P122">
        <v>0.72167699098790705</v>
      </c>
      <c r="Q122">
        <v>1.1043257473271899</v>
      </c>
      <c r="R122">
        <v>0.26945185781734199</v>
      </c>
      <c r="T122" t="str">
        <f t="shared" si="4"/>
        <v/>
      </c>
      <c r="U122" t="str">
        <f t="shared" si="5"/>
        <v/>
      </c>
      <c r="V122" t="str">
        <f t="shared" si="6"/>
        <v/>
      </c>
      <c r="W122" t="str">
        <f t="shared" si="7"/>
        <v/>
      </c>
    </row>
    <row r="123" spans="1:23" x14ac:dyDescent="0.25">
      <c r="A123">
        <v>122</v>
      </c>
      <c r="B123" t="s">
        <v>265</v>
      </c>
      <c r="C123">
        <v>0.446346538023976</v>
      </c>
      <c r="D123">
        <v>1.0106560998788301</v>
      </c>
      <c r="E123">
        <v>0.44164037408718099</v>
      </c>
      <c r="F123">
        <v>0.65874946315087501</v>
      </c>
      <c r="G123">
        <v>0.44460269770199101</v>
      </c>
      <c r="H123">
        <v>1.0106764182149</v>
      </c>
      <c r="I123">
        <v>0.43990607645448898</v>
      </c>
      <c r="J123">
        <v>0.66000513471095901</v>
      </c>
      <c r="K123">
        <v>0.40768305420408102</v>
      </c>
      <c r="L123">
        <v>1.0106621389880299</v>
      </c>
      <c r="M123">
        <v>0.40338213778571902</v>
      </c>
      <c r="N123">
        <v>0.68666712508599803</v>
      </c>
      <c r="O123">
        <v>0.12729463287772599</v>
      </c>
      <c r="P123">
        <v>1.01049280509378</v>
      </c>
      <c r="Q123">
        <v>0.12597282458227099</v>
      </c>
      <c r="R123">
        <v>0.89975343602143298</v>
      </c>
      <c r="T123" t="str">
        <f t="shared" si="4"/>
        <v/>
      </c>
      <c r="U123" t="str">
        <f t="shared" si="5"/>
        <v/>
      </c>
      <c r="V123" t="str">
        <f t="shared" si="6"/>
        <v/>
      </c>
      <c r="W123" t="str">
        <f t="shared" si="7"/>
        <v/>
      </c>
    </row>
    <row r="124" spans="1:23" x14ac:dyDescent="0.25">
      <c r="A124">
        <v>123</v>
      </c>
      <c r="B124" t="s">
        <v>266</v>
      </c>
      <c r="C124">
        <v>1.9073100078649301</v>
      </c>
      <c r="D124">
        <v>0.52258570205585297</v>
      </c>
      <c r="E124">
        <v>3.6497554379340502</v>
      </c>
      <c r="F124">
        <v>2.6249010104803202E-4</v>
      </c>
      <c r="G124">
        <v>1.90579812594069</v>
      </c>
      <c r="H124">
        <v>0.52259815117188002</v>
      </c>
      <c r="I124">
        <v>3.64677548450392</v>
      </c>
      <c r="J124">
        <v>2.6555175634429302E-4</v>
      </c>
      <c r="K124">
        <v>1.8671029062597599</v>
      </c>
      <c r="L124">
        <v>0.522589112735109</v>
      </c>
      <c r="M124">
        <v>3.5727933490381698</v>
      </c>
      <c r="N124">
        <v>3.5319347887986899E-4</v>
      </c>
      <c r="O124">
        <v>1.59386039705896</v>
      </c>
      <c r="P124">
        <v>0.52200821801410602</v>
      </c>
      <c r="Q124">
        <v>3.05332433869056</v>
      </c>
      <c r="R124">
        <v>2.2632118091250402E-3</v>
      </c>
      <c r="T124" t="str">
        <f t="shared" si="4"/>
        <v>***</v>
      </c>
      <c r="U124" t="str">
        <f t="shared" si="5"/>
        <v>***</v>
      </c>
      <c r="V124" t="str">
        <f t="shared" si="6"/>
        <v>***</v>
      </c>
      <c r="W124" t="str">
        <f t="shared" si="7"/>
        <v>**</v>
      </c>
    </row>
    <row r="125" spans="1:23" x14ac:dyDescent="0.25">
      <c r="A125">
        <v>124</v>
      </c>
      <c r="B125" t="s">
        <v>267</v>
      </c>
      <c r="C125">
        <v>0.53654020329271901</v>
      </c>
      <c r="D125">
        <v>1.01159449533418</v>
      </c>
      <c r="E125">
        <v>0.53039059204792605</v>
      </c>
      <c r="F125">
        <v>0.59584114751508799</v>
      </c>
      <c r="G125">
        <v>0.53209707978093002</v>
      </c>
      <c r="H125">
        <v>1.0116197127158</v>
      </c>
      <c r="I125">
        <v>0.52598528191236704</v>
      </c>
      <c r="J125">
        <v>0.59889843316012503</v>
      </c>
      <c r="K125">
        <v>0.48872202573440798</v>
      </c>
      <c r="L125">
        <v>1.01157286188248</v>
      </c>
      <c r="M125">
        <v>0.48313081948928699</v>
      </c>
      <c r="N125">
        <v>0.62900285226053698</v>
      </c>
      <c r="O125">
        <v>0.22062162768493401</v>
      </c>
      <c r="P125">
        <v>1.01134683186206</v>
      </c>
      <c r="Q125">
        <v>0.21814635764343299</v>
      </c>
      <c r="R125">
        <v>0.82731507887621203</v>
      </c>
      <c r="T125" t="str">
        <f t="shared" si="4"/>
        <v/>
      </c>
      <c r="U125" t="str">
        <f t="shared" si="5"/>
        <v/>
      </c>
      <c r="V125" t="str">
        <f t="shared" si="6"/>
        <v/>
      </c>
      <c r="W125" t="str">
        <f t="shared" si="7"/>
        <v/>
      </c>
    </row>
    <row r="126" spans="1:23" x14ac:dyDescent="0.25">
      <c r="A126">
        <v>125</v>
      </c>
      <c r="B126" t="s">
        <v>268</v>
      </c>
      <c r="C126">
        <v>0.55292675212174702</v>
      </c>
      <c r="D126">
        <v>1.0118025706101801</v>
      </c>
      <c r="E126">
        <v>0.54647691969026901</v>
      </c>
      <c r="F126">
        <v>0.58473814872781105</v>
      </c>
      <c r="G126">
        <v>0.54890167235619303</v>
      </c>
      <c r="H126">
        <v>1.01182993909315</v>
      </c>
      <c r="I126">
        <v>0.54248411827796295</v>
      </c>
      <c r="J126">
        <v>0.58748504529974599</v>
      </c>
      <c r="K126">
        <v>0.50263398257700298</v>
      </c>
      <c r="L126">
        <v>1.0117689810634201</v>
      </c>
      <c r="M126">
        <v>0.49678730222457701</v>
      </c>
      <c r="N126">
        <v>0.619339050421573</v>
      </c>
      <c r="O126">
        <v>0.23499707924480201</v>
      </c>
      <c r="P126">
        <v>1.0115397570097999</v>
      </c>
      <c r="Q126">
        <v>0.23231620667038699</v>
      </c>
      <c r="R126">
        <v>0.81629242564578997</v>
      </c>
      <c r="T126" t="str">
        <f t="shared" si="4"/>
        <v/>
      </c>
      <c r="U126" t="str">
        <f t="shared" si="5"/>
        <v/>
      </c>
      <c r="V126" t="str">
        <f t="shared" si="6"/>
        <v/>
      </c>
      <c r="W126" t="str">
        <f t="shared" si="7"/>
        <v/>
      </c>
    </row>
    <row r="127" spans="1:23" x14ac:dyDescent="0.25">
      <c r="A127">
        <v>126</v>
      </c>
      <c r="B127" t="s">
        <v>269</v>
      </c>
      <c r="C127">
        <v>0.57327677556762802</v>
      </c>
      <c r="D127">
        <v>1.0120336887812</v>
      </c>
      <c r="E127">
        <v>0.56646017017282202</v>
      </c>
      <c r="F127">
        <v>0.57108100155508501</v>
      </c>
      <c r="G127">
        <v>0.56935133564740403</v>
      </c>
      <c r="H127">
        <v>1.0120620842498</v>
      </c>
      <c r="I127">
        <v>0.56256562172214897</v>
      </c>
      <c r="J127">
        <v>0.57373070719359498</v>
      </c>
      <c r="K127">
        <v>0.51838758823376996</v>
      </c>
      <c r="L127">
        <v>1.0119865505747201</v>
      </c>
      <c r="M127">
        <v>0.51224750757742099</v>
      </c>
      <c r="N127">
        <v>0.608477797879176</v>
      </c>
      <c r="O127">
        <v>0.26067227865051501</v>
      </c>
      <c r="P127">
        <v>1.0117413372901101</v>
      </c>
      <c r="Q127">
        <v>0.25764715648439401</v>
      </c>
      <c r="R127">
        <v>0.79667923238741201</v>
      </c>
      <c r="T127" t="str">
        <f t="shared" si="4"/>
        <v/>
      </c>
      <c r="U127" t="str">
        <f t="shared" si="5"/>
        <v/>
      </c>
      <c r="V127" t="str">
        <f t="shared" si="6"/>
        <v/>
      </c>
      <c r="W127" t="str">
        <f t="shared" si="7"/>
        <v/>
      </c>
    </row>
    <row r="128" spans="1:23" x14ac:dyDescent="0.25">
      <c r="A128">
        <v>127</v>
      </c>
      <c r="B128" t="s">
        <v>270</v>
      </c>
      <c r="C128">
        <v>1.73507896820513</v>
      </c>
      <c r="D128">
        <v>0.59929848314353396</v>
      </c>
      <c r="E128">
        <v>2.8951833135035301</v>
      </c>
      <c r="F128">
        <v>3.7893717075130401E-3</v>
      </c>
      <c r="G128">
        <v>1.73078395870421</v>
      </c>
      <c r="H128">
        <v>0.59932138608529695</v>
      </c>
      <c r="I128">
        <v>2.8879062200825198</v>
      </c>
      <c r="J128">
        <v>3.8781547906225002E-3</v>
      </c>
      <c r="K128">
        <v>1.6786460615650001</v>
      </c>
      <c r="L128">
        <v>0.59919516150976004</v>
      </c>
      <c r="M128">
        <v>2.8015013628204199</v>
      </c>
      <c r="N128">
        <v>5.0865426283983996E-3</v>
      </c>
      <c r="O128">
        <v>1.4181704165667399</v>
      </c>
      <c r="P128">
        <v>0.59861539142100895</v>
      </c>
      <c r="Q128">
        <v>2.36908445203898</v>
      </c>
      <c r="R128">
        <v>1.78321811417568E-2</v>
      </c>
      <c r="T128" t="str">
        <f t="shared" si="4"/>
        <v>**</v>
      </c>
      <c r="U128" t="str">
        <f t="shared" si="5"/>
        <v>**</v>
      </c>
      <c r="V128" t="str">
        <f t="shared" si="6"/>
        <v>**</v>
      </c>
      <c r="W128" t="str">
        <f t="shared" si="7"/>
        <v>*</v>
      </c>
    </row>
    <row r="129" spans="1:23" x14ac:dyDescent="0.25">
      <c r="A129">
        <v>128</v>
      </c>
      <c r="B129" t="s">
        <v>271</v>
      </c>
      <c r="C129">
        <v>-12.0003460737507</v>
      </c>
      <c r="D129">
        <v>336.05718497383202</v>
      </c>
      <c r="E129">
        <v>-3.5709238219933097E-2</v>
      </c>
      <c r="F129">
        <v>0.97151420421719903</v>
      </c>
      <c r="G129">
        <v>-12.007498958043</v>
      </c>
      <c r="H129">
        <v>336.17074961282498</v>
      </c>
      <c r="I129">
        <v>-3.5718452518168999E-2</v>
      </c>
      <c r="J129">
        <v>0.97150685695802896</v>
      </c>
      <c r="K129">
        <v>-12.054257689884899</v>
      </c>
      <c r="L129">
        <v>336.20335502491901</v>
      </c>
      <c r="M129">
        <v>-3.5854067217715301E-2</v>
      </c>
      <c r="N129">
        <v>0.97139872134757999</v>
      </c>
      <c r="O129">
        <v>-12.318511776589901</v>
      </c>
      <c r="P129">
        <v>338.39350027719399</v>
      </c>
      <c r="Q129">
        <v>-3.64029207608869E-2</v>
      </c>
      <c r="R129">
        <v>0.97096108529423797</v>
      </c>
      <c r="T129" t="str">
        <f t="shared" si="4"/>
        <v/>
      </c>
      <c r="U129" t="str">
        <f t="shared" si="5"/>
        <v/>
      </c>
      <c r="V129" t="str">
        <f t="shared" si="6"/>
        <v/>
      </c>
      <c r="W129" t="str">
        <f t="shared" si="7"/>
        <v/>
      </c>
    </row>
    <row r="130" spans="1:23" x14ac:dyDescent="0.25">
      <c r="A130">
        <v>129</v>
      </c>
      <c r="B130" t="s">
        <v>272</v>
      </c>
      <c r="C130">
        <v>0.65667602344819898</v>
      </c>
      <c r="D130">
        <v>1.01295984217855</v>
      </c>
      <c r="E130">
        <v>0.64827448839028201</v>
      </c>
      <c r="F130">
        <v>0.51680743145397301</v>
      </c>
      <c r="G130">
        <v>0.65029202836815703</v>
      </c>
      <c r="H130">
        <v>1.01300268347711</v>
      </c>
      <c r="I130">
        <v>0.64194502045744095</v>
      </c>
      <c r="J130">
        <v>0.52090888138513602</v>
      </c>
      <c r="K130">
        <v>0.60355082805561999</v>
      </c>
      <c r="L130">
        <v>1.01290601179602</v>
      </c>
      <c r="M130">
        <v>0.59586064356103996</v>
      </c>
      <c r="N130">
        <v>0.55126832699307604</v>
      </c>
      <c r="O130">
        <v>0.35144589570826301</v>
      </c>
      <c r="P130">
        <v>1.012641325508</v>
      </c>
      <c r="Q130">
        <v>0.34705861478836902</v>
      </c>
      <c r="R130">
        <v>0.72854728393732204</v>
      </c>
      <c r="T130" t="str">
        <f t="shared" si="4"/>
        <v/>
      </c>
      <c r="U130" t="str">
        <f t="shared" si="5"/>
        <v/>
      </c>
      <c r="V130" t="str">
        <f t="shared" si="6"/>
        <v/>
      </c>
      <c r="W130" t="str">
        <f t="shared" si="7"/>
        <v/>
      </c>
    </row>
    <row r="131" spans="1:23" x14ac:dyDescent="0.25">
      <c r="A131">
        <v>130</v>
      </c>
      <c r="B131" t="s">
        <v>273</v>
      </c>
      <c r="C131">
        <v>0.67949390458049497</v>
      </c>
      <c r="D131">
        <v>1.0132263512434201</v>
      </c>
      <c r="E131">
        <v>0.67062399605638401</v>
      </c>
      <c r="F131">
        <v>0.50246009192168195</v>
      </c>
      <c r="G131">
        <v>0.67346230071399205</v>
      </c>
      <c r="H131">
        <v>1.0132734294955701</v>
      </c>
      <c r="I131">
        <v>0.66464024527836896</v>
      </c>
      <c r="J131">
        <v>0.50628062165987497</v>
      </c>
      <c r="K131">
        <v>0.62797138518032203</v>
      </c>
      <c r="L131">
        <v>1.0131710443070101</v>
      </c>
      <c r="M131">
        <v>0.61980786828530299</v>
      </c>
      <c r="N131">
        <v>0.535384287829204</v>
      </c>
      <c r="O131">
        <v>0.37728191952032297</v>
      </c>
      <c r="P131">
        <v>1.01288366284436</v>
      </c>
      <c r="Q131">
        <v>0.372482974462089</v>
      </c>
      <c r="R131">
        <v>0.70953328593642295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274</v>
      </c>
      <c r="C132">
        <v>0.69352255022517795</v>
      </c>
      <c r="D132">
        <v>1.0134478045374899</v>
      </c>
      <c r="E132">
        <v>0.68431994930580697</v>
      </c>
      <c r="F132">
        <v>0.49377315244775699</v>
      </c>
      <c r="G132">
        <v>0.68769071320694297</v>
      </c>
      <c r="H132">
        <v>1.0134984772856099</v>
      </c>
      <c r="I132">
        <v>0.67853157021877697</v>
      </c>
      <c r="J132">
        <v>0.49743471384781102</v>
      </c>
      <c r="K132">
        <v>0.64382769761087</v>
      </c>
      <c r="L132">
        <v>1.01340557613862</v>
      </c>
      <c r="M132">
        <v>0.63531098779231798</v>
      </c>
      <c r="N132">
        <v>0.52522560875573199</v>
      </c>
      <c r="O132">
        <v>0.39533185997464398</v>
      </c>
      <c r="P132">
        <v>1.01311949453576</v>
      </c>
      <c r="Q132">
        <v>0.39021246961178702</v>
      </c>
      <c r="R132">
        <v>0.69637944164340704</v>
      </c>
      <c r="T132" t="str">
        <f t="shared" si="8"/>
        <v/>
      </c>
      <c r="U132" t="str">
        <f t="shared" si="9"/>
        <v/>
      </c>
      <c r="V132" t="str">
        <f t="shared" si="10"/>
        <v/>
      </c>
      <c r="W132" t="str">
        <f t="shared" si="11"/>
        <v/>
      </c>
    </row>
    <row r="133" spans="1:23" x14ac:dyDescent="0.25">
      <c r="A133">
        <v>132</v>
      </c>
      <c r="B133" t="s">
        <v>275</v>
      </c>
      <c r="C133">
        <v>0.71849640908149304</v>
      </c>
      <c r="D133">
        <v>1.01375395562263</v>
      </c>
      <c r="E133">
        <v>0.70874831619296197</v>
      </c>
      <c r="F133">
        <v>0.47848067585526399</v>
      </c>
      <c r="G133">
        <v>0.71152303516136495</v>
      </c>
      <c r="H133">
        <v>1.0138032564344099</v>
      </c>
      <c r="I133">
        <v>0.70183542087231499</v>
      </c>
      <c r="J133">
        <v>0.48278180633844903</v>
      </c>
      <c r="K133">
        <v>0.668462992153808</v>
      </c>
      <c r="L133">
        <v>1.01370675960219</v>
      </c>
      <c r="M133">
        <v>0.65942442015098501</v>
      </c>
      <c r="N133">
        <v>0.50962326496839205</v>
      </c>
      <c r="O133">
        <v>0.41475024194841698</v>
      </c>
      <c r="P133">
        <v>1.0133901728353301</v>
      </c>
      <c r="Q133">
        <v>0.40927004530545402</v>
      </c>
      <c r="R133">
        <v>0.68234149562562696</v>
      </c>
      <c r="T133" t="str">
        <f t="shared" si="8"/>
        <v/>
      </c>
      <c r="U133" t="str">
        <f t="shared" si="9"/>
        <v/>
      </c>
      <c r="V133" t="str">
        <f t="shared" si="10"/>
        <v/>
      </c>
      <c r="W133" t="str">
        <f t="shared" si="11"/>
        <v/>
      </c>
    </row>
    <row r="134" spans="1:23" x14ac:dyDescent="0.25">
      <c r="A134">
        <v>133</v>
      </c>
      <c r="B134" t="s">
        <v>276</v>
      </c>
      <c r="C134">
        <v>1.4583464895450899</v>
      </c>
      <c r="D134">
        <v>0.72740988384895899</v>
      </c>
      <c r="E134">
        <v>2.0048483281922298</v>
      </c>
      <c r="F134">
        <v>4.4979264152282802E-2</v>
      </c>
      <c r="G134">
        <v>1.4499372273238</v>
      </c>
      <c r="H134">
        <v>0.72745767169467501</v>
      </c>
      <c r="I134">
        <v>1.99315683061812</v>
      </c>
      <c r="J134">
        <v>4.6244276558171801E-2</v>
      </c>
      <c r="K134">
        <v>1.40507864680898</v>
      </c>
      <c r="L134">
        <v>0.727313248048848</v>
      </c>
      <c r="M134">
        <v>1.93187550285708</v>
      </c>
      <c r="N134">
        <v>5.3374874066568503E-2</v>
      </c>
      <c r="O134">
        <v>1.1506567346254</v>
      </c>
      <c r="P134">
        <v>0.72675918158131803</v>
      </c>
      <c r="Q134">
        <v>1.5832709978589301</v>
      </c>
      <c r="R134">
        <v>0.113359710277258</v>
      </c>
      <c r="T134" t="str">
        <f t="shared" si="8"/>
        <v>*</v>
      </c>
      <c r="U134" t="str">
        <f t="shared" si="9"/>
        <v>*</v>
      </c>
      <c r="V134" t="str">
        <f t="shared" si="10"/>
        <v>^</v>
      </c>
      <c r="W134" t="str">
        <f t="shared" si="11"/>
        <v/>
      </c>
    </row>
    <row r="135" spans="1:23" x14ac:dyDescent="0.25">
      <c r="A135">
        <v>134</v>
      </c>
      <c r="B135" t="s">
        <v>277</v>
      </c>
      <c r="C135">
        <v>-11.993195764787901</v>
      </c>
      <c r="D135">
        <v>358.44908402897602</v>
      </c>
      <c r="E135">
        <v>-3.34585755666722E-2</v>
      </c>
      <c r="F135">
        <v>0.97330889923081398</v>
      </c>
      <c r="G135">
        <v>-12.001975397370501</v>
      </c>
      <c r="H135">
        <v>358.548966571108</v>
      </c>
      <c r="I135">
        <v>-3.3473741431047303E-2</v>
      </c>
      <c r="J135">
        <v>0.97329680539612395</v>
      </c>
      <c r="K135">
        <v>-12.0571543720958</v>
      </c>
      <c r="L135">
        <v>358.52743129615402</v>
      </c>
      <c r="M135">
        <v>-3.3629656532853401E-2</v>
      </c>
      <c r="N135">
        <v>0.973172473144855</v>
      </c>
      <c r="O135">
        <v>-12.3200265471568</v>
      </c>
      <c r="P135">
        <v>361.25684191151998</v>
      </c>
      <c r="Q135">
        <v>-3.4103233815497597E-2</v>
      </c>
      <c r="R135">
        <v>0.97279482977473097</v>
      </c>
      <c r="T135" t="str">
        <f t="shared" si="8"/>
        <v/>
      </c>
      <c r="U135" t="str">
        <f t="shared" si="9"/>
        <v/>
      </c>
      <c r="V135" t="str">
        <f t="shared" si="10"/>
        <v/>
      </c>
      <c r="W135" t="str">
        <f t="shared" si="11"/>
        <v/>
      </c>
    </row>
    <row r="136" spans="1:23" x14ac:dyDescent="0.25">
      <c r="A136">
        <v>135</v>
      </c>
      <c r="B136" t="s">
        <v>278</v>
      </c>
      <c r="C136">
        <v>0.79613561722312998</v>
      </c>
      <c r="D136">
        <v>1.0147023849850301</v>
      </c>
      <c r="E136">
        <v>0.78460012413874003</v>
      </c>
      <c r="F136">
        <v>0.43268805725507298</v>
      </c>
      <c r="G136">
        <v>0.788022517333828</v>
      </c>
      <c r="H136">
        <v>1.0147480238195199</v>
      </c>
      <c r="I136">
        <v>0.77656964964337505</v>
      </c>
      <c r="J136">
        <v>0.43741271361995798</v>
      </c>
      <c r="K136">
        <v>0.73254344947583805</v>
      </c>
      <c r="L136">
        <v>1.0146467266472901</v>
      </c>
      <c r="M136">
        <v>0.72196896736304905</v>
      </c>
      <c r="N136">
        <v>0.47031355707716999</v>
      </c>
      <c r="O136">
        <v>0.48379924208119401</v>
      </c>
      <c r="P136">
        <v>1.01430679055725</v>
      </c>
      <c r="Q136">
        <v>0.47697525697860899</v>
      </c>
      <c r="R136">
        <v>0.63337974091432203</v>
      </c>
      <c r="T136" t="str">
        <f t="shared" si="8"/>
        <v/>
      </c>
      <c r="U136" t="str">
        <f t="shared" si="9"/>
        <v/>
      </c>
      <c r="V136" t="str">
        <f t="shared" si="10"/>
        <v/>
      </c>
      <c r="W136" t="str">
        <f t="shared" si="11"/>
        <v/>
      </c>
    </row>
    <row r="137" spans="1:23" x14ac:dyDescent="0.25">
      <c r="A137">
        <v>136</v>
      </c>
      <c r="B137" t="s">
        <v>279</v>
      </c>
      <c r="C137">
        <v>-11.9999309007913</v>
      </c>
      <c r="D137">
        <v>362.660105702914</v>
      </c>
      <c r="E137">
        <v>-3.3088643366307999E-2</v>
      </c>
      <c r="F137">
        <v>0.97360389907309697</v>
      </c>
      <c r="G137">
        <v>-12.006789094486299</v>
      </c>
      <c r="H137">
        <v>362.72504266035401</v>
      </c>
      <c r="I137">
        <v>-3.3101627079355302E-2</v>
      </c>
      <c r="J137">
        <v>0.97359354524068098</v>
      </c>
      <c r="K137">
        <v>-12.058706157266201</v>
      </c>
      <c r="L137">
        <v>362.64816091258302</v>
      </c>
      <c r="M137">
        <v>-3.3251805625929998E-2</v>
      </c>
      <c r="N137">
        <v>0.97347378602441403</v>
      </c>
      <c r="O137">
        <v>-12.3204182761552</v>
      </c>
      <c r="P137">
        <v>365.43573592528401</v>
      </c>
      <c r="Q137">
        <v>-3.3714322560599898E-2</v>
      </c>
      <c r="R137">
        <v>0.973104957713958</v>
      </c>
      <c r="T137" t="str">
        <f t="shared" si="8"/>
        <v/>
      </c>
      <c r="U137" t="str">
        <f t="shared" si="9"/>
        <v/>
      </c>
      <c r="V137" t="str">
        <f t="shared" si="10"/>
        <v/>
      </c>
      <c r="W137" t="str">
        <f t="shared" si="11"/>
        <v/>
      </c>
    </row>
    <row r="138" spans="1:23" x14ac:dyDescent="0.25">
      <c r="A138">
        <v>137</v>
      </c>
      <c r="B138" t="s">
        <v>280</v>
      </c>
      <c r="C138">
        <v>1.5334430482099499</v>
      </c>
      <c r="D138">
        <v>0.72881034203650197</v>
      </c>
      <c r="E138">
        <v>2.1040357960962499</v>
      </c>
      <c r="F138">
        <v>3.5375324610057303E-2</v>
      </c>
      <c r="G138">
        <v>1.52722463378989</v>
      </c>
      <c r="H138">
        <v>0.72888182104259303</v>
      </c>
      <c r="I138">
        <v>2.09529801635792</v>
      </c>
      <c r="J138">
        <v>3.6144508703411599E-2</v>
      </c>
      <c r="K138">
        <v>1.47459020604084</v>
      </c>
      <c r="L138">
        <v>0.728769345778427</v>
      </c>
      <c r="M138">
        <v>2.0233976834821101</v>
      </c>
      <c r="N138">
        <v>4.3032162839146001E-2</v>
      </c>
      <c r="O138">
        <v>1.2260343590060201</v>
      </c>
      <c r="P138">
        <v>0.72816076573804001</v>
      </c>
      <c r="Q138">
        <v>1.6837413064453599</v>
      </c>
      <c r="R138">
        <v>9.2231674719465695E-2</v>
      </c>
      <c r="T138" t="str">
        <f t="shared" si="8"/>
        <v>*</v>
      </c>
      <c r="U138" t="str">
        <f t="shared" si="9"/>
        <v>*</v>
      </c>
      <c r="V138" t="str">
        <f t="shared" si="10"/>
        <v>*</v>
      </c>
      <c r="W138" t="str">
        <f t="shared" si="11"/>
        <v>^</v>
      </c>
    </row>
    <row r="139" spans="1:23" x14ac:dyDescent="0.25">
      <c r="A139">
        <v>138</v>
      </c>
      <c r="B139" t="s">
        <v>281</v>
      </c>
      <c r="C139">
        <v>0.870205450229111</v>
      </c>
      <c r="D139">
        <v>1.01573331239229</v>
      </c>
      <c r="E139">
        <v>0.85672630759699797</v>
      </c>
      <c r="F139">
        <v>0.391596160666144</v>
      </c>
      <c r="G139">
        <v>0.86171036578444604</v>
      </c>
      <c r="H139">
        <v>1.0158175632254001</v>
      </c>
      <c r="I139">
        <v>0.84829244638019496</v>
      </c>
      <c r="J139">
        <v>0.39627512326586301</v>
      </c>
      <c r="K139">
        <v>0.81067717606845302</v>
      </c>
      <c r="L139">
        <v>1.0157294411925</v>
      </c>
      <c r="M139">
        <v>0.79812314499488202</v>
      </c>
      <c r="N139">
        <v>0.42479903138830599</v>
      </c>
      <c r="O139">
        <v>0.56552993705355004</v>
      </c>
      <c r="P139">
        <v>1.01532505623258</v>
      </c>
      <c r="Q139">
        <v>0.55699397309466503</v>
      </c>
      <c r="R139">
        <v>0.57753154699217102</v>
      </c>
      <c r="T139" t="str">
        <f t="shared" si="8"/>
        <v/>
      </c>
      <c r="U139" t="str">
        <f t="shared" si="9"/>
        <v/>
      </c>
      <c r="V139" t="str">
        <f t="shared" si="10"/>
        <v/>
      </c>
      <c r="W139" t="str">
        <f t="shared" si="11"/>
        <v/>
      </c>
    </row>
    <row r="140" spans="1:23" x14ac:dyDescent="0.25">
      <c r="A140">
        <v>139</v>
      </c>
      <c r="B140" t="s">
        <v>282</v>
      </c>
      <c r="C140">
        <v>-11.9798231462094</v>
      </c>
      <c r="D140">
        <v>376.07332780100199</v>
      </c>
      <c r="E140">
        <v>-3.1855019382146903E-2</v>
      </c>
      <c r="F140">
        <v>0.97458766975114697</v>
      </c>
      <c r="G140">
        <v>-11.9850567536198</v>
      </c>
      <c r="H140">
        <v>376.17227386159101</v>
      </c>
      <c r="I140">
        <v>-3.1860553226284699E-2</v>
      </c>
      <c r="J140">
        <v>0.97458325662239897</v>
      </c>
      <c r="K140">
        <v>-12.031677089018</v>
      </c>
      <c r="L140">
        <v>376.08399388928598</v>
      </c>
      <c r="M140">
        <v>-3.1991994566405099E-2</v>
      </c>
      <c r="N140">
        <v>0.97447843504179199</v>
      </c>
      <c r="O140">
        <v>-12.2980834637463</v>
      </c>
      <c r="P140">
        <v>379.18051546900898</v>
      </c>
      <c r="Q140">
        <v>-3.2433321233647297E-2</v>
      </c>
      <c r="R140">
        <v>0.97412648995680695</v>
      </c>
      <c r="T140" t="str">
        <f t="shared" si="8"/>
        <v/>
      </c>
      <c r="U140" t="str">
        <f t="shared" si="9"/>
        <v/>
      </c>
      <c r="V140" t="str">
        <f t="shared" si="10"/>
        <v/>
      </c>
      <c r="W140" t="str">
        <f t="shared" si="11"/>
        <v/>
      </c>
    </row>
    <row r="141" spans="1:23" x14ac:dyDescent="0.25">
      <c r="A141">
        <v>140</v>
      </c>
      <c r="B141" t="s">
        <v>283</v>
      </c>
      <c r="C141">
        <v>-11.9798231462094</v>
      </c>
      <c r="D141">
        <v>376.073327801</v>
      </c>
      <c r="E141">
        <v>-3.1855019382147E-2</v>
      </c>
      <c r="F141">
        <v>0.97458766975114697</v>
      </c>
      <c r="G141">
        <v>-11.9850567536197</v>
      </c>
      <c r="H141">
        <v>376.17227386158402</v>
      </c>
      <c r="I141">
        <v>-3.1860553226285199E-2</v>
      </c>
      <c r="J141">
        <v>0.97458325662239798</v>
      </c>
      <c r="K141">
        <v>-12.031677089018</v>
      </c>
      <c r="L141">
        <v>376.083993889292</v>
      </c>
      <c r="M141">
        <v>-3.1991994566404697E-2</v>
      </c>
      <c r="N141">
        <v>0.97447843504179199</v>
      </c>
      <c r="O141">
        <v>-12.2980834637464</v>
      </c>
      <c r="P141">
        <v>379.18051546901302</v>
      </c>
      <c r="Q141">
        <v>-3.2433321233646999E-2</v>
      </c>
      <c r="R141">
        <v>0.97412648995680695</v>
      </c>
      <c r="T141" t="str">
        <f t="shared" si="8"/>
        <v/>
      </c>
      <c r="U141" t="str">
        <f t="shared" si="9"/>
        <v/>
      </c>
      <c r="V141" t="str">
        <f t="shared" si="10"/>
        <v/>
      </c>
      <c r="W141" t="str">
        <f t="shared" si="11"/>
        <v/>
      </c>
    </row>
    <row r="142" spans="1:23" x14ac:dyDescent="0.25">
      <c r="A142">
        <v>141</v>
      </c>
      <c r="B142" t="s">
        <v>284</v>
      </c>
      <c r="C142">
        <v>0.90812841131382205</v>
      </c>
      <c r="D142">
        <v>1.01610554681473</v>
      </c>
      <c r="E142">
        <v>0.89373433120270096</v>
      </c>
      <c r="F142">
        <v>0.37146405209850197</v>
      </c>
      <c r="G142">
        <v>0.90353013236226798</v>
      </c>
      <c r="H142">
        <v>1.01614709446025</v>
      </c>
      <c r="I142">
        <v>0.88917257874185496</v>
      </c>
      <c r="J142">
        <v>0.37391033747080998</v>
      </c>
      <c r="K142">
        <v>0.85615345999468195</v>
      </c>
      <c r="L142">
        <v>1.0159898816741499</v>
      </c>
      <c r="M142">
        <v>0.84267912056753302</v>
      </c>
      <c r="N142">
        <v>0.399407927573323</v>
      </c>
      <c r="O142">
        <v>0.60502313705690802</v>
      </c>
      <c r="P142">
        <v>1.0156362194903501</v>
      </c>
      <c r="Q142">
        <v>0.59570850807242004</v>
      </c>
      <c r="R142">
        <v>0.55136997343260097</v>
      </c>
      <c r="T142" t="str">
        <f t="shared" si="8"/>
        <v/>
      </c>
      <c r="U142" t="str">
        <f t="shared" si="9"/>
        <v/>
      </c>
      <c r="V142" t="str">
        <f t="shared" si="10"/>
        <v/>
      </c>
      <c r="W142" t="str">
        <f t="shared" si="11"/>
        <v/>
      </c>
    </row>
    <row r="143" spans="1:23" x14ac:dyDescent="0.25">
      <c r="A143">
        <v>142</v>
      </c>
      <c r="B143" t="s">
        <v>285</v>
      </c>
      <c r="C143">
        <v>0.94548119556041599</v>
      </c>
      <c r="D143">
        <v>1.0165353390557399</v>
      </c>
      <c r="E143">
        <v>0.930101649430777</v>
      </c>
      <c r="F143">
        <v>0.35231845685776603</v>
      </c>
      <c r="G143">
        <v>0.94146278148026996</v>
      </c>
      <c r="H143">
        <v>1.0165730400095201</v>
      </c>
      <c r="I143">
        <v>0.92611425291335303</v>
      </c>
      <c r="J143">
        <v>0.35438660768332603</v>
      </c>
      <c r="K143">
        <v>0.89534985611486195</v>
      </c>
      <c r="L143">
        <v>1.0163910126764899</v>
      </c>
      <c r="M143">
        <v>0.88091083544423698</v>
      </c>
      <c r="N143">
        <v>0.37836608230537999</v>
      </c>
      <c r="O143">
        <v>0.642621016768122</v>
      </c>
      <c r="P143">
        <v>1.0160138337157301</v>
      </c>
      <c r="Q143">
        <v>0.632492388826979</v>
      </c>
      <c r="R143">
        <v>0.52706518034909899</v>
      </c>
      <c r="T143" t="str">
        <f t="shared" si="8"/>
        <v/>
      </c>
      <c r="U143" t="str">
        <f t="shared" si="9"/>
        <v/>
      </c>
      <c r="V143" t="str">
        <f t="shared" si="10"/>
        <v/>
      </c>
      <c r="W143" t="str">
        <f t="shared" si="11"/>
        <v/>
      </c>
    </row>
    <row r="144" spans="1:23" x14ac:dyDescent="0.25">
      <c r="A144">
        <v>143</v>
      </c>
      <c r="B144" t="s">
        <v>286</v>
      </c>
      <c r="C144">
        <v>0.96677860336187904</v>
      </c>
      <c r="D144">
        <v>1.0169641265638101</v>
      </c>
      <c r="E144">
        <v>0.950651628812613</v>
      </c>
      <c r="F144">
        <v>0.341781250701295</v>
      </c>
      <c r="G144">
        <v>0.96374332888684699</v>
      </c>
      <c r="H144">
        <v>1.0170129259502101</v>
      </c>
      <c r="I144">
        <v>0.94762151423632202</v>
      </c>
      <c r="J144">
        <v>0.34332216960083101</v>
      </c>
      <c r="K144">
        <v>0.91661533983773202</v>
      </c>
      <c r="L144">
        <v>1.0168148695410999</v>
      </c>
      <c r="M144">
        <v>0.90145745041220005</v>
      </c>
      <c r="N144">
        <v>0.36734514731849099</v>
      </c>
      <c r="O144">
        <v>0.67353888970575404</v>
      </c>
      <c r="P144">
        <v>1.0164437030284299</v>
      </c>
      <c r="Q144">
        <v>0.66264259171362305</v>
      </c>
      <c r="R144">
        <v>0.50755948524864802</v>
      </c>
      <c r="T144" t="str">
        <f t="shared" si="8"/>
        <v/>
      </c>
      <c r="U144" t="str">
        <f t="shared" si="9"/>
        <v/>
      </c>
      <c r="V144" t="str">
        <f t="shared" si="10"/>
        <v/>
      </c>
      <c r="W144" t="str">
        <f t="shared" si="11"/>
        <v/>
      </c>
    </row>
    <row r="145" spans="1:23" x14ac:dyDescent="0.25">
      <c r="A145">
        <v>144</v>
      </c>
      <c r="B145" t="s">
        <v>287</v>
      </c>
      <c r="C145">
        <v>0.98899937567302099</v>
      </c>
      <c r="D145">
        <v>1.0174155110215599</v>
      </c>
      <c r="E145">
        <v>0.97207027508357602</v>
      </c>
      <c r="F145">
        <v>0.33101558872515202</v>
      </c>
      <c r="G145">
        <v>0.98703502438746005</v>
      </c>
      <c r="H145">
        <v>1.0174765588968999</v>
      </c>
      <c r="I145">
        <v>0.970081340701901</v>
      </c>
      <c r="J145">
        <v>0.332005949022188</v>
      </c>
      <c r="K145">
        <v>0.93402501194153897</v>
      </c>
      <c r="L145">
        <v>1.01720716000817</v>
      </c>
      <c r="M145">
        <v>0.91822496799377396</v>
      </c>
      <c r="N145">
        <v>0.35850109963376398</v>
      </c>
      <c r="O145">
        <v>0.69892207529042505</v>
      </c>
      <c r="P145">
        <v>1.0168960207200299</v>
      </c>
      <c r="Q145">
        <v>0.68730928339707997</v>
      </c>
      <c r="R145">
        <v>0.49188785000183899</v>
      </c>
      <c r="T145" t="str">
        <f t="shared" si="8"/>
        <v/>
      </c>
      <c r="U145" t="str">
        <f t="shared" si="9"/>
        <v/>
      </c>
      <c r="V145" t="str">
        <f t="shared" si="10"/>
        <v/>
      </c>
      <c r="W145" t="str">
        <f t="shared" si="11"/>
        <v/>
      </c>
    </row>
    <row r="146" spans="1:23" x14ac:dyDescent="0.25">
      <c r="A146">
        <v>145</v>
      </c>
      <c r="B146" t="s">
        <v>288</v>
      </c>
      <c r="C146">
        <v>-11.985648755689899</v>
      </c>
      <c r="D146">
        <v>396.88606862800498</v>
      </c>
      <c r="E146">
        <v>-3.01992176170938E-2</v>
      </c>
      <c r="F146">
        <v>0.97590817249928996</v>
      </c>
      <c r="G146">
        <v>-11.988439525502701</v>
      </c>
      <c r="H146">
        <v>396.907326338568</v>
      </c>
      <c r="I146">
        <v>-3.02046314843691E-2</v>
      </c>
      <c r="J146">
        <v>0.97590385482782205</v>
      </c>
      <c r="K146">
        <v>-12.0415155672355</v>
      </c>
      <c r="L146">
        <v>396.97041382501101</v>
      </c>
      <c r="M146">
        <v>-3.0333534056630099E-2</v>
      </c>
      <c r="N146">
        <v>0.975801052561038</v>
      </c>
      <c r="O146">
        <v>-12.287829521329201</v>
      </c>
      <c r="P146">
        <v>400.26722542952302</v>
      </c>
      <c r="Q146">
        <v>-3.0699064876329198E-2</v>
      </c>
      <c r="R146">
        <v>0.97550953693289799</v>
      </c>
      <c r="T146" t="str">
        <f t="shared" si="8"/>
        <v/>
      </c>
      <c r="U146" t="str">
        <f t="shared" si="9"/>
        <v/>
      </c>
      <c r="V146" t="str">
        <f t="shared" si="10"/>
        <v/>
      </c>
      <c r="W146" t="str">
        <f t="shared" si="11"/>
        <v/>
      </c>
    </row>
    <row r="147" spans="1:23" x14ac:dyDescent="0.25">
      <c r="A147">
        <v>146</v>
      </c>
      <c r="B147" t="s">
        <v>289</v>
      </c>
      <c r="C147">
        <v>1.7390569540064</v>
      </c>
      <c r="D147">
        <v>0.73304696703132399</v>
      </c>
      <c r="E147">
        <v>2.3723677093286302</v>
      </c>
      <c r="F147">
        <v>1.7674491165079499E-2</v>
      </c>
      <c r="G147">
        <v>1.73666754845087</v>
      </c>
      <c r="H147">
        <v>0.73311615497614602</v>
      </c>
      <c r="I147">
        <v>2.3688845712414799</v>
      </c>
      <c r="J147">
        <v>1.7841820803539299E-2</v>
      </c>
      <c r="K147">
        <v>1.6828723011064901</v>
      </c>
      <c r="L147">
        <v>0.73274467264857102</v>
      </c>
      <c r="M147">
        <v>2.2966694456113901</v>
      </c>
      <c r="N147">
        <v>2.1637633727810301E-2</v>
      </c>
      <c r="O147">
        <v>1.4508858513282199</v>
      </c>
      <c r="P147">
        <v>0.73217847523700297</v>
      </c>
      <c r="Q147">
        <v>1.98160134502531</v>
      </c>
      <c r="R147">
        <v>4.7523876529008101E-2</v>
      </c>
      <c r="T147" t="str">
        <f t="shared" si="8"/>
        <v>*</v>
      </c>
      <c r="U147" t="str">
        <f t="shared" si="9"/>
        <v>*</v>
      </c>
      <c r="V147" t="str">
        <f t="shared" si="10"/>
        <v>*</v>
      </c>
      <c r="W147" t="str">
        <f t="shared" si="11"/>
        <v>*</v>
      </c>
    </row>
    <row r="148" spans="1:23" x14ac:dyDescent="0.25">
      <c r="A148">
        <v>147</v>
      </c>
      <c r="B148" t="s">
        <v>290</v>
      </c>
      <c r="C148">
        <v>-11.9895426337392</v>
      </c>
      <c r="D148">
        <v>409.44314908062103</v>
      </c>
      <c r="E148">
        <v>-2.9282557690025999E-2</v>
      </c>
      <c r="F148">
        <v>0.976639237884391</v>
      </c>
      <c r="G148">
        <v>-11.9932236969117</v>
      </c>
      <c r="H148">
        <v>409.44099654490702</v>
      </c>
      <c r="I148">
        <v>-2.9291702096559E-2</v>
      </c>
      <c r="J148">
        <v>0.97663194483202798</v>
      </c>
      <c r="K148">
        <v>-12.038745870106499</v>
      </c>
      <c r="L148">
        <v>409.47987920838301</v>
      </c>
      <c r="M148">
        <v>-2.9400091387591702E-2</v>
      </c>
      <c r="N148">
        <v>0.97654549992060002</v>
      </c>
      <c r="O148">
        <v>-12.280699833473999</v>
      </c>
      <c r="P148">
        <v>412.437680782239</v>
      </c>
      <c r="Q148">
        <v>-2.9775891984898401E-2</v>
      </c>
      <c r="R148">
        <v>0.97624578564886599</v>
      </c>
      <c r="T148" t="str">
        <f t="shared" si="8"/>
        <v/>
      </c>
      <c r="U148" t="str">
        <f t="shared" si="9"/>
        <v/>
      </c>
      <c r="V148" t="str">
        <f t="shared" si="10"/>
        <v/>
      </c>
      <c r="W148" t="str">
        <f t="shared" si="11"/>
        <v/>
      </c>
    </row>
    <row r="149" spans="1:23" x14ac:dyDescent="0.25">
      <c r="A149">
        <v>148</v>
      </c>
      <c r="B149" t="s">
        <v>291</v>
      </c>
      <c r="C149">
        <v>-11.9895426337392</v>
      </c>
      <c r="D149">
        <v>409.44314908061801</v>
      </c>
      <c r="E149">
        <v>-2.92825576900262E-2</v>
      </c>
      <c r="F149">
        <v>0.976639237884391</v>
      </c>
      <c r="G149">
        <v>-11.9932236969117</v>
      </c>
      <c r="H149">
        <v>409.44099654490498</v>
      </c>
      <c r="I149">
        <v>-2.9291702096559201E-2</v>
      </c>
      <c r="J149">
        <v>0.97663194483202798</v>
      </c>
      <c r="K149">
        <v>-12.038745870106499</v>
      </c>
      <c r="L149">
        <v>409.47987920839103</v>
      </c>
      <c r="M149">
        <v>-2.9400091387591198E-2</v>
      </c>
      <c r="N149">
        <v>0.97654549992060002</v>
      </c>
      <c r="O149">
        <v>-12.280699833473999</v>
      </c>
      <c r="P149">
        <v>412.43768078224599</v>
      </c>
      <c r="Q149">
        <v>-2.9775891984897999E-2</v>
      </c>
      <c r="R149">
        <v>0.97624578564886599</v>
      </c>
      <c r="T149" t="str">
        <f t="shared" si="8"/>
        <v/>
      </c>
      <c r="U149" t="str">
        <f t="shared" si="9"/>
        <v/>
      </c>
      <c r="V149" t="str">
        <f t="shared" si="10"/>
        <v/>
      </c>
      <c r="W149" t="str">
        <f t="shared" si="11"/>
        <v/>
      </c>
    </row>
    <row r="150" spans="1:23" x14ac:dyDescent="0.25">
      <c r="A150">
        <v>149</v>
      </c>
      <c r="B150" t="s">
        <v>292</v>
      </c>
      <c r="C150">
        <v>1.0738167463936199</v>
      </c>
      <c r="D150">
        <v>1.01905595813483</v>
      </c>
      <c r="E150">
        <v>1.0537367823833901</v>
      </c>
      <c r="F150">
        <v>0.29200344373491399</v>
      </c>
      <c r="G150">
        <v>1.0702996142271299</v>
      </c>
      <c r="H150">
        <v>1.0191240187463699</v>
      </c>
      <c r="I150">
        <v>1.05021527757113</v>
      </c>
      <c r="J150">
        <v>0.293619147000372</v>
      </c>
      <c r="K150">
        <v>1.0244180536471399</v>
      </c>
      <c r="L150">
        <v>1.0188333614476299</v>
      </c>
      <c r="M150">
        <v>1.0054814579212299</v>
      </c>
      <c r="N150">
        <v>0.314665073481871</v>
      </c>
      <c r="O150">
        <v>0.79557958070012602</v>
      </c>
      <c r="P150">
        <v>1.01841077251608</v>
      </c>
      <c r="Q150">
        <v>0.78119713790396395</v>
      </c>
      <c r="R150">
        <v>0.43468655681275797</v>
      </c>
      <c r="T150" t="str">
        <f t="shared" si="8"/>
        <v/>
      </c>
      <c r="U150" t="str">
        <f t="shared" si="9"/>
        <v/>
      </c>
      <c r="V150" t="str">
        <f t="shared" si="10"/>
        <v/>
      </c>
      <c r="W150" t="str">
        <f t="shared" si="11"/>
        <v/>
      </c>
    </row>
    <row r="151" spans="1:23" x14ac:dyDescent="0.25">
      <c r="A151">
        <v>150</v>
      </c>
      <c r="B151" t="s">
        <v>293</v>
      </c>
      <c r="C151">
        <v>1.11069641214197</v>
      </c>
      <c r="D151">
        <v>1.0196656213200499</v>
      </c>
      <c r="E151">
        <v>1.0892751397306899</v>
      </c>
      <c r="F151">
        <v>0.27603257226934003</v>
      </c>
      <c r="G151">
        <v>1.1063734067976601</v>
      </c>
      <c r="H151">
        <v>1.0197430188766601</v>
      </c>
      <c r="I151">
        <v>1.08495315615539</v>
      </c>
      <c r="J151">
        <v>0.27794240308769802</v>
      </c>
      <c r="K151">
        <v>1.0576336369631401</v>
      </c>
      <c r="L151">
        <v>1.0194327576587501</v>
      </c>
      <c r="M151">
        <v>1.0374726817609099</v>
      </c>
      <c r="N151">
        <v>0.29951562078607302</v>
      </c>
      <c r="O151">
        <v>0.81590150340369105</v>
      </c>
      <c r="P151">
        <v>1.0188859539484001</v>
      </c>
      <c r="Q151">
        <v>0.80077804610212</v>
      </c>
      <c r="R151">
        <v>0.42326015070941803</v>
      </c>
      <c r="T151" t="str">
        <f t="shared" si="8"/>
        <v/>
      </c>
      <c r="U151" t="str">
        <f t="shared" si="9"/>
        <v/>
      </c>
      <c r="V151" t="str">
        <f t="shared" si="10"/>
        <v/>
      </c>
      <c r="W151" t="str">
        <f t="shared" si="11"/>
        <v/>
      </c>
    </row>
    <row r="152" spans="1:23" x14ac:dyDescent="0.25">
      <c r="A152">
        <v>151</v>
      </c>
      <c r="B152" t="s">
        <v>294</v>
      </c>
      <c r="C152">
        <v>1.1635214859418199</v>
      </c>
      <c r="D152">
        <v>1.0201869877899099</v>
      </c>
      <c r="E152">
        <v>1.14049826146324</v>
      </c>
      <c r="F152">
        <v>0.25407877659005901</v>
      </c>
      <c r="G152">
        <v>1.1590705338988601</v>
      </c>
      <c r="H152">
        <v>1.02027314017089</v>
      </c>
      <c r="I152">
        <v>1.1360394469511601</v>
      </c>
      <c r="J152">
        <v>0.25594005547922499</v>
      </c>
      <c r="K152">
        <v>1.10383358842959</v>
      </c>
      <c r="L152">
        <v>1.02001956974483</v>
      </c>
      <c r="M152">
        <v>1.08216903005668</v>
      </c>
      <c r="N152">
        <v>0.27917742710594001</v>
      </c>
      <c r="O152">
        <v>0.85484523976946902</v>
      </c>
      <c r="P152">
        <v>1.0194741366575399</v>
      </c>
      <c r="Q152">
        <v>0.83851586718244198</v>
      </c>
      <c r="R152">
        <v>0.40174104002993899</v>
      </c>
      <c r="T152" t="str">
        <f t="shared" si="8"/>
        <v/>
      </c>
      <c r="U152" t="str">
        <f t="shared" si="9"/>
        <v/>
      </c>
      <c r="V152" t="str">
        <f t="shared" si="10"/>
        <v/>
      </c>
      <c r="W152" t="str">
        <f t="shared" si="11"/>
        <v/>
      </c>
    </row>
    <row r="153" spans="1:23" x14ac:dyDescent="0.25">
      <c r="A153">
        <v>152</v>
      </c>
      <c r="B153" t="s">
        <v>295</v>
      </c>
      <c r="C153">
        <v>-11.942617696480401</v>
      </c>
      <c r="D153">
        <v>429.150605179065</v>
      </c>
      <c r="E153">
        <v>-2.7828500187008502E-2</v>
      </c>
      <c r="F153">
        <v>0.97779893489900205</v>
      </c>
      <c r="G153">
        <v>-11.9474062972351</v>
      </c>
      <c r="H153">
        <v>429.14419640563102</v>
      </c>
      <c r="I153">
        <v>-2.7840074262456702E-2</v>
      </c>
      <c r="J153">
        <v>0.97778970369951301</v>
      </c>
      <c r="K153">
        <v>-12.008478590361999</v>
      </c>
      <c r="L153">
        <v>428.99556722956498</v>
      </c>
      <c r="M153">
        <v>-2.7992080822448199E-2</v>
      </c>
      <c r="N153">
        <v>0.97766846726170298</v>
      </c>
      <c r="O153">
        <v>-12.270909297118299</v>
      </c>
      <c r="P153">
        <v>432.43452642055701</v>
      </c>
      <c r="Q153">
        <v>-2.83763403414844E-2</v>
      </c>
      <c r="R153">
        <v>0.97736199427354997</v>
      </c>
      <c r="T153" t="str">
        <f t="shared" si="8"/>
        <v/>
      </c>
      <c r="U153" t="str">
        <f t="shared" si="9"/>
        <v/>
      </c>
      <c r="V153" t="str">
        <f t="shared" si="10"/>
        <v/>
      </c>
      <c r="W153" t="str">
        <f t="shared" si="11"/>
        <v/>
      </c>
    </row>
    <row r="154" spans="1:23" x14ac:dyDescent="0.25">
      <c r="A154">
        <v>153</v>
      </c>
      <c r="B154" t="s">
        <v>296</v>
      </c>
      <c r="C154">
        <v>1.2179086917147399</v>
      </c>
      <c r="D154">
        <v>1.0207239982478999</v>
      </c>
      <c r="E154">
        <v>1.1931812064821701</v>
      </c>
      <c r="F154">
        <v>0.23279841327034301</v>
      </c>
      <c r="G154">
        <v>1.2133339952641999</v>
      </c>
      <c r="H154">
        <v>1.0208213999678499</v>
      </c>
      <c r="I154">
        <v>1.18858597135837</v>
      </c>
      <c r="J154">
        <v>0.23460263094775299</v>
      </c>
      <c r="K154">
        <v>1.15126503301863</v>
      </c>
      <c r="L154">
        <v>1.0206491400600299</v>
      </c>
      <c r="M154">
        <v>1.12797335326312</v>
      </c>
      <c r="N154">
        <v>0.25933117285658702</v>
      </c>
      <c r="O154">
        <v>0.90308536052217803</v>
      </c>
      <c r="P154">
        <v>1.0200244522936399</v>
      </c>
      <c r="Q154">
        <v>0.88535657992461902</v>
      </c>
      <c r="R154">
        <v>0.37596434288007702</v>
      </c>
      <c r="T154" t="str">
        <f t="shared" si="8"/>
        <v/>
      </c>
      <c r="U154" t="str">
        <f t="shared" si="9"/>
        <v/>
      </c>
      <c r="V154" t="str">
        <f t="shared" si="10"/>
        <v/>
      </c>
      <c r="W154" t="str">
        <f t="shared" si="11"/>
        <v/>
      </c>
    </row>
    <row r="155" spans="1:23" x14ac:dyDescent="0.25">
      <c r="A155">
        <v>154</v>
      </c>
      <c r="B155" t="s">
        <v>297</v>
      </c>
      <c r="C155">
        <v>-11.948529836007999</v>
      </c>
      <c r="D155">
        <v>436.26569144848497</v>
      </c>
      <c r="E155">
        <v>-2.7388195015602902E-2</v>
      </c>
      <c r="F155">
        <v>0.97815011373104999</v>
      </c>
      <c r="G155">
        <v>-11.954362418418301</v>
      </c>
      <c r="H155">
        <v>436.27672220610202</v>
      </c>
      <c r="I155">
        <v>-2.7400871533941201E-2</v>
      </c>
      <c r="J155">
        <v>0.97814000312729898</v>
      </c>
      <c r="K155">
        <v>-12.0132148450798</v>
      </c>
      <c r="L155">
        <v>436.08449275090902</v>
      </c>
      <c r="M155">
        <v>-2.7547906529071998E-2</v>
      </c>
      <c r="N155">
        <v>0.97802273044442201</v>
      </c>
      <c r="O155">
        <v>-12.2690037053701</v>
      </c>
      <c r="P155">
        <v>439.72422959843402</v>
      </c>
      <c r="Q155">
        <v>-2.7901586675299801E-2</v>
      </c>
      <c r="R155">
        <v>0.97774064295349805</v>
      </c>
      <c r="T155" t="str">
        <f t="shared" si="8"/>
        <v/>
      </c>
      <c r="U155" t="str">
        <f t="shared" si="9"/>
        <v/>
      </c>
      <c r="V155" t="str">
        <f t="shared" si="10"/>
        <v/>
      </c>
      <c r="W155" t="str">
        <f t="shared" si="11"/>
        <v/>
      </c>
    </row>
    <row r="156" spans="1:23" x14ac:dyDescent="0.25">
      <c r="A156">
        <v>155</v>
      </c>
      <c r="B156" t="s">
        <v>298</v>
      </c>
      <c r="C156">
        <v>-11.948529836007999</v>
      </c>
      <c r="D156">
        <v>436.26569144848702</v>
      </c>
      <c r="E156">
        <v>-2.7388195015602902E-2</v>
      </c>
      <c r="F156">
        <v>0.97815011373104999</v>
      </c>
      <c r="G156">
        <v>-11.954362418418301</v>
      </c>
      <c r="H156">
        <v>436.27672220609298</v>
      </c>
      <c r="I156">
        <v>-2.74008715339417E-2</v>
      </c>
      <c r="J156">
        <v>0.97814000312729898</v>
      </c>
      <c r="K156">
        <v>-12.0132148450798</v>
      </c>
      <c r="L156">
        <v>436.08449275090601</v>
      </c>
      <c r="M156">
        <v>-2.7547906529072099E-2</v>
      </c>
      <c r="N156">
        <v>0.97802273044442201</v>
      </c>
      <c r="O156">
        <v>-12.2690037053701</v>
      </c>
      <c r="P156">
        <v>439.72422959843198</v>
      </c>
      <c r="Q156">
        <v>-2.7901586675299898E-2</v>
      </c>
      <c r="R156">
        <v>0.97774064295349805</v>
      </c>
      <c r="T156" t="str">
        <f t="shared" si="8"/>
        <v/>
      </c>
      <c r="U156" t="str">
        <f t="shared" si="9"/>
        <v/>
      </c>
      <c r="V156" t="str">
        <f t="shared" si="10"/>
        <v/>
      </c>
      <c r="W156" t="str">
        <f t="shared" si="11"/>
        <v/>
      </c>
    </row>
    <row r="157" spans="1:23" x14ac:dyDescent="0.25">
      <c r="A157">
        <v>156</v>
      </c>
      <c r="B157" t="s">
        <v>299</v>
      </c>
      <c r="C157">
        <v>1.24619235215417</v>
      </c>
      <c r="D157">
        <v>1.02141642536945</v>
      </c>
      <c r="E157">
        <v>1.2200629647241199</v>
      </c>
      <c r="F157">
        <v>0.222441006747121</v>
      </c>
      <c r="G157">
        <v>1.24064650373702</v>
      </c>
      <c r="H157">
        <v>1.0215096373919199</v>
      </c>
      <c r="I157">
        <v>1.21452256378569</v>
      </c>
      <c r="J157">
        <v>0.22454823887018799</v>
      </c>
      <c r="K157">
        <v>1.1806339150534799</v>
      </c>
      <c r="L157">
        <v>1.0213480409418001</v>
      </c>
      <c r="M157">
        <v>1.1559565081897101</v>
      </c>
      <c r="N157">
        <v>0.247698947020947</v>
      </c>
      <c r="O157">
        <v>0.93970228674751499</v>
      </c>
      <c r="P157">
        <v>1.02071645342327</v>
      </c>
      <c r="Q157">
        <v>0.92063009623872305</v>
      </c>
      <c r="R157">
        <v>0.35724358363811098</v>
      </c>
      <c r="T157" t="str">
        <f t="shared" si="8"/>
        <v/>
      </c>
      <c r="U157" t="str">
        <f t="shared" si="9"/>
        <v/>
      </c>
      <c r="V157" t="str">
        <f t="shared" si="10"/>
        <v/>
      </c>
      <c r="W157" t="str">
        <f t="shared" si="11"/>
        <v/>
      </c>
    </row>
    <row r="158" spans="1:23" x14ac:dyDescent="0.25">
      <c r="A158">
        <v>157</v>
      </c>
      <c r="B158" t="s">
        <v>300</v>
      </c>
      <c r="C158">
        <v>1.2893478324515699</v>
      </c>
      <c r="D158">
        <v>1.0222177920142199</v>
      </c>
      <c r="E158">
        <v>1.2613239981970901</v>
      </c>
      <c r="F158">
        <v>0.20719213836436201</v>
      </c>
      <c r="G158">
        <v>1.28117550760442</v>
      </c>
      <c r="H158">
        <v>1.0223259883108</v>
      </c>
      <c r="I158">
        <v>1.2531966537614001</v>
      </c>
      <c r="J158">
        <v>0.210134147461879</v>
      </c>
      <c r="K158">
        <v>1.2234469099296399</v>
      </c>
      <c r="L158">
        <v>1.02214629650129</v>
      </c>
      <c r="M158">
        <v>1.1969391408229699</v>
      </c>
      <c r="N158">
        <v>0.23133027675647999</v>
      </c>
      <c r="O158">
        <v>0.98182716720560603</v>
      </c>
      <c r="P158">
        <v>1.02145133660551</v>
      </c>
      <c r="Q158">
        <v>0.96120797146187797</v>
      </c>
      <c r="R158">
        <v>0.33644760909024901</v>
      </c>
      <c r="T158" t="str">
        <f t="shared" si="8"/>
        <v/>
      </c>
      <c r="U158" t="str">
        <f t="shared" si="9"/>
        <v/>
      </c>
      <c r="V158" t="str">
        <f t="shared" si="10"/>
        <v/>
      </c>
      <c r="W158" t="str">
        <f t="shared" si="11"/>
        <v/>
      </c>
    </row>
    <row r="159" spans="1:23" x14ac:dyDescent="0.25">
      <c r="A159">
        <v>158</v>
      </c>
      <c r="B159" t="s">
        <v>301</v>
      </c>
      <c r="C159">
        <v>2.0639206241791599</v>
      </c>
      <c r="D159">
        <v>0.74069299317289705</v>
      </c>
      <c r="E159">
        <v>2.78647245647345</v>
      </c>
      <c r="F159">
        <v>5.3285146222003003E-3</v>
      </c>
      <c r="G159">
        <v>2.0543003063991301</v>
      </c>
      <c r="H159">
        <v>0.74082175190711697</v>
      </c>
      <c r="I159">
        <v>2.7730021440524499</v>
      </c>
      <c r="J159">
        <v>5.5541754789524E-3</v>
      </c>
      <c r="K159">
        <v>2.0063473742292501</v>
      </c>
      <c r="L159">
        <v>0.74060412235857598</v>
      </c>
      <c r="M159">
        <v>2.7090686017783798</v>
      </c>
      <c r="N159">
        <v>6.74723869763865E-3</v>
      </c>
      <c r="O159">
        <v>1.75098834355722</v>
      </c>
      <c r="P159">
        <v>0.73940571228728302</v>
      </c>
      <c r="Q159">
        <v>2.3681022670770302</v>
      </c>
      <c r="R159">
        <v>1.78795929456084E-2</v>
      </c>
      <c r="T159" t="str">
        <f t="shared" si="8"/>
        <v>**</v>
      </c>
      <c r="U159" t="str">
        <f t="shared" si="9"/>
        <v>**</v>
      </c>
      <c r="V159" t="str">
        <f t="shared" si="10"/>
        <v>**</v>
      </c>
      <c r="W159" t="str">
        <f t="shared" si="11"/>
        <v>*</v>
      </c>
    </row>
    <row r="160" spans="1:23" x14ac:dyDescent="0.25">
      <c r="A160">
        <v>159</v>
      </c>
      <c r="B160" t="s">
        <v>302</v>
      </c>
      <c r="C160">
        <v>-11.916407900687499</v>
      </c>
      <c r="D160">
        <v>469.12703434653503</v>
      </c>
      <c r="E160">
        <v>-2.5401238957133001E-2</v>
      </c>
      <c r="F160">
        <v>0.97973492288304498</v>
      </c>
      <c r="G160">
        <v>-11.926327049577701</v>
      </c>
      <c r="H160">
        <v>469.14903485852398</v>
      </c>
      <c r="I160">
        <v>-2.5421190631190801E-2</v>
      </c>
      <c r="J160">
        <v>0.97971900888925201</v>
      </c>
      <c r="K160">
        <v>-11.975142373225999</v>
      </c>
      <c r="L160">
        <v>469.06342880254698</v>
      </c>
      <c r="M160">
        <v>-2.5529899876860801E-2</v>
      </c>
      <c r="N160">
        <v>0.97963229960243503</v>
      </c>
      <c r="O160">
        <v>-12.2550426749437</v>
      </c>
      <c r="P160">
        <v>474.06500768399201</v>
      </c>
      <c r="Q160">
        <v>-2.5850975027274799E-2</v>
      </c>
      <c r="R160">
        <v>0.97937620322373098</v>
      </c>
      <c r="T160" t="str">
        <f t="shared" si="8"/>
        <v/>
      </c>
      <c r="U160" t="str">
        <f t="shared" si="9"/>
        <v/>
      </c>
      <c r="V160" t="str">
        <f t="shared" si="10"/>
        <v/>
      </c>
      <c r="W160" t="str">
        <f t="shared" si="11"/>
        <v/>
      </c>
    </row>
    <row r="161" spans="1:23" x14ac:dyDescent="0.25">
      <c r="A161">
        <v>160</v>
      </c>
      <c r="B161" t="s">
        <v>303</v>
      </c>
      <c r="C161">
        <v>1.4302249602249799</v>
      </c>
      <c r="D161">
        <v>1.0250844990324099</v>
      </c>
      <c r="E161">
        <v>1.3952264048231999</v>
      </c>
      <c r="F161">
        <v>0.162947576905346</v>
      </c>
      <c r="G161">
        <v>1.42072614357954</v>
      </c>
      <c r="H161">
        <v>1.0252080350245101</v>
      </c>
      <c r="I161">
        <v>1.3857930244816801</v>
      </c>
      <c r="J161">
        <v>0.165810112989383</v>
      </c>
      <c r="K161">
        <v>1.3712035147277799</v>
      </c>
      <c r="L161">
        <v>1.02503130470737</v>
      </c>
      <c r="M161">
        <v>1.33771867105974</v>
      </c>
      <c r="N161">
        <v>0.18098816219939601</v>
      </c>
      <c r="O161">
        <v>1.1099121970353301</v>
      </c>
      <c r="P161">
        <v>1.0240178212287401</v>
      </c>
      <c r="Q161">
        <v>1.0838797665684401</v>
      </c>
      <c r="R161">
        <v>0.27841811187882098</v>
      </c>
      <c r="T161" t="str">
        <f t="shared" si="8"/>
        <v/>
      </c>
      <c r="U161" t="str">
        <f t="shared" si="9"/>
        <v/>
      </c>
      <c r="V161" t="str">
        <f t="shared" si="10"/>
        <v/>
      </c>
      <c r="W161" t="str">
        <f t="shared" si="11"/>
        <v/>
      </c>
    </row>
    <row r="162" spans="1:23" x14ac:dyDescent="0.25">
      <c r="A162">
        <v>161</v>
      </c>
      <c r="B162" t="s">
        <v>304</v>
      </c>
      <c r="C162">
        <v>-11.912098709158</v>
      </c>
      <c r="D162">
        <v>478.738951884497</v>
      </c>
      <c r="E162">
        <v>-2.4882242529602999E-2</v>
      </c>
      <c r="F162">
        <v>0.98014889125818005</v>
      </c>
      <c r="G162">
        <v>-11.9221238395379</v>
      </c>
      <c r="H162">
        <v>478.77105584700797</v>
      </c>
      <c r="I162">
        <v>-2.4901513351608399E-2</v>
      </c>
      <c r="J162">
        <v>0.98013352012958499</v>
      </c>
      <c r="K162">
        <v>-11.984133850769499</v>
      </c>
      <c r="L162">
        <v>478.56642237350798</v>
      </c>
      <c r="M162">
        <v>-2.50417356724125E-2</v>
      </c>
      <c r="N162">
        <v>0.98002167378295002</v>
      </c>
      <c r="O162">
        <v>-12.258027812961</v>
      </c>
      <c r="P162">
        <v>483.64924667612598</v>
      </c>
      <c r="Q162">
        <v>-2.53448710965729E-2</v>
      </c>
      <c r="R162">
        <v>0.97977988345375</v>
      </c>
      <c r="T162" t="str">
        <f t="shared" si="8"/>
        <v/>
      </c>
      <c r="U162" t="str">
        <f t="shared" si="9"/>
        <v/>
      </c>
      <c r="V162" t="str">
        <f t="shared" si="10"/>
        <v/>
      </c>
      <c r="W162" t="str">
        <f t="shared" si="11"/>
        <v/>
      </c>
    </row>
    <row r="163" spans="1:23" x14ac:dyDescent="0.25">
      <c r="A163">
        <v>162</v>
      </c>
      <c r="B163" t="s">
        <v>305</v>
      </c>
      <c r="C163">
        <v>-11.912098709158</v>
      </c>
      <c r="D163">
        <v>478.73895188450501</v>
      </c>
      <c r="E163">
        <v>-2.48822425296026E-2</v>
      </c>
      <c r="F163">
        <v>0.98014889125818105</v>
      </c>
      <c r="G163">
        <v>-11.9221238395379</v>
      </c>
      <c r="H163">
        <v>478.77105584701599</v>
      </c>
      <c r="I163">
        <v>-2.4901513351608E-2</v>
      </c>
      <c r="J163">
        <v>0.98013352012958499</v>
      </c>
      <c r="K163">
        <v>-11.984133850769499</v>
      </c>
      <c r="L163">
        <v>478.56642237351002</v>
      </c>
      <c r="M163">
        <v>-2.5041735672412399E-2</v>
      </c>
      <c r="N163">
        <v>0.98002167378295002</v>
      </c>
      <c r="O163">
        <v>-12.258027812961</v>
      </c>
      <c r="P163">
        <v>483.64924667612303</v>
      </c>
      <c r="Q163">
        <v>-2.5344871096573001E-2</v>
      </c>
      <c r="R163">
        <v>0.97977988345375</v>
      </c>
      <c r="T163" t="str">
        <f t="shared" si="8"/>
        <v/>
      </c>
      <c r="U163" t="str">
        <f t="shared" si="9"/>
        <v/>
      </c>
      <c r="V163" t="str">
        <f t="shared" si="10"/>
        <v/>
      </c>
      <c r="W163" t="str">
        <f t="shared" si="11"/>
        <v/>
      </c>
    </row>
    <row r="164" spans="1:23" x14ac:dyDescent="0.25">
      <c r="A164">
        <v>163</v>
      </c>
      <c r="B164" t="s">
        <v>306</v>
      </c>
      <c r="C164">
        <v>1.47719722382855</v>
      </c>
      <c r="D164">
        <v>1.02613667935469</v>
      </c>
      <c r="E164">
        <v>1.43957160244727</v>
      </c>
      <c r="F164">
        <v>0.14998863866282</v>
      </c>
      <c r="G164">
        <v>1.46766307007196</v>
      </c>
      <c r="H164">
        <v>1.02627080191271</v>
      </c>
      <c r="I164">
        <v>1.43009337042095</v>
      </c>
      <c r="J164">
        <v>0.152690222701896</v>
      </c>
      <c r="K164">
        <v>1.4042299147198301</v>
      </c>
      <c r="L164">
        <v>1.02599138113018</v>
      </c>
      <c r="M164">
        <v>1.3686566383949601</v>
      </c>
      <c r="N164">
        <v>0.17110663057566</v>
      </c>
      <c r="O164">
        <v>1.14879259170458</v>
      </c>
      <c r="P164">
        <v>1.0249475997478401</v>
      </c>
      <c r="Q164">
        <v>1.1208305595205099</v>
      </c>
      <c r="R164">
        <v>0.26235999347738798</v>
      </c>
      <c r="T164" t="str">
        <f t="shared" si="8"/>
        <v/>
      </c>
      <c r="U164" t="str">
        <f t="shared" si="9"/>
        <v/>
      </c>
      <c r="V164" t="str">
        <f t="shared" si="10"/>
        <v/>
      </c>
      <c r="W164" t="str">
        <f t="shared" si="11"/>
        <v/>
      </c>
    </row>
    <row r="165" spans="1:23" x14ac:dyDescent="0.25">
      <c r="A165">
        <v>164</v>
      </c>
      <c r="B165" t="s">
        <v>307</v>
      </c>
      <c r="C165">
        <v>-11.9020803120394</v>
      </c>
      <c r="D165">
        <v>489.55602758578698</v>
      </c>
      <c r="E165">
        <v>-2.4311988089971402E-2</v>
      </c>
      <c r="F165">
        <v>0.98060375084517803</v>
      </c>
      <c r="G165">
        <v>-11.913168000029099</v>
      </c>
      <c r="H165">
        <v>489.61695013635</v>
      </c>
      <c r="I165">
        <v>-2.43316086109998E-2</v>
      </c>
      <c r="J165">
        <v>0.98058810056402101</v>
      </c>
      <c r="K165">
        <v>-11.975263791728199</v>
      </c>
      <c r="L165">
        <v>489.36168170020602</v>
      </c>
      <c r="M165">
        <v>-2.4471192248077402E-2</v>
      </c>
      <c r="N165">
        <v>0.98047676208712298</v>
      </c>
      <c r="O165">
        <v>-12.2522897122573</v>
      </c>
      <c r="P165">
        <v>494.30945081996299</v>
      </c>
      <c r="Q165">
        <v>-2.47866790568806E-2</v>
      </c>
      <c r="R165">
        <v>0.98022511636805398</v>
      </c>
      <c r="T165" t="str">
        <f t="shared" si="8"/>
        <v/>
      </c>
      <c r="U165" t="str">
        <f t="shared" si="9"/>
        <v/>
      </c>
      <c r="V165" t="str">
        <f t="shared" si="10"/>
        <v/>
      </c>
      <c r="W165" t="str">
        <f t="shared" si="11"/>
        <v/>
      </c>
    </row>
    <row r="166" spans="1:23" x14ac:dyDescent="0.25">
      <c r="A166">
        <v>165</v>
      </c>
      <c r="B166" t="s">
        <v>308</v>
      </c>
      <c r="C166">
        <v>1.5341421452900701</v>
      </c>
      <c r="D166">
        <v>1.0273912281281801</v>
      </c>
      <c r="E166">
        <v>1.4932404553279599</v>
      </c>
      <c r="F166">
        <v>0.135374255896103</v>
      </c>
      <c r="G166">
        <v>1.52371448619946</v>
      </c>
      <c r="H166">
        <v>1.02754547622195</v>
      </c>
      <c r="I166">
        <v>1.4828681761140201</v>
      </c>
      <c r="J166">
        <v>0.138109438104557</v>
      </c>
      <c r="K166">
        <v>1.4599496232693601</v>
      </c>
      <c r="L166">
        <v>1.02723979104714</v>
      </c>
      <c r="M166">
        <v>1.4212354661428499</v>
      </c>
      <c r="N166">
        <v>0.15524831735517</v>
      </c>
      <c r="O166">
        <v>1.20013669270932</v>
      </c>
      <c r="P166">
        <v>1.0260842688496401</v>
      </c>
      <c r="Q166">
        <v>1.16962780654928</v>
      </c>
      <c r="R166">
        <v>0.242150782181147</v>
      </c>
      <c r="T166" t="str">
        <f t="shared" si="8"/>
        <v/>
      </c>
      <c r="U166" t="str">
        <f t="shared" si="9"/>
        <v/>
      </c>
      <c r="V166" t="str">
        <f t="shared" si="10"/>
        <v/>
      </c>
      <c r="W166" t="str">
        <f t="shared" si="11"/>
        <v/>
      </c>
    </row>
    <row r="167" spans="1:23" x14ac:dyDescent="0.25">
      <c r="A167">
        <v>166</v>
      </c>
      <c r="B167" t="s">
        <v>309</v>
      </c>
      <c r="C167">
        <v>-11.883883285525201</v>
      </c>
      <c r="D167">
        <v>500.11755329221199</v>
      </c>
      <c r="E167">
        <v>-2.3762179926089599E-2</v>
      </c>
      <c r="F167">
        <v>0.98104230757175703</v>
      </c>
      <c r="G167">
        <v>-11.9004028408759</v>
      </c>
      <c r="H167">
        <v>500.13522780909699</v>
      </c>
      <c r="I167">
        <v>-2.37943703606063E-2</v>
      </c>
      <c r="J167">
        <v>0.98101663058104505</v>
      </c>
      <c r="K167">
        <v>-11.9583198236001</v>
      </c>
      <c r="L167">
        <v>499.92417904236902</v>
      </c>
      <c r="M167">
        <v>-2.3920266962295801E-2</v>
      </c>
      <c r="N167">
        <v>0.98091620820921699</v>
      </c>
      <c r="O167">
        <v>-12.239767729479601</v>
      </c>
      <c r="P167">
        <v>505.18615658559099</v>
      </c>
      <c r="Q167">
        <v>-2.42282326424079E-2</v>
      </c>
      <c r="R167">
        <v>0.98067055834466899</v>
      </c>
      <c r="T167" t="str">
        <f t="shared" si="8"/>
        <v/>
      </c>
      <c r="U167" t="str">
        <f t="shared" si="9"/>
        <v/>
      </c>
      <c r="V167" t="str">
        <f t="shared" si="10"/>
        <v/>
      </c>
      <c r="W167" t="str">
        <f t="shared" si="11"/>
        <v/>
      </c>
    </row>
    <row r="168" spans="1:23" x14ac:dyDescent="0.25">
      <c r="A168">
        <v>167</v>
      </c>
      <c r="B168" t="s">
        <v>310</v>
      </c>
      <c r="C168">
        <v>-11.883883285525201</v>
      </c>
      <c r="D168">
        <v>500.11755329220301</v>
      </c>
      <c r="E168">
        <v>-2.3762179926089901E-2</v>
      </c>
      <c r="F168">
        <v>0.98104230757175703</v>
      </c>
      <c r="G168">
        <v>-11.9004028408759</v>
      </c>
      <c r="H168">
        <v>500.1352278091</v>
      </c>
      <c r="I168">
        <v>-2.37943703606062E-2</v>
      </c>
      <c r="J168">
        <v>0.98101663058104505</v>
      </c>
      <c r="K168">
        <v>-11.9583198236001</v>
      </c>
      <c r="L168">
        <v>499.92417904237197</v>
      </c>
      <c r="M168">
        <v>-2.3920266962295701E-2</v>
      </c>
      <c r="N168">
        <v>0.98091620820921699</v>
      </c>
      <c r="O168">
        <v>-12.239767729479601</v>
      </c>
      <c r="P168">
        <v>505.186156585589</v>
      </c>
      <c r="Q168">
        <v>-2.4228232642408001E-2</v>
      </c>
      <c r="R168">
        <v>0.98067055834466899</v>
      </c>
      <c r="T168" t="str">
        <f t="shared" si="8"/>
        <v/>
      </c>
      <c r="U168" t="str">
        <f t="shared" si="9"/>
        <v/>
      </c>
      <c r="V168" t="str">
        <f t="shared" si="10"/>
        <v/>
      </c>
      <c r="W168" t="str">
        <f t="shared" si="11"/>
        <v/>
      </c>
    </row>
    <row r="169" spans="1:23" x14ac:dyDescent="0.25">
      <c r="A169">
        <v>168</v>
      </c>
      <c r="B169" t="s">
        <v>311</v>
      </c>
      <c r="C169">
        <v>1.5974147645158301</v>
      </c>
      <c r="D169">
        <v>1.0286351638934099</v>
      </c>
      <c r="E169">
        <v>1.55294590403616</v>
      </c>
      <c r="F169">
        <v>0.120436058864311</v>
      </c>
      <c r="G169">
        <v>1.5815302454261999</v>
      </c>
      <c r="H169">
        <v>1.0288714645639601</v>
      </c>
      <c r="I169">
        <v>1.53715046037987</v>
      </c>
      <c r="J169">
        <v>0.124256468484388</v>
      </c>
      <c r="K169">
        <v>1.5219939723759399</v>
      </c>
      <c r="L169">
        <v>1.02849387048162</v>
      </c>
      <c r="M169">
        <v>1.47982794653237</v>
      </c>
      <c r="N169">
        <v>0.13891916852643699</v>
      </c>
      <c r="O169">
        <v>1.2583092508387801</v>
      </c>
      <c r="P169">
        <v>1.0272150163632401</v>
      </c>
      <c r="Q169">
        <v>1.2249716279399001</v>
      </c>
      <c r="R169">
        <v>0.220585910608988</v>
      </c>
      <c r="T169" t="str">
        <f t="shared" si="8"/>
        <v/>
      </c>
      <c r="U169" t="str">
        <f t="shared" si="9"/>
        <v/>
      </c>
      <c r="V169" t="str">
        <f t="shared" si="10"/>
        <v/>
      </c>
      <c r="W169" t="str">
        <f t="shared" si="11"/>
        <v/>
      </c>
    </row>
    <row r="170" spans="1:23" x14ac:dyDescent="0.25">
      <c r="A170">
        <v>169</v>
      </c>
      <c r="B170" t="s">
        <v>312</v>
      </c>
      <c r="C170">
        <v>-11.8447158212718</v>
      </c>
      <c r="D170">
        <v>514.15985023836595</v>
      </c>
      <c r="E170">
        <v>-2.30370298571166E-2</v>
      </c>
      <c r="F170">
        <v>0.98162073522513205</v>
      </c>
      <c r="G170">
        <v>-11.8624765609287</v>
      </c>
      <c r="H170">
        <v>513.996480823517</v>
      </c>
      <c r="I170">
        <v>-2.30789061861334E-2</v>
      </c>
      <c r="J170">
        <v>0.98158733162977196</v>
      </c>
      <c r="K170">
        <v>-11.9258349952442</v>
      </c>
      <c r="L170">
        <v>513.04329443455799</v>
      </c>
      <c r="M170">
        <v>-2.3245279929811801E-2</v>
      </c>
      <c r="N170">
        <v>0.98145462019198204</v>
      </c>
      <c r="O170">
        <v>-12.2316823636572</v>
      </c>
      <c r="P170">
        <v>517.01422779806205</v>
      </c>
      <c r="Q170">
        <v>-2.3658309009698501E-2</v>
      </c>
      <c r="R170">
        <v>0.981125161279781</v>
      </c>
      <c r="T170" t="str">
        <f t="shared" si="8"/>
        <v/>
      </c>
      <c r="U170" t="str">
        <f t="shared" si="9"/>
        <v/>
      </c>
      <c r="V170" t="str">
        <f t="shared" si="10"/>
        <v/>
      </c>
      <c r="W170" t="str">
        <f t="shared" si="11"/>
        <v/>
      </c>
    </row>
    <row r="171" spans="1:23" x14ac:dyDescent="0.25">
      <c r="A171">
        <v>170</v>
      </c>
      <c r="B171" t="s">
        <v>313</v>
      </c>
      <c r="C171">
        <v>1.6928093403936999</v>
      </c>
      <c r="D171">
        <v>1.02931172627418</v>
      </c>
      <c r="E171">
        <v>1.64460318209061</v>
      </c>
      <c r="F171">
        <v>0.10005167022358499</v>
      </c>
      <c r="G171">
        <v>1.67525475019797</v>
      </c>
      <c r="H171">
        <v>1.02965471053719</v>
      </c>
      <c r="I171">
        <v>1.6270063479085599</v>
      </c>
      <c r="J171">
        <v>0.10373574959854499</v>
      </c>
      <c r="K171">
        <v>1.6079112452398201</v>
      </c>
      <c r="L171">
        <v>1.0294807298867801</v>
      </c>
      <c r="M171">
        <v>1.56186628711025</v>
      </c>
      <c r="N171">
        <v>0.118319491959329</v>
      </c>
      <c r="O171">
        <v>1.3150802091335401</v>
      </c>
      <c r="P171">
        <v>1.0284906989623299</v>
      </c>
      <c r="Q171">
        <v>1.27865056092423</v>
      </c>
      <c r="R171">
        <v>0.20102013666445301</v>
      </c>
      <c r="T171" t="str">
        <f t="shared" si="8"/>
        <v/>
      </c>
      <c r="U171" t="str">
        <f t="shared" si="9"/>
        <v/>
      </c>
      <c r="V171" t="str">
        <f t="shared" si="10"/>
        <v/>
      </c>
      <c r="W171" t="str">
        <f t="shared" si="11"/>
        <v/>
      </c>
    </row>
    <row r="172" spans="1:23" x14ac:dyDescent="0.25">
      <c r="A172">
        <v>171</v>
      </c>
      <c r="B172" t="s">
        <v>314</v>
      </c>
      <c r="C172">
        <v>-11.838025368676499</v>
      </c>
      <c r="D172">
        <v>526.36257398308703</v>
      </c>
      <c r="E172">
        <v>-2.2490249029477698E-2</v>
      </c>
      <c r="F172">
        <v>0.98205689018147302</v>
      </c>
      <c r="G172">
        <v>-11.856248349465799</v>
      </c>
      <c r="H172">
        <v>526.187681010245</v>
      </c>
      <c r="I172">
        <v>-2.2532356376535698E-2</v>
      </c>
      <c r="J172">
        <v>0.98202330189102005</v>
      </c>
      <c r="K172">
        <v>-11.9172419693269</v>
      </c>
      <c r="L172">
        <v>525.16621401216503</v>
      </c>
      <c r="M172">
        <v>-2.2692324165870401E-2</v>
      </c>
      <c r="N172">
        <v>0.98189569868889304</v>
      </c>
      <c r="O172">
        <v>-12.2193049226928</v>
      </c>
      <c r="P172">
        <v>529.51926302504899</v>
      </c>
      <c r="Q172">
        <v>-2.3076223616278101E-2</v>
      </c>
      <c r="R172">
        <v>0.98158947144096398</v>
      </c>
      <c r="T172" t="str">
        <f t="shared" si="8"/>
        <v/>
      </c>
      <c r="U172" t="str">
        <f t="shared" si="9"/>
        <v/>
      </c>
      <c r="V172" t="str">
        <f t="shared" si="10"/>
        <v/>
      </c>
      <c r="W172" t="str">
        <f t="shared" si="11"/>
        <v/>
      </c>
    </row>
    <row r="173" spans="1:23" x14ac:dyDescent="0.25">
      <c r="A173">
        <v>172</v>
      </c>
      <c r="B173" t="s">
        <v>315</v>
      </c>
      <c r="C173">
        <v>-11.838025368676499</v>
      </c>
      <c r="D173">
        <v>526.36257398308499</v>
      </c>
      <c r="E173">
        <v>-2.2490249029477799E-2</v>
      </c>
      <c r="F173">
        <v>0.98205689018147302</v>
      </c>
      <c r="G173">
        <v>-11.8562483494657</v>
      </c>
      <c r="H173">
        <v>526.18768101024295</v>
      </c>
      <c r="I173">
        <v>-2.2532356376535799E-2</v>
      </c>
      <c r="J173">
        <v>0.98202330189102005</v>
      </c>
      <c r="K173">
        <v>-11.9172419693269</v>
      </c>
      <c r="L173">
        <v>525.166214012154</v>
      </c>
      <c r="M173">
        <v>-2.26923241658708E-2</v>
      </c>
      <c r="N173">
        <v>0.98189569868889304</v>
      </c>
      <c r="O173">
        <v>-12.2193049226928</v>
      </c>
      <c r="P173">
        <v>529.51926302504899</v>
      </c>
      <c r="Q173">
        <v>-2.3076223616278101E-2</v>
      </c>
      <c r="R173">
        <v>0.98158947144096398</v>
      </c>
      <c r="T173" t="str">
        <f t="shared" si="8"/>
        <v/>
      </c>
      <c r="U173" t="str">
        <f t="shared" si="9"/>
        <v/>
      </c>
      <c r="V173" t="str">
        <f t="shared" si="10"/>
        <v/>
      </c>
      <c r="W173" t="str">
        <f t="shared" si="11"/>
        <v/>
      </c>
    </row>
    <row r="174" spans="1:23" x14ac:dyDescent="0.25">
      <c r="A174">
        <v>173</v>
      </c>
      <c r="B174" t="s">
        <v>316</v>
      </c>
      <c r="C174">
        <v>-11.838025368676499</v>
      </c>
      <c r="D174">
        <v>526.36257398307998</v>
      </c>
      <c r="E174">
        <v>-2.2490249029478E-2</v>
      </c>
      <c r="F174">
        <v>0.98205689018147302</v>
      </c>
      <c r="G174">
        <v>-11.8562483494657</v>
      </c>
      <c r="H174">
        <v>526.18768101024295</v>
      </c>
      <c r="I174">
        <v>-2.2532356376535799E-2</v>
      </c>
      <c r="J174">
        <v>0.98202330189102005</v>
      </c>
      <c r="K174">
        <v>-11.9172419693269</v>
      </c>
      <c r="L174">
        <v>525.16621401215195</v>
      </c>
      <c r="M174">
        <v>-2.26923241658709E-2</v>
      </c>
      <c r="N174">
        <v>0.98189569868889304</v>
      </c>
      <c r="O174">
        <v>-12.2193049226928</v>
      </c>
      <c r="P174">
        <v>529.51926302505296</v>
      </c>
      <c r="Q174">
        <v>-2.30762236162779E-2</v>
      </c>
      <c r="R174">
        <v>0.98158947144096398</v>
      </c>
      <c r="T174" t="str">
        <f t="shared" si="8"/>
        <v/>
      </c>
      <c r="U174" t="str">
        <f t="shared" si="9"/>
        <v/>
      </c>
      <c r="V174" t="str">
        <f t="shared" si="10"/>
        <v/>
      </c>
      <c r="W174" t="str">
        <f t="shared" si="11"/>
        <v/>
      </c>
    </row>
    <row r="175" spans="1:23" x14ac:dyDescent="0.25">
      <c r="A175">
        <v>174</v>
      </c>
      <c r="B175" t="s">
        <v>317</v>
      </c>
      <c r="C175">
        <v>-11.838025368676499</v>
      </c>
      <c r="D175">
        <v>526.36257398309101</v>
      </c>
      <c r="E175">
        <v>-2.2490249029477601E-2</v>
      </c>
      <c r="F175">
        <v>0.98205689018147302</v>
      </c>
      <c r="G175">
        <v>-11.8562483494657</v>
      </c>
      <c r="H175">
        <v>526.18768101024</v>
      </c>
      <c r="I175">
        <v>-2.25323563765359E-2</v>
      </c>
      <c r="J175">
        <v>0.98202330189102005</v>
      </c>
      <c r="K175">
        <v>-11.9172419693269</v>
      </c>
      <c r="L175">
        <v>525.16621401216003</v>
      </c>
      <c r="M175">
        <v>-2.2692324165870598E-2</v>
      </c>
      <c r="N175">
        <v>0.98189569868889304</v>
      </c>
      <c r="O175">
        <v>-12.2193049226928</v>
      </c>
      <c r="P175">
        <v>529.51926302504899</v>
      </c>
      <c r="Q175">
        <v>-2.3076223616278101E-2</v>
      </c>
      <c r="R175">
        <v>0.98158947144096398</v>
      </c>
      <c r="T175" t="str">
        <f t="shared" si="8"/>
        <v/>
      </c>
      <c r="U175" t="str">
        <f t="shared" si="9"/>
        <v/>
      </c>
      <c r="V175" t="str">
        <f t="shared" si="10"/>
        <v/>
      </c>
      <c r="W175" t="str">
        <f t="shared" si="11"/>
        <v/>
      </c>
    </row>
    <row r="176" spans="1:23" x14ac:dyDescent="0.25">
      <c r="A176">
        <v>175</v>
      </c>
      <c r="B176" t="s">
        <v>318</v>
      </c>
      <c r="C176">
        <v>1.74930184594258</v>
      </c>
      <c r="D176">
        <v>1.03084241554947</v>
      </c>
      <c r="E176">
        <v>1.69696339571956</v>
      </c>
      <c r="F176">
        <v>8.9703581117492506E-2</v>
      </c>
      <c r="G176">
        <v>1.73134970147259</v>
      </c>
      <c r="H176">
        <v>1.0312224517795401</v>
      </c>
      <c r="I176">
        <v>1.6789294089600799</v>
      </c>
      <c r="J176">
        <v>9.3165802174333803E-2</v>
      </c>
      <c r="K176">
        <v>1.66616222009404</v>
      </c>
      <c r="L176">
        <v>1.0310295293021801</v>
      </c>
      <c r="M176">
        <v>1.61601794394941</v>
      </c>
      <c r="N176">
        <v>0.106090433645669</v>
      </c>
      <c r="O176">
        <v>1.3778529709562399</v>
      </c>
      <c r="P176">
        <v>1.0298743551888101</v>
      </c>
      <c r="Q176">
        <v>1.3378845332095299</v>
      </c>
      <c r="R176">
        <v>0.18093407978339399</v>
      </c>
      <c r="T176" t="str">
        <f t="shared" si="8"/>
        <v>^</v>
      </c>
      <c r="U176" t="str">
        <f t="shared" si="9"/>
        <v>^</v>
      </c>
      <c r="V176" t="str">
        <f t="shared" si="10"/>
        <v/>
      </c>
      <c r="W176" t="str">
        <f t="shared" si="11"/>
        <v/>
      </c>
    </row>
    <row r="177" spans="1:23" x14ac:dyDescent="0.25">
      <c r="A177">
        <v>176</v>
      </c>
      <c r="B177" t="s">
        <v>319</v>
      </c>
      <c r="C177">
        <v>-11.8272649764065</v>
      </c>
      <c r="D177">
        <v>539.88439568597096</v>
      </c>
      <c r="E177">
        <v>-2.19070324516028E-2</v>
      </c>
      <c r="F177">
        <v>0.98252211503717801</v>
      </c>
      <c r="G177">
        <v>-11.845549128399799</v>
      </c>
      <c r="H177">
        <v>539.73174600314496</v>
      </c>
      <c r="I177">
        <v>-2.1947104679535999E-2</v>
      </c>
      <c r="J177">
        <v>0.98249014971052495</v>
      </c>
      <c r="K177">
        <v>-11.8999366161553</v>
      </c>
      <c r="L177">
        <v>538.97302985370595</v>
      </c>
      <c r="M177">
        <v>-2.2078909253372699E-2</v>
      </c>
      <c r="N177">
        <v>0.98238501035299897</v>
      </c>
      <c r="O177">
        <v>-12.2183590779377</v>
      </c>
      <c r="P177">
        <v>543.15572854347795</v>
      </c>
      <c r="Q177">
        <v>-2.24951306519445E-2</v>
      </c>
      <c r="R177">
        <v>0.98205299619542497</v>
      </c>
      <c r="T177" t="str">
        <f t="shared" si="8"/>
        <v/>
      </c>
      <c r="U177" t="str">
        <f t="shared" si="9"/>
        <v/>
      </c>
      <c r="V177" t="str">
        <f t="shared" si="10"/>
        <v/>
      </c>
      <c r="W177" t="str">
        <f t="shared" si="11"/>
        <v/>
      </c>
    </row>
    <row r="178" spans="1:23" x14ac:dyDescent="0.25">
      <c r="A178">
        <v>177</v>
      </c>
      <c r="B178" t="s">
        <v>320</v>
      </c>
      <c r="C178">
        <v>1.8139770773566299</v>
      </c>
      <c r="D178">
        <v>1.03252417506372</v>
      </c>
      <c r="E178">
        <v>1.7568373905092201</v>
      </c>
      <c r="F178">
        <v>7.89455298769801E-2</v>
      </c>
      <c r="G178">
        <v>1.79618148510025</v>
      </c>
      <c r="H178">
        <v>1.03295606060454</v>
      </c>
      <c r="I178">
        <v>1.7388750147310501</v>
      </c>
      <c r="J178">
        <v>8.2056749952663294E-2</v>
      </c>
      <c r="K178">
        <v>1.7384803520866201</v>
      </c>
      <c r="L178">
        <v>1.0326800002607199</v>
      </c>
      <c r="M178">
        <v>1.68346472445259</v>
      </c>
      <c r="N178">
        <v>9.2285162670349599E-2</v>
      </c>
      <c r="O178">
        <v>1.4326352707641501</v>
      </c>
      <c r="P178">
        <v>1.0314527567643299</v>
      </c>
      <c r="Q178">
        <v>1.3889489958399299</v>
      </c>
      <c r="R178">
        <v>0.164848260138</v>
      </c>
      <c r="T178" t="str">
        <f t="shared" si="8"/>
        <v>^</v>
      </c>
      <c r="U178" t="str">
        <f t="shared" si="9"/>
        <v>^</v>
      </c>
      <c r="V178" t="str">
        <f t="shared" si="10"/>
        <v>^</v>
      </c>
      <c r="W178" t="str">
        <f t="shared" si="11"/>
        <v/>
      </c>
    </row>
    <row r="179" spans="1:23" x14ac:dyDescent="0.25">
      <c r="A179">
        <v>178</v>
      </c>
      <c r="B179" t="s">
        <v>321</v>
      </c>
      <c r="C179">
        <v>1.8629114954086901</v>
      </c>
      <c r="D179">
        <v>1.0343746237670699</v>
      </c>
      <c r="E179">
        <v>1.80100270502015</v>
      </c>
      <c r="F179">
        <v>7.1702453606432695E-2</v>
      </c>
      <c r="G179">
        <v>1.8454787939812201</v>
      </c>
      <c r="H179">
        <v>1.0348518917452401</v>
      </c>
      <c r="I179">
        <v>1.7833264921310501</v>
      </c>
      <c r="J179">
        <v>7.4533171349730198E-2</v>
      </c>
      <c r="K179">
        <v>1.81142494656932</v>
      </c>
      <c r="L179">
        <v>1.0345762670051499</v>
      </c>
      <c r="M179">
        <v>1.7508858499267099</v>
      </c>
      <c r="N179">
        <v>7.9965574655997101E-2</v>
      </c>
      <c r="O179">
        <v>1.50007361664905</v>
      </c>
      <c r="P179">
        <v>1.03322654816698</v>
      </c>
      <c r="Q179">
        <v>1.4518341783902999</v>
      </c>
      <c r="R179">
        <v>0.14654771799604799</v>
      </c>
      <c r="T179" t="str">
        <f t="shared" si="8"/>
        <v>^</v>
      </c>
      <c r="U179" t="str">
        <f t="shared" si="9"/>
        <v>^</v>
      </c>
      <c r="V179" t="str">
        <f t="shared" si="10"/>
        <v>^</v>
      </c>
      <c r="W179" t="str">
        <f t="shared" si="11"/>
        <v/>
      </c>
    </row>
    <row r="180" spans="1:23" x14ac:dyDescent="0.25">
      <c r="A180">
        <v>179</v>
      </c>
      <c r="B180" t="s">
        <v>322</v>
      </c>
      <c r="C180">
        <v>1.93296221247514</v>
      </c>
      <c r="D180">
        <v>1.03654209803641</v>
      </c>
      <c r="E180">
        <v>1.8648178555766199</v>
      </c>
      <c r="F180">
        <v>6.2206939613262201E-2</v>
      </c>
      <c r="G180">
        <v>1.9147673753689101</v>
      </c>
      <c r="H180">
        <v>1.0370871993298501</v>
      </c>
      <c r="I180">
        <v>1.8462935195865999</v>
      </c>
      <c r="J180">
        <v>6.4849598195693206E-2</v>
      </c>
      <c r="K180">
        <v>1.88167848925648</v>
      </c>
      <c r="L180">
        <v>1.03677411572483</v>
      </c>
      <c r="M180">
        <v>1.814935829046</v>
      </c>
      <c r="N180">
        <v>6.9533771644843395E-2</v>
      </c>
      <c r="O180">
        <v>1.56456244190792</v>
      </c>
      <c r="P180">
        <v>1.03525014932852</v>
      </c>
      <c r="Q180">
        <v>1.5112892694801601</v>
      </c>
      <c r="R180">
        <v>0.13071476667870799</v>
      </c>
      <c r="T180" t="str">
        <f t="shared" si="8"/>
        <v>^</v>
      </c>
      <c r="U180" t="str">
        <f t="shared" si="9"/>
        <v>^</v>
      </c>
      <c r="V180" t="str">
        <f t="shared" si="10"/>
        <v>^</v>
      </c>
      <c r="W180" t="str">
        <f t="shared" si="11"/>
        <v/>
      </c>
    </row>
    <row r="181" spans="1:23" x14ac:dyDescent="0.25">
      <c r="A181">
        <v>180</v>
      </c>
      <c r="B181" t="s">
        <v>323</v>
      </c>
      <c r="C181">
        <v>-11.782696864421499</v>
      </c>
      <c r="D181">
        <v>587.08964670961404</v>
      </c>
      <c r="E181">
        <v>-2.00696723753492E-2</v>
      </c>
      <c r="F181">
        <v>0.98398779320935004</v>
      </c>
      <c r="G181">
        <v>-11.7853867824902</v>
      </c>
      <c r="H181">
        <v>587.06074306227094</v>
      </c>
      <c r="I181">
        <v>-2.00752425055955E-2</v>
      </c>
      <c r="J181">
        <v>0.98398334978365098</v>
      </c>
      <c r="K181">
        <v>-11.813929900296801</v>
      </c>
      <c r="L181">
        <v>585.74655499503797</v>
      </c>
      <c r="M181">
        <v>-2.0169013030553601E-2</v>
      </c>
      <c r="N181">
        <v>0.98390854687493801</v>
      </c>
      <c r="O181">
        <v>-12.177155786073399</v>
      </c>
      <c r="P181">
        <v>591.16099036386402</v>
      </c>
      <c r="Q181">
        <v>-2.0598713353156502E-2</v>
      </c>
      <c r="R181">
        <v>0.98356576684466901</v>
      </c>
      <c r="T181" t="str">
        <f t="shared" si="8"/>
        <v/>
      </c>
      <c r="U181" t="str">
        <f t="shared" si="9"/>
        <v/>
      </c>
      <c r="V181" t="str">
        <f t="shared" si="10"/>
        <v/>
      </c>
      <c r="W181" t="str">
        <f t="shared" si="11"/>
        <v/>
      </c>
    </row>
    <row r="182" spans="1:23" x14ac:dyDescent="0.25">
      <c r="A182">
        <v>181</v>
      </c>
      <c r="B182" t="s">
        <v>324</v>
      </c>
      <c r="C182">
        <v>-11.782696864421499</v>
      </c>
      <c r="D182">
        <v>587.08964670961302</v>
      </c>
      <c r="E182">
        <v>-2.00696723753492E-2</v>
      </c>
      <c r="F182">
        <v>0.98398779320935004</v>
      </c>
      <c r="G182">
        <v>-11.785386782490299</v>
      </c>
      <c r="H182">
        <v>587.06074306228902</v>
      </c>
      <c r="I182">
        <v>-2.0075242505595101E-2</v>
      </c>
      <c r="J182">
        <v>0.98398334978365098</v>
      </c>
      <c r="K182">
        <v>-11.813929900296801</v>
      </c>
      <c r="L182">
        <v>585.74655499505002</v>
      </c>
      <c r="M182">
        <v>-2.0169013030553198E-2</v>
      </c>
      <c r="N182">
        <v>0.98390854687493901</v>
      </c>
      <c r="O182">
        <v>-12.177155786073399</v>
      </c>
      <c r="P182">
        <v>591.16099036386595</v>
      </c>
      <c r="Q182">
        <v>-2.0598713353156502E-2</v>
      </c>
      <c r="R182">
        <v>0.98356576684466901</v>
      </c>
      <c r="T182" t="str">
        <f t="shared" si="8"/>
        <v/>
      </c>
      <c r="U182" t="str">
        <f t="shared" si="9"/>
        <v/>
      </c>
      <c r="V182" t="str">
        <f t="shared" si="10"/>
        <v/>
      </c>
      <c r="W182" t="str">
        <f t="shared" si="11"/>
        <v/>
      </c>
    </row>
    <row r="183" spans="1:23" x14ac:dyDescent="0.25">
      <c r="A183">
        <v>182</v>
      </c>
      <c r="B183" t="s">
        <v>325</v>
      </c>
      <c r="C183">
        <v>-11.782696864421499</v>
      </c>
      <c r="D183">
        <v>587.089646709612</v>
      </c>
      <c r="E183">
        <v>-2.00696723753493E-2</v>
      </c>
      <c r="F183">
        <v>0.98398779320935004</v>
      </c>
      <c r="G183">
        <v>-11.785386782490299</v>
      </c>
      <c r="H183">
        <v>587.06074306228504</v>
      </c>
      <c r="I183">
        <v>-2.0075242505595201E-2</v>
      </c>
      <c r="J183">
        <v>0.98398334978365098</v>
      </c>
      <c r="K183">
        <v>-11.813929900296801</v>
      </c>
      <c r="L183">
        <v>585.74655499503695</v>
      </c>
      <c r="M183">
        <v>-2.0169013030553601E-2</v>
      </c>
      <c r="N183">
        <v>0.98390854687493801</v>
      </c>
      <c r="O183">
        <v>-12.177155786073399</v>
      </c>
      <c r="P183">
        <v>591.16099036386504</v>
      </c>
      <c r="Q183">
        <v>-2.0598713353156502E-2</v>
      </c>
      <c r="R183">
        <v>0.98356576684466901</v>
      </c>
      <c r="T183" t="str">
        <f t="shared" si="8"/>
        <v/>
      </c>
      <c r="U183" t="str">
        <f t="shared" si="9"/>
        <v/>
      </c>
      <c r="V183" t="str">
        <f t="shared" si="10"/>
        <v/>
      </c>
      <c r="W183" t="str">
        <f t="shared" si="11"/>
        <v/>
      </c>
    </row>
    <row r="184" spans="1:23" x14ac:dyDescent="0.25">
      <c r="A184">
        <v>183</v>
      </c>
      <c r="B184" t="s">
        <v>326</v>
      </c>
      <c r="C184">
        <v>-11.7826968644214</v>
      </c>
      <c r="D184">
        <v>587.08964670960597</v>
      </c>
      <c r="E184">
        <v>-2.0069672375349401E-2</v>
      </c>
      <c r="F184">
        <v>0.98398779320934904</v>
      </c>
      <c r="G184">
        <v>-11.785386782490299</v>
      </c>
      <c r="H184">
        <v>587.06074306228595</v>
      </c>
      <c r="I184">
        <v>-2.0075242505595101E-2</v>
      </c>
      <c r="J184">
        <v>0.98398334978365098</v>
      </c>
      <c r="K184">
        <v>-11.813929900296801</v>
      </c>
      <c r="L184">
        <v>585.74655499505002</v>
      </c>
      <c r="M184">
        <v>-2.0169013030553299E-2</v>
      </c>
      <c r="N184">
        <v>0.98390854687493901</v>
      </c>
      <c r="O184">
        <v>-12.177155786073399</v>
      </c>
      <c r="P184">
        <v>591.16099036386095</v>
      </c>
      <c r="Q184">
        <v>-2.0598713353156599E-2</v>
      </c>
      <c r="R184">
        <v>0.98356576684466901</v>
      </c>
      <c r="T184" t="str">
        <f t="shared" si="8"/>
        <v/>
      </c>
      <c r="U184" t="str">
        <f t="shared" si="9"/>
        <v/>
      </c>
      <c r="V184" t="str">
        <f t="shared" si="10"/>
        <v/>
      </c>
      <c r="W184" t="str">
        <f t="shared" si="11"/>
        <v/>
      </c>
    </row>
    <row r="185" spans="1:23" x14ac:dyDescent="0.25">
      <c r="A185">
        <v>184</v>
      </c>
      <c r="B185" t="s">
        <v>327</v>
      </c>
      <c r="C185">
        <v>-11.782696864421499</v>
      </c>
      <c r="D185">
        <v>587.08964670961996</v>
      </c>
      <c r="E185">
        <v>-2.0069672375349099E-2</v>
      </c>
      <c r="F185">
        <v>0.98398779320935004</v>
      </c>
      <c r="G185">
        <v>-11.7853867824902</v>
      </c>
      <c r="H185">
        <v>587.06074306227094</v>
      </c>
      <c r="I185">
        <v>-2.00752425055956E-2</v>
      </c>
      <c r="J185">
        <v>0.98398334978365098</v>
      </c>
      <c r="K185">
        <v>-11.813929900296801</v>
      </c>
      <c r="L185">
        <v>585.74655499504604</v>
      </c>
      <c r="M185">
        <v>-2.01690130305534E-2</v>
      </c>
      <c r="N185">
        <v>0.98390854687493901</v>
      </c>
      <c r="O185">
        <v>-12.177155786073399</v>
      </c>
      <c r="P185">
        <v>591.16099036386902</v>
      </c>
      <c r="Q185">
        <v>-2.0598713353156401E-2</v>
      </c>
      <c r="R185">
        <v>0.98356576684466901</v>
      </c>
      <c r="T185" t="str">
        <f t="shared" si="8"/>
        <v/>
      </c>
      <c r="U185" t="str">
        <f t="shared" si="9"/>
        <v/>
      </c>
      <c r="V185" t="str">
        <f t="shared" si="10"/>
        <v/>
      </c>
      <c r="W185" t="str">
        <f t="shared" si="11"/>
        <v/>
      </c>
    </row>
    <row r="186" spans="1:23" x14ac:dyDescent="0.25">
      <c r="A186">
        <v>185</v>
      </c>
      <c r="B186" t="s">
        <v>328</v>
      </c>
      <c r="C186">
        <v>-11.782696864421499</v>
      </c>
      <c r="D186">
        <v>587.08964670962496</v>
      </c>
      <c r="E186">
        <v>-2.0069672375348901E-2</v>
      </c>
      <c r="F186">
        <v>0.98398779320935004</v>
      </c>
      <c r="G186">
        <v>-11.7853867824902</v>
      </c>
      <c r="H186">
        <v>587.06074306228004</v>
      </c>
      <c r="I186">
        <v>-2.0075242505595298E-2</v>
      </c>
      <c r="J186">
        <v>0.98398334978365098</v>
      </c>
      <c r="K186">
        <v>-11.813929900296801</v>
      </c>
      <c r="L186">
        <v>585.74655499505104</v>
      </c>
      <c r="M186">
        <v>-2.0169013030553198E-2</v>
      </c>
      <c r="N186">
        <v>0.98390854687493901</v>
      </c>
      <c r="O186">
        <v>-12.177155786073399</v>
      </c>
      <c r="P186">
        <v>591.16099036386402</v>
      </c>
      <c r="Q186">
        <v>-2.0598713353156502E-2</v>
      </c>
      <c r="R186">
        <v>0.98356576684466901</v>
      </c>
      <c r="T186" t="str">
        <f t="shared" si="8"/>
        <v/>
      </c>
      <c r="U186" t="str">
        <f t="shared" si="9"/>
        <v/>
      </c>
      <c r="V186" t="str">
        <f t="shared" si="10"/>
        <v/>
      </c>
      <c r="W186" t="str">
        <f t="shared" si="11"/>
        <v/>
      </c>
    </row>
    <row r="187" spans="1:23" x14ac:dyDescent="0.25">
      <c r="A187">
        <v>186</v>
      </c>
      <c r="B187" t="s">
        <v>329</v>
      </c>
      <c r="C187">
        <v>-11.782696864421499</v>
      </c>
      <c r="D187">
        <v>587.08964670961802</v>
      </c>
      <c r="E187">
        <v>-2.0069672375349099E-2</v>
      </c>
      <c r="F187">
        <v>0.98398779320935004</v>
      </c>
      <c r="G187">
        <v>-11.785386782490299</v>
      </c>
      <c r="H187">
        <v>587.06074306228504</v>
      </c>
      <c r="I187">
        <v>-2.0075242505595101E-2</v>
      </c>
      <c r="J187">
        <v>0.98398334978365098</v>
      </c>
      <c r="K187">
        <v>-11.813929900296801</v>
      </c>
      <c r="L187">
        <v>585.74655499503797</v>
      </c>
      <c r="M187">
        <v>-2.0169013030553601E-2</v>
      </c>
      <c r="N187">
        <v>0.98390854687493901</v>
      </c>
      <c r="O187">
        <v>-12.177155786073399</v>
      </c>
      <c r="P187">
        <v>591.16099036386902</v>
      </c>
      <c r="Q187">
        <v>-2.0598713353156401E-2</v>
      </c>
      <c r="R187">
        <v>0.98356576684466901</v>
      </c>
      <c r="T187" t="str">
        <f t="shared" si="8"/>
        <v/>
      </c>
      <c r="U187" t="str">
        <f t="shared" si="9"/>
        <v/>
      </c>
      <c r="V187" t="str">
        <f t="shared" si="10"/>
        <v/>
      </c>
      <c r="W187" t="str">
        <f t="shared" si="11"/>
        <v/>
      </c>
    </row>
    <row r="188" spans="1:23" x14ac:dyDescent="0.25">
      <c r="A188">
        <v>187</v>
      </c>
      <c r="B188" t="s">
        <v>330</v>
      </c>
      <c r="C188">
        <v>-11.782696864421499</v>
      </c>
      <c r="D188">
        <v>587.08964670962405</v>
      </c>
      <c r="E188">
        <v>-2.0069672375348901E-2</v>
      </c>
      <c r="F188">
        <v>0.98398779320935004</v>
      </c>
      <c r="G188">
        <v>-11.785386782490299</v>
      </c>
      <c r="H188">
        <v>587.06074306229004</v>
      </c>
      <c r="I188">
        <v>-2.0075242505595E-2</v>
      </c>
      <c r="J188">
        <v>0.98398334978365098</v>
      </c>
      <c r="K188">
        <v>-11.813929900296801</v>
      </c>
      <c r="L188">
        <v>585.74655499505002</v>
      </c>
      <c r="M188">
        <v>-2.0169013030553299E-2</v>
      </c>
      <c r="N188">
        <v>0.98390854687493901</v>
      </c>
      <c r="O188">
        <v>-12.1771557860733</v>
      </c>
      <c r="P188">
        <v>591.16099036385901</v>
      </c>
      <c r="Q188">
        <v>-2.0598713353156699E-2</v>
      </c>
      <c r="R188">
        <v>0.98356576684466901</v>
      </c>
      <c r="T188" t="str">
        <f t="shared" si="8"/>
        <v/>
      </c>
      <c r="U188" t="str">
        <f t="shared" si="9"/>
        <v/>
      </c>
      <c r="V188" t="str">
        <f t="shared" si="10"/>
        <v/>
      </c>
      <c r="W188" t="str">
        <f t="shared" si="11"/>
        <v/>
      </c>
    </row>
    <row r="189" spans="1:23" x14ac:dyDescent="0.25">
      <c r="A189">
        <v>188</v>
      </c>
      <c r="B189" t="s">
        <v>331</v>
      </c>
      <c r="C189">
        <v>-11.782696864421499</v>
      </c>
      <c r="D189">
        <v>587.089646709617</v>
      </c>
      <c r="E189">
        <v>-2.0069672375349099E-2</v>
      </c>
      <c r="F189">
        <v>0.98398779320935004</v>
      </c>
      <c r="G189">
        <v>-11.7853867824902</v>
      </c>
      <c r="H189">
        <v>587.06074306227401</v>
      </c>
      <c r="I189">
        <v>-2.00752425055955E-2</v>
      </c>
      <c r="J189">
        <v>0.98398334978365098</v>
      </c>
      <c r="K189">
        <v>-11.813929900296801</v>
      </c>
      <c r="L189">
        <v>585.74655499504104</v>
      </c>
      <c r="M189">
        <v>-2.01690130305535E-2</v>
      </c>
      <c r="N189">
        <v>0.98390854687493901</v>
      </c>
      <c r="O189">
        <v>-12.177155786073399</v>
      </c>
      <c r="P189">
        <v>591.16099036386504</v>
      </c>
      <c r="Q189">
        <v>-2.0598713353156502E-2</v>
      </c>
      <c r="R189">
        <v>0.98356576684466901</v>
      </c>
      <c r="T189" t="str">
        <f t="shared" si="8"/>
        <v/>
      </c>
      <c r="U189" t="str">
        <f t="shared" si="9"/>
        <v/>
      </c>
      <c r="V189" t="str">
        <f t="shared" si="10"/>
        <v/>
      </c>
      <c r="W189" t="str">
        <f t="shared" si="11"/>
        <v/>
      </c>
    </row>
    <row r="190" spans="1:23" x14ac:dyDescent="0.25">
      <c r="A190">
        <v>189</v>
      </c>
      <c r="B190" t="s">
        <v>332</v>
      </c>
      <c r="C190">
        <v>-11.782696864421499</v>
      </c>
      <c r="D190">
        <v>587.08964670962598</v>
      </c>
      <c r="E190">
        <v>-2.0069672375348901E-2</v>
      </c>
      <c r="F190">
        <v>0.98398779320935004</v>
      </c>
      <c r="G190">
        <v>-11.785386782490299</v>
      </c>
      <c r="H190">
        <v>587.06074306228902</v>
      </c>
      <c r="I190">
        <v>-2.0075242505595E-2</v>
      </c>
      <c r="J190">
        <v>0.98398334978365098</v>
      </c>
      <c r="K190">
        <v>-11.813929900296801</v>
      </c>
      <c r="L190">
        <v>585.74655499504797</v>
      </c>
      <c r="M190">
        <v>-2.0169013030553299E-2</v>
      </c>
      <c r="N190">
        <v>0.98390854687493901</v>
      </c>
      <c r="O190">
        <v>-12.177155786073399</v>
      </c>
      <c r="P190">
        <v>591.16099036386402</v>
      </c>
      <c r="Q190">
        <v>-2.0598713353156502E-2</v>
      </c>
      <c r="R190">
        <v>0.98356576684466901</v>
      </c>
      <c r="T190" t="str">
        <f t="shared" si="8"/>
        <v/>
      </c>
      <c r="U190" t="str">
        <f t="shared" si="9"/>
        <v/>
      </c>
      <c r="V190" t="str">
        <f t="shared" si="10"/>
        <v/>
      </c>
      <c r="W190" t="str">
        <f t="shared" si="11"/>
        <v/>
      </c>
    </row>
    <row r="191" spans="1:23" x14ac:dyDescent="0.25">
      <c r="A191">
        <v>190</v>
      </c>
      <c r="B191" t="s">
        <v>333</v>
      </c>
      <c r="C191">
        <v>-11.782696864421499</v>
      </c>
      <c r="D191">
        <v>587.08964670961495</v>
      </c>
      <c r="E191">
        <v>-2.00696723753492E-2</v>
      </c>
      <c r="F191">
        <v>0.98398779320935004</v>
      </c>
      <c r="G191">
        <v>-11.785386782490299</v>
      </c>
      <c r="H191">
        <v>587.06074306228504</v>
      </c>
      <c r="I191">
        <v>-2.0075242505595201E-2</v>
      </c>
      <c r="J191">
        <v>0.98398334978365098</v>
      </c>
      <c r="K191">
        <v>-11.813929900296801</v>
      </c>
      <c r="L191">
        <v>585.74655499504104</v>
      </c>
      <c r="M191">
        <v>-2.01690130305535E-2</v>
      </c>
      <c r="N191">
        <v>0.98390854687493901</v>
      </c>
      <c r="O191">
        <v>-12.1771557860733</v>
      </c>
      <c r="P191">
        <v>591.16099036386004</v>
      </c>
      <c r="Q191">
        <v>-2.0598713353156599E-2</v>
      </c>
      <c r="R191">
        <v>0.98356576684466901</v>
      </c>
      <c r="T191" t="str">
        <f t="shared" si="8"/>
        <v/>
      </c>
      <c r="U191" t="str">
        <f t="shared" si="9"/>
        <v/>
      </c>
      <c r="V191" t="str">
        <f t="shared" si="10"/>
        <v/>
      </c>
      <c r="W191" t="str">
        <f t="shared" si="11"/>
        <v/>
      </c>
    </row>
    <row r="192" spans="1:23" x14ac:dyDescent="0.25">
      <c r="A192">
        <v>191</v>
      </c>
      <c r="B192" t="s">
        <v>334</v>
      </c>
      <c r="C192">
        <v>-11.782696864421499</v>
      </c>
      <c r="D192">
        <v>587.089646709617</v>
      </c>
      <c r="E192">
        <v>-2.0069672375349099E-2</v>
      </c>
      <c r="F192">
        <v>0.98398779320935004</v>
      </c>
      <c r="G192">
        <v>-11.785386782490299</v>
      </c>
      <c r="H192">
        <v>587.06074306228697</v>
      </c>
      <c r="I192">
        <v>-2.0075242505595101E-2</v>
      </c>
      <c r="J192">
        <v>0.98398334978365098</v>
      </c>
      <c r="K192">
        <v>-11.813929900296801</v>
      </c>
      <c r="L192">
        <v>585.74655499504604</v>
      </c>
      <c r="M192">
        <v>-2.0169013030553299E-2</v>
      </c>
      <c r="N192">
        <v>0.98390854687493901</v>
      </c>
      <c r="O192">
        <v>-12.177155786073399</v>
      </c>
      <c r="P192">
        <v>591.16099036386299</v>
      </c>
      <c r="Q192">
        <v>-2.0598713353156502E-2</v>
      </c>
      <c r="R192">
        <v>0.98356576684466901</v>
      </c>
      <c r="T192" t="str">
        <f t="shared" si="8"/>
        <v/>
      </c>
      <c r="U192" t="str">
        <f t="shared" si="9"/>
        <v/>
      </c>
      <c r="V192" t="str">
        <f t="shared" si="10"/>
        <v/>
      </c>
      <c r="W192" t="str">
        <f t="shared" si="11"/>
        <v/>
      </c>
    </row>
    <row r="193" spans="1:23" x14ac:dyDescent="0.25">
      <c r="A193">
        <v>192</v>
      </c>
      <c r="B193" t="s">
        <v>335</v>
      </c>
      <c r="C193">
        <v>-11.782696864421499</v>
      </c>
      <c r="D193">
        <v>587.089646709622</v>
      </c>
      <c r="E193">
        <v>-2.0069672375348999E-2</v>
      </c>
      <c r="F193">
        <v>0.98398779320935004</v>
      </c>
      <c r="G193">
        <v>-11.7853867824902</v>
      </c>
      <c r="H193">
        <v>587.06074306228197</v>
      </c>
      <c r="I193">
        <v>-2.0075242505595201E-2</v>
      </c>
      <c r="J193">
        <v>0.98398334978365098</v>
      </c>
      <c r="K193">
        <v>-11.813929900296801</v>
      </c>
      <c r="L193">
        <v>585.74655499504797</v>
      </c>
      <c r="M193">
        <v>-2.0169013030553299E-2</v>
      </c>
      <c r="N193">
        <v>0.98390854687493901</v>
      </c>
      <c r="O193">
        <v>-12.177155786073399</v>
      </c>
      <c r="P193">
        <v>591.16099036386504</v>
      </c>
      <c r="Q193">
        <v>-2.0598713353156502E-2</v>
      </c>
      <c r="R193">
        <v>0.98356576684466901</v>
      </c>
      <c r="T193" t="str">
        <f t="shared" si="8"/>
        <v/>
      </c>
      <c r="U193" t="str">
        <f t="shared" si="9"/>
        <v/>
      </c>
      <c r="V193" t="str">
        <f t="shared" si="10"/>
        <v/>
      </c>
      <c r="W193" t="str">
        <f t="shared" si="11"/>
        <v/>
      </c>
    </row>
    <row r="194" spans="1:23" x14ac:dyDescent="0.25">
      <c r="A194">
        <v>193</v>
      </c>
      <c r="B194" t="s">
        <v>336</v>
      </c>
      <c r="C194">
        <v>-11.782696864421499</v>
      </c>
      <c r="D194">
        <v>587.08964670961802</v>
      </c>
      <c r="E194">
        <v>-2.0069672375349099E-2</v>
      </c>
      <c r="F194">
        <v>0.98398779320935004</v>
      </c>
      <c r="G194">
        <v>-11.785386782490299</v>
      </c>
      <c r="H194">
        <v>587.06074306228504</v>
      </c>
      <c r="I194">
        <v>-2.0075242505595201E-2</v>
      </c>
      <c r="J194">
        <v>0.98398334978365098</v>
      </c>
      <c r="K194">
        <v>-11.813929900296801</v>
      </c>
      <c r="L194">
        <v>585.74655499504001</v>
      </c>
      <c r="M194">
        <v>-2.01690130305535E-2</v>
      </c>
      <c r="N194">
        <v>0.98390854687493901</v>
      </c>
      <c r="O194">
        <v>-12.177155786073399</v>
      </c>
      <c r="P194">
        <v>591.16099036386504</v>
      </c>
      <c r="Q194">
        <v>-2.0598713353156502E-2</v>
      </c>
      <c r="R194">
        <v>0.98356576684466901</v>
      </c>
      <c r="T194" t="str">
        <f t="shared" si="8"/>
        <v/>
      </c>
      <c r="U194" t="str">
        <f t="shared" si="9"/>
        <v/>
      </c>
      <c r="V194" t="str">
        <f t="shared" si="10"/>
        <v/>
      </c>
      <c r="W194" t="str">
        <f t="shared" si="11"/>
        <v/>
      </c>
    </row>
    <row r="195" spans="1:23" x14ac:dyDescent="0.25">
      <c r="A195">
        <v>194</v>
      </c>
      <c r="B195" t="s">
        <v>337</v>
      </c>
      <c r="C195">
        <v>-11.782696864421499</v>
      </c>
      <c r="D195">
        <v>587.08964670962098</v>
      </c>
      <c r="E195">
        <v>-2.0069672375348999E-2</v>
      </c>
      <c r="F195">
        <v>0.98398779320935004</v>
      </c>
      <c r="G195">
        <v>-11.7853867824902</v>
      </c>
      <c r="H195">
        <v>587.060743062283</v>
      </c>
      <c r="I195">
        <v>-2.0075242505595201E-2</v>
      </c>
      <c r="J195">
        <v>0.98398334978365098</v>
      </c>
      <c r="K195">
        <v>-11.813929900296801</v>
      </c>
      <c r="L195">
        <v>585.74655499504797</v>
      </c>
      <c r="M195">
        <v>-2.0169013030553299E-2</v>
      </c>
      <c r="N195">
        <v>0.98390854687493901</v>
      </c>
      <c r="O195">
        <v>-12.177155786073399</v>
      </c>
      <c r="P195">
        <v>591.16099036386299</v>
      </c>
      <c r="Q195">
        <v>-2.0598713353156599E-2</v>
      </c>
      <c r="R195">
        <v>0.98356576684466901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338</v>
      </c>
      <c r="C196">
        <v>-11.782696864421499</v>
      </c>
      <c r="D196">
        <v>587.08964670961598</v>
      </c>
      <c r="E196">
        <v>-2.00696723753492E-2</v>
      </c>
      <c r="F196">
        <v>0.98398779320935004</v>
      </c>
      <c r="G196">
        <v>-11.785386782490299</v>
      </c>
      <c r="H196">
        <v>587.06074306229505</v>
      </c>
      <c r="I196">
        <v>-2.0075242505594899E-2</v>
      </c>
      <c r="J196">
        <v>0.98398334978365098</v>
      </c>
      <c r="K196">
        <v>-11.8139299002969</v>
      </c>
      <c r="L196">
        <v>585.74655499505502</v>
      </c>
      <c r="M196">
        <v>-2.0169013030553101E-2</v>
      </c>
      <c r="N196">
        <v>0.98390854687493901</v>
      </c>
      <c r="O196">
        <v>-12.1771557860733</v>
      </c>
      <c r="P196">
        <v>591.16099036385901</v>
      </c>
      <c r="Q196">
        <v>-2.0598713353156699E-2</v>
      </c>
      <c r="R196">
        <v>0.98356576684466901</v>
      </c>
      <c r="T196" t="str">
        <f t="shared" si="12"/>
        <v/>
      </c>
      <c r="U196" t="str">
        <f t="shared" si="13"/>
        <v/>
      </c>
      <c r="V196" t="str">
        <f t="shared" si="14"/>
        <v/>
      </c>
      <c r="W196" t="str">
        <f t="shared" si="15"/>
        <v/>
      </c>
    </row>
    <row r="197" spans="1:23" x14ac:dyDescent="0.25">
      <c r="A197">
        <v>196</v>
      </c>
      <c r="B197" t="s">
        <v>339</v>
      </c>
      <c r="C197">
        <v>-11.782696864421499</v>
      </c>
      <c r="D197">
        <v>587.089646709622</v>
      </c>
      <c r="E197">
        <v>-2.0069672375348999E-2</v>
      </c>
      <c r="F197">
        <v>0.98398779320935004</v>
      </c>
      <c r="G197">
        <v>-11.7853867824902</v>
      </c>
      <c r="H197">
        <v>587.06074306228004</v>
      </c>
      <c r="I197">
        <v>-2.0075242505595298E-2</v>
      </c>
      <c r="J197">
        <v>0.98398334978365098</v>
      </c>
      <c r="K197">
        <v>-11.813929900296801</v>
      </c>
      <c r="L197">
        <v>585.74655499504195</v>
      </c>
      <c r="M197">
        <v>-2.01690130305535E-2</v>
      </c>
      <c r="N197">
        <v>0.98390854687493901</v>
      </c>
      <c r="O197">
        <v>-12.177155786073399</v>
      </c>
      <c r="P197">
        <v>591.16099036386504</v>
      </c>
      <c r="Q197">
        <v>-2.0598713353156502E-2</v>
      </c>
      <c r="R197">
        <v>0.98356576684466901</v>
      </c>
      <c r="T197" t="str">
        <f t="shared" si="12"/>
        <v/>
      </c>
      <c r="U197" t="str">
        <f t="shared" si="13"/>
        <v/>
      </c>
      <c r="V197" t="str">
        <f t="shared" si="14"/>
        <v/>
      </c>
      <c r="W197" t="str">
        <f t="shared" si="15"/>
        <v/>
      </c>
    </row>
    <row r="198" spans="1:23" x14ac:dyDescent="0.25">
      <c r="A198">
        <v>197</v>
      </c>
      <c r="B198" t="s">
        <v>340</v>
      </c>
      <c r="C198">
        <v>2.0370254845957598</v>
      </c>
      <c r="D198">
        <v>1.0383301241143901</v>
      </c>
      <c r="E198">
        <v>1.9618283600633999</v>
      </c>
      <c r="F198">
        <v>4.9782470690860899E-2</v>
      </c>
      <c r="G198">
        <v>2.034350503288</v>
      </c>
      <c r="H198">
        <v>1.0383643801459199</v>
      </c>
      <c r="I198">
        <v>1.95918748965764</v>
      </c>
      <c r="J198">
        <v>5.00908336885411E-2</v>
      </c>
      <c r="K198">
        <v>2.0006934637096099</v>
      </c>
      <c r="L198">
        <v>1.03800962207655</v>
      </c>
      <c r="M198">
        <v>1.9274324834361301</v>
      </c>
      <c r="N198">
        <v>5.3925754669984997E-2</v>
      </c>
      <c r="O198">
        <v>1.6539568304766901</v>
      </c>
      <c r="P198">
        <v>1.0372945189412299</v>
      </c>
      <c r="Q198">
        <v>1.5944910536738299</v>
      </c>
      <c r="R198">
        <v>0.110826092933375</v>
      </c>
      <c r="T198" t="str">
        <f t="shared" si="12"/>
        <v>*</v>
      </c>
      <c r="U198" t="str">
        <f t="shared" si="13"/>
        <v>^</v>
      </c>
      <c r="V198" t="str">
        <f t="shared" si="14"/>
        <v>^</v>
      </c>
      <c r="W198" t="str">
        <f t="shared" si="15"/>
        <v/>
      </c>
    </row>
    <row r="199" spans="1:23" x14ac:dyDescent="0.25">
      <c r="A199">
        <v>198</v>
      </c>
      <c r="B199" t="s">
        <v>341</v>
      </c>
      <c r="C199">
        <v>2.1354519505481302</v>
      </c>
      <c r="D199">
        <v>1.04080701424733</v>
      </c>
      <c r="E199">
        <v>2.0517270937998102</v>
      </c>
      <c r="F199">
        <v>4.0196192113442997E-2</v>
      </c>
      <c r="G199">
        <v>2.13344126503452</v>
      </c>
      <c r="H199">
        <v>1.04082787950453</v>
      </c>
      <c r="I199">
        <v>2.0497541496007101</v>
      </c>
      <c r="J199">
        <v>4.0388427932353602E-2</v>
      </c>
      <c r="K199">
        <v>2.0840909298066599</v>
      </c>
      <c r="L199">
        <v>1.0407256908257601</v>
      </c>
      <c r="M199">
        <v>2.0025362573235301</v>
      </c>
      <c r="N199">
        <v>4.5227087652149098E-2</v>
      </c>
      <c r="O199">
        <v>1.75847858339957</v>
      </c>
      <c r="P199">
        <v>1.0393567451861101</v>
      </c>
      <c r="Q199">
        <v>1.6918912505683401</v>
      </c>
      <c r="R199">
        <v>9.06667105325797E-2</v>
      </c>
      <c r="T199" t="str">
        <f t="shared" si="12"/>
        <v>*</v>
      </c>
      <c r="U199" t="str">
        <f t="shared" si="13"/>
        <v>*</v>
      </c>
      <c r="V199" t="str">
        <f t="shared" si="14"/>
        <v>*</v>
      </c>
      <c r="W199" t="str">
        <f t="shared" si="15"/>
        <v>^</v>
      </c>
    </row>
    <row r="200" spans="1:23" x14ac:dyDescent="0.25">
      <c r="A200">
        <v>199</v>
      </c>
      <c r="B200" t="s">
        <v>342</v>
      </c>
      <c r="C200">
        <v>-11.7700661111014</v>
      </c>
      <c r="D200">
        <v>628.62761046349999</v>
      </c>
      <c r="E200">
        <v>-1.8723431671133599E-2</v>
      </c>
      <c r="F200">
        <v>0.98506173575960299</v>
      </c>
      <c r="G200">
        <v>-11.771017323617899</v>
      </c>
      <c r="H200">
        <v>628.51038524039598</v>
      </c>
      <c r="I200">
        <v>-1.87284372701585E-2</v>
      </c>
      <c r="J200">
        <v>0.98505774256961198</v>
      </c>
      <c r="K200">
        <v>-11.8276769371365</v>
      </c>
      <c r="L200">
        <v>626.87692272219397</v>
      </c>
      <c r="M200">
        <v>-1.8867622189336901E-2</v>
      </c>
      <c r="N200">
        <v>0.98494670869112</v>
      </c>
      <c r="O200">
        <v>-12.1540659135278</v>
      </c>
      <c r="P200">
        <v>632.64462188544906</v>
      </c>
      <c r="Q200">
        <v>-1.92115217502449E-2</v>
      </c>
      <c r="R200">
        <v>0.98467236627215304</v>
      </c>
      <c r="T200" t="str">
        <f t="shared" si="12"/>
        <v/>
      </c>
      <c r="U200" t="str">
        <f t="shared" si="13"/>
        <v/>
      </c>
      <c r="V200" t="str">
        <f t="shared" si="14"/>
        <v/>
      </c>
      <c r="W200" t="str">
        <f t="shared" si="15"/>
        <v/>
      </c>
    </row>
    <row r="201" spans="1:23" x14ac:dyDescent="0.25">
      <c r="A201">
        <v>200</v>
      </c>
      <c r="B201" t="s">
        <v>343</v>
      </c>
      <c r="C201">
        <v>2.1963520429606</v>
      </c>
      <c r="D201">
        <v>1.0438066585225101</v>
      </c>
      <c r="E201">
        <v>2.10417516024423</v>
      </c>
      <c r="F201">
        <v>3.5363170480471197E-2</v>
      </c>
      <c r="G201">
        <v>2.1951692692478302</v>
      </c>
      <c r="H201">
        <v>1.04384445166338</v>
      </c>
      <c r="I201">
        <v>2.1029658832307701</v>
      </c>
      <c r="J201">
        <v>3.5468751892841099E-2</v>
      </c>
      <c r="K201">
        <v>2.1325078557457902</v>
      </c>
      <c r="L201">
        <v>1.0434011967255801</v>
      </c>
      <c r="M201">
        <v>2.0438043031175899</v>
      </c>
      <c r="N201">
        <v>4.0972883901912498E-2</v>
      </c>
      <c r="O201">
        <v>1.82140234092215</v>
      </c>
      <c r="P201">
        <v>1.0422368544335801</v>
      </c>
      <c r="Q201">
        <v>1.74758965121418</v>
      </c>
      <c r="R201">
        <v>8.0535108611261993E-2</v>
      </c>
      <c r="T201" t="str">
        <f t="shared" si="12"/>
        <v>*</v>
      </c>
      <c r="U201" t="str">
        <f t="shared" si="13"/>
        <v>*</v>
      </c>
      <c r="V201" t="str">
        <f t="shared" si="14"/>
        <v>*</v>
      </c>
      <c r="W201" t="str">
        <f t="shared" si="15"/>
        <v>^</v>
      </c>
    </row>
    <row r="202" spans="1:23" x14ac:dyDescent="0.25">
      <c r="A202">
        <v>201</v>
      </c>
      <c r="B202" t="s">
        <v>344</v>
      </c>
      <c r="C202">
        <v>-11.7957765588116</v>
      </c>
      <c r="D202">
        <v>653.08817128632495</v>
      </c>
      <c r="E202">
        <v>-1.80615375954193E-2</v>
      </c>
      <c r="F202">
        <v>0.98558976149511701</v>
      </c>
      <c r="G202">
        <v>-11.799927062797501</v>
      </c>
      <c r="H202">
        <v>653.09466718858505</v>
      </c>
      <c r="I202">
        <v>-1.80677130829951E-2</v>
      </c>
      <c r="J202">
        <v>0.98558483497282801</v>
      </c>
      <c r="K202">
        <v>-11.8310123951271</v>
      </c>
      <c r="L202">
        <v>651.29777119280197</v>
      </c>
      <c r="M202">
        <v>-1.8165289240065201E-2</v>
      </c>
      <c r="N202">
        <v>0.98550699323880298</v>
      </c>
      <c r="O202">
        <v>-12.148381783388199</v>
      </c>
      <c r="P202">
        <v>656.43661946890802</v>
      </c>
      <c r="Q202">
        <v>-1.8506557104046001E-2</v>
      </c>
      <c r="R202">
        <v>0.98523474664968103</v>
      </c>
      <c r="T202" t="str">
        <f t="shared" si="12"/>
        <v/>
      </c>
      <c r="U202" t="str">
        <f t="shared" si="13"/>
        <v/>
      </c>
      <c r="V202" t="str">
        <f t="shared" si="14"/>
        <v/>
      </c>
      <c r="W202" t="str">
        <f t="shared" si="15"/>
        <v/>
      </c>
    </row>
    <row r="203" spans="1:23" x14ac:dyDescent="0.25">
      <c r="A203">
        <v>202</v>
      </c>
      <c r="B203" t="s">
        <v>345</v>
      </c>
      <c r="C203">
        <v>-11.7957765588116</v>
      </c>
      <c r="D203">
        <v>653.08817128633405</v>
      </c>
      <c r="E203">
        <v>-1.8061537595419098E-2</v>
      </c>
      <c r="F203">
        <v>0.98558976149511701</v>
      </c>
      <c r="G203">
        <v>-11.799927062797501</v>
      </c>
      <c r="H203">
        <v>653.09466718858096</v>
      </c>
      <c r="I203">
        <v>-1.80677130829952E-2</v>
      </c>
      <c r="J203">
        <v>0.98558483497282801</v>
      </c>
      <c r="K203">
        <v>-11.8310123951271</v>
      </c>
      <c r="L203">
        <v>651.297771192798</v>
      </c>
      <c r="M203">
        <v>-1.8165289240065299E-2</v>
      </c>
      <c r="N203">
        <v>0.98550699323880298</v>
      </c>
      <c r="O203">
        <v>-12.148381783388199</v>
      </c>
      <c r="P203">
        <v>656.436619468907</v>
      </c>
      <c r="Q203">
        <v>-1.8506557104046001E-2</v>
      </c>
      <c r="R203">
        <v>0.98523474664968103</v>
      </c>
      <c r="T203" t="str">
        <f t="shared" si="12"/>
        <v/>
      </c>
      <c r="U203" t="str">
        <f t="shared" si="13"/>
        <v/>
      </c>
      <c r="V203" t="str">
        <f t="shared" si="14"/>
        <v/>
      </c>
      <c r="W203" t="str">
        <f t="shared" si="15"/>
        <v/>
      </c>
    </row>
    <row r="204" spans="1:23" x14ac:dyDescent="0.25">
      <c r="A204">
        <v>203</v>
      </c>
      <c r="B204" t="s">
        <v>346</v>
      </c>
      <c r="C204">
        <v>-11.7957765588116</v>
      </c>
      <c r="D204">
        <v>653.08817128632495</v>
      </c>
      <c r="E204">
        <v>-1.80615375954193E-2</v>
      </c>
      <c r="F204">
        <v>0.98558976149511701</v>
      </c>
      <c r="G204">
        <v>-11.799927062797501</v>
      </c>
      <c r="H204">
        <v>653.09466718857198</v>
      </c>
      <c r="I204">
        <v>-1.8067713082995401E-2</v>
      </c>
      <c r="J204">
        <v>0.98558483497282801</v>
      </c>
      <c r="K204">
        <v>-11.8310123951271</v>
      </c>
      <c r="L204">
        <v>651.29777119279402</v>
      </c>
      <c r="M204">
        <v>-1.8165289240065399E-2</v>
      </c>
      <c r="N204">
        <v>0.98550699323880298</v>
      </c>
      <c r="O204">
        <v>-12.148381783388199</v>
      </c>
      <c r="P204">
        <v>656.43661946890597</v>
      </c>
      <c r="Q204">
        <v>-1.8506557104046001E-2</v>
      </c>
      <c r="R204">
        <v>0.98523474664968103</v>
      </c>
      <c r="T204" t="str">
        <f t="shared" si="12"/>
        <v/>
      </c>
      <c r="U204" t="str">
        <f t="shared" si="13"/>
        <v/>
      </c>
      <c r="V204" t="str">
        <f t="shared" si="14"/>
        <v/>
      </c>
      <c r="W204" t="str">
        <f t="shared" si="15"/>
        <v/>
      </c>
    </row>
    <row r="205" spans="1:23" x14ac:dyDescent="0.25">
      <c r="A205">
        <v>204</v>
      </c>
      <c r="B205" t="s">
        <v>347</v>
      </c>
      <c r="C205">
        <v>-11.7957765588116</v>
      </c>
      <c r="D205">
        <v>653.08817128632302</v>
      </c>
      <c r="E205">
        <v>-1.80615375954194E-2</v>
      </c>
      <c r="F205">
        <v>0.98558976149511701</v>
      </c>
      <c r="G205">
        <v>-11.799927062797501</v>
      </c>
      <c r="H205">
        <v>653.09466718857095</v>
      </c>
      <c r="I205">
        <v>-1.8067713082995401E-2</v>
      </c>
      <c r="J205">
        <v>0.98558483497282801</v>
      </c>
      <c r="K205">
        <v>-11.8310123951271</v>
      </c>
      <c r="L205">
        <v>651.29777119280004</v>
      </c>
      <c r="M205">
        <v>-1.8165289240065299E-2</v>
      </c>
      <c r="N205">
        <v>0.98550699323880298</v>
      </c>
      <c r="O205">
        <v>-12.148381783388199</v>
      </c>
      <c r="P205">
        <v>656.43661946890597</v>
      </c>
      <c r="Q205">
        <v>-1.8506557104046001E-2</v>
      </c>
      <c r="R205">
        <v>0.98523474664968103</v>
      </c>
      <c r="T205" t="str">
        <f t="shared" si="12"/>
        <v/>
      </c>
      <c r="U205" t="str">
        <f t="shared" si="13"/>
        <v/>
      </c>
      <c r="V205" t="str">
        <f t="shared" si="14"/>
        <v/>
      </c>
      <c r="W205" t="str">
        <f t="shared" si="15"/>
        <v/>
      </c>
    </row>
    <row r="206" spans="1:23" x14ac:dyDescent="0.25">
      <c r="A206">
        <v>205</v>
      </c>
      <c r="B206" t="s">
        <v>348</v>
      </c>
      <c r="C206">
        <v>-11.7957765588116</v>
      </c>
      <c r="D206">
        <v>653.08817128632199</v>
      </c>
      <c r="E206">
        <v>-1.80615375954194E-2</v>
      </c>
      <c r="F206">
        <v>0.98558976149511701</v>
      </c>
      <c r="G206">
        <v>-11.799927062797501</v>
      </c>
      <c r="H206">
        <v>653.09466718857504</v>
      </c>
      <c r="I206">
        <v>-1.8067713082995301E-2</v>
      </c>
      <c r="J206">
        <v>0.98558483497282801</v>
      </c>
      <c r="K206">
        <v>-11.8310123951271</v>
      </c>
      <c r="L206">
        <v>651.29777119280004</v>
      </c>
      <c r="M206">
        <v>-1.8165289240065299E-2</v>
      </c>
      <c r="N206">
        <v>0.98550699323880298</v>
      </c>
      <c r="O206">
        <v>-12.148381783388199</v>
      </c>
      <c r="P206">
        <v>656.436619468907</v>
      </c>
      <c r="Q206">
        <v>-1.8506557104046001E-2</v>
      </c>
      <c r="R206">
        <v>0.98523474664968103</v>
      </c>
      <c r="T206" t="str">
        <f t="shared" si="12"/>
        <v/>
      </c>
      <c r="U206" t="str">
        <f t="shared" si="13"/>
        <v/>
      </c>
      <c r="V206" t="str">
        <f t="shared" si="14"/>
        <v/>
      </c>
      <c r="W206" t="str">
        <f t="shared" si="15"/>
        <v/>
      </c>
    </row>
    <row r="207" spans="1:23" x14ac:dyDescent="0.25">
      <c r="A207">
        <v>206</v>
      </c>
      <c r="B207" t="s">
        <v>349</v>
      </c>
      <c r="C207">
        <v>2.25290133047986</v>
      </c>
      <c r="D207">
        <v>1.0470738485764901</v>
      </c>
      <c r="E207">
        <v>2.15161646291015</v>
      </c>
      <c r="F207">
        <v>3.1427574416002801E-2</v>
      </c>
      <c r="G207">
        <v>2.2487449421230998</v>
      </c>
      <c r="H207">
        <v>1.0470254373533701</v>
      </c>
      <c r="I207">
        <v>2.14774623604885</v>
      </c>
      <c r="J207">
        <v>3.1733920164143399E-2</v>
      </c>
      <c r="K207">
        <v>2.2122560943704301</v>
      </c>
      <c r="L207">
        <v>1.0470519554272499</v>
      </c>
      <c r="M207">
        <v>2.1128427132039702</v>
      </c>
      <c r="N207">
        <v>3.4614232442938299E-2</v>
      </c>
      <c r="O207">
        <v>1.9070875048957701</v>
      </c>
      <c r="P207">
        <v>1.04568324579507</v>
      </c>
      <c r="Q207">
        <v>1.82377169431049</v>
      </c>
      <c r="R207">
        <v>6.8186594844316495E-2</v>
      </c>
      <c r="T207" t="str">
        <f t="shared" si="12"/>
        <v>*</v>
      </c>
      <c r="U207" t="str">
        <f t="shared" si="13"/>
        <v>*</v>
      </c>
      <c r="V207" t="str">
        <f t="shared" si="14"/>
        <v>*</v>
      </c>
      <c r="W207" t="str">
        <f t="shared" si="15"/>
        <v>^</v>
      </c>
    </row>
    <row r="208" spans="1:23" x14ac:dyDescent="0.25">
      <c r="A208">
        <v>207</v>
      </c>
      <c r="B208" t="s">
        <v>350</v>
      </c>
      <c r="C208">
        <v>-11.809906110910999</v>
      </c>
      <c r="D208">
        <v>679.41623355086301</v>
      </c>
      <c r="E208">
        <v>-1.7382431457647601E-2</v>
      </c>
      <c r="F208">
        <v>0.98613152470505905</v>
      </c>
      <c r="G208">
        <v>-11.8131859826322</v>
      </c>
      <c r="H208">
        <v>679.37235105540697</v>
      </c>
      <c r="I208">
        <v>-1.7388382032739999E-2</v>
      </c>
      <c r="J208">
        <v>0.98612677755053801</v>
      </c>
      <c r="K208">
        <v>-11.8498676322127</v>
      </c>
      <c r="L208">
        <v>677.337993924383</v>
      </c>
      <c r="M208">
        <v>-1.7494762937417099E-2</v>
      </c>
      <c r="N208">
        <v>0.98604191077874903</v>
      </c>
      <c r="O208">
        <v>-12.145246281399899</v>
      </c>
      <c r="P208">
        <v>682.44966263131801</v>
      </c>
      <c r="Q208">
        <v>-1.77965452200117E-2</v>
      </c>
      <c r="R208">
        <v>0.98580116083962099</v>
      </c>
      <c r="T208" t="str">
        <f t="shared" si="12"/>
        <v/>
      </c>
      <c r="U208" t="str">
        <f t="shared" si="13"/>
        <v/>
      </c>
      <c r="V208" t="str">
        <f t="shared" si="14"/>
        <v/>
      </c>
      <c r="W208" t="str">
        <f t="shared" si="15"/>
        <v/>
      </c>
    </row>
    <row r="209" spans="1:23" x14ac:dyDescent="0.25">
      <c r="A209">
        <v>208</v>
      </c>
      <c r="B209" t="s">
        <v>351</v>
      </c>
      <c r="C209">
        <v>2.3252680119399098</v>
      </c>
      <c r="D209">
        <v>1.05114671623099</v>
      </c>
      <c r="E209">
        <v>2.212125078293</v>
      </c>
      <c r="F209">
        <v>2.6958023762316801E-2</v>
      </c>
      <c r="G209">
        <v>2.3218597563119099</v>
      </c>
      <c r="H209">
        <v>1.0511046077265001</v>
      </c>
      <c r="I209">
        <v>2.2089711521044602</v>
      </c>
      <c r="J209">
        <v>2.7176647495346699E-2</v>
      </c>
      <c r="K209">
        <v>2.27900811430447</v>
      </c>
      <c r="L209">
        <v>1.0509963219710501</v>
      </c>
      <c r="M209">
        <v>2.1684263461839799</v>
      </c>
      <c r="N209">
        <v>3.01262629511602E-2</v>
      </c>
      <c r="O209">
        <v>1.9952266614648899</v>
      </c>
      <c r="P209">
        <v>1.04973497105122</v>
      </c>
      <c r="Q209">
        <v>1.9006956198352101</v>
      </c>
      <c r="R209">
        <v>5.73418926144788E-2</v>
      </c>
      <c r="T209" t="str">
        <f t="shared" si="12"/>
        <v>*</v>
      </c>
      <c r="U209" t="str">
        <f t="shared" si="13"/>
        <v>*</v>
      </c>
      <c r="V209" t="str">
        <f t="shared" si="14"/>
        <v>*</v>
      </c>
      <c r="W209" t="str">
        <f t="shared" si="15"/>
        <v>^</v>
      </c>
    </row>
    <row r="210" spans="1:23" x14ac:dyDescent="0.25">
      <c r="A210">
        <v>209</v>
      </c>
      <c r="B210" t="s">
        <v>352</v>
      </c>
      <c r="C210">
        <v>2.4089657467389198</v>
      </c>
      <c r="D210">
        <v>1.05612057995639</v>
      </c>
      <c r="E210">
        <v>2.28095711082383</v>
      </c>
      <c r="F210">
        <v>2.2550984929602499E-2</v>
      </c>
      <c r="G210">
        <v>2.4065742292349501</v>
      </c>
      <c r="H210">
        <v>1.05608729622923</v>
      </c>
      <c r="I210">
        <v>2.2787644902345101</v>
      </c>
      <c r="J210">
        <v>2.2681068823098699E-2</v>
      </c>
      <c r="K210">
        <v>2.3541165045917798</v>
      </c>
      <c r="L210">
        <v>1.0557611071742301</v>
      </c>
      <c r="M210">
        <v>2.2297814236523998</v>
      </c>
      <c r="N210">
        <v>2.5761957226001501E-2</v>
      </c>
      <c r="O210">
        <v>2.0882275379566502</v>
      </c>
      <c r="P210">
        <v>1.05458585516007</v>
      </c>
      <c r="Q210">
        <v>1.98013990775524</v>
      </c>
      <c r="R210">
        <v>4.7687809945817797E-2</v>
      </c>
      <c r="T210" t="str">
        <f t="shared" si="12"/>
        <v>*</v>
      </c>
      <c r="U210" t="str">
        <f t="shared" si="13"/>
        <v>*</v>
      </c>
      <c r="V210" t="str">
        <f t="shared" si="14"/>
        <v>*</v>
      </c>
      <c r="W210" t="str">
        <f t="shared" si="15"/>
        <v>*</v>
      </c>
    </row>
    <row r="211" spans="1:23" x14ac:dyDescent="0.25">
      <c r="A211">
        <v>210</v>
      </c>
      <c r="B211" t="s">
        <v>353</v>
      </c>
      <c r="C211">
        <v>-11.8290147697296</v>
      </c>
      <c r="D211">
        <v>742.34823477931695</v>
      </c>
      <c r="E211">
        <v>-1.5934590015218599E-2</v>
      </c>
      <c r="F211">
        <v>0.98728657465983705</v>
      </c>
      <c r="G211">
        <v>-11.830775074115101</v>
      </c>
      <c r="H211">
        <v>742.30745437892097</v>
      </c>
      <c r="I211">
        <v>-1.5937836814549699E-2</v>
      </c>
      <c r="J211">
        <v>0.98728398441771303</v>
      </c>
      <c r="K211">
        <v>-11.876020099781099</v>
      </c>
      <c r="L211">
        <v>739.94654633172001</v>
      </c>
      <c r="M211">
        <v>-1.6049835165332399E-2</v>
      </c>
      <c r="N211">
        <v>0.98719463409159702</v>
      </c>
      <c r="O211">
        <v>-12.1483408313924</v>
      </c>
      <c r="P211">
        <v>746.58369334698205</v>
      </c>
      <c r="Q211">
        <v>-1.6271907543185901E-2</v>
      </c>
      <c r="R211">
        <v>0.98701746910722399</v>
      </c>
      <c r="T211" t="str">
        <f t="shared" si="12"/>
        <v/>
      </c>
      <c r="U211" t="str">
        <f t="shared" si="13"/>
        <v/>
      </c>
      <c r="V211" t="str">
        <f t="shared" si="14"/>
        <v/>
      </c>
      <c r="W211" t="str">
        <f t="shared" si="15"/>
        <v/>
      </c>
    </row>
    <row r="212" spans="1:23" x14ac:dyDescent="0.25">
      <c r="A212">
        <v>211</v>
      </c>
      <c r="B212" t="s">
        <v>354</v>
      </c>
      <c r="C212">
        <v>-11.8290147697296</v>
      </c>
      <c r="D212">
        <v>742.34823477931695</v>
      </c>
      <c r="E212">
        <v>-1.5934590015218599E-2</v>
      </c>
      <c r="F212">
        <v>0.98728657465983705</v>
      </c>
      <c r="G212">
        <v>-11.830775074115</v>
      </c>
      <c r="H212">
        <v>742.30745437890698</v>
      </c>
      <c r="I212">
        <v>-1.5937836814550001E-2</v>
      </c>
      <c r="J212">
        <v>0.98728398441771203</v>
      </c>
      <c r="K212">
        <v>-11.876020099781099</v>
      </c>
      <c r="L212">
        <v>739.94654633171797</v>
      </c>
      <c r="M212">
        <v>-1.6049835165332399E-2</v>
      </c>
      <c r="N212">
        <v>0.98719463409159702</v>
      </c>
      <c r="O212">
        <v>-12.1483408313923</v>
      </c>
      <c r="P212">
        <v>746.58369334697602</v>
      </c>
      <c r="Q212">
        <v>-1.6271907543185998E-2</v>
      </c>
      <c r="R212">
        <v>0.98701746910722399</v>
      </c>
      <c r="T212" t="str">
        <f t="shared" si="12"/>
        <v/>
      </c>
      <c r="U212" t="str">
        <f t="shared" si="13"/>
        <v/>
      </c>
      <c r="V212" t="str">
        <f t="shared" si="14"/>
        <v/>
      </c>
      <c r="W212" t="str">
        <f t="shared" si="15"/>
        <v/>
      </c>
    </row>
    <row r="213" spans="1:23" x14ac:dyDescent="0.25">
      <c r="A213">
        <v>212</v>
      </c>
      <c r="B213" t="s">
        <v>355</v>
      </c>
      <c r="C213">
        <v>2.5034631852948199</v>
      </c>
      <c r="D213">
        <v>1.0620590829379599</v>
      </c>
      <c r="E213">
        <v>2.3571788288553002</v>
      </c>
      <c r="F213">
        <v>1.84143766122375E-2</v>
      </c>
      <c r="G213">
        <v>2.5016571913811601</v>
      </c>
      <c r="H213">
        <v>1.06202613810915</v>
      </c>
      <c r="I213">
        <v>2.3555514328820002</v>
      </c>
      <c r="J213">
        <v>1.84952364524959E-2</v>
      </c>
      <c r="K213">
        <v>2.4493193400703901</v>
      </c>
      <c r="L213">
        <v>1.0616566531888501</v>
      </c>
      <c r="M213">
        <v>2.30707294369935</v>
      </c>
      <c r="N213">
        <v>2.10507539932147E-2</v>
      </c>
      <c r="O213">
        <v>2.19098490090831</v>
      </c>
      <c r="P213">
        <v>1.0603015639414799</v>
      </c>
      <c r="Q213">
        <v>2.0663790146302499</v>
      </c>
      <c r="R213">
        <v>3.8792705852946599E-2</v>
      </c>
      <c r="T213" t="str">
        <f t="shared" si="12"/>
        <v>*</v>
      </c>
      <c r="U213" t="str">
        <f t="shared" si="13"/>
        <v>*</v>
      </c>
      <c r="V213" t="str">
        <f t="shared" si="14"/>
        <v>*</v>
      </c>
      <c r="W213" t="str">
        <f t="shared" si="15"/>
        <v>*</v>
      </c>
    </row>
    <row r="214" spans="1:23" x14ac:dyDescent="0.25">
      <c r="A214">
        <v>213</v>
      </c>
      <c r="B214" t="s">
        <v>356</v>
      </c>
      <c r="C214">
        <v>3.4826182171195299</v>
      </c>
      <c r="D214">
        <v>0.81331104043145197</v>
      </c>
      <c r="E214">
        <v>4.2820250113315099</v>
      </c>
      <c r="F214" s="1">
        <v>1.8520015910327799E-5</v>
      </c>
      <c r="G214">
        <v>3.4801908282478999</v>
      </c>
      <c r="H214">
        <v>0.81323527090255499</v>
      </c>
      <c r="I214">
        <v>4.2794391153072704</v>
      </c>
      <c r="J214" s="1">
        <v>1.8736488212710901E-5</v>
      </c>
      <c r="K214">
        <v>3.4281955709474001</v>
      </c>
      <c r="L214">
        <v>0.81290824335061496</v>
      </c>
      <c r="M214">
        <v>4.2171986801575496</v>
      </c>
      <c r="N214" s="1">
        <v>2.47356021630842E-5</v>
      </c>
      <c r="O214">
        <v>3.1584747709209999</v>
      </c>
      <c r="P214">
        <v>0.81085863513606804</v>
      </c>
      <c r="Q214">
        <v>3.8952224642597302</v>
      </c>
      <c r="R214" s="1">
        <v>9.8108641980639198E-5</v>
      </c>
      <c r="T214" t="str">
        <f t="shared" si="12"/>
        <v>***</v>
      </c>
      <c r="U214" t="str">
        <f t="shared" si="13"/>
        <v>***</v>
      </c>
      <c r="V214" t="str">
        <f t="shared" si="14"/>
        <v>***</v>
      </c>
      <c r="W214" t="str">
        <f t="shared" si="15"/>
        <v>***</v>
      </c>
    </row>
    <row r="215" spans="1:23" x14ac:dyDescent="0.25">
      <c r="A215">
        <v>214</v>
      </c>
      <c r="B215" t="s">
        <v>357</v>
      </c>
      <c r="C215">
        <v>2.9314643368142401</v>
      </c>
      <c r="D215">
        <v>1.0928742609547599</v>
      </c>
      <c r="E215">
        <v>2.6823436524648798</v>
      </c>
      <c r="F215">
        <v>7.3108316115549198E-3</v>
      </c>
      <c r="G215">
        <v>2.9287752210985101</v>
      </c>
      <c r="H215">
        <v>1.0928021027488499</v>
      </c>
      <c r="I215">
        <v>2.6800600161103598</v>
      </c>
      <c r="J215">
        <v>7.3608961377758103E-3</v>
      </c>
      <c r="K215">
        <v>2.8972832739780499</v>
      </c>
      <c r="L215">
        <v>1.09234907911067</v>
      </c>
      <c r="M215">
        <v>2.6523419384734099</v>
      </c>
      <c r="N215">
        <v>7.9935544326536299E-3</v>
      </c>
      <c r="O215">
        <v>2.6262535378081</v>
      </c>
      <c r="P215">
        <v>1.0895946347990999</v>
      </c>
      <c r="Q215">
        <v>2.4103032943919902</v>
      </c>
      <c r="R215">
        <v>1.59392639006882E-2</v>
      </c>
      <c r="T215" t="str">
        <f t="shared" si="12"/>
        <v>**</v>
      </c>
      <c r="U215" t="str">
        <f t="shared" si="13"/>
        <v>**</v>
      </c>
      <c r="V215" t="str">
        <f t="shared" si="14"/>
        <v>**</v>
      </c>
      <c r="W215" t="str">
        <f t="shared" si="15"/>
        <v>*</v>
      </c>
    </row>
    <row r="216" spans="1:23" x14ac:dyDescent="0.25">
      <c r="A216">
        <v>215</v>
      </c>
      <c r="B216" t="s">
        <v>358</v>
      </c>
      <c r="C216">
        <v>-11.692866608648201</v>
      </c>
      <c r="D216">
        <v>963.174060112186</v>
      </c>
      <c r="E216">
        <v>-1.2139930977051299E-2</v>
      </c>
      <c r="F216">
        <v>0.99031397442250602</v>
      </c>
      <c r="G216">
        <v>-11.691790350827199</v>
      </c>
      <c r="H216">
        <v>962.38669375268205</v>
      </c>
      <c r="I216">
        <v>-1.21487448098818E-2</v>
      </c>
      <c r="J216">
        <v>0.990306942519939</v>
      </c>
      <c r="K216">
        <v>-11.7249333773588</v>
      </c>
      <c r="L216">
        <v>959.30971148948504</v>
      </c>
      <c r="M216">
        <v>-1.2222260691131699E-2</v>
      </c>
      <c r="N216">
        <v>0.990248289688067</v>
      </c>
      <c r="O216">
        <v>-12.0543668780497</v>
      </c>
      <c r="P216">
        <v>966.01374907075103</v>
      </c>
      <c r="Q216">
        <v>-1.24784630546359E-2</v>
      </c>
      <c r="R216">
        <v>0.99004388536798105</v>
      </c>
      <c r="T216" t="str">
        <f t="shared" si="12"/>
        <v/>
      </c>
      <c r="U216" t="str">
        <f t="shared" si="13"/>
        <v/>
      </c>
      <c r="V216" t="str">
        <f t="shared" si="14"/>
        <v/>
      </c>
      <c r="W216" t="str">
        <f t="shared" si="15"/>
        <v/>
      </c>
    </row>
    <row r="217" spans="1:23" x14ac:dyDescent="0.25">
      <c r="A217">
        <v>216</v>
      </c>
      <c r="B217" t="s">
        <v>359</v>
      </c>
      <c r="C217">
        <v>-11.692866608648099</v>
      </c>
      <c r="D217">
        <v>963.17406011217395</v>
      </c>
      <c r="E217">
        <v>-1.21399309770514E-2</v>
      </c>
      <c r="F217">
        <v>0.99031397442250602</v>
      </c>
      <c r="G217">
        <v>-11.691790350827199</v>
      </c>
      <c r="H217">
        <v>962.38669375268705</v>
      </c>
      <c r="I217">
        <v>-1.2148744809881699E-2</v>
      </c>
      <c r="J217">
        <v>0.990306942519939</v>
      </c>
      <c r="K217">
        <v>-11.7249333773588</v>
      </c>
      <c r="L217">
        <v>959.30971148947901</v>
      </c>
      <c r="M217">
        <v>-1.2222260691131699E-2</v>
      </c>
      <c r="N217">
        <v>0.990248289688066</v>
      </c>
      <c r="O217">
        <v>-12.0543668780497</v>
      </c>
      <c r="P217">
        <v>966.01374907074603</v>
      </c>
      <c r="Q217">
        <v>-1.24784630546359E-2</v>
      </c>
      <c r="R217">
        <v>0.99004388536798105</v>
      </c>
      <c r="T217" t="str">
        <f t="shared" si="12"/>
        <v/>
      </c>
      <c r="U217" t="str">
        <f t="shared" si="13"/>
        <v/>
      </c>
      <c r="V217" t="str">
        <f t="shared" si="14"/>
        <v/>
      </c>
      <c r="W217" t="str">
        <f t="shared" si="15"/>
        <v/>
      </c>
    </row>
    <row r="218" spans="1:23" x14ac:dyDescent="0.25">
      <c r="A218">
        <v>217</v>
      </c>
      <c r="B218" t="s">
        <v>360</v>
      </c>
      <c r="C218">
        <v>3.23375519792982</v>
      </c>
      <c r="D218">
        <v>1.1045934056229201</v>
      </c>
      <c r="E218">
        <v>2.9275525106961902</v>
      </c>
      <c r="F218">
        <v>3.4164136469373202E-3</v>
      </c>
      <c r="G218">
        <v>3.2328316276422902</v>
      </c>
      <c r="H218">
        <v>1.1042369052644401</v>
      </c>
      <c r="I218">
        <v>2.9276612765157601</v>
      </c>
      <c r="J218">
        <v>3.41521886377352E-3</v>
      </c>
      <c r="K218">
        <v>3.1938273597929099</v>
      </c>
      <c r="L218">
        <v>1.1045025537890401</v>
      </c>
      <c r="M218">
        <v>2.8916432549986899</v>
      </c>
      <c r="N218">
        <v>3.83232832937988E-3</v>
      </c>
      <c r="O218">
        <v>2.87681354022856</v>
      </c>
      <c r="P218">
        <v>1.10447970772078</v>
      </c>
      <c r="Q218">
        <v>2.6046775872099901</v>
      </c>
      <c r="R218">
        <v>9.1960750389996591E-3</v>
      </c>
      <c r="T218" t="str">
        <f t="shared" si="12"/>
        <v>**</v>
      </c>
      <c r="U218" t="str">
        <f t="shared" si="13"/>
        <v>**</v>
      </c>
      <c r="V218" t="str">
        <f t="shared" si="14"/>
        <v>**</v>
      </c>
      <c r="W218" t="str">
        <f t="shared" si="15"/>
        <v>**</v>
      </c>
    </row>
    <row r="219" spans="1:23" x14ac:dyDescent="0.25">
      <c r="A219">
        <v>218</v>
      </c>
      <c r="B219" t="s">
        <v>361</v>
      </c>
      <c r="C219">
        <v>-11.655582636502499</v>
      </c>
      <c r="D219">
        <v>1052.5605555577199</v>
      </c>
      <c r="E219">
        <v>-1.10735506617257E-2</v>
      </c>
      <c r="F219">
        <v>0.99116476546204302</v>
      </c>
      <c r="G219">
        <v>-11.6541831163293</v>
      </c>
      <c r="H219">
        <v>1051.5657782273399</v>
      </c>
      <c r="I219">
        <v>-1.1082695307919801E-2</v>
      </c>
      <c r="J219">
        <v>0.99115746953773898</v>
      </c>
      <c r="K219">
        <v>-11.6704395694852</v>
      </c>
      <c r="L219">
        <v>1047.62219490443</v>
      </c>
      <c r="M219">
        <v>-1.11399315767168E-2</v>
      </c>
      <c r="N219">
        <v>0.99111180442157898</v>
      </c>
      <c r="O219">
        <v>-12.0128959261618</v>
      </c>
      <c r="P219">
        <v>1056.73562103426</v>
      </c>
      <c r="Q219">
        <v>-1.13679293922206E-2</v>
      </c>
      <c r="R219">
        <v>0.99092990000463399</v>
      </c>
      <c r="T219" t="str">
        <f t="shared" si="12"/>
        <v/>
      </c>
      <c r="U219" t="str">
        <f t="shared" si="13"/>
        <v/>
      </c>
      <c r="V219" t="str">
        <f t="shared" si="14"/>
        <v/>
      </c>
      <c r="W219" t="str">
        <f t="shared" si="15"/>
        <v/>
      </c>
    </row>
    <row r="220" spans="1:23" x14ac:dyDescent="0.25">
      <c r="A220">
        <v>219</v>
      </c>
      <c r="B220" t="s">
        <v>362</v>
      </c>
      <c r="C220">
        <v>-11.655582636502499</v>
      </c>
      <c r="D220">
        <v>1052.5605555577199</v>
      </c>
      <c r="E220">
        <v>-1.10735506617257E-2</v>
      </c>
      <c r="F220">
        <v>0.99116476546204202</v>
      </c>
      <c r="G220">
        <v>-11.6541831163293</v>
      </c>
      <c r="H220">
        <v>1051.5657782273499</v>
      </c>
      <c r="I220">
        <v>-1.1082695307919801E-2</v>
      </c>
      <c r="J220">
        <v>0.99115746953773898</v>
      </c>
      <c r="K220">
        <v>-11.6704395694852</v>
      </c>
      <c r="L220">
        <v>1047.62219490442</v>
      </c>
      <c r="M220">
        <v>-1.11399315767169E-2</v>
      </c>
      <c r="N220">
        <v>0.99111180442157898</v>
      </c>
      <c r="O220">
        <v>-12.0128959261618</v>
      </c>
      <c r="P220">
        <v>1056.73562103425</v>
      </c>
      <c r="Q220">
        <v>-1.1367929392220699E-2</v>
      </c>
      <c r="R220">
        <v>0.99092990000463399</v>
      </c>
      <c r="T220" t="str">
        <f t="shared" si="12"/>
        <v/>
      </c>
      <c r="U220" t="str">
        <f t="shared" si="13"/>
        <v/>
      </c>
      <c r="V220" t="str">
        <f t="shared" si="14"/>
        <v/>
      </c>
      <c r="W220" t="str">
        <f t="shared" si="15"/>
        <v/>
      </c>
    </row>
    <row r="221" spans="1:23" x14ac:dyDescent="0.25">
      <c r="A221">
        <v>220</v>
      </c>
      <c r="B221" t="s">
        <v>363</v>
      </c>
      <c r="C221">
        <v>-11.655582636502499</v>
      </c>
      <c r="D221">
        <v>1052.5605555577299</v>
      </c>
      <c r="E221">
        <v>-1.1073550661725599E-2</v>
      </c>
      <c r="F221">
        <v>0.99116476546204302</v>
      </c>
      <c r="G221">
        <v>-11.6541831163293</v>
      </c>
      <c r="H221">
        <v>1051.5657782273499</v>
      </c>
      <c r="I221">
        <v>-1.1082695307919801E-2</v>
      </c>
      <c r="J221">
        <v>0.99115746953773898</v>
      </c>
      <c r="K221">
        <v>-11.6704395694852</v>
      </c>
      <c r="L221">
        <v>1047.62219490442</v>
      </c>
      <c r="M221">
        <v>-1.11399315767169E-2</v>
      </c>
      <c r="N221">
        <v>0.99111180442157898</v>
      </c>
      <c r="O221">
        <v>-12.0128959261618</v>
      </c>
      <c r="P221">
        <v>1056.73562103425</v>
      </c>
      <c r="Q221">
        <v>-1.13679293922206E-2</v>
      </c>
      <c r="R221">
        <v>0.99092990000463399</v>
      </c>
      <c r="T221" t="str">
        <f t="shared" si="12"/>
        <v/>
      </c>
      <c r="U221" t="str">
        <f t="shared" si="13"/>
        <v/>
      </c>
      <c r="V221" t="str">
        <f t="shared" si="14"/>
        <v/>
      </c>
      <c r="W221" t="str">
        <f t="shared" si="15"/>
        <v/>
      </c>
    </row>
    <row r="222" spans="1:23" x14ac:dyDescent="0.25">
      <c r="A222">
        <v>221</v>
      </c>
      <c r="B222" t="s">
        <v>364</v>
      </c>
      <c r="C222">
        <v>-11.655582636502499</v>
      </c>
      <c r="D222">
        <v>1052.5605555577299</v>
      </c>
      <c r="E222">
        <v>-1.1073550661725599E-2</v>
      </c>
      <c r="F222">
        <v>0.99116476546204302</v>
      </c>
      <c r="G222">
        <v>-11.6541831163293</v>
      </c>
      <c r="H222">
        <v>1051.5657782273499</v>
      </c>
      <c r="I222">
        <v>-1.1082695307919801E-2</v>
      </c>
      <c r="J222">
        <v>0.99115746953773898</v>
      </c>
      <c r="K222">
        <v>-11.6704395694852</v>
      </c>
      <c r="L222">
        <v>1047.62219490444</v>
      </c>
      <c r="M222">
        <v>-1.1139931576716699E-2</v>
      </c>
      <c r="N222">
        <v>0.99111180442157898</v>
      </c>
      <c r="O222">
        <v>-12.0128959261618</v>
      </c>
      <c r="P222">
        <v>1056.73562103425</v>
      </c>
      <c r="Q222">
        <v>-1.13679293922206E-2</v>
      </c>
      <c r="R222">
        <v>0.99092990000463399</v>
      </c>
      <c r="T222" t="str">
        <f t="shared" si="12"/>
        <v/>
      </c>
      <c r="U222" t="str">
        <f t="shared" si="13"/>
        <v/>
      </c>
      <c r="V222" t="str">
        <f t="shared" si="14"/>
        <v/>
      </c>
      <c r="W222" t="str">
        <f t="shared" si="15"/>
        <v/>
      </c>
    </row>
    <row r="223" spans="1:23" x14ac:dyDescent="0.25">
      <c r="A223">
        <v>222</v>
      </c>
      <c r="B223" t="s">
        <v>365</v>
      </c>
      <c r="C223">
        <v>-11.655582636502499</v>
      </c>
      <c r="D223">
        <v>1052.5605555577199</v>
      </c>
      <c r="E223">
        <v>-1.10735506617257E-2</v>
      </c>
      <c r="F223">
        <v>0.99116476546204202</v>
      </c>
      <c r="G223">
        <v>-11.6541831163293</v>
      </c>
      <c r="H223">
        <v>1051.5657782273399</v>
      </c>
      <c r="I223">
        <v>-1.10826953079199E-2</v>
      </c>
      <c r="J223">
        <v>0.99115746953773898</v>
      </c>
      <c r="K223">
        <v>-11.6704395694852</v>
      </c>
      <c r="L223">
        <v>1047.62219490444</v>
      </c>
      <c r="M223">
        <v>-1.1139931576716699E-2</v>
      </c>
      <c r="N223">
        <v>0.99111180442157898</v>
      </c>
      <c r="O223">
        <v>-12.0128959261618</v>
      </c>
      <c r="P223">
        <v>1056.73562103426</v>
      </c>
      <c r="Q223">
        <v>-1.13679293922206E-2</v>
      </c>
      <c r="R223">
        <v>0.99092990000463399</v>
      </c>
      <c r="T223" t="str">
        <f t="shared" si="12"/>
        <v/>
      </c>
      <c r="U223" t="str">
        <f t="shared" si="13"/>
        <v/>
      </c>
      <c r="V223" t="str">
        <f t="shared" si="14"/>
        <v/>
      </c>
      <c r="W223" t="str">
        <f t="shared" si="15"/>
        <v/>
      </c>
    </row>
    <row r="224" spans="1:23" x14ac:dyDescent="0.25">
      <c r="A224">
        <v>223</v>
      </c>
      <c r="B224" t="s">
        <v>366</v>
      </c>
      <c r="C224">
        <v>-11.655582636502499</v>
      </c>
      <c r="D224">
        <v>1052.5605555577199</v>
      </c>
      <c r="E224">
        <v>-1.10735506617257E-2</v>
      </c>
      <c r="F224">
        <v>0.99116476546204302</v>
      </c>
      <c r="G224">
        <v>-11.6541831163293</v>
      </c>
      <c r="H224">
        <v>1051.5657782273399</v>
      </c>
      <c r="I224">
        <v>-1.10826953079199E-2</v>
      </c>
      <c r="J224">
        <v>0.99115746953773898</v>
      </c>
      <c r="K224">
        <v>-11.6704395694852</v>
      </c>
      <c r="L224">
        <v>1047.62219490442</v>
      </c>
      <c r="M224">
        <v>-1.11399315767169E-2</v>
      </c>
      <c r="N224">
        <v>0.99111180442157898</v>
      </c>
      <c r="O224">
        <v>-12.0128959261618</v>
      </c>
      <c r="P224">
        <v>1056.73562103426</v>
      </c>
      <c r="Q224">
        <v>-1.13679293922206E-2</v>
      </c>
      <c r="R224">
        <v>0.99092990000463399</v>
      </c>
      <c r="T224" t="str">
        <f t="shared" si="12"/>
        <v/>
      </c>
      <c r="U224" t="str">
        <f t="shared" si="13"/>
        <v/>
      </c>
      <c r="V224" t="str">
        <f t="shared" si="14"/>
        <v/>
      </c>
      <c r="W224" t="str">
        <f t="shared" si="15"/>
        <v/>
      </c>
    </row>
    <row r="225" spans="1:23" x14ac:dyDescent="0.25">
      <c r="A225">
        <v>224</v>
      </c>
      <c r="B225" t="s">
        <v>367</v>
      </c>
      <c r="C225">
        <v>-11.655582636502499</v>
      </c>
      <c r="D225">
        <v>1052.5605555576999</v>
      </c>
      <c r="E225">
        <v>-1.1073550661725801E-2</v>
      </c>
      <c r="F225">
        <v>0.99116476546204202</v>
      </c>
      <c r="G225">
        <v>-11.6541831163293</v>
      </c>
      <c r="H225">
        <v>1051.5657782273499</v>
      </c>
      <c r="I225">
        <v>-1.10826953079197E-2</v>
      </c>
      <c r="J225">
        <v>0.99115746953773998</v>
      </c>
      <c r="K225">
        <v>-11.6704395694852</v>
      </c>
      <c r="L225">
        <v>1047.62219490442</v>
      </c>
      <c r="M225">
        <v>-1.11399315767169E-2</v>
      </c>
      <c r="N225">
        <v>0.99111180442157898</v>
      </c>
      <c r="O225">
        <v>-12.0128959261618</v>
      </c>
      <c r="P225">
        <v>1056.73562103426</v>
      </c>
      <c r="Q225">
        <v>-1.13679293922205E-2</v>
      </c>
      <c r="R225">
        <v>0.99092990000463399</v>
      </c>
      <c r="T225" t="str">
        <f t="shared" si="12"/>
        <v/>
      </c>
      <c r="U225" t="str">
        <f t="shared" si="13"/>
        <v/>
      </c>
      <c r="V225" t="str">
        <f t="shared" si="14"/>
        <v/>
      </c>
      <c r="W225" t="str">
        <f t="shared" si="15"/>
        <v/>
      </c>
    </row>
    <row r="226" spans="1:23" x14ac:dyDescent="0.25">
      <c r="A226">
        <v>225</v>
      </c>
      <c r="B226" t="s">
        <v>368</v>
      </c>
      <c r="C226">
        <v>-11.655582636502499</v>
      </c>
      <c r="D226">
        <v>1052.5605555577199</v>
      </c>
      <c r="E226">
        <v>-1.10735506617257E-2</v>
      </c>
      <c r="F226">
        <v>0.99116476546204202</v>
      </c>
      <c r="G226">
        <v>-11.6541831163293</v>
      </c>
      <c r="H226">
        <v>1051.5657782273399</v>
      </c>
      <c r="I226">
        <v>-1.10826953079199E-2</v>
      </c>
      <c r="J226">
        <v>0.99115746953773898</v>
      </c>
      <c r="K226">
        <v>-11.6704395694852</v>
      </c>
      <c r="L226">
        <v>1047.62219490444</v>
      </c>
      <c r="M226">
        <v>-1.1139931576716699E-2</v>
      </c>
      <c r="N226">
        <v>0.99111180442157898</v>
      </c>
      <c r="O226">
        <v>-12.0128959261618</v>
      </c>
      <c r="P226">
        <v>1056.73562103426</v>
      </c>
      <c r="Q226">
        <v>-1.13679293922206E-2</v>
      </c>
      <c r="R226">
        <v>0.99092990000463399</v>
      </c>
      <c r="T226" t="str">
        <f t="shared" si="12"/>
        <v/>
      </c>
      <c r="U226" t="str">
        <f t="shared" si="13"/>
        <v/>
      </c>
      <c r="V226" t="str">
        <f t="shared" si="14"/>
        <v/>
      </c>
      <c r="W226" t="str">
        <f t="shared" si="15"/>
        <v/>
      </c>
    </row>
    <row r="227" spans="1:23" x14ac:dyDescent="0.25">
      <c r="A227">
        <v>226</v>
      </c>
      <c r="B227" t="s">
        <v>369</v>
      </c>
      <c r="C227">
        <v>3.49004755109612</v>
      </c>
      <c r="D227">
        <v>1.12819492589717</v>
      </c>
      <c r="E227">
        <v>3.0934792126641799</v>
      </c>
      <c r="F227">
        <v>1.9782441135232499E-3</v>
      </c>
      <c r="G227">
        <v>3.48900146552602</v>
      </c>
      <c r="H227">
        <v>1.12767707799059</v>
      </c>
      <c r="I227">
        <v>3.09397214293217</v>
      </c>
      <c r="J227">
        <v>1.9749602942118198E-3</v>
      </c>
      <c r="K227">
        <v>3.4646804816085002</v>
      </c>
      <c r="L227">
        <v>1.1274856460375899</v>
      </c>
      <c r="M227">
        <v>3.0729264658797901</v>
      </c>
      <c r="N227">
        <v>2.1197071354033801E-3</v>
      </c>
      <c r="O227">
        <v>3.13816211618545</v>
      </c>
      <c r="P227">
        <v>1.1275863366935199</v>
      </c>
      <c r="Q227">
        <v>2.7830792322188298</v>
      </c>
      <c r="R227">
        <v>5.3845654821716802E-3</v>
      </c>
      <c r="T227" t="str">
        <f t="shared" si="12"/>
        <v>**</v>
      </c>
      <c r="U227" t="str">
        <f t="shared" si="13"/>
        <v>**</v>
      </c>
      <c r="V227" t="str">
        <f t="shared" si="14"/>
        <v>**</v>
      </c>
      <c r="W227" t="str">
        <f t="shared" si="15"/>
        <v>**</v>
      </c>
    </row>
    <row r="228" spans="1:23" x14ac:dyDescent="0.25">
      <c r="A228">
        <v>227</v>
      </c>
      <c r="B228" t="s">
        <v>370</v>
      </c>
      <c r="C228">
        <v>-11.5848891534995</v>
      </c>
      <c r="D228">
        <v>1171.0942104945</v>
      </c>
      <c r="E228">
        <v>-9.8923630991291506E-3</v>
      </c>
      <c r="F228">
        <v>0.99210716494418305</v>
      </c>
      <c r="G228">
        <v>-11.5880793621899</v>
      </c>
      <c r="H228">
        <v>1169.53920826597</v>
      </c>
      <c r="I228">
        <v>-9.90824358883278E-3</v>
      </c>
      <c r="J228">
        <v>0.99209449476758604</v>
      </c>
      <c r="K228">
        <v>-11.6381879576203</v>
      </c>
      <c r="L228">
        <v>1163.9555016542599</v>
      </c>
      <c r="M228">
        <v>-9.9988255058545104E-3</v>
      </c>
      <c r="N228">
        <v>0.99202222443463295</v>
      </c>
      <c r="O228">
        <v>-11.9792401785938</v>
      </c>
      <c r="P228">
        <v>1176.8171405322</v>
      </c>
      <c r="Q228">
        <v>-1.0179355624592899E-2</v>
      </c>
      <c r="R228">
        <v>0.99187818957115004</v>
      </c>
      <c r="T228" t="str">
        <f t="shared" si="12"/>
        <v/>
      </c>
      <c r="U228" t="str">
        <f t="shared" si="13"/>
        <v/>
      </c>
      <c r="V228" t="str">
        <f t="shared" si="14"/>
        <v/>
      </c>
      <c r="W228" t="str">
        <f t="shared" si="15"/>
        <v/>
      </c>
    </row>
    <row r="229" spans="1:23" x14ac:dyDescent="0.25">
      <c r="A229">
        <v>228</v>
      </c>
      <c r="B229" t="s">
        <v>371</v>
      </c>
      <c r="C229">
        <v>-11.5848891534995</v>
      </c>
      <c r="D229">
        <v>1171.09421049449</v>
      </c>
      <c r="E229">
        <v>-9.8923630991291697E-3</v>
      </c>
      <c r="F229">
        <v>0.99210716494418305</v>
      </c>
      <c r="G229">
        <v>-11.5880793621899</v>
      </c>
      <c r="H229">
        <v>1169.5392082659801</v>
      </c>
      <c r="I229">
        <v>-9.9082435888327002E-3</v>
      </c>
      <c r="J229">
        <v>0.99209449476758604</v>
      </c>
      <c r="K229">
        <v>-11.6381879576203</v>
      </c>
      <c r="L229">
        <v>1163.9555016542499</v>
      </c>
      <c r="M229">
        <v>-9.9988255058545295E-3</v>
      </c>
      <c r="N229">
        <v>0.99202222443463295</v>
      </c>
      <c r="O229">
        <v>-11.9792401785938</v>
      </c>
      <c r="P229">
        <v>1176.8171405322</v>
      </c>
      <c r="Q229">
        <v>-1.0179355624592899E-2</v>
      </c>
      <c r="R229">
        <v>0.99187818957115004</v>
      </c>
      <c r="T229" t="str">
        <f t="shared" si="12"/>
        <v/>
      </c>
      <c r="U229" t="str">
        <f t="shared" si="13"/>
        <v/>
      </c>
      <c r="V229" t="str">
        <f t="shared" si="14"/>
        <v/>
      </c>
      <c r="W229" t="str">
        <f t="shared" si="15"/>
        <v/>
      </c>
    </row>
    <row r="230" spans="1:23" x14ac:dyDescent="0.25">
      <c r="A230">
        <v>229</v>
      </c>
      <c r="B230" t="s">
        <v>372</v>
      </c>
      <c r="C230">
        <v>-11.5848891534995</v>
      </c>
      <c r="D230">
        <v>1171.09421049449</v>
      </c>
      <c r="E230">
        <v>-9.8923630991291991E-3</v>
      </c>
      <c r="F230">
        <v>0.99210716494418305</v>
      </c>
      <c r="G230">
        <v>-11.5880793621898</v>
      </c>
      <c r="H230">
        <v>1169.53920826596</v>
      </c>
      <c r="I230">
        <v>-9.9082435888328303E-3</v>
      </c>
      <c r="J230">
        <v>0.99209449476758604</v>
      </c>
      <c r="K230">
        <v>-11.6381879576202</v>
      </c>
      <c r="L230">
        <v>1163.9555016542499</v>
      </c>
      <c r="M230">
        <v>-9.9988255058545902E-3</v>
      </c>
      <c r="N230">
        <v>0.99202222443463295</v>
      </c>
      <c r="O230">
        <v>-11.9792401785938</v>
      </c>
      <c r="P230">
        <v>1176.81714053218</v>
      </c>
      <c r="Q230">
        <v>-1.0179355624593E-2</v>
      </c>
      <c r="R230">
        <v>0.99187818957115004</v>
      </c>
      <c r="T230" t="str">
        <f t="shared" si="12"/>
        <v/>
      </c>
      <c r="U230" t="str">
        <f t="shared" si="13"/>
        <v/>
      </c>
      <c r="V230" t="str">
        <f t="shared" si="14"/>
        <v/>
      </c>
      <c r="W230" t="str">
        <f t="shared" si="15"/>
        <v/>
      </c>
    </row>
    <row r="231" spans="1:23" x14ac:dyDescent="0.25">
      <c r="A231">
        <v>230</v>
      </c>
      <c r="B231" t="s">
        <v>373</v>
      </c>
      <c r="C231">
        <v>-11.5848891534995</v>
      </c>
      <c r="D231">
        <v>1171.09421049448</v>
      </c>
      <c r="E231">
        <v>-9.8923630991292998E-3</v>
      </c>
      <c r="F231">
        <v>0.99210716494418305</v>
      </c>
      <c r="G231">
        <v>-11.5880793621898</v>
      </c>
      <c r="H231">
        <v>1169.53920826595</v>
      </c>
      <c r="I231">
        <v>-9.9082435888328997E-3</v>
      </c>
      <c r="J231">
        <v>0.99209449476758504</v>
      </c>
      <c r="K231">
        <v>-11.6381879576202</v>
      </c>
      <c r="L231">
        <v>1163.9555016542199</v>
      </c>
      <c r="M231">
        <v>-9.9988255058547706E-3</v>
      </c>
      <c r="N231">
        <v>0.99202222443463295</v>
      </c>
      <c r="O231">
        <v>-11.9792401785938</v>
      </c>
      <c r="P231">
        <v>1176.81714053218</v>
      </c>
      <c r="Q231">
        <v>-1.0179355624593E-2</v>
      </c>
      <c r="R231">
        <v>0.99187818957115004</v>
      </c>
      <c r="T231" t="str">
        <f t="shared" si="12"/>
        <v/>
      </c>
      <c r="U231" t="str">
        <f t="shared" si="13"/>
        <v/>
      </c>
      <c r="V231" t="str">
        <f t="shared" si="14"/>
        <v/>
      </c>
      <c r="W231" t="str">
        <f t="shared" si="15"/>
        <v/>
      </c>
    </row>
    <row r="232" spans="1:23" x14ac:dyDescent="0.25">
      <c r="A232">
        <v>231</v>
      </c>
      <c r="B232" t="s">
        <v>374</v>
      </c>
      <c r="C232">
        <v>-11.5848891534995</v>
      </c>
      <c r="D232">
        <v>1171.09421049447</v>
      </c>
      <c r="E232">
        <v>-9.8923630991293397E-3</v>
      </c>
      <c r="F232">
        <v>0.99210716494418305</v>
      </c>
      <c r="G232">
        <v>-11.5880793621898</v>
      </c>
      <c r="H232">
        <v>1169.53920826595</v>
      </c>
      <c r="I232">
        <v>-9.9082435888329292E-3</v>
      </c>
      <c r="J232">
        <v>0.99209449476758504</v>
      </c>
      <c r="K232">
        <v>-11.6381879576203</v>
      </c>
      <c r="L232">
        <v>1163.9555016542499</v>
      </c>
      <c r="M232">
        <v>-9.9988255058545295E-3</v>
      </c>
      <c r="N232">
        <v>0.99202222443463295</v>
      </c>
      <c r="O232">
        <v>-11.9792401785938</v>
      </c>
      <c r="P232">
        <v>1176.8171405322</v>
      </c>
      <c r="Q232">
        <v>-1.0179355624592899E-2</v>
      </c>
      <c r="R232">
        <v>0.99187818957115004</v>
      </c>
      <c r="T232" t="str">
        <f t="shared" si="12"/>
        <v/>
      </c>
      <c r="U232" t="str">
        <f t="shared" si="13"/>
        <v/>
      </c>
      <c r="V232" t="str">
        <f t="shared" si="14"/>
        <v/>
      </c>
      <c r="W232" t="str">
        <f t="shared" si="15"/>
        <v/>
      </c>
    </row>
    <row r="233" spans="1:23" x14ac:dyDescent="0.25">
      <c r="A233">
        <v>232</v>
      </c>
      <c r="B233" t="s">
        <v>375</v>
      </c>
      <c r="C233">
        <v>-11.5848891534995</v>
      </c>
      <c r="D233">
        <v>1171.09421049449</v>
      </c>
      <c r="E233">
        <v>-9.8923630991292096E-3</v>
      </c>
      <c r="F233">
        <v>0.99210716494418305</v>
      </c>
      <c r="G233">
        <v>-11.5880793621898</v>
      </c>
      <c r="H233">
        <v>1169.53920826596</v>
      </c>
      <c r="I233">
        <v>-9.9082435888328494E-3</v>
      </c>
      <c r="J233">
        <v>0.99209449476758604</v>
      </c>
      <c r="K233">
        <v>-11.6381879576203</v>
      </c>
      <c r="L233">
        <v>1163.9555016542499</v>
      </c>
      <c r="M233">
        <v>-9.9988255058545295E-3</v>
      </c>
      <c r="N233">
        <v>0.99202222443463295</v>
      </c>
      <c r="O233">
        <v>-11.9792401785938</v>
      </c>
      <c r="P233">
        <v>1176.81714053219</v>
      </c>
      <c r="Q233">
        <v>-1.0179355624593E-2</v>
      </c>
      <c r="R233">
        <v>0.99187818957115004</v>
      </c>
      <c r="T233" t="str">
        <f t="shared" si="12"/>
        <v/>
      </c>
      <c r="U233" t="str">
        <f t="shared" si="13"/>
        <v/>
      </c>
      <c r="V233" t="str">
        <f t="shared" si="14"/>
        <v/>
      </c>
      <c r="W233" t="str">
        <f t="shared" si="15"/>
        <v/>
      </c>
    </row>
    <row r="234" spans="1:23" x14ac:dyDescent="0.25">
      <c r="A234">
        <v>233</v>
      </c>
      <c r="B234" t="s">
        <v>376</v>
      </c>
      <c r="C234">
        <v>-11.5848891534995</v>
      </c>
      <c r="D234">
        <v>1171.09421049449</v>
      </c>
      <c r="E234">
        <v>-9.8923630991291905E-3</v>
      </c>
      <c r="F234">
        <v>0.99210716494418305</v>
      </c>
      <c r="G234">
        <v>-11.5880793621898</v>
      </c>
      <c r="H234">
        <v>1169.53920826595</v>
      </c>
      <c r="I234">
        <v>-9.9082435888329101E-3</v>
      </c>
      <c r="J234">
        <v>0.99209449476758504</v>
      </c>
      <c r="K234">
        <v>-11.6381879576203</v>
      </c>
      <c r="L234">
        <v>1163.9555016542499</v>
      </c>
      <c r="M234">
        <v>-9.9988255058545902E-3</v>
      </c>
      <c r="N234">
        <v>0.99202222443463295</v>
      </c>
      <c r="O234">
        <v>-11.9792401785938</v>
      </c>
      <c r="P234">
        <v>1176.8171405322</v>
      </c>
      <c r="Q234">
        <v>-1.0179355624592899E-2</v>
      </c>
      <c r="R234">
        <v>0.99187818957115004</v>
      </c>
      <c r="T234" t="str">
        <f t="shared" si="12"/>
        <v/>
      </c>
      <c r="U234" t="str">
        <f t="shared" si="13"/>
        <v/>
      </c>
      <c r="V234" t="str">
        <f t="shared" si="14"/>
        <v/>
      </c>
      <c r="W234" t="str">
        <f t="shared" si="15"/>
        <v/>
      </c>
    </row>
    <row r="235" spans="1:23" x14ac:dyDescent="0.25">
      <c r="A235">
        <v>234</v>
      </c>
      <c r="B235" t="s">
        <v>377</v>
      </c>
      <c r="C235">
        <v>-11.5848891534995</v>
      </c>
      <c r="D235">
        <v>1171.09421049449</v>
      </c>
      <c r="E235">
        <v>-9.8923630991292096E-3</v>
      </c>
      <c r="F235">
        <v>0.99210716494418305</v>
      </c>
      <c r="G235">
        <v>-11.5880793621899</v>
      </c>
      <c r="H235">
        <v>1169.5392082659801</v>
      </c>
      <c r="I235">
        <v>-9.9082435888327297E-3</v>
      </c>
      <c r="J235">
        <v>0.99209449476758604</v>
      </c>
      <c r="K235">
        <v>-11.6381879576203</v>
      </c>
      <c r="L235">
        <v>1163.9555016542799</v>
      </c>
      <c r="M235">
        <v>-9.9988255058543699E-3</v>
      </c>
      <c r="N235">
        <v>0.99202222443463395</v>
      </c>
      <c r="O235">
        <v>-11.9792401785938</v>
      </c>
      <c r="P235">
        <v>1176.81714053219</v>
      </c>
      <c r="Q235">
        <v>-1.0179355624593E-2</v>
      </c>
      <c r="R235">
        <v>0.99187818957115004</v>
      </c>
      <c r="T235" t="str">
        <f t="shared" si="12"/>
        <v/>
      </c>
      <c r="U235" t="str">
        <f t="shared" si="13"/>
        <v/>
      </c>
      <c r="V235" t="str">
        <f t="shared" si="14"/>
        <v/>
      </c>
      <c r="W235" t="str">
        <f t="shared" si="15"/>
        <v/>
      </c>
    </row>
    <row r="236" spans="1:23" x14ac:dyDescent="0.25">
      <c r="A236">
        <v>235</v>
      </c>
      <c r="B236" t="s">
        <v>378</v>
      </c>
      <c r="C236">
        <v>-11.5848891534995</v>
      </c>
      <c r="D236">
        <v>1171.09421049448</v>
      </c>
      <c r="E236">
        <v>-9.8923630991292495E-3</v>
      </c>
      <c r="F236">
        <v>0.99210716494418305</v>
      </c>
      <c r="G236">
        <v>-11.5880793621899</v>
      </c>
      <c r="H236">
        <v>1169.5392082659801</v>
      </c>
      <c r="I236">
        <v>-9.9082435888327297E-3</v>
      </c>
      <c r="J236">
        <v>0.99209449476758604</v>
      </c>
      <c r="K236">
        <v>-11.6381879576203</v>
      </c>
      <c r="L236">
        <v>1163.9555016542599</v>
      </c>
      <c r="M236">
        <v>-9.9988255058545208E-3</v>
      </c>
      <c r="N236">
        <v>0.99202222443463295</v>
      </c>
      <c r="O236">
        <v>-11.9792401785938</v>
      </c>
      <c r="P236">
        <v>1176.8171405322</v>
      </c>
      <c r="Q236">
        <v>-1.0179355624592899E-2</v>
      </c>
      <c r="R236">
        <v>0.99187818957115004</v>
      </c>
      <c r="T236" t="str">
        <f t="shared" si="12"/>
        <v/>
      </c>
      <c r="U236" t="str">
        <f t="shared" si="13"/>
        <v/>
      </c>
      <c r="V236" t="str">
        <f t="shared" si="14"/>
        <v/>
      </c>
      <c r="W236" t="str">
        <f t="shared" si="15"/>
        <v/>
      </c>
    </row>
    <row r="237" spans="1:23" x14ac:dyDescent="0.25">
      <c r="A237">
        <v>236</v>
      </c>
      <c r="B237" t="s">
        <v>379</v>
      </c>
      <c r="C237">
        <v>-11.5848891534995</v>
      </c>
      <c r="D237">
        <v>1171.09421049449</v>
      </c>
      <c r="E237">
        <v>-9.8923630991291905E-3</v>
      </c>
      <c r="F237">
        <v>0.99210716494418305</v>
      </c>
      <c r="G237">
        <v>-11.5880793621898</v>
      </c>
      <c r="H237">
        <v>1169.53920826595</v>
      </c>
      <c r="I237">
        <v>-9.9082435888329292E-3</v>
      </c>
      <c r="J237">
        <v>0.99209449476758504</v>
      </c>
      <c r="K237">
        <v>-11.6381879576203</v>
      </c>
      <c r="L237">
        <v>1163.9555016542499</v>
      </c>
      <c r="M237">
        <v>-9.9988255058545798E-3</v>
      </c>
      <c r="N237">
        <v>0.99202222443463295</v>
      </c>
      <c r="O237">
        <v>-11.9792401785938</v>
      </c>
      <c r="P237">
        <v>1176.8171405322</v>
      </c>
      <c r="Q237">
        <v>-1.0179355624592899E-2</v>
      </c>
      <c r="R237">
        <v>0.99187818957115004</v>
      </c>
      <c r="T237" t="str">
        <f t="shared" si="12"/>
        <v/>
      </c>
      <c r="U237" t="str">
        <f t="shared" si="13"/>
        <v/>
      </c>
      <c r="V237" t="str">
        <f t="shared" si="14"/>
        <v/>
      </c>
      <c r="W237" t="str">
        <f t="shared" si="15"/>
        <v/>
      </c>
    </row>
    <row r="238" spans="1:23" x14ac:dyDescent="0.25">
      <c r="A238">
        <v>237</v>
      </c>
      <c r="B238" t="s">
        <v>380</v>
      </c>
      <c r="C238">
        <v>-11.5848891534995</v>
      </c>
      <c r="D238">
        <v>1171.09421049448</v>
      </c>
      <c r="E238">
        <v>-9.8923630991292703E-3</v>
      </c>
      <c r="F238">
        <v>0.99210716494418305</v>
      </c>
      <c r="G238">
        <v>-11.5880793621898</v>
      </c>
      <c r="H238">
        <v>1169.53920826596</v>
      </c>
      <c r="I238">
        <v>-9.9082435888328598E-3</v>
      </c>
      <c r="J238">
        <v>0.99209449476758604</v>
      </c>
      <c r="K238">
        <v>-11.6381879576202</v>
      </c>
      <c r="L238">
        <v>1163.9555016542399</v>
      </c>
      <c r="M238">
        <v>-9.9988255058546492E-3</v>
      </c>
      <c r="N238">
        <v>0.99202222443463295</v>
      </c>
      <c r="O238">
        <v>-11.9792401785938</v>
      </c>
      <c r="P238">
        <v>1176.81714053219</v>
      </c>
      <c r="Q238">
        <v>-1.0179355624593E-2</v>
      </c>
      <c r="R238">
        <v>0.99187818957115004</v>
      </c>
      <c r="T238" t="str">
        <f t="shared" si="12"/>
        <v/>
      </c>
      <c r="U238" t="str">
        <f t="shared" si="13"/>
        <v/>
      </c>
      <c r="V238" t="str">
        <f t="shared" si="14"/>
        <v/>
      </c>
      <c r="W238" t="str">
        <f t="shared" si="15"/>
        <v/>
      </c>
    </row>
    <row r="239" spans="1:23" x14ac:dyDescent="0.25">
      <c r="A239">
        <v>238</v>
      </c>
      <c r="B239" t="s">
        <v>381</v>
      </c>
      <c r="C239">
        <v>-11.5848891534995</v>
      </c>
      <c r="D239">
        <v>1171.09421049448</v>
      </c>
      <c r="E239">
        <v>-9.8923630991292495E-3</v>
      </c>
      <c r="F239">
        <v>0.99210716494418305</v>
      </c>
      <c r="G239">
        <v>-11.5880793621898</v>
      </c>
      <c r="H239">
        <v>1169.53920826595</v>
      </c>
      <c r="I239">
        <v>-9.9082435888329396E-3</v>
      </c>
      <c r="J239">
        <v>0.99209449476758504</v>
      </c>
      <c r="K239">
        <v>-11.6381879576203</v>
      </c>
      <c r="L239">
        <v>1163.9555016542499</v>
      </c>
      <c r="M239">
        <v>-9.9988255058545503E-3</v>
      </c>
      <c r="N239">
        <v>0.99202222443463295</v>
      </c>
      <c r="O239">
        <v>-11.9792401785938</v>
      </c>
      <c r="P239">
        <v>1176.81714053219</v>
      </c>
      <c r="Q239">
        <v>-1.0179355624593E-2</v>
      </c>
      <c r="R239">
        <v>0.99187818957115004</v>
      </c>
      <c r="T239" t="str">
        <f t="shared" si="12"/>
        <v/>
      </c>
      <c r="U239" t="str">
        <f t="shared" si="13"/>
        <v/>
      </c>
      <c r="V239" t="str">
        <f t="shared" si="14"/>
        <v/>
      </c>
      <c r="W239" t="str">
        <f t="shared" si="15"/>
        <v/>
      </c>
    </row>
    <row r="240" spans="1:23" x14ac:dyDescent="0.25">
      <c r="A240">
        <v>239</v>
      </c>
      <c r="B240" t="s">
        <v>382</v>
      </c>
      <c r="C240">
        <v>-11.5848891534995</v>
      </c>
      <c r="D240">
        <v>1171.09421049448</v>
      </c>
      <c r="E240">
        <v>-9.8923630991292703E-3</v>
      </c>
      <c r="F240">
        <v>0.99210716494418305</v>
      </c>
      <c r="G240">
        <v>-11.5880793621898</v>
      </c>
      <c r="H240">
        <v>1169.53920826596</v>
      </c>
      <c r="I240">
        <v>-9.9082435888328806E-3</v>
      </c>
      <c r="J240">
        <v>0.99209449476758604</v>
      </c>
      <c r="K240">
        <v>-11.6381879576203</v>
      </c>
      <c r="L240">
        <v>1163.9555016542499</v>
      </c>
      <c r="M240">
        <v>-9.9988255058545295E-3</v>
      </c>
      <c r="N240">
        <v>0.99202222443463295</v>
      </c>
      <c r="O240">
        <v>-11.9792401785938</v>
      </c>
      <c r="P240">
        <v>1176.8171405322</v>
      </c>
      <c r="Q240">
        <v>-1.0179355624592899E-2</v>
      </c>
      <c r="R240">
        <v>0.99187818957115004</v>
      </c>
      <c r="T240" t="str">
        <f t="shared" si="12"/>
        <v/>
      </c>
      <c r="U240" t="str">
        <f t="shared" si="13"/>
        <v/>
      </c>
      <c r="V240" t="str">
        <f t="shared" si="14"/>
        <v/>
      </c>
      <c r="W240" t="str">
        <f t="shared" si="15"/>
        <v/>
      </c>
    </row>
    <row r="241" spans="1:23" x14ac:dyDescent="0.25">
      <c r="A241">
        <v>240</v>
      </c>
      <c r="B241" t="s">
        <v>383</v>
      </c>
      <c r="C241">
        <v>-11.5848891534995</v>
      </c>
      <c r="D241">
        <v>1171.09421049447</v>
      </c>
      <c r="E241">
        <v>-9.8923630991293206E-3</v>
      </c>
      <c r="F241">
        <v>0.99210716494418305</v>
      </c>
      <c r="G241">
        <v>-11.5880793621898</v>
      </c>
      <c r="H241">
        <v>1169.53920826595</v>
      </c>
      <c r="I241">
        <v>-9.9082435888328806E-3</v>
      </c>
      <c r="J241">
        <v>0.99209449476758604</v>
      </c>
      <c r="K241">
        <v>-11.6381879576203</v>
      </c>
      <c r="L241">
        <v>1163.9555016542499</v>
      </c>
      <c r="M241">
        <v>-9.9988255058545607E-3</v>
      </c>
      <c r="N241">
        <v>0.99202222443463295</v>
      </c>
      <c r="O241">
        <v>-11.9792401785938</v>
      </c>
      <c r="P241">
        <v>1176.8171405322</v>
      </c>
      <c r="Q241">
        <v>-1.0179355624592899E-2</v>
      </c>
      <c r="R241">
        <v>0.99187818957115004</v>
      </c>
      <c r="T241" t="str">
        <f t="shared" si="12"/>
        <v/>
      </c>
      <c r="U241" t="str">
        <f t="shared" si="13"/>
        <v/>
      </c>
      <c r="V241" t="str">
        <f t="shared" si="14"/>
        <v/>
      </c>
      <c r="W241" t="str">
        <f t="shared" si="15"/>
        <v/>
      </c>
    </row>
    <row r="242" spans="1:23" x14ac:dyDescent="0.25">
      <c r="A242">
        <v>241</v>
      </c>
      <c r="B242" t="s">
        <v>384</v>
      </c>
      <c r="C242">
        <v>-11.584889153499599</v>
      </c>
      <c r="D242">
        <v>1171.09421049451</v>
      </c>
      <c r="E242">
        <v>-9.8923630991290708E-3</v>
      </c>
      <c r="F242">
        <v>0.99210716494418305</v>
      </c>
      <c r="G242">
        <v>-11.5880793621898</v>
      </c>
      <c r="H242">
        <v>1169.53920826596</v>
      </c>
      <c r="I242">
        <v>-9.9082435888328494E-3</v>
      </c>
      <c r="J242">
        <v>0.99209449476758604</v>
      </c>
      <c r="K242">
        <v>-11.6381879576203</v>
      </c>
      <c r="L242">
        <v>1163.9555016542499</v>
      </c>
      <c r="M242">
        <v>-9.9988255058545295E-3</v>
      </c>
      <c r="N242">
        <v>0.99202222443463295</v>
      </c>
      <c r="O242">
        <v>-11.9792401785938</v>
      </c>
      <c r="P242">
        <v>1176.8171405322</v>
      </c>
      <c r="Q242">
        <v>-1.0179355624592899E-2</v>
      </c>
      <c r="R242">
        <v>0.99187818957115004</v>
      </c>
      <c r="T242" t="str">
        <f t="shared" si="12"/>
        <v/>
      </c>
      <c r="U242" t="str">
        <f t="shared" si="13"/>
        <v/>
      </c>
      <c r="V242" t="str">
        <f t="shared" si="14"/>
        <v/>
      </c>
      <c r="W242" t="str">
        <f t="shared" si="15"/>
        <v/>
      </c>
    </row>
    <row r="243" spans="1:23" x14ac:dyDescent="0.25">
      <c r="A243">
        <v>242</v>
      </c>
      <c r="B243" t="s">
        <v>385</v>
      </c>
      <c r="C243">
        <v>-11.5848891534995</v>
      </c>
      <c r="D243">
        <v>1171.09421049447</v>
      </c>
      <c r="E243">
        <v>-9.8923630991292998E-3</v>
      </c>
      <c r="F243">
        <v>0.99210716494418305</v>
      </c>
      <c r="G243">
        <v>-11.5880793621898</v>
      </c>
      <c r="H243">
        <v>1169.53920826596</v>
      </c>
      <c r="I243">
        <v>-9.9082435888328702E-3</v>
      </c>
      <c r="J243">
        <v>0.99209449476758604</v>
      </c>
      <c r="K243">
        <v>-11.6381879576203</v>
      </c>
      <c r="L243">
        <v>1163.9555016542499</v>
      </c>
      <c r="M243">
        <v>-9.9988255058545503E-3</v>
      </c>
      <c r="N243">
        <v>0.99202222443463295</v>
      </c>
      <c r="O243">
        <v>-11.9792401785938</v>
      </c>
      <c r="P243">
        <v>1176.81714053218</v>
      </c>
      <c r="Q243">
        <v>-1.0179355624593E-2</v>
      </c>
      <c r="R243">
        <v>0.99187818957115004</v>
      </c>
      <c r="T243" t="str">
        <f t="shared" si="12"/>
        <v/>
      </c>
      <c r="U243" t="str">
        <f t="shared" si="13"/>
        <v/>
      </c>
      <c r="V243" t="str">
        <f t="shared" si="14"/>
        <v/>
      </c>
      <c r="W243" t="str">
        <f t="shared" si="15"/>
        <v/>
      </c>
    </row>
    <row r="244" spans="1:23" x14ac:dyDescent="0.25">
      <c r="A244">
        <v>243</v>
      </c>
      <c r="B244" t="s">
        <v>386</v>
      </c>
      <c r="C244">
        <v>-11.5848891534995</v>
      </c>
      <c r="D244">
        <v>1171.0942104945</v>
      </c>
      <c r="E244">
        <v>-9.8923630991291107E-3</v>
      </c>
      <c r="F244">
        <v>0.99210716494418305</v>
      </c>
      <c r="G244">
        <v>-11.5880793621899</v>
      </c>
      <c r="H244">
        <v>1169.53920826597</v>
      </c>
      <c r="I244">
        <v>-9.9082435888328095E-3</v>
      </c>
      <c r="J244">
        <v>0.99209449476758604</v>
      </c>
      <c r="K244">
        <v>-11.6381879576202</v>
      </c>
      <c r="L244">
        <v>1163.9555016542399</v>
      </c>
      <c r="M244">
        <v>-9.9988255058546405E-3</v>
      </c>
      <c r="N244">
        <v>0.99202222443463295</v>
      </c>
      <c r="O244">
        <v>-11.9792401785938</v>
      </c>
      <c r="P244">
        <v>1176.81714053219</v>
      </c>
      <c r="Q244">
        <v>-1.0179355624593E-2</v>
      </c>
      <c r="R244">
        <v>0.99187818957115004</v>
      </c>
      <c r="T244" t="str">
        <f t="shared" si="12"/>
        <v/>
      </c>
      <c r="U244" t="str">
        <f t="shared" si="13"/>
        <v/>
      </c>
      <c r="V244" t="str">
        <f t="shared" si="14"/>
        <v/>
      </c>
      <c r="W244" t="str">
        <f t="shared" si="15"/>
        <v/>
      </c>
    </row>
    <row r="245" spans="1:23" x14ac:dyDescent="0.25">
      <c r="A245">
        <v>244</v>
      </c>
      <c r="B245" t="s">
        <v>387</v>
      </c>
      <c r="C245">
        <v>-11.5848891534995</v>
      </c>
      <c r="D245">
        <v>1171.09421049449</v>
      </c>
      <c r="E245">
        <v>-9.8923630991291905E-3</v>
      </c>
      <c r="F245">
        <v>0.99210716494418305</v>
      </c>
      <c r="G245">
        <v>-11.5880793621899</v>
      </c>
      <c r="H245">
        <v>1169.5392082659801</v>
      </c>
      <c r="I245">
        <v>-9.9082435888327106E-3</v>
      </c>
      <c r="J245">
        <v>0.99209449476758604</v>
      </c>
      <c r="K245">
        <v>-11.6381879576203</v>
      </c>
      <c r="L245">
        <v>1163.9555016542499</v>
      </c>
      <c r="M245">
        <v>-9.9988255058545295E-3</v>
      </c>
      <c r="N245">
        <v>0.99202222443463295</v>
      </c>
      <c r="O245">
        <v>-11.9792401785938</v>
      </c>
      <c r="P245">
        <v>1176.8171405322</v>
      </c>
      <c r="Q245">
        <v>-1.0179355624592899E-2</v>
      </c>
      <c r="R245">
        <v>0.99187818957115004</v>
      </c>
      <c r="T245" t="str">
        <f t="shared" si="12"/>
        <v/>
      </c>
      <c r="U245" t="str">
        <f t="shared" si="13"/>
        <v/>
      </c>
      <c r="V245" t="str">
        <f t="shared" si="14"/>
        <v/>
      </c>
      <c r="W245" t="str">
        <f t="shared" si="15"/>
        <v/>
      </c>
    </row>
    <row r="246" spans="1:23" x14ac:dyDescent="0.25">
      <c r="A246">
        <v>245</v>
      </c>
      <c r="B246" t="s">
        <v>388</v>
      </c>
      <c r="C246">
        <v>-11.5848891534995</v>
      </c>
      <c r="D246">
        <v>1171.09421049448</v>
      </c>
      <c r="E246">
        <v>-9.8923630991292495E-3</v>
      </c>
      <c r="F246">
        <v>0.99210716494418305</v>
      </c>
      <c r="G246">
        <v>-11.5880793621898</v>
      </c>
      <c r="H246">
        <v>1169.53920826596</v>
      </c>
      <c r="I246">
        <v>-9.9082435888328806E-3</v>
      </c>
      <c r="J246">
        <v>0.99209449476758604</v>
      </c>
      <c r="K246">
        <v>-11.6381879576202</v>
      </c>
      <c r="L246">
        <v>1163.9555016542399</v>
      </c>
      <c r="M246">
        <v>-9.99882550585467E-3</v>
      </c>
      <c r="N246">
        <v>0.99202222443463295</v>
      </c>
      <c r="O246">
        <v>-11.9792401785938</v>
      </c>
      <c r="P246">
        <v>1176.8171405322</v>
      </c>
      <c r="Q246">
        <v>-1.0179355624592899E-2</v>
      </c>
      <c r="R246">
        <v>0.99187818957115004</v>
      </c>
      <c r="T246" t="str">
        <f t="shared" si="12"/>
        <v/>
      </c>
      <c r="U246" t="str">
        <f t="shared" si="13"/>
        <v/>
      </c>
      <c r="V246" t="str">
        <f t="shared" si="14"/>
        <v/>
      </c>
      <c r="W246" t="str">
        <f t="shared" si="15"/>
        <v/>
      </c>
    </row>
    <row r="247" spans="1:23" x14ac:dyDescent="0.25">
      <c r="A247">
        <v>246</v>
      </c>
      <c r="B247" t="s">
        <v>389</v>
      </c>
      <c r="C247">
        <v>-11.584889153499599</v>
      </c>
      <c r="D247">
        <v>1171.0942104945</v>
      </c>
      <c r="E247">
        <v>-9.8923630991290899E-3</v>
      </c>
      <c r="F247">
        <v>0.99210716494418305</v>
      </c>
      <c r="G247">
        <v>-11.5880793621898</v>
      </c>
      <c r="H247">
        <v>1169.53920826595</v>
      </c>
      <c r="I247">
        <v>-9.9082435888328806E-3</v>
      </c>
      <c r="J247">
        <v>0.99209449476758604</v>
      </c>
      <c r="K247">
        <v>-11.6381879576202</v>
      </c>
      <c r="L247">
        <v>1163.9555016542199</v>
      </c>
      <c r="M247">
        <v>-9.9988255058547897E-3</v>
      </c>
      <c r="N247">
        <v>0.99202222443463295</v>
      </c>
      <c r="O247">
        <v>-11.9792401785938</v>
      </c>
      <c r="P247">
        <v>1176.81714053219</v>
      </c>
      <c r="Q247">
        <v>-1.0179355624593E-2</v>
      </c>
      <c r="R247">
        <v>0.99187818957115004</v>
      </c>
      <c r="T247" t="str">
        <f t="shared" si="12"/>
        <v/>
      </c>
      <c r="U247" t="str">
        <f t="shared" si="13"/>
        <v/>
      </c>
      <c r="V247" t="str">
        <f t="shared" si="14"/>
        <v/>
      </c>
      <c r="W247" t="str">
        <f t="shared" si="15"/>
        <v/>
      </c>
    </row>
    <row r="248" spans="1:23" x14ac:dyDescent="0.25">
      <c r="A248">
        <v>247</v>
      </c>
      <c r="B248" t="s">
        <v>190</v>
      </c>
      <c r="C248">
        <v>1.3256018406627701</v>
      </c>
      <c r="D248">
        <v>8.7977844204289904E-2</v>
      </c>
      <c r="E248">
        <v>15.0674508184656</v>
      </c>
      <c r="F248" s="1">
        <v>2.6514779593323099E-51</v>
      </c>
      <c r="G248">
        <v>1.3210450176658</v>
      </c>
      <c r="H248">
        <v>8.7964753863239598E-2</v>
      </c>
      <c r="I248">
        <v>15.017890230440001</v>
      </c>
      <c r="J248" s="1">
        <v>5.6063897531878695E-51</v>
      </c>
      <c r="K248">
        <v>1.2843129462518299</v>
      </c>
      <c r="L248">
        <v>8.7878644528978297E-2</v>
      </c>
      <c r="M248">
        <v>14.6146194349678</v>
      </c>
      <c r="N248" s="1">
        <v>2.2661713625792199E-48</v>
      </c>
      <c r="O248">
        <v>1.1702362714867001</v>
      </c>
      <c r="P248">
        <v>8.7597260827226894E-2</v>
      </c>
      <c r="Q248">
        <v>13.359279279232499</v>
      </c>
      <c r="R248" s="1">
        <v>1.04571717980543E-40</v>
      </c>
      <c r="T248" t="str">
        <f t="shared" si="12"/>
        <v>***</v>
      </c>
      <c r="U248" t="str">
        <f t="shared" si="13"/>
        <v>***</v>
      </c>
      <c r="V248" t="str">
        <f t="shared" si="14"/>
        <v>***</v>
      </c>
      <c r="W248" t="str">
        <f t="shared" si="15"/>
        <v>***</v>
      </c>
    </row>
    <row r="249" spans="1:23" x14ac:dyDescent="0.25">
      <c r="A249">
        <v>248</v>
      </c>
      <c r="B249" t="s">
        <v>390</v>
      </c>
      <c r="C249">
        <v>-11.5848891534995</v>
      </c>
      <c r="D249">
        <v>1171.09421049448</v>
      </c>
      <c r="E249">
        <v>-9.8923630991292703E-3</v>
      </c>
      <c r="F249">
        <v>0.99210716494418305</v>
      </c>
      <c r="G249">
        <v>-11.5880793621899</v>
      </c>
      <c r="H249">
        <v>1169.53920826597</v>
      </c>
      <c r="I249">
        <v>-9.9082435888327904E-3</v>
      </c>
      <c r="J249">
        <v>0.99209449476758604</v>
      </c>
      <c r="K249">
        <v>-11.6381879576203</v>
      </c>
      <c r="L249">
        <v>1163.9555016542599</v>
      </c>
      <c r="M249">
        <v>-9.9988255058545104E-3</v>
      </c>
      <c r="N249">
        <v>0.99202222443463295</v>
      </c>
      <c r="O249">
        <v>-11.9792401785938</v>
      </c>
      <c r="P249">
        <v>1176.81714053219</v>
      </c>
      <c r="Q249">
        <v>-1.0179355624593E-2</v>
      </c>
      <c r="R249">
        <v>0.99187818957115004</v>
      </c>
      <c r="T249" t="str">
        <f t="shared" si="12"/>
        <v/>
      </c>
      <c r="U249" t="str">
        <f t="shared" si="13"/>
        <v/>
      </c>
      <c r="V249" t="str">
        <f t="shared" si="14"/>
        <v/>
      </c>
      <c r="W249" t="str">
        <f t="shared" si="15"/>
        <v/>
      </c>
    </row>
    <row r="250" spans="1:23" x14ac:dyDescent="0.25">
      <c r="A250">
        <v>249</v>
      </c>
      <c r="B250" t="s">
        <v>391</v>
      </c>
      <c r="C250">
        <v>-11.5848891534995</v>
      </c>
      <c r="D250">
        <v>1171.09421049448</v>
      </c>
      <c r="E250">
        <v>-9.8923630991292703E-3</v>
      </c>
      <c r="F250">
        <v>0.99210716494418305</v>
      </c>
      <c r="G250">
        <v>-11.5880793621898</v>
      </c>
      <c r="H250">
        <v>1169.53920826595</v>
      </c>
      <c r="I250">
        <v>-9.9082435888329396E-3</v>
      </c>
      <c r="J250">
        <v>0.99209449476758504</v>
      </c>
      <c r="K250">
        <v>-11.6381879576203</v>
      </c>
      <c r="L250">
        <v>1163.9555016542599</v>
      </c>
      <c r="M250">
        <v>-9.9988255058545E-3</v>
      </c>
      <c r="N250">
        <v>0.99202222443463295</v>
      </c>
      <c r="O250">
        <v>-11.9792401785938</v>
      </c>
      <c r="P250">
        <v>1176.81714053219</v>
      </c>
      <c r="Q250">
        <v>-1.0179355624593E-2</v>
      </c>
      <c r="R250">
        <v>0.99187818957115004</v>
      </c>
      <c r="T250" t="str">
        <f t="shared" si="12"/>
        <v/>
      </c>
      <c r="U250" t="str">
        <f t="shared" si="13"/>
        <v/>
      </c>
      <c r="V250" t="str">
        <f t="shared" si="14"/>
        <v/>
      </c>
      <c r="W250" t="str">
        <f t="shared" si="15"/>
        <v/>
      </c>
    </row>
    <row r="251" spans="1:23" x14ac:dyDescent="0.25">
      <c r="A251">
        <v>250</v>
      </c>
      <c r="B251" t="s">
        <v>392</v>
      </c>
      <c r="C251">
        <v>-11.5848891534995</v>
      </c>
      <c r="D251">
        <v>1171.09421049449</v>
      </c>
      <c r="E251">
        <v>-9.8923630991291991E-3</v>
      </c>
      <c r="F251">
        <v>0.99210716494418305</v>
      </c>
      <c r="G251">
        <v>-11.5880793621899</v>
      </c>
      <c r="H251">
        <v>1169.5392082659801</v>
      </c>
      <c r="I251">
        <v>-9.9082435888327505E-3</v>
      </c>
      <c r="J251">
        <v>0.99209449476758604</v>
      </c>
      <c r="K251">
        <v>-11.6381879576202</v>
      </c>
      <c r="L251">
        <v>1163.9555016542299</v>
      </c>
      <c r="M251">
        <v>-9.9988255058547307E-3</v>
      </c>
      <c r="N251">
        <v>0.99202222443463295</v>
      </c>
      <c r="O251">
        <v>-11.9792401785938</v>
      </c>
      <c r="P251">
        <v>1176.81714053219</v>
      </c>
      <c r="Q251">
        <v>-1.0179355624593E-2</v>
      </c>
      <c r="R251">
        <v>0.99187818957115004</v>
      </c>
      <c r="T251" t="str">
        <f t="shared" si="12"/>
        <v/>
      </c>
      <c r="U251" t="str">
        <f t="shared" si="13"/>
        <v/>
      </c>
      <c r="V251" t="str">
        <f t="shared" si="14"/>
        <v/>
      </c>
      <c r="W251" t="str">
        <f t="shared" si="15"/>
        <v/>
      </c>
    </row>
    <row r="252" spans="1:23" x14ac:dyDescent="0.25">
      <c r="A252">
        <v>251</v>
      </c>
      <c r="B252" t="s">
        <v>393</v>
      </c>
      <c r="C252">
        <v>-11.5848891534995</v>
      </c>
      <c r="D252">
        <v>1171.0942104945</v>
      </c>
      <c r="E252">
        <v>-9.8923630991291506E-3</v>
      </c>
      <c r="F252">
        <v>0.99210716494418305</v>
      </c>
      <c r="G252">
        <v>-11.5880793621899</v>
      </c>
      <c r="H252">
        <v>1169.5392082659801</v>
      </c>
      <c r="I252">
        <v>-9.9082435888327401E-3</v>
      </c>
      <c r="J252">
        <v>0.99209449476758604</v>
      </c>
      <c r="K252">
        <v>-11.6381879576202</v>
      </c>
      <c r="L252">
        <v>1163.9555016542399</v>
      </c>
      <c r="M252">
        <v>-9.9988255058546405E-3</v>
      </c>
      <c r="N252">
        <v>0.99202222443463295</v>
      </c>
      <c r="O252">
        <v>-11.9792401785938</v>
      </c>
      <c r="P252">
        <v>1176.81714053219</v>
      </c>
      <c r="Q252">
        <v>-1.0179355624593E-2</v>
      </c>
      <c r="R252">
        <v>0.99187818957115004</v>
      </c>
      <c r="T252" t="str">
        <f t="shared" si="12"/>
        <v/>
      </c>
      <c r="U252" t="str">
        <f t="shared" si="13"/>
        <v/>
      </c>
      <c r="V252" t="str">
        <f t="shared" si="14"/>
        <v/>
      </c>
      <c r="W252" t="str">
        <f t="shared" si="15"/>
        <v/>
      </c>
    </row>
    <row r="253" spans="1:23" x14ac:dyDescent="0.25">
      <c r="A253">
        <v>252</v>
      </c>
      <c r="B253" t="s">
        <v>394</v>
      </c>
      <c r="C253">
        <v>-11.5848891534995</v>
      </c>
      <c r="D253">
        <v>1171.09421049449</v>
      </c>
      <c r="E253">
        <v>-9.8923630991292096E-3</v>
      </c>
      <c r="F253">
        <v>0.99210716494418305</v>
      </c>
      <c r="G253">
        <v>-11.5880793621899</v>
      </c>
      <c r="H253">
        <v>1169.5392082659901</v>
      </c>
      <c r="I253">
        <v>-9.9082435888326603E-3</v>
      </c>
      <c r="J253">
        <v>0.99209449476758604</v>
      </c>
      <c r="K253">
        <v>-11.6381879576202</v>
      </c>
      <c r="L253">
        <v>1163.9555016542299</v>
      </c>
      <c r="M253">
        <v>-9.9988255058547307E-3</v>
      </c>
      <c r="N253">
        <v>0.99202222443463295</v>
      </c>
      <c r="O253">
        <v>-11.9792401785938</v>
      </c>
      <c r="P253">
        <v>1176.81714053221</v>
      </c>
      <c r="Q253">
        <v>-1.0179355624592899E-2</v>
      </c>
      <c r="R253">
        <v>0.99187818957115004</v>
      </c>
      <c r="T253" t="str">
        <f t="shared" si="12"/>
        <v/>
      </c>
      <c r="U253" t="str">
        <f t="shared" si="13"/>
        <v/>
      </c>
      <c r="V253" t="str">
        <f t="shared" si="14"/>
        <v/>
      </c>
      <c r="W253" t="str">
        <f t="shared" si="15"/>
        <v/>
      </c>
    </row>
    <row r="254" spans="1:23" x14ac:dyDescent="0.25">
      <c r="A254">
        <v>253</v>
      </c>
      <c r="B254" t="s">
        <v>395</v>
      </c>
      <c r="C254">
        <v>-11.5848891534995</v>
      </c>
      <c r="D254">
        <v>1171.09421049448</v>
      </c>
      <c r="E254">
        <v>-9.8923630991292893E-3</v>
      </c>
      <c r="F254">
        <v>0.99210716494418305</v>
      </c>
      <c r="G254">
        <v>-11.5880793621898</v>
      </c>
      <c r="H254">
        <v>1169.53920826595</v>
      </c>
      <c r="I254">
        <v>-9.9082435888328893E-3</v>
      </c>
      <c r="J254">
        <v>0.99209449476758504</v>
      </c>
      <c r="K254">
        <v>-11.6381879576202</v>
      </c>
      <c r="L254">
        <v>1163.9555016542399</v>
      </c>
      <c r="M254">
        <v>-9.9988255058546596E-3</v>
      </c>
      <c r="N254">
        <v>0.99202222443463295</v>
      </c>
      <c r="O254">
        <v>-11.9792401785938</v>
      </c>
      <c r="P254">
        <v>1176.81714053219</v>
      </c>
      <c r="Q254">
        <v>-1.0179355624593E-2</v>
      </c>
      <c r="R254">
        <v>0.99187818957115004</v>
      </c>
      <c r="T254" t="str">
        <f t="shared" si="12"/>
        <v/>
      </c>
      <c r="U254" t="str">
        <f t="shared" si="13"/>
        <v/>
      </c>
      <c r="V254" t="str">
        <f t="shared" si="14"/>
        <v/>
      </c>
      <c r="W254" t="str">
        <f t="shared" si="15"/>
        <v/>
      </c>
    </row>
    <row r="255" spans="1:23" x14ac:dyDescent="0.25">
      <c r="A255">
        <v>254</v>
      </c>
      <c r="B255" t="s">
        <v>396</v>
      </c>
      <c r="C255">
        <v>-11.5848891534995</v>
      </c>
      <c r="D255">
        <v>1171.09421049448</v>
      </c>
      <c r="E255">
        <v>-9.8923630991292807E-3</v>
      </c>
      <c r="F255">
        <v>0.99210716494418305</v>
      </c>
      <c r="G255">
        <v>-11.5880793621898</v>
      </c>
      <c r="H255">
        <v>1169.53920826595</v>
      </c>
      <c r="I255">
        <v>-9.9082435888328997E-3</v>
      </c>
      <c r="J255">
        <v>0.99209449476758504</v>
      </c>
      <c r="K255">
        <v>-11.6381879576203</v>
      </c>
      <c r="L255">
        <v>1163.9555016542599</v>
      </c>
      <c r="M255">
        <v>-9.9988255058544601E-3</v>
      </c>
      <c r="N255">
        <v>0.99202222443463295</v>
      </c>
      <c r="O255">
        <v>-11.9792401785938</v>
      </c>
      <c r="P255">
        <v>1176.81714053219</v>
      </c>
      <c r="Q255">
        <v>-1.0179355624593E-2</v>
      </c>
      <c r="R255">
        <v>0.99187818957115004</v>
      </c>
      <c r="T255" t="str">
        <f t="shared" si="12"/>
        <v/>
      </c>
      <c r="U255" t="str">
        <f t="shared" si="13"/>
        <v/>
      </c>
      <c r="V255" t="str">
        <f t="shared" si="14"/>
        <v/>
      </c>
      <c r="W255" t="str">
        <f t="shared" si="15"/>
        <v/>
      </c>
    </row>
    <row r="256" spans="1:23" x14ac:dyDescent="0.25">
      <c r="A256">
        <v>255</v>
      </c>
      <c r="B256" t="s">
        <v>397</v>
      </c>
      <c r="C256">
        <v>3.83724282494209</v>
      </c>
      <c r="D256">
        <v>1.16523682948413</v>
      </c>
      <c r="E256">
        <v>3.2931012201535999</v>
      </c>
      <c r="F256">
        <v>9.90887947812872E-4</v>
      </c>
      <c r="G256">
        <v>3.8311768200332699</v>
      </c>
      <c r="H256">
        <v>1.1650553087509401</v>
      </c>
      <c r="I256">
        <v>3.2884076758043999</v>
      </c>
      <c r="J256">
        <v>1.0075582454570199E-3</v>
      </c>
      <c r="K256">
        <v>3.7736665329816499</v>
      </c>
      <c r="L256">
        <v>1.1660136599847599</v>
      </c>
      <c r="M256">
        <v>3.2363827821974001</v>
      </c>
      <c r="N256">
        <v>1.21054932959627E-3</v>
      </c>
      <c r="O256">
        <v>3.4520573252051299</v>
      </c>
      <c r="P256">
        <v>1.1656478879533501</v>
      </c>
      <c r="Q256">
        <v>2.9614923690774702</v>
      </c>
      <c r="R256">
        <v>3.0615207990271798E-3</v>
      </c>
      <c r="T256" t="str">
        <f t="shared" si="12"/>
        <v>***</v>
      </c>
      <c r="U256" t="str">
        <f t="shared" si="13"/>
        <v>**</v>
      </c>
      <c r="V256" t="str">
        <f t="shared" si="14"/>
        <v>**</v>
      </c>
      <c r="W256" t="str">
        <f t="shared" si="15"/>
        <v>**</v>
      </c>
    </row>
    <row r="257" spans="1:23" x14ac:dyDescent="0.25">
      <c r="A257">
        <v>256</v>
      </c>
      <c r="B257" t="s">
        <v>191</v>
      </c>
      <c r="C257">
        <v>0.85179477565408201</v>
      </c>
      <c r="D257">
        <v>0.10793367710602</v>
      </c>
      <c r="E257">
        <v>7.8918350462329396</v>
      </c>
      <c r="F257" s="1">
        <v>2.97775151965197E-15</v>
      </c>
      <c r="G257">
        <v>0.84753150842977198</v>
      </c>
      <c r="H257">
        <v>0.107922479220005</v>
      </c>
      <c r="I257">
        <v>7.8531508408182402</v>
      </c>
      <c r="J257" s="1">
        <v>4.0571322080065699E-15</v>
      </c>
      <c r="K257">
        <v>0.807463751964698</v>
      </c>
      <c r="L257">
        <v>0.107845171443553</v>
      </c>
      <c r="M257">
        <v>7.48724992650535</v>
      </c>
      <c r="N257" s="1">
        <v>7.03316973540351E-14</v>
      </c>
      <c r="O257">
        <v>0.69211588188719297</v>
      </c>
      <c r="P257">
        <v>0.107607971088802</v>
      </c>
      <c r="Q257">
        <v>6.4318272604176396</v>
      </c>
      <c r="R257" s="1">
        <v>1.26078978217654E-10</v>
      </c>
      <c r="T257" t="str">
        <f t="shared" si="12"/>
        <v>***</v>
      </c>
      <c r="U257" t="str">
        <f t="shared" si="13"/>
        <v>***</v>
      </c>
      <c r="V257" t="str">
        <f t="shared" si="14"/>
        <v>***</v>
      </c>
      <c r="W257" t="str">
        <f t="shared" si="15"/>
        <v>***</v>
      </c>
    </row>
    <row r="258" spans="1:23" x14ac:dyDescent="0.25">
      <c r="A258">
        <v>257</v>
      </c>
      <c r="B258" t="s">
        <v>192</v>
      </c>
      <c r="C258">
        <v>0.66854123144785704</v>
      </c>
      <c r="D258">
        <v>0.118703192666254</v>
      </c>
      <c r="E258">
        <v>5.6320408611715296</v>
      </c>
      <c r="F258" s="1">
        <v>1.7808947351450798E-8</v>
      </c>
      <c r="G258">
        <v>0.66446170219934098</v>
      </c>
      <c r="H258">
        <v>0.118692286192202</v>
      </c>
      <c r="I258">
        <v>5.5981877467871701</v>
      </c>
      <c r="J258" s="1">
        <v>2.1660410826017701E-8</v>
      </c>
      <c r="K258">
        <v>0.62290652554318604</v>
      </c>
      <c r="L258">
        <v>0.118618140981379</v>
      </c>
      <c r="M258">
        <v>5.2513597025683598</v>
      </c>
      <c r="N258" s="1">
        <v>1.50980509791744E-7</v>
      </c>
      <c r="O258">
        <v>0.50569956491866197</v>
      </c>
      <c r="P258">
        <v>0.118399058504119</v>
      </c>
      <c r="Q258">
        <v>4.2711451535830296</v>
      </c>
      <c r="R258" s="1">
        <v>1.9447177308960098E-5</v>
      </c>
      <c r="T258" t="str">
        <f t="shared" si="12"/>
        <v>***</v>
      </c>
      <c r="U258" t="str">
        <f t="shared" si="13"/>
        <v>***</v>
      </c>
      <c r="V258" t="str">
        <f t="shared" si="14"/>
        <v>***</v>
      </c>
      <c r="W258" t="str">
        <f t="shared" si="15"/>
        <v>***</v>
      </c>
    </row>
    <row r="259" spans="1:23" x14ac:dyDescent="0.25">
      <c r="A259">
        <v>258</v>
      </c>
      <c r="B259" t="s">
        <v>193</v>
      </c>
      <c r="C259">
        <v>0.74987716429012496</v>
      </c>
      <c r="D259">
        <v>0.11710377789140899</v>
      </c>
      <c r="E259">
        <v>6.4035266649167397</v>
      </c>
      <c r="F259" s="1">
        <v>1.5182832394164499E-10</v>
      </c>
      <c r="G259">
        <v>0.74584917703659503</v>
      </c>
      <c r="H259">
        <v>0.117092381294589</v>
      </c>
      <c r="I259">
        <v>6.3697498401722301</v>
      </c>
      <c r="J259" s="1">
        <v>1.8933676182797799E-10</v>
      </c>
      <c r="K259">
        <v>0.70387618244499905</v>
      </c>
      <c r="L259">
        <v>0.11701582442795699</v>
      </c>
      <c r="M259">
        <v>6.0152221794442298</v>
      </c>
      <c r="N259" s="1">
        <v>1.79640142935914E-9</v>
      </c>
      <c r="O259">
        <v>0.58693894033292904</v>
      </c>
      <c r="P259">
        <v>0.116789308223337</v>
      </c>
      <c r="Q259">
        <v>5.0256222017388996</v>
      </c>
      <c r="R259" s="1">
        <v>5.0180290658933499E-7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194</v>
      </c>
      <c r="C260">
        <v>0.57643784258293695</v>
      </c>
      <c r="D260">
        <v>0.12828133549616599</v>
      </c>
      <c r="E260">
        <v>4.4935441337073296</v>
      </c>
      <c r="F260" s="1">
        <v>7.0047495988683E-6</v>
      </c>
      <c r="G260">
        <v>0.57159021028561396</v>
      </c>
      <c r="H260">
        <v>0.12827018670746701</v>
      </c>
      <c r="I260">
        <v>4.4561423426410096</v>
      </c>
      <c r="J260" s="1">
        <v>8.3447635968653803E-6</v>
      </c>
      <c r="K260">
        <v>0.52942861822868303</v>
      </c>
      <c r="L260">
        <v>0.128199120476718</v>
      </c>
      <c r="M260">
        <v>4.1297367428104303</v>
      </c>
      <c r="N260" s="1">
        <v>3.6317885551110101E-5</v>
      </c>
      <c r="O260">
        <v>0.41221849517208298</v>
      </c>
      <c r="P260">
        <v>0.12798552586144901</v>
      </c>
      <c r="Q260">
        <v>3.2208212014406401</v>
      </c>
      <c r="R260">
        <v>1.2782386693920701E-3</v>
      </c>
      <c r="T260" t="str">
        <f t="shared" si="16"/>
        <v>***</v>
      </c>
      <c r="U260" t="str">
        <f t="shared" si="17"/>
        <v>***</v>
      </c>
      <c r="V260" t="str">
        <f t="shared" si="18"/>
        <v>***</v>
      </c>
      <c r="W260" t="str">
        <f t="shared" si="19"/>
        <v>**</v>
      </c>
    </row>
    <row r="261" spans="1:23" x14ac:dyDescent="0.25">
      <c r="A261">
        <v>260</v>
      </c>
      <c r="B261" t="s">
        <v>196</v>
      </c>
      <c r="C261">
        <v>1.88005371393411</v>
      </c>
      <c r="D261">
        <v>8.2650747220986795E-2</v>
      </c>
      <c r="E261">
        <v>22.746965722007701</v>
      </c>
      <c r="F261" s="1">
        <v>1.537763839106E-114</v>
      </c>
      <c r="G261">
        <v>1.87541701153021</v>
      </c>
      <c r="H261">
        <v>8.2633621999789603E-2</v>
      </c>
      <c r="I261">
        <v>22.6955682946463</v>
      </c>
      <c r="J261" s="1">
        <v>4.9550010764729202E-114</v>
      </c>
      <c r="K261">
        <v>1.83226700290318</v>
      </c>
      <c r="L261">
        <v>8.2513841185883396E-2</v>
      </c>
      <c r="M261">
        <v>22.205571532847799</v>
      </c>
      <c r="N261" s="1">
        <v>3.0341130737193299E-109</v>
      </c>
      <c r="O261">
        <v>1.70683630503247</v>
      </c>
      <c r="P261">
        <v>8.21504012211451E-2</v>
      </c>
      <c r="Q261">
        <v>20.776968580320698</v>
      </c>
      <c r="R261" s="1">
        <v>6.9937544865644903E-96</v>
      </c>
      <c r="T261" t="str">
        <f t="shared" si="16"/>
        <v>***</v>
      </c>
      <c r="U261" t="str">
        <f t="shared" si="17"/>
        <v>***</v>
      </c>
      <c r="V261" t="str">
        <f t="shared" si="18"/>
        <v>***</v>
      </c>
      <c r="W261" t="str">
        <f t="shared" si="19"/>
        <v>***</v>
      </c>
    </row>
    <row r="262" spans="1:23" x14ac:dyDescent="0.25">
      <c r="A262">
        <v>261</v>
      </c>
      <c r="B262" t="s">
        <v>197</v>
      </c>
      <c r="C262">
        <v>0.69895232681775898</v>
      </c>
      <c r="D262">
        <v>0.13192596140172499</v>
      </c>
      <c r="E262">
        <v>5.29806506157946</v>
      </c>
      <c r="F262" s="1">
        <v>1.1703626763277E-7</v>
      </c>
      <c r="G262">
        <v>0.69422424079398104</v>
      </c>
      <c r="H262">
        <v>0.131913693534886</v>
      </c>
      <c r="I262">
        <v>5.2627155088367203</v>
      </c>
      <c r="J262" s="1">
        <v>1.4194312982939201E-7</v>
      </c>
      <c r="K262">
        <v>0.64929777278296597</v>
      </c>
      <c r="L262">
        <v>0.13183355271734901</v>
      </c>
      <c r="M262">
        <v>4.9251329377056097</v>
      </c>
      <c r="N262" s="1">
        <v>8.4303021322930995E-7</v>
      </c>
      <c r="O262">
        <v>0.52859100793349401</v>
      </c>
      <c r="P262">
        <v>0.13160140663071701</v>
      </c>
      <c r="Q262">
        <v>4.0166060642251296</v>
      </c>
      <c r="R262" s="1">
        <v>5.9042297236378497E-5</v>
      </c>
      <c r="T262" t="str">
        <f t="shared" si="16"/>
        <v>***</v>
      </c>
      <c r="U262" t="str">
        <f t="shared" si="17"/>
        <v>***</v>
      </c>
      <c r="V262" t="str">
        <f t="shared" si="18"/>
        <v>***</v>
      </c>
      <c r="W262" t="str">
        <f t="shared" si="19"/>
        <v>***</v>
      </c>
    </row>
    <row r="263" spans="1:23" x14ac:dyDescent="0.25">
      <c r="A263">
        <v>262</v>
      </c>
      <c r="B263" t="s">
        <v>198</v>
      </c>
      <c r="C263">
        <v>1.02350467626325</v>
      </c>
      <c r="D263">
        <v>0.118362427225129</v>
      </c>
      <c r="E263">
        <v>8.6472092559957296</v>
      </c>
      <c r="F263" s="1">
        <v>5.2774144080208699E-18</v>
      </c>
      <c r="G263">
        <v>1.0184143566278301</v>
      </c>
      <c r="H263">
        <v>0.118348365179038</v>
      </c>
      <c r="I263">
        <v>8.60522538766946</v>
      </c>
      <c r="J263" s="1">
        <v>7.6166944064321704E-18</v>
      </c>
      <c r="K263">
        <v>0.97322877736979396</v>
      </c>
      <c r="L263">
        <v>0.11825719425435501</v>
      </c>
      <c r="M263">
        <v>8.2297638085046607</v>
      </c>
      <c r="N263" s="1">
        <v>1.8758294282472899E-16</v>
      </c>
      <c r="O263">
        <v>0.84760067864120103</v>
      </c>
      <c r="P263">
        <v>0.117989944867116</v>
      </c>
      <c r="Q263">
        <v>7.18366874055069</v>
      </c>
      <c r="R263" s="1">
        <v>6.7865182876571902E-13</v>
      </c>
      <c r="T263" t="str">
        <f t="shared" si="16"/>
        <v>***</v>
      </c>
      <c r="U263" t="str">
        <f t="shared" si="17"/>
        <v>***</v>
      </c>
      <c r="V263" t="str">
        <f t="shared" si="18"/>
        <v>***</v>
      </c>
      <c r="W263" t="str">
        <f t="shared" si="19"/>
        <v>***</v>
      </c>
    </row>
    <row r="264" spans="1:23" x14ac:dyDescent="0.25">
      <c r="A264">
        <v>263</v>
      </c>
      <c r="B264" t="s">
        <v>199</v>
      </c>
      <c r="C264">
        <v>0.66467803606898102</v>
      </c>
      <c r="D264">
        <v>0.14066415340414101</v>
      </c>
      <c r="E264">
        <v>4.7252837342240301</v>
      </c>
      <c r="F264" s="1">
        <v>2.2979427662738601E-6</v>
      </c>
      <c r="G264">
        <v>0.65965339224772701</v>
      </c>
      <c r="H264">
        <v>0.14065293730713599</v>
      </c>
      <c r="I264">
        <v>4.6899368394083201</v>
      </c>
      <c r="J264" s="1">
        <v>2.7328939368960399E-6</v>
      </c>
      <c r="K264">
        <v>0.61152470051390295</v>
      </c>
      <c r="L264">
        <v>0.140571792528976</v>
      </c>
      <c r="M264">
        <v>4.3502660776545801</v>
      </c>
      <c r="N264" s="1">
        <v>1.35972439053767E-5</v>
      </c>
      <c r="O264">
        <v>0.484869349807801</v>
      </c>
      <c r="P264">
        <v>0.140339247630343</v>
      </c>
      <c r="Q264">
        <v>3.4549803992462498</v>
      </c>
      <c r="R264">
        <v>5.5033282938832695E-4</v>
      </c>
      <c r="T264" t="str">
        <f t="shared" si="16"/>
        <v>***</v>
      </c>
      <c r="U264" t="str">
        <f t="shared" si="17"/>
        <v>***</v>
      </c>
      <c r="V264" t="str">
        <f t="shared" si="18"/>
        <v>***</v>
      </c>
      <c r="W264" t="str">
        <f t="shared" si="19"/>
        <v>***</v>
      </c>
    </row>
    <row r="265" spans="1:23" x14ac:dyDescent="0.25">
      <c r="A265">
        <v>264</v>
      </c>
      <c r="B265" t="s">
        <v>200</v>
      </c>
      <c r="C265">
        <v>0.69147210264341197</v>
      </c>
      <c r="D265">
        <v>0.14183736667544999</v>
      </c>
      <c r="E265">
        <v>4.8751053326139804</v>
      </c>
      <c r="F265" s="1">
        <v>1.08750411891304E-6</v>
      </c>
      <c r="G265">
        <v>0.68685742184869902</v>
      </c>
      <c r="H265">
        <v>0.14182615760568101</v>
      </c>
      <c r="I265">
        <v>4.8429530450818898</v>
      </c>
      <c r="J265" s="1">
        <v>1.27923527065863E-6</v>
      </c>
      <c r="K265">
        <v>0.63966079684366595</v>
      </c>
      <c r="L265">
        <v>0.14174414523190901</v>
      </c>
      <c r="M265">
        <v>4.5127846077671299</v>
      </c>
      <c r="N265" s="1">
        <v>6.3981991176256101E-6</v>
      </c>
      <c r="O265">
        <v>0.51129992654037204</v>
      </c>
      <c r="P265">
        <v>0.141508340169652</v>
      </c>
      <c r="Q265">
        <v>3.6132140757737901</v>
      </c>
      <c r="R265">
        <v>3.0242481318307202E-4</v>
      </c>
      <c r="T265" t="str">
        <f t="shared" si="16"/>
        <v>***</v>
      </c>
      <c r="U265" t="str">
        <f t="shared" si="17"/>
        <v>***</v>
      </c>
      <c r="V265" t="str">
        <f t="shared" si="18"/>
        <v>***</v>
      </c>
      <c r="W265" t="str">
        <f t="shared" si="19"/>
        <v>***</v>
      </c>
    </row>
    <row r="266" spans="1:23" x14ac:dyDescent="0.25">
      <c r="A266">
        <v>265</v>
      </c>
      <c r="B266" t="s">
        <v>201</v>
      </c>
      <c r="C266">
        <v>0.82224007721094605</v>
      </c>
      <c r="D266">
        <v>0.13688330526874501</v>
      </c>
      <c r="E266">
        <v>6.0068689574424701</v>
      </c>
      <c r="F266" s="1">
        <v>1.8914026314069699E-9</v>
      </c>
      <c r="G266">
        <v>0.81724035141560303</v>
      </c>
      <c r="H266">
        <v>0.13686990173285399</v>
      </c>
      <c r="I266">
        <v>5.9709281665936604</v>
      </c>
      <c r="J266" s="1">
        <v>2.3590760248785199E-9</v>
      </c>
      <c r="K266">
        <v>0.76929150255384904</v>
      </c>
      <c r="L266">
        <v>0.136782000640957</v>
      </c>
      <c r="M266">
        <v>5.6242158979176402</v>
      </c>
      <c r="N266" s="1">
        <v>1.86352468168415E-8</v>
      </c>
      <c r="O266">
        <v>0.64110920508479796</v>
      </c>
      <c r="P266">
        <v>0.136531992218658</v>
      </c>
      <c r="Q266">
        <v>4.6956701844506297</v>
      </c>
      <c r="R266" s="1">
        <v>2.6573401558232602E-6</v>
      </c>
      <c r="T266" t="str">
        <f t="shared" si="16"/>
        <v>***</v>
      </c>
      <c r="U266" t="str">
        <f t="shared" si="17"/>
        <v>***</v>
      </c>
      <c r="V266" t="str">
        <f t="shared" si="18"/>
        <v>***</v>
      </c>
      <c r="W266" t="str">
        <f t="shared" si="19"/>
        <v>***</v>
      </c>
    </row>
    <row r="267" spans="1:23" x14ac:dyDescent="0.25">
      <c r="A267">
        <v>266</v>
      </c>
      <c r="B267" t="s">
        <v>202</v>
      </c>
      <c r="C267">
        <v>0.86858950843972205</v>
      </c>
      <c r="D267">
        <v>0.13701322084384901</v>
      </c>
      <c r="E267">
        <v>6.3394576310970301</v>
      </c>
      <c r="F267" s="1">
        <v>2.3057541052789301E-10</v>
      </c>
      <c r="G267">
        <v>0.86321442861056696</v>
      </c>
      <c r="H267">
        <v>0.13699969372328899</v>
      </c>
      <c r="I267">
        <v>6.3008493314888598</v>
      </c>
      <c r="J267" s="1">
        <v>2.9601904029634401E-10</v>
      </c>
      <c r="K267">
        <v>0.81458249415473405</v>
      </c>
      <c r="L267">
        <v>0.13691121053754601</v>
      </c>
      <c r="M267">
        <v>5.9497136206486596</v>
      </c>
      <c r="N267" s="1">
        <v>2.6861205479421599E-9</v>
      </c>
      <c r="O267">
        <v>0.68594134448623301</v>
      </c>
      <c r="P267">
        <v>0.13665324576468901</v>
      </c>
      <c r="Q267">
        <v>5.0195759394357502</v>
      </c>
      <c r="R267" s="1">
        <v>5.1785670809293701E-7</v>
      </c>
      <c r="T267" t="str">
        <f t="shared" si="16"/>
        <v>***</v>
      </c>
      <c r="U267" t="str">
        <f t="shared" si="17"/>
        <v>***</v>
      </c>
      <c r="V267" t="str">
        <f t="shared" si="18"/>
        <v>***</v>
      </c>
      <c r="W267" t="str">
        <f t="shared" si="19"/>
        <v>***</v>
      </c>
    </row>
    <row r="268" spans="1:23" x14ac:dyDescent="0.25">
      <c r="A268">
        <v>267</v>
      </c>
      <c r="B268" t="s">
        <v>203</v>
      </c>
      <c r="C268">
        <v>0.77541342834598503</v>
      </c>
      <c r="D268">
        <v>0.14559567681223101</v>
      </c>
      <c r="E268">
        <v>5.3257998130398301</v>
      </c>
      <c r="F268" s="1">
        <v>1.00509779856746E-7</v>
      </c>
      <c r="G268">
        <v>0.76987116291108204</v>
      </c>
      <c r="H268">
        <v>0.14558195968951099</v>
      </c>
      <c r="I268">
        <v>5.2882318973656997</v>
      </c>
      <c r="J268" s="1">
        <v>1.23504341830539E-7</v>
      </c>
      <c r="K268">
        <v>0.72171669958845797</v>
      </c>
      <c r="L268">
        <v>0.14549694148291201</v>
      </c>
      <c r="M268">
        <v>4.9603565011929902</v>
      </c>
      <c r="N268" s="1">
        <v>7.0363924572290396E-7</v>
      </c>
      <c r="O268">
        <v>0.59183693117529901</v>
      </c>
      <c r="P268">
        <v>0.145245672331027</v>
      </c>
      <c r="Q268">
        <v>4.0747302255343696</v>
      </c>
      <c r="R268" s="1">
        <v>4.6067719119137303E-5</v>
      </c>
      <c r="T268" t="str">
        <f t="shared" si="16"/>
        <v>***</v>
      </c>
      <c r="U268" t="str">
        <f t="shared" si="17"/>
        <v>***</v>
      </c>
      <c r="V268" t="str">
        <f t="shared" si="18"/>
        <v>***</v>
      </c>
      <c r="W268" t="str">
        <f t="shared" si="19"/>
        <v>***</v>
      </c>
    </row>
    <row r="269" spans="1:23" x14ac:dyDescent="0.25">
      <c r="A269">
        <v>268</v>
      </c>
      <c r="B269" t="s">
        <v>204</v>
      </c>
      <c r="C269">
        <v>0.53562224439365402</v>
      </c>
      <c r="D269">
        <v>0.164610801426159</v>
      </c>
      <c r="E269">
        <v>3.2538705829332901</v>
      </c>
      <c r="F269">
        <v>1.13844130663266E-3</v>
      </c>
      <c r="G269">
        <v>0.52974328145584904</v>
      </c>
      <c r="H269">
        <v>0.164598640924702</v>
      </c>
      <c r="I269">
        <v>3.21839401880717</v>
      </c>
      <c r="J269">
        <v>1.2891059969751999E-3</v>
      </c>
      <c r="K269">
        <v>0.48262085171073599</v>
      </c>
      <c r="L269">
        <v>0.16452462321702199</v>
      </c>
      <c r="M269">
        <v>2.93342626941693</v>
      </c>
      <c r="N269">
        <v>3.3524326857565E-3</v>
      </c>
      <c r="O269">
        <v>0.349890908120225</v>
      </c>
      <c r="P269">
        <v>0.16429828171060301</v>
      </c>
      <c r="Q269">
        <v>2.12960783568343</v>
      </c>
      <c r="R269">
        <v>3.3204003610119E-2</v>
      </c>
      <c r="T269" t="str">
        <f t="shared" si="16"/>
        <v>**</v>
      </c>
      <c r="U269" t="str">
        <f t="shared" si="17"/>
        <v>**</v>
      </c>
      <c r="V269" t="str">
        <f t="shared" si="18"/>
        <v>**</v>
      </c>
      <c r="W269" t="str">
        <f t="shared" si="19"/>
        <v>*</v>
      </c>
    </row>
    <row r="270" spans="1:23" x14ac:dyDescent="0.25">
      <c r="A270">
        <v>269</v>
      </c>
      <c r="B270" t="s">
        <v>205</v>
      </c>
      <c r="C270">
        <v>0.81826898974104401</v>
      </c>
      <c r="D270">
        <v>0.14824487225393701</v>
      </c>
      <c r="E270">
        <v>5.5197119286485998</v>
      </c>
      <c r="F270" s="1">
        <v>3.3955585145268599E-8</v>
      </c>
      <c r="G270">
        <v>0.81212336093091397</v>
      </c>
      <c r="H270">
        <v>0.14823203749685401</v>
      </c>
      <c r="I270">
        <v>5.4787303382249499</v>
      </c>
      <c r="J270" s="1">
        <v>4.2838865413821702E-8</v>
      </c>
      <c r="K270">
        <v>0.76656320661923005</v>
      </c>
      <c r="L270">
        <v>0.148147973358631</v>
      </c>
      <c r="M270">
        <v>5.1743077494793797</v>
      </c>
      <c r="N270" s="1">
        <v>2.2875751149251701E-7</v>
      </c>
      <c r="O270">
        <v>0.63326604574216905</v>
      </c>
      <c r="P270">
        <v>0.14788335625403801</v>
      </c>
      <c r="Q270">
        <v>4.2821995779858204</v>
      </c>
      <c r="R270" s="1">
        <v>1.85054886379254E-5</v>
      </c>
      <c r="T270" t="str">
        <f t="shared" si="16"/>
        <v>***</v>
      </c>
      <c r="U270" t="str">
        <f t="shared" si="17"/>
        <v>***</v>
      </c>
      <c r="V270" t="str">
        <f t="shared" si="18"/>
        <v>***</v>
      </c>
      <c r="W270" t="str">
        <f t="shared" si="19"/>
        <v>***</v>
      </c>
    </row>
    <row r="271" spans="1:23" x14ac:dyDescent="0.25">
      <c r="A271">
        <v>270</v>
      </c>
      <c r="B271" t="s">
        <v>207</v>
      </c>
      <c r="C271">
        <v>1.7373333274924401</v>
      </c>
      <c r="D271">
        <v>0.10670048081047701</v>
      </c>
      <c r="E271">
        <v>16.282338320277301</v>
      </c>
      <c r="F271" s="1">
        <v>1.3173742279624701E-59</v>
      </c>
      <c r="G271">
        <v>1.73172335154714</v>
      </c>
      <c r="H271">
        <v>0.106682746223416</v>
      </c>
      <c r="I271">
        <v>16.232459444946802</v>
      </c>
      <c r="J271" s="1">
        <v>2.9730447377215898E-59</v>
      </c>
      <c r="K271">
        <v>1.6852260285301499</v>
      </c>
      <c r="L271">
        <v>0.106557643276082</v>
      </c>
      <c r="M271">
        <v>15.815158600719601</v>
      </c>
      <c r="N271" s="1">
        <v>2.4459296833131501E-56</v>
      </c>
      <c r="O271">
        <v>1.5464531990086301</v>
      </c>
      <c r="P271">
        <v>0.106164496448442</v>
      </c>
      <c r="Q271">
        <v>14.566575933976701</v>
      </c>
      <c r="R271" s="1">
        <v>4.58292627717447E-48</v>
      </c>
      <c r="T271" t="str">
        <f t="shared" si="16"/>
        <v>***</v>
      </c>
      <c r="U271" t="str">
        <f t="shared" si="17"/>
        <v>***</v>
      </c>
      <c r="V271" t="str">
        <f t="shared" si="18"/>
        <v>***</v>
      </c>
      <c r="W271" t="str">
        <f t="shared" si="19"/>
        <v>***</v>
      </c>
    </row>
    <row r="272" spans="1:23" x14ac:dyDescent="0.25">
      <c r="A272">
        <v>271</v>
      </c>
      <c r="B272" t="s">
        <v>208</v>
      </c>
      <c r="C272">
        <v>0.66202314467259105</v>
      </c>
      <c r="D272">
        <v>0.17086593031087999</v>
      </c>
      <c r="E272">
        <v>3.8745181293197701</v>
      </c>
      <c r="F272">
        <v>1.06835890079776E-4</v>
      </c>
      <c r="G272">
        <v>0.65620177384910905</v>
      </c>
      <c r="H272">
        <v>0.17085277742750599</v>
      </c>
      <c r="I272">
        <v>3.8407439652395601</v>
      </c>
      <c r="J272">
        <v>1.2266199916279399E-4</v>
      </c>
      <c r="K272">
        <v>0.60717878089205501</v>
      </c>
      <c r="L272">
        <v>0.17077192649884401</v>
      </c>
      <c r="M272">
        <v>3.5554952932861901</v>
      </c>
      <c r="N272">
        <v>3.7726769915218599E-4</v>
      </c>
      <c r="O272">
        <v>0.46586799352333202</v>
      </c>
      <c r="P272">
        <v>0.17052420328259599</v>
      </c>
      <c r="Q272">
        <v>2.7319757814747598</v>
      </c>
      <c r="R272">
        <v>6.2955768551831003E-3</v>
      </c>
      <c r="T272" t="str">
        <f t="shared" si="16"/>
        <v>***</v>
      </c>
      <c r="U272" t="str">
        <f t="shared" si="17"/>
        <v>***</v>
      </c>
      <c r="V272" t="str">
        <f t="shared" si="18"/>
        <v>***</v>
      </c>
      <c r="W272" t="str">
        <f t="shared" si="19"/>
        <v>**</v>
      </c>
    </row>
    <row r="273" spans="1:23" x14ac:dyDescent="0.25">
      <c r="A273">
        <v>272</v>
      </c>
      <c r="B273" t="s">
        <v>209</v>
      </c>
      <c r="C273">
        <v>0.73138589591834202</v>
      </c>
      <c r="D273">
        <v>0.16900220680866501</v>
      </c>
      <c r="E273">
        <v>4.3276706838886296</v>
      </c>
      <c r="F273" s="1">
        <v>1.50694556804871E-5</v>
      </c>
      <c r="G273">
        <v>0.72530931902519202</v>
      </c>
      <c r="H273">
        <v>0.16898880908765301</v>
      </c>
      <c r="I273">
        <v>4.2920553315987897</v>
      </c>
      <c r="J273" s="1">
        <v>1.77026818715598E-5</v>
      </c>
      <c r="K273">
        <v>0.67558535165761702</v>
      </c>
      <c r="L273">
        <v>0.16890517013931999</v>
      </c>
      <c r="M273">
        <v>3.99979083588955</v>
      </c>
      <c r="N273" s="1">
        <v>6.3398492052700294E-5</v>
      </c>
      <c r="O273">
        <v>0.53054192906718001</v>
      </c>
      <c r="P273">
        <v>0.168644395125988</v>
      </c>
      <c r="Q273">
        <v>3.14592091051014</v>
      </c>
      <c r="R273">
        <v>1.6556477061769001E-3</v>
      </c>
      <c r="T273" t="str">
        <f t="shared" si="16"/>
        <v>***</v>
      </c>
      <c r="U273" t="str">
        <f t="shared" si="17"/>
        <v>***</v>
      </c>
      <c r="V273" t="str">
        <f t="shared" si="18"/>
        <v>***</v>
      </c>
      <c r="W273" t="str">
        <f t="shared" si="19"/>
        <v>**</v>
      </c>
    </row>
    <row r="274" spans="1:23" x14ac:dyDescent="0.25">
      <c r="A274">
        <v>273</v>
      </c>
      <c r="B274" t="s">
        <v>210</v>
      </c>
      <c r="C274">
        <v>0.96918243909935997</v>
      </c>
      <c r="D274">
        <v>0.15571642368289201</v>
      </c>
      <c r="E274">
        <v>6.2240219507805303</v>
      </c>
      <c r="F274" s="1">
        <v>4.8456923928430404E-10</v>
      </c>
      <c r="G274">
        <v>0.96303839026654403</v>
      </c>
      <c r="H274">
        <v>0.15570157330654499</v>
      </c>
      <c r="I274">
        <v>6.1851551645564502</v>
      </c>
      <c r="J274" s="1">
        <v>6.2041414394662198E-10</v>
      </c>
      <c r="K274">
        <v>0.91316509793427703</v>
      </c>
      <c r="L274">
        <v>0.155607200059517</v>
      </c>
      <c r="M274">
        <v>5.8683987475194499</v>
      </c>
      <c r="N274" s="1">
        <v>4.4002398227580399E-9</v>
      </c>
      <c r="O274">
        <v>0.76683848464030602</v>
      </c>
      <c r="P274">
        <v>0.155318295584772</v>
      </c>
      <c r="Q274">
        <v>4.9372064105723501</v>
      </c>
      <c r="R274" s="1">
        <v>7.9249580979109296E-7</v>
      </c>
      <c r="T274" t="str">
        <f t="shared" si="16"/>
        <v>***</v>
      </c>
      <c r="U274" t="str">
        <f t="shared" si="17"/>
        <v>***</v>
      </c>
      <c r="V274" t="str">
        <f t="shared" si="18"/>
        <v>***</v>
      </c>
      <c r="W274" t="str">
        <f t="shared" si="19"/>
        <v>***</v>
      </c>
    </row>
    <row r="275" spans="1:23" x14ac:dyDescent="0.25">
      <c r="A275">
        <v>274</v>
      </c>
      <c r="B275" t="s">
        <v>211</v>
      </c>
      <c r="C275">
        <v>0.71319056910590395</v>
      </c>
      <c r="D275">
        <v>0.17771931516241701</v>
      </c>
      <c r="E275">
        <v>4.0130166406173897</v>
      </c>
      <c r="F275" s="1">
        <v>5.9947685487442803E-5</v>
      </c>
      <c r="G275">
        <v>0.70704095375076303</v>
      </c>
      <c r="H275">
        <v>0.17770706148204399</v>
      </c>
      <c r="I275">
        <v>3.9786880040341202</v>
      </c>
      <c r="J275" s="1">
        <v>6.9296604102591798E-5</v>
      </c>
      <c r="K275">
        <v>0.65807290218939996</v>
      </c>
      <c r="L275">
        <v>0.17762350874375499</v>
      </c>
      <c r="M275">
        <v>3.70487502945771</v>
      </c>
      <c r="N275">
        <v>2.1149497947602701E-4</v>
      </c>
      <c r="O275">
        <v>0.51106914011093596</v>
      </c>
      <c r="P275">
        <v>0.17736482103562001</v>
      </c>
      <c r="Q275">
        <v>2.8814571972437402</v>
      </c>
      <c r="R275">
        <v>3.9584099422689699E-3</v>
      </c>
      <c r="T275" t="str">
        <f t="shared" si="16"/>
        <v>***</v>
      </c>
      <c r="U275" t="str">
        <f t="shared" si="17"/>
        <v>***</v>
      </c>
      <c r="V275" t="str">
        <f t="shared" si="18"/>
        <v>***</v>
      </c>
      <c r="W275" t="str">
        <f t="shared" si="19"/>
        <v>**</v>
      </c>
    </row>
    <row r="276" spans="1:23" x14ac:dyDescent="0.25">
      <c r="A276">
        <v>275</v>
      </c>
      <c r="B276" t="s">
        <v>212</v>
      </c>
      <c r="C276">
        <v>1.2109648609556301</v>
      </c>
      <c r="D276">
        <v>0.146974821467064</v>
      </c>
      <c r="E276">
        <v>8.2392674396070298</v>
      </c>
      <c r="F276" s="1">
        <v>1.7326824815224001E-16</v>
      </c>
      <c r="G276">
        <v>1.20465975620456</v>
      </c>
      <c r="H276">
        <v>0.14696061275360001</v>
      </c>
      <c r="I276">
        <v>8.1971606788571503</v>
      </c>
      <c r="J276" s="1">
        <v>2.4613135626937602E-16</v>
      </c>
      <c r="K276">
        <v>1.1549898076460201</v>
      </c>
      <c r="L276">
        <v>0.146856489242705</v>
      </c>
      <c r="M276">
        <v>7.8647515925374396</v>
      </c>
      <c r="N276" s="1">
        <v>3.6983058727101599E-15</v>
      </c>
      <c r="O276">
        <v>1.00404307679097</v>
      </c>
      <c r="P276">
        <v>0.14652502078209501</v>
      </c>
      <c r="Q276">
        <v>6.8523660425487298</v>
      </c>
      <c r="R276" s="1">
        <v>7.2638397212588997E-12</v>
      </c>
      <c r="T276" t="str">
        <f t="shared" si="16"/>
        <v>***</v>
      </c>
      <c r="U276" t="str">
        <f t="shared" si="17"/>
        <v>***</v>
      </c>
      <c r="V276" t="str">
        <f t="shared" si="18"/>
        <v>***</v>
      </c>
      <c r="W276" t="str">
        <f t="shared" si="19"/>
        <v>***</v>
      </c>
    </row>
    <row r="277" spans="1:23" x14ac:dyDescent="0.25">
      <c r="A277">
        <v>276</v>
      </c>
      <c r="B277" t="s">
        <v>213</v>
      </c>
      <c r="C277">
        <v>0.75580696449546803</v>
      </c>
      <c r="D277">
        <v>0.18284904579037201</v>
      </c>
      <c r="E277">
        <v>4.1335023720165598</v>
      </c>
      <c r="F277" s="1">
        <v>3.5727660690696697E-5</v>
      </c>
      <c r="G277">
        <v>0.74922635384474501</v>
      </c>
      <c r="H277">
        <v>0.18283740114991201</v>
      </c>
      <c r="I277">
        <v>4.0977740283588799</v>
      </c>
      <c r="J277" s="1">
        <v>4.1714220235696902E-5</v>
      </c>
      <c r="K277">
        <v>0.69988868759733402</v>
      </c>
      <c r="L277">
        <v>0.18275088525400901</v>
      </c>
      <c r="M277">
        <v>3.82974170890907</v>
      </c>
      <c r="N277">
        <v>1.28277830495978E-4</v>
      </c>
      <c r="O277">
        <v>0.55041167515770395</v>
      </c>
      <c r="P277">
        <v>0.18247815770564099</v>
      </c>
      <c r="Q277">
        <v>3.0163153885276701</v>
      </c>
      <c r="R277">
        <v>2.5586697137624601E-3</v>
      </c>
      <c r="T277" t="str">
        <f t="shared" si="16"/>
        <v>***</v>
      </c>
      <c r="U277" t="str">
        <f t="shared" si="17"/>
        <v>***</v>
      </c>
      <c r="V277" t="str">
        <f t="shared" si="18"/>
        <v>***</v>
      </c>
      <c r="W277" t="str">
        <f t="shared" si="19"/>
        <v>**</v>
      </c>
    </row>
    <row r="278" spans="1:23" x14ac:dyDescent="0.25">
      <c r="A278">
        <v>277</v>
      </c>
      <c r="B278" t="s">
        <v>214</v>
      </c>
      <c r="C278">
        <v>1.02913123728684</v>
      </c>
      <c r="D278">
        <v>0.166085929106739</v>
      </c>
      <c r="E278">
        <v>6.1963782412021597</v>
      </c>
      <c r="F278" s="1">
        <v>5.7777186361284199E-10</v>
      </c>
      <c r="G278">
        <v>1.0222557187060901</v>
      </c>
      <c r="H278">
        <v>0.16607326255782001</v>
      </c>
      <c r="I278">
        <v>6.1554503293399598</v>
      </c>
      <c r="J278" s="1">
        <v>7.4864457577722803E-10</v>
      </c>
      <c r="K278">
        <v>0.97242639286353405</v>
      </c>
      <c r="L278">
        <v>0.16597113987461101</v>
      </c>
      <c r="M278">
        <v>5.8590089433511503</v>
      </c>
      <c r="N278" s="1">
        <v>4.6563762351844396E-9</v>
      </c>
      <c r="O278">
        <v>0.81823441371092898</v>
      </c>
      <c r="P278">
        <v>0.16565735355970901</v>
      </c>
      <c r="Q278">
        <v>4.9393183950388799</v>
      </c>
      <c r="R278" s="1">
        <v>7.8396116460938703E-7</v>
      </c>
      <c r="T278" t="str">
        <f t="shared" si="16"/>
        <v>***</v>
      </c>
      <c r="U278" t="str">
        <f t="shared" si="17"/>
        <v>***</v>
      </c>
      <c r="V278" t="str">
        <f t="shared" si="18"/>
        <v>***</v>
      </c>
      <c r="W278" t="str">
        <f t="shared" si="19"/>
        <v>***</v>
      </c>
    </row>
    <row r="279" spans="1:23" x14ac:dyDescent="0.25">
      <c r="A279">
        <v>278</v>
      </c>
      <c r="B279" t="s">
        <v>215</v>
      </c>
      <c r="C279">
        <v>1.1349366711034199</v>
      </c>
      <c r="D279">
        <v>0.16286202532135099</v>
      </c>
      <c r="E279">
        <v>6.9687004620262103</v>
      </c>
      <c r="F279" s="1">
        <v>3.1988194388367E-12</v>
      </c>
      <c r="G279">
        <v>1.1283347910605199</v>
      </c>
      <c r="H279">
        <v>0.16284740661643399</v>
      </c>
      <c r="I279">
        <v>6.9287857541272597</v>
      </c>
      <c r="J279" s="1">
        <v>4.2446806317873396E-12</v>
      </c>
      <c r="K279">
        <v>1.0781170973013099</v>
      </c>
      <c r="L279">
        <v>0.162734829041669</v>
      </c>
      <c r="M279">
        <v>6.6249929634009304</v>
      </c>
      <c r="N279" s="1">
        <v>3.4726472095050502E-11</v>
      </c>
      <c r="O279">
        <v>0.920834162492288</v>
      </c>
      <c r="P279">
        <v>0.16240315609009301</v>
      </c>
      <c r="Q279">
        <v>5.6700509070246001</v>
      </c>
      <c r="R279" s="1">
        <v>1.4275509572598099E-8</v>
      </c>
      <c r="T279" t="str">
        <f t="shared" si="16"/>
        <v>***</v>
      </c>
      <c r="U279" t="str">
        <f t="shared" si="17"/>
        <v>***</v>
      </c>
      <c r="V279" t="str">
        <f t="shared" si="18"/>
        <v>***</v>
      </c>
      <c r="W279" t="str">
        <f t="shared" si="19"/>
        <v>***</v>
      </c>
    </row>
    <row r="280" spans="1:23" x14ac:dyDescent="0.25">
      <c r="A280">
        <v>279</v>
      </c>
      <c r="B280" t="s">
        <v>216</v>
      </c>
      <c r="C280">
        <v>1.3577595487822001</v>
      </c>
      <c r="D280">
        <v>0.152839063280715</v>
      </c>
      <c r="E280">
        <v>8.8835898338923798</v>
      </c>
      <c r="F280" s="1">
        <v>6.4736656745608303E-19</v>
      </c>
      <c r="G280">
        <v>1.35076430271757</v>
      </c>
      <c r="H280">
        <v>0.152821584973728</v>
      </c>
      <c r="I280">
        <v>8.8388319159874005</v>
      </c>
      <c r="J280" s="1">
        <v>9.6724507278984599E-19</v>
      </c>
      <c r="K280">
        <v>1.3005037407083699</v>
      </c>
      <c r="L280">
        <v>0.15270009414868199</v>
      </c>
      <c r="M280">
        <v>8.5167186566505304</v>
      </c>
      <c r="N280" s="1">
        <v>1.6413759811327699E-17</v>
      </c>
      <c r="O280">
        <v>1.14037165479424</v>
      </c>
      <c r="P280">
        <v>0.152333211845988</v>
      </c>
      <c r="Q280">
        <v>7.4860343386389996</v>
      </c>
      <c r="R280" s="1">
        <v>7.0985830567750895E-14</v>
      </c>
      <c r="T280" t="str">
        <f t="shared" si="16"/>
        <v>***</v>
      </c>
      <c r="U280" t="str">
        <f t="shared" si="17"/>
        <v>***</v>
      </c>
      <c r="V280" t="str">
        <f t="shared" si="18"/>
        <v>***</v>
      </c>
      <c r="W280" t="str">
        <f t="shared" si="19"/>
        <v>***</v>
      </c>
    </row>
    <row r="281" spans="1:23" x14ac:dyDescent="0.25">
      <c r="A281">
        <v>280</v>
      </c>
      <c r="B281" t="s">
        <v>218</v>
      </c>
      <c r="C281">
        <v>1.8076724837412701</v>
      </c>
      <c r="D281">
        <v>0.13340192549482199</v>
      </c>
      <c r="E281">
        <v>13.5505726550509</v>
      </c>
      <c r="F281" s="1">
        <v>7.86144354931947E-42</v>
      </c>
      <c r="G281">
        <v>1.8007947215268201</v>
      </c>
      <c r="H281">
        <v>0.133379353282991</v>
      </c>
      <c r="I281">
        <v>13.501300442701</v>
      </c>
      <c r="J281" s="1">
        <v>1.53639996487175E-41</v>
      </c>
      <c r="K281">
        <v>1.7481812969320301</v>
      </c>
      <c r="L281">
        <v>0.13323534126589701</v>
      </c>
      <c r="M281">
        <v>13.1210028834857</v>
      </c>
      <c r="N281" s="1">
        <v>2.4960967700995499E-39</v>
      </c>
      <c r="O281">
        <v>1.5848930048187799</v>
      </c>
      <c r="P281">
        <v>0.13277475318585399</v>
      </c>
      <c r="Q281">
        <v>11.936704582687399</v>
      </c>
      <c r="R281" s="1">
        <v>7.6182088954797595E-33</v>
      </c>
      <c r="T281" t="str">
        <f t="shared" si="16"/>
        <v>***</v>
      </c>
      <c r="U281" t="str">
        <f t="shared" si="17"/>
        <v>***</v>
      </c>
      <c r="V281" t="str">
        <f t="shared" si="18"/>
        <v>***</v>
      </c>
      <c r="W281" t="str">
        <f t="shared" si="19"/>
        <v>***</v>
      </c>
    </row>
    <row r="282" spans="1:23" x14ac:dyDescent="0.25">
      <c r="A282">
        <v>281</v>
      </c>
      <c r="B282" t="s">
        <v>219</v>
      </c>
      <c r="C282">
        <v>0.90746399243675802</v>
      </c>
      <c r="D282">
        <v>0.20156651960132399</v>
      </c>
      <c r="E282">
        <v>4.5020571582603202</v>
      </c>
      <c r="F282" s="1">
        <v>6.72988757551627E-6</v>
      </c>
      <c r="G282">
        <v>0.90081341832443795</v>
      </c>
      <c r="H282">
        <v>0.20154869067231401</v>
      </c>
      <c r="I282">
        <v>4.46945805164777</v>
      </c>
      <c r="J282" s="1">
        <v>7.84180360919358E-6</v>
      </c>
      <c r="K282">
        <v>0.84593101556481998</v>
      </c>
      <c r="L282">
        <v>0.201451568431529</v>
      </c>
      <c r="M282">
        <v>4.1991781059393603</v>
      </c>
      <c r="N282" s="1">
        <v>2.67885553578908E-5</v>
      </c>
      <c r="O282">
        <v>0.67907729686390295</v>
      </c>
      <c r="P282">
        <v>0.20112992636301799</v>
      </c>
      <c r="Q282">
        <v>3.3763115670725301</v>
      </c>
      <c r="R282">
        <v>7.3464674950727399E-4</v>
      </c>
      <c r="T282" t="str">
        <f t="shared" si="16"/>
        <v>***</v>
      </c>
      <c r="U282" t="str">
        <f t="shared" si="17"/>
        <v>***</v>
      </c>
      <c r="V282" t="str">
        <f t="shared" si="18"/>
        <v>***</v>
      </c>
      <c r="W282" t="str">
        <f t="shared" si="19"/>
        <v>***</v>
      </c>
    </row>
    <row r="283" spans="1:23" x14ac:dyDescent="0.25">
      <c r="A283">
        <v>282</v>
      </c>
      <c r="B283" t="s">
        <v>220</v>
      </c>
      <c r="C283">
        <v>1.25383279979089</v>
      </c>
      <c r="D283">
        <v>0.177376238590507</v>
      </c>
      <c r="E283">
        <v>7.0687754445255999</v>
      </c>
      <c r="F283" s="1">
        <v>1.5630684302298501E-12</v>
      </c>
      <c r="G283">
        <v>1.24689010959143</v>
      </c>
      <c r="H283">
        <v>0.17735663512548999</v>
      </c>
      <c r="I283">
        <v>7.0304114007867904</v>
      </c>
      <c r="J283" s="1">
        <v>2.05925451962586E-12</v>
      </c>
      <c r="K283">
        <v>1.19196219108729</v>
      </c>
      <c r="L283">
        <v>0.177245269455718</v>
      </c>
      <c r="M283">
        <v>6.7249309092849003</v>
      </c>
      <c r="N283" s="1">
        <v>1.75675780019038E-11</v>
      </c>
      <c r="O283">
        <v>1.02415231325175</v>
      </c>
      <c r="P283">
        <v>0.17687052796793501</v>
      </c>
      <c r="Q283">
        <v>5.7904068304552201</v>
      </c>
      <c r="R283" s="1">
        <v>7.0216139345970799E-9</v>
      </c>
      <c r="T283" t="str">
        <f t="shared" si="16"/>
        <v>***</v>
      </c>
      <c r="U283" t="str">
        <f t="shared" si="17"/>
        <v>***</v>
      </c>
      <c r="V283" t="str">
        <f t="shared" si="18"/>
        <v>***</v>
      </c>
      <c r="W283" t="str">
        <f t="shared" si="19"/>
        <v>***</v>
      </c>
    </row>
    <row r="284" spans="1:23" x14ac:dyDescent="0.25">
      <c r="A284">
        <v>283</v>
      </c>
      <c r="B284" t="s">
        <v>221</v>
      </c>
      <c r="C284">
        <v>0.80658939113413397</v>
      </c>
      <c r="D284">
        <v>0.22183211782283699</v>
      </c>
      <c r="E284">
        <v>3.6360352100965998</v>
      </c>
      <c r="F284">
        <v>2.7686650468928501E-4</v>
      </c>
      <c r="G284">
        <v>0.79947135430733796</v>
      </c>
      <c r="H284">
        <v>0.22181522895466099</v>
      </c>
      <c r="I284">
        <v>3.60422211799871</v>
      </c>
      <c r="J284">
        <v>3.1308922155271997E-4</v>
      </c>
      <c r="K284">
        <v>0.74208870126526005</v>
      </c>
      <c r="L284">
        <v>0.221730878218037</v>
      </c>
      <c r="M284">
        <v>3.3467990891892501</v>
      </c>
      <c r="N284">
        <v>8.1750437029323405E-4</v>
      </c>
      <c r="O284">
        <v>0.56864080212117696</v>
      </c>
      <c r="P284">
        <v>0.22141743921052401</v>
      </c>
      <c r="Q284">
        <v>2.5681843496551</v>
      </c>
      <c r="R284">
        <v>1.02232771558227E-2</v>
      </c>
      <c r="T284" t="str">
        <f t="shared" si="16"/>
        <v>***</v>
      </c>
      <c r="U284" t="str">
        <f t="shared" si="17"/>
        <v>***</v>
      </c>
      <c r="V284" t="str">
        <f t="shared" si="18"/>
        <v>***</v>
      </c>
      <c r="W284" t="str">
        <f t="shared" si="19"/>
        <v>*</v>
      </c>
    </row>
    <row r="285" spans="1:23" x14ac:dyDescent="0.25">
      <c r="A285">
        <v>284</v>
      </c>
      <c r="B285" t="s">
        <v>222</v>
      </c>
      <c r="C285">
        <v>1.21234210460784</v>
      </c>
      <c r="D285">
        <v>0.19003474333744699</v>
      </c>
      <c r="E285">
        <v>6.37958135084315</v>
      </c>
      <c r="F285" s="1">
        <v>1.7757273870472501E-10</v>
      </c>
      <c r="G285">
        <v>1.2049140865527099</v>
      </c>
      <c r="H285">
        <v>0.190013161455833</v>
      </c>
      <c r="I285">
        <v>6.3412138260368804</v>
      </c>
      <c r="J285" s="1">
        <v>2.27961884053448E-10</v>
      </c>
      <c r="K285">
        <v>1.14717583584153</v>
      </c>
      <c r="L285">
        <v>0.189907174205523</v>
      </c>
      <c r="M285">
        <v>6.0407187913818596</v>
      </c>
      <c r="N285" s="1">
        <v>1.53429178576761E-9</v>
      </c>
      <c r="O285">
        <v>0.97128102533468397</v>
      </c>
      <c r="P285">
        <v>0.18952703838041901</v>
      </c>
      <c r="Q285">
        <v>5.1247623222240604</v>
      </c>
      <c r="R285" s="1">
        <v>2.9791331142135103E-7</v>
      </c>
      <c r="T285" t="str">
        <f t="shared" si="16"/>
        <v>***</v>
      </c>
      <c r="U285" t="str">
        <f t="shared" si="17"/>
        <v>***</v>
      </c>
      <c r="V285" t="str">
        <f t="shared" si="18"/>
        <v>***</v>
      </c>
      <c r="W285" t="str">
        <f t="shared" si="19"/>
        <v>***</v>
      </c>
    </row>
    <row r="286" spans="1:23" x14ac:dyDescent="0.25">
      <c r="A286">
        <v>285</v>
      </c>
      <c r="B286" t="s">
        <v>223</v>
      </c>
      <c r="C286">
        <v>1.12820835975043</v>
      </c>
      <c r="D286">
        <v>0.202463449759099</v>
      </c>
      <c r="E286">
        <v>5.5724050987613998</v>
      </c>
      <c r="F286" s="1">
        <v>2.5124636121484799E-8</v>
      </c>
      <c r="G286">
        <v>1.1207476657456299</v>
      </c>
      <c r="H286">
        <v>0.20244452191582499</v>
      </c>
      <c r="I286">
        <v>5.5360730690041997</v>
      </c>
      <c r="J286" s="1">
        <v>3.0932855900613002E-8</v>
      </c>
      <c r="K286">
        <v>1.0645791733897101</v>
      </c>
      <c r="L286">
        <v>0.20234347712819201</v>
      </c>
      <c r="M286">
        <v>5.2612477975519596</v>
      </c>
      <c r="N286" s="1">
        <v>1.4308104794659701E-7</v>
      </c>
      <c r="O286">
        <v>0.88331330243662898</v>
      </c>
      <c r="P286">
        <v>0.20197080679639701</v>
      </c>
      <c r="Q286">
        <v>4.3734701883281701</v>
      </c>
      <c r="R286" s="1">
        <v>1.2228695077374E-5</v>
      </c>
      <c r="T286" t="str">
        <f t="shared" si="16"/>
        <v>***</v>
      </c>
      <c r="U286" t="str">
        <f t="shared" si="17"/>
        <v>***</v>
      </c>
      <c r="V286" t="str">
        <f t="shared" si="18"/>
        <v>***</v>
      </c>
      <c r="W286" t="str">
        <f t="shared" si="19"/>
        <v>***</v>
      </c>
    </row>
    <row r="287" spans="1:23" x14ac:dyDescent="0.25">
      <c r="A287">
        <v>286</v>
      </c>
      <c r="B287" t="s">
        <v>224</v>
      </c>
      <c r="C287">
        <v>1.22897854788628</v>
      </c>
      <c r="D287">
        <v>0.19944603095604199</v>
      </c>
      <c r="E287">
        <v>6.1619604160343204</v>
      </c>
      <c r="F287" s="1">
        <v>7.1849814493116695E-10</v>
      </c>
      <c r="G287">
        <v>1.2216980774158099</v>
      </c>
      <c r="H287">
        <v>0.199427591691798</v>
      </c>
      <c r="I287">
        <v>6.1260233203029797</v>
      </c>
      <c r="J287" s="1">
        <v>9.0102605663996595E-10</v>
      </c>
      <c r="K287">
        <v>1.16436457591867</v>
      </c>
      <c r="L287">
        <v>0.19932851041375399</v>
      </c>
      <c r="M287">
        <v>5.8414351941012104</v>
      </c>
      <c r="N287" s="1">
        <v>5.1753011137771299E-9</v>
      </c>
      <c r="O287">
        <v>0.97606684542644795</v>
      </c>
      <c r="P287">
        <v>0.19893255778510899</v>
      </c>
      <c r="Q287">
        <v>4.9065213673108996</v>
      </c>
      <c r="R287" s="1">
        <v>9.2705893583056101E-7</v>
      </c>
      <c r="T287" t="str">
        <f t="shared" si="16"/>
        <v>***</v>
      </c>
      <c r="U287" t="str">
        <f t="shared" si="17"/>
        <v>***</v>
      </c>
      <c r="V287" t="str">
        <f t="shared" si="18"/>
        <v>***</v>
      </c>
      <c r="W287" t="str">
        <f t="shared" si="19"/>
        <v>***</v>
      </c>
    </row>
    <row r="288" spans="1:23" x14ac:dyDescent="0.25">
      <c r="A288">
        <v>287</v>
      </c>
      <c r="B288" t="s">
        <v>225</v>
      </c>
      <c r="C288">
        <v>1.08675421571981</v>
      </c>
      <c r="D288">
        <v>0.218272823173814</v>
      </c>
      <c r="E288">
        <v>4.9788801002239902</v>
      </c>
      <c r="F288" s="1">
        <v>6.3953244301206496E-7</v>
      </c>
      <c r="G288">
        <v>1.07964978366901</v>
      </c>
      <c r="H288">
        <v>0.21825725985858199</v>
      </c>
      <c r="I288">
        <v>4.9466844052223298</v>
      </c>
      <c r="J288" s="1">
        <v>7.5488214434266897E-7</v>
      </c>
      <c r="K288">
        <v>1.0226124286914899</v>
      </c>
      <c r="L288">
        <v>0.21816810484249599</v>
      </c>
      <c r="M288">
        <v>4.6872682394603604</v>
      </c>
      <c r="N288" s="1">
        <v>2.7687596766680899E-6</v>
      </c>
      <c r="O288">
        <v>0.82727796571793</v>
      </c>
      <c r="P288">
        <v>0.21778989372830401</v>
      </c>
      <c r="Q288">
        <v>3.79851402448439</v>
      </c>
      <c r="R288">
        <v>1.4556619380234399E-4</v>
      </c>
      <c r="T288" t="str">
        <f t="shared" si="16"/>
        <v>***</v>
      </c>
      <c r="U288" t="str">
        <f t="shared" si="17"/>
        <v>***</v>
      </c>
      <c r="V288" t="str">
        <f t="shared" si="18"/>
        <v>***</v>
      </c>
      <c r="W288" t="str">
        <f t="shared" si="19"/>
        <v>***</v>
      </c>
    </row>
    <row r="289" spans="1:23" x14ac:dyDescent="0.25">
      <c r="A289">
        <v>288</v>
      </c>
      <c r="B289" t="s">
        <v>226</v>
      </c>
      <c r="C289">
        <v>1.26882797060454</v>
      </c>
      <c r="D289">
        <v>0.20675171396692399</v>
      </c>
      <c r="E289">
        <v>6.1369647015721096</v>
      </c>
      <c r="F289" s="1">
        <v>8.4113065943735197E-10</v>
      </c>
      <c r="G289">
        <v>1.2618416372913801</v>
      </c>
      <c r="H289">
        <v>0.20673464136470299</v>
      </c>
      <c r="I289">
        <v>6.10367778211564</v>
      </c>
      <c r="J289" s="1">
        <v>1.0365515158960901E-9</v>
      </c>
      <c r="K289">
        <v>1.20496068912222</v>
      </c>
      <c r="L289">
        <v>0.20664230677112999</v>
      </c>
      <c r="M289">
        <v>5.8311422668001498</v>
      </c>
      <c r="N289" s="1">
        <v>5.5049223890060802E-9</v>
      </c>
      <c r="O289">
        <v>1.0059812892922499</v>
      </c>
      <c r="P289">
        <v>0.206230602876012</v>
      </c>
      <c r="Q289">
        <v>4.8779437933227596</v>
      </c>
      <c r="R289" s="1">
        <v>1.0719745970700701E-6</v>
      </c>
      <c r="T289" t="str">
        <f t="shared" si="16"/>
        <v>***</v>
      </c>
      <c r="U289" t="str">
        <f t="shared" si="17"/>
        <v>***</v>
      </c>
      <c r="V289" t="str">
        <f t="shared" si="18"/>
        <v>***</v>
      </c>
      <c r="W289" t="str">
        <f t="shared" si="19"/>
        <v>***</v>
      </c>
    </row>
    <row r="290" spans="1:23" x14ac:dyDescent="0.25">
      <c r="A290">
        <v>289</v>
      </c>
      <c r="B290" t="s">
        <v>227</v>
      </c>
      <c r="C290">
        <v>1.40700660380833</v>
      </c>
      <c r="D290">
        <v>0.20036841793431201</v>
      </c>
      <c r="E290">
        <v>7.02209768542264</v>
      </c>
      <c r="F290" s="1">
        <v>2.1856163179323399E-12</v>
      </c>
      <c r="G290">
        <v>1.40050038211582</v>
      </c>
      <c r="H290">
        <v>0.200353152281533</v>
      </c>
      <c r="I290">
        <v>6.9901589576582399</v>
      </c>
      <c r="J290" s="1">
        <v>2.7457496885576202E-12</v>
      </c>
      <c r="K290">
        <v>1.3465245601693501</v>
      </c>
      <c r="L290">
        <v>0.20025794813342801</v>
      </c>
      <c r="M290">
        <v>6.7239506482518303</v>
      </c>
      <c r="N290" s="1">
        <v>1.7686235747001101E-11</v>
      </c>
      <c r="O290">
        <v>1.14606589363704</v>
      </c>
      <c r="P290">
        <v>0.19979915765702599</v>
      </c>
      <c r="Q290">
        <v>5.7360897166762097</v>
      </c>
      <c r="R290" s="1">
        <v>9.6887352472357699E-9</v>
      </c>
      <c r="T290" t="str">
        <f t="shared" si="16"/>
        <v>***</v>
      </c>
      <c r="U290" t="str">
        <f t="shared" si="17"/>
        <v>***</v>
      </c>
      <c r="V290" t="str">
        <f t="shared" si="18"/>
        <v>***</v>
      </c>
      <c r="W290" t="str">
        <f t="shared" si="19"/>
        <v>***</v>
      </c>
    </row>
    <row r="291" spans="1:23" x14ac:dyDescent="0.25">
      <c r="A291">
        <v>290</v>
      </c>
      <c r="B291" t="s">
        <v>229</v>
      </c>
      <c r="C291">
        <v>1.17401661652265</v>
      </c>
      <c r="D291">
        <v>0.22842739705838</v>
      </c>
      <c r="E291">
        <v>5.1395613295133602</v>
      </c>
      <c r="F291" s="1">
        <v>2.7538060162077603E-7</v>
      </c>
      <c r="G291">
        <v>1.16838524992399</v>
      </c>
      <c r="H291">
        <v>0.22841136842441501</v>
      </c>
      <c r="I291">
        <v>5.1152675017164198</v>
      </c>
      <c r="J291" s="1">
        <v>3.1329663453210303E-7</v>
      </c>
      <c r="K291">
        <v>1.11874322040088</v>
      </c>
      <c r="L291">
        <v>0.22832456400655199</v>
      </c>
      <c r="M291">
        <v>4.8997935253640703</v>
      </c>
      <c r="N291" s="1">
        <v>9.5937422989785395E-7</v>
      </c>
      <c r="O291">
        <v>0.90986804300243496</v>
      </c>
      <c r="P291">
        <v>0.22790913068155699</v>
      </c>
      <c r="Q291">
        <v>3.9922404174044899</v>
      </c>
      <c r="R291" s="1">
        <v>6.5451964068628199E-5</v>
      </c>
      <c r="T291" t="str">
        <f t="shared" si="16"/>
        <v>***</v>
      </c>
      <c r="U291" t="str">
        <f t="shared" si="17"/>
        <v>***</v>
      </c>
      <c r="V291" t="str">
        <f t="shared" si="18"/>
        <v>***</v>
      </c>
      <c r="W291" t="str">
        <f t="shared" si="19"/>
        <v>***</v>
      </c>
    </row>
    <row r="292" spans="1:23" x14ac:dyDescent="0.25">
      <c r="A292">
        <v>291</v>
      </c>
      <c r="B292" t="s">
        <v>233</v>
      </c>
      <c r="C292">
        <v>0.88196717982990003</v>
      </c>
      <c r="D292">
        <v>0.26707558453987801</v>
      </c>
      <c r="E292">
        <v>3.3023130188008998</v>
      </c>
      <c r="F292">
        <v>9.5890995819036405E-4</v>
      </c>
      <c r="G292">
        <v>0.87623713895451205</v>
      </c>
      <c r="H292">
        <v>0.26706065266123202</v>
      </c>
      <c r="I292">
        <v>3.2810417042829001</v>
      </c>
      <c r="J292">
        <v>1.0342445064795401E-3</v>
      </c>
      <c r="K292">
        <v>0.82450805763858503</v>
      </c>
      <c r="L292">
        <v>0.266980979053762</v>
      </c>
      <c r="M292">
        <v>3.0882651661583398</v>
      </c>
      <c r="N292">
        <v>2.0132874122934302E-3</v>
      </c>
      <c r="O292">
        <v>0.61483964078449005</v>
      </c>
      <c r="P292">
        <v>0.26661776577077401</v>
      </c>
      <c r="Q292">
        <v>2.3060715365573299</v>
      </c>
      <c r="R292">
        <v>2.1106635444768301E-2</v>
      </c>
      <c r="T292" t="str">
        <f t="shared" si="16"/>
        <v>***</v>
      </c>
      <c r="U292" t="str">
        <f t="shared" si="17"/>
        <v>**</v>
      </c>
      <c r="V292" t="str">
        <f t="shared" si="18"/>
        <v>**</v>
      </c>
      <c r="W292" t="str">
        <f t="shared" si="19"/>
        <v>*</v>
      </c>
    </row>
    <row r="293" spans="1:23" x14ac:dyDescent="0.25">
      <c r="A293">
        <v>292</v>
      </c>
      <c r="B293" t="s">
        <v>234</v>
      </c>
      <c r="C293">
        <v>0.85190616737255198</v>
      </c>
      <c r="D293">
        <v>0.27601594517288203</v>
      </c>
      <c r="E293">
        <v>3.0864382376132702</v>
      </c>
      <c r="F293">
        <v>2.0257002472369601E-3</v>
      </c>
      <c r="G293">
        <v>0.84563401970087904</v>
      </c>
      <c r="H293">
        <v>0.27600468443395298</v>
      </c>
      <c r="I293">
        <v>3.0638393744481398</v>
      </c>
      <c r="J293">
        <v>2.1851620048439799E-3</v>
      </c>
      <c r="K293">
        <v>0.79695130236387701</v>
      </c>
      <c r="L293">
        <v>0.27592232036191799</v>
      </c>
      <c r="M293">
        <v>2.8883176298261901</v>
      </c>
      <c r="N293">
        <v>3.8730854887281201E-3</v>
      </c>
      <c r="O293">
        <v>0.58425585141217795</v>
      </c>
      <c r="P293">
        <v>0.27556511519461602</v>
      </c>
      <c r="Q293">
        <v>2.1202097769144399</v>
      </c>
      <c r="R293">
        <v>3.3988358277009897E-2</v>
      </c>
      <c r="T293" t="str">
        <f t="shared" si="16"/>
        <v>**</v>
      </c>
      <c r="U293" t="str">
        <f t="shared" si="17"/>
        <v>**</v>
      </c>
      <c r="V293" t="str">
        <f t="shared" si="18"/>
        <v>**</v>
      </c>
      <c r="W293" t="str">
        <f t="shared" si="19"/>
        <v>*</v>
      </c>
    </row>
    <row r="294" spans="1:23" x14ac:dyDescent="0.25">
      <c r="A294">
        <v>293</v>
      </c>
      <c r="B294" t="s">
        <v>235</v>
      </c>
      <c r="C294">
        <v>1.15616639693337</v>
      </c>
      <c r="D294">
        <v>0.24585512308999899</v>
      </c>
      <c r="E294">
        <v>4.7026329262626101</v>
      </c>
      <c r="F294" s="1">
        <v>2.5682790732372402E-6</v>
      </c>
      <c r="G294">
        <v>1.1510260879221099</v>
      </c>
      <c r="H294">
        <v>0.245841946622195</v>
      </c>
      <c r="I294">
        <v>4.6819759757719002</v>
      </c>
      <c r="J294" s="1">
        <v>2.8412278571784001E-6</v>
      </c>
      <c r="K294">
        <v>1.10160140623319</v>
      </c>
      <c r="L294">
        <v>0.24574412848059399</v>
      </c>
      <c r="M294">
        <v>4.4827170970238903</v>
      </c>
      <c r="N294" s="1">
        <v>7.3698604094348102E-6</v>
      </c>
      <c r="O294">
        <v>0.88676375207271596</v>
      </c>
      <c r="P294">
        <v>0.24533042822532899</v>
      </c>
      <c r="Q294">
        <v>3.6145689651601201</v>
      </c>
      <c r="R294">
        <v>3.0084772739625101E-4</v>
      </c>
      <c r="T294" t="str">
        <f t="shared" si="16"/>
        <v>***</v>
      </c>
      <c r="U294" t="str">
        <f t="shared" si="17"/>
        <v>***</v>
      </c>
      <c r="V294" t="str">
        <f t="shared" si="18"/>
        <v>***</v>
      </c>
      <c r="W294" t="str">
        <f t="shared" si="19"/>
        <v>***</v>
      </c>
    </row>
    <row r="295" spans="1:23" x14ac:dyDescent="0.25">
      <c r="A295">
        <v>294</v>
      </c>
      <c r="B295" t="s">
        <v>236</v>
      </c>
      <c r="C295">
        <v>1.32814989611051</v>
      </c>
      <c r="D295">
        <v>0.23461104003088101</v>
      </c>
      <c r="E295">
        <v>5.6610716014714804</v>
      </c>
      <c r="F295" s="1">
        <v>1.5043063960896401E-8</v>
      </c>
      <c r="G295">
        <v>1.3225254909012201</v>
      </c>
      <c r="H295">
        <v>0.234601390302941</v>
      </c>
      <c r="I295">
        <v>5.6373301504881796</v>
      </c>
      <c r="J295" s="1">
        <v>1.72706808216819E-8</v>
      </c>
      <c r="K295">
        <v>1.2739191816856399</v>
      </c>
      <c r="L295">
        <v>0.234485971734714</v>
      </c>
      <c r="M295">
        <v>5.4328161819713703</v>
      </c>
      <c r="N295" s="1">
        <v>5.5471542911026698E-8</v>
      </c>
      <c r="O295">
        <v>1.0518645933508699</v>
      </c>
      <c r="P295">
        <v>0.23403426831888799</v>
      </c>
      <c r="Q295">
        <v>4.4944896356700896</v>
      </c>
      <c r="R295" s="1">
        <v>6.9736999740417697E-6</v>
      </c>
      <c r="T295" t="str">
        <f t="shared" si="16"/>
        <v>***</v>
      </c>
      <c r="U295" t="str">
        <f t="shared" si="17"/>
        <v>***</v>
      </c>
      <c r="V295" t="str">
        <f t="shared" si="18"/>
        <v>***</v>
      </c>
      <c r="W295" t="str">
        <f t="shared" si="19"/>
        <v>***</v>
      </c>
    </row>
    <row r="296" spans="1:23" x14ac:dyDescent="0.25">
      <c r="A296">
        <v>295</v>
      </c>
      <c r="B296" t="s">
        <v>237</v>
      </c>
      <c r="C296">
        <v>0.30237484271253301</v>
      </c>
      <c r="D296">
        <v>0.38464641329129901</v>
      </c>
      <c r="E296">
        <v>0.78611117188174295</v>
      </c>
      <c r="F296">
        <v>0.431802359797132</v>
      </c>
      <c r="G296">
        <v>0.295874666447557</v>
      </c>
      <c r="H296">
        <v>0.38463957836030699</v>
      </c>
      <c r="I296">
        <v>0.76922574558980905</v>
      </c>
      <c r="J296">
        <v>0.44175930916650102</v>
      </c>
      <c r="K296">
        <v>0.251355595286265</v>
      </c>
      <c r="L296">
        <v>0.38457238531912302</v>
      </c>
      <c r="M296">
        <v>0.65359761876216504</v>
      </c>
      <c r="N296">
        <v>0.51337107877860499</v>
      </c>
      <c r="O296">
        <v>2.5107411956286099E-2</v>
      </c>
      <c r="P296">
        <v>0.38429478918578203</v>
      </c>
      <c r="Q296">
        <v>6.5333729893871303E-2</v>
      </c>
      <c r="R296">
        <v>0.947908287131772</v>
      </c>
      <c r="T296" t="str">
        <f t="shared" si="16"/>
        <v/>
      </c>
      <c r="U296" t="str">
        <f t="shared" si="17"/>
        <v/>
      </c>
      <c r="V296" t="str">
        <f t="shared" si="18"/>
        <v/>
      </c>
      <c r="W296" t="str">
        <f t="shared" si="19"/>
        <v/>
      </c>
    </row>
    <row r="297" spans="1:23" x14ac:dyDescent="0.25">
      <c r="A297">
        <v>296</v>
      </c>
      <c r="B297" t="s">
        <v>238</v>
      </c>
      <c r="C297">
        <v>0.88548066293223904</v>
      </c>
      <c r="D297">
        <v>0.297566716931769</v>
      </c>
      <c r="E297">
        <v>2.97573825481052</v>
      </c>
      <c r="F297">
        <v>2.92284210570209E-3</v>
      </c>
      <c r="G297">
        <v>0.87911736824222397</v>
      </c>
      <c r="H297">
        <v>0.29755666473924802</v>
      </c>
      <c r="I297">
        <v>2.9544536299081199</v>
      </c>
      <c r="J297">
        <v>3.1322322022351002E-3</v>
      </c>
      <c r="K297">
        <v>0.83252398911928904</v>
      </c>
      <c r="L297">
        <v>0.29747099715693398</v>
      </c>
      <c r="M297">
        <v>2.7986728019743201</v>
      </c>
      <c r="N297">
        <v>5.1313104860851002E-3</v>
      </c>
      <c r="O297">
        <v>0.59978090905954595</v>
      </c>
      <c r="P297">
        <v>0.29709028420632699</v>
      </c>
      <c r="Q297">
        <v>2.0188506354620501</v>
      </c>
      <c r="R297">
        <v>4.3502746325742997E-2</v>
      </c>
      <c r="T297" t="str">
        <f t="shared" si="16"/>
        <v>**</v>
      </c>
      <c r="U297" t="str">
        <f t="shared" si="17"/>
        <v>**</v>
      </c>
      <c r="V297" t="str">
        <f t="shared" si="18"/>
        <v>**</v>
      </c>
      <c r="W297" t="str">
        <f t="shared" si="19"/>
        <v>*</v>
      </c>
    </row>
    <row r="298" spans="1:23" x14ac:dyDescent="0.25">
      <c r="A298">
        <v>297</v>
      </c>
      <c r="B298" t="s">
        <v>239</v>
      </c>
      <c r="C298">
        <v>0.37229588332910302</v>
      </c>
      <c r="D298">
        <v>0.38486334143574402</v>
      </c>
      <c r="E298">
        <v>0.967345660774661</v>
      </c>
      <c r="F298">
        <v>0.33337126476069601</v>
      </c>
      <c r="G298">
        <v>0.36473651118710598</v>
      </c>
      <c r="H298">
        <v>0.38485637313889998</v>
      </c>
      <c r="I298">
        <v>0.94772111531453895</v>
      </c>
      <c r="J298">
        <v>0.343271448542458</v>
      </c>
      <c r="K298">
        <v>0.31793648184761403</v>
      </c>
      <c r="L298">
        <v>0.384792367028647</v>
      </c>
      <c r="M298">
        <v>0.82625464819562</v>
      </c>
      <c r="N298">
        <v>0.40865965408391403</v>
      </c>
      <c r="O298">
        <v>8.4890596039094296E-2</v>
      </c>
      <c r="P298">
        <v>0.38450723793578201</v>
      </c>
      <c r="Q298">
        <v>0.22077762825695399</v>
      </c>
      <c r="R298">
        <v>0.82526558383360804</v>
      </c>
      <c r="T298" t="str">
        <f t="shared" si="16"/>
        <v/>
      </c>
      <c r="U298" t="str">
        <f t="shared" si="17"/>
        <v/>
      </c>
      <c r="V298" t="str">
        <f t="shared" si="18"/>
        <v/>
      </c>
      <c r="W298" t="str">
        <f t="shared" si="19"/>
        <v/>
      </c>
    </row>
    <row r="299" spans="1:23" x14ac:dyDescent="0.25">
      <c r="A299">
        <v>298</v>
      </c>
      <c r="B299" t="s">
        <v>398</v>
      </c>
      <c r="C299">
        <v>0.75586730076167896</v>
      </c>
      <c r="D299">
        <v>0.32460849651996398</v>
      </c>
      <c r="E299">
        <v>2.3285505735836201</v>
      </c>
      <c r="F299">
        <v>1.98828870858501E-2</v>
      </c>
      <c r="G299">
        <v>0.74812387390831203</v>
      </c>
      <c r="H299">
        <v>0.32459961221313599</v>
      </c>
      <c r="I299">
        <v>2.3047589884891302</v>
      </c>
      <c r="J299">
        <v>2.1180075155534599E-2</v>
      </c>
      <c r="K299">
        <v>0.70336343187877004</v>
      </c>
      <c r="L299">
        <v>0.32452570103443001</v>
      </c>
      <c r="M299">
        <v>2.16735817729317</v>
      </c>
      <c r="N299">
        <v>3.0207553644625001E-2</v>
      </c>
      <c r="O299">
        <v>0.47179724637215698</v>
      </c>
      <c r="P299">
        <v>0.32417318305978698</v>
      </c>
      <c r="Q299">
        <v>1.4553864138883601</v>
      </c>
      <c r="R299">
        <v>0.14556231549516199</v>
      </c>
      <c r="T299" t="str">
        <f t="shared" si="16"/>
        <v>*</v>
      </c>
      <c r="U299" t="str">
        <f t="shared" si="17"/>
        <v>*</v>
      </c>
      <c r="V299" t="str">
        <f t="shared" si="18"/>
        <v>*</v>
      </c>
      <c r="W299" t="str">
        <f t="shared" si="19"/>
        <v/>
      </c>
    </row>
    <row r="300" spans="1:23" x14ac:dyDescent="0.25">
      <c r="A300">
        <v>299</v>
      </c>
      <c r="B300" t="s">
        <v>399</v>
      </c>
      <c r="C300">
        <v>0.55637250050296205</v>
      </c>
      <c r="D300">
        <v>0.36118214132911702</v>
      </c>
      <c r="E300">
        <v>1.54042084820574</v>
      </c>
      <c r="F300">
        <v>0.12345780277653901</v>
      </c>
      <c r="G300">
        <v>0.54852657213872702</v>
      </c>
      <c r="H300">
        <v>0.36117419119560301</v>
      </c>
      <c r="I300">
        <v>1.51873136428417</v>
      </c>
      <c r="J300">
        <v>0.128830128461694</v>
      </c>
      <c r="K300">
        <v>0.50354490005812202</v>
      </c>
      <c r="L300">
        <v>0.36110787820350598</v>
      </c>
      <c r="M300">
        <v>1.3944445149278699</v>
      </c>
      <c r="N300">
        <v>0.16318341360695501</v>
      </c>
      <c r="O300">
        <v>0.27164823383807202</v>
      </c>
      <c r="P300">
        <v>0.36078297459556602</v>
      </c>
      <c r="Q300">
        <v>0.75294083414714197</v>
      </c>
      <c r="R300">
        <v>0.451485468671876</v>
      </c>
      <c r="T300" t="str">
        <f t="shared" si="16"/>
        <v/>
      </c>
      <c r="U300" t="str">
        <f t="shared" si="17"/>
        <v/>
      </c>
      <c r="V300" t="str">
        <f t="shared" si="18"/>
        <v/>
      </c>
      <c r="W300" t="str">
        <f t="shared" si="19"/>
        <v/>
      </c>
    </row>
    <row r="301" spans="1:23" x14ac:dyDescent="0.25">
      <c r="A301">
        <v>300</v>
      </c>
      <c r="B301" t="s">
        <v>400</v>
      </c>
      <c r="C301">
        <v>0.912394409863449</v>
      </c>
      <c r="D301">
        <v>0.31063163803642002</v>
      </c>
      <c r="E301">
        <v>2.9372230582529202</v>
      </c>
      <c r="F301">
        <v>3.31165811072286E-3</v>
      </c>
      <c r="G301">
        <v>0.90537589048206002</v>
      </c>
      <c r="H301">
        <v>0.31062564738387299</v>
      </c>
      <c r="I301">
        <v>2.9146849209240999</v>
      </c>
      <c r="J301">
        <v>3.5604780362938002E-3</v>
      </c>
      <c r="K301">
        <v>0.86102270645604395</v>
      </c>
      <c r="L301">
        <v>0.31055243023831602</v>
      </c>
      <c r="M301">
        <v>2.7725518225547301</v>
      </c>
      <c r="N301">
        <v>5.5618662755840204E-3</v>
      </c>
      <c r="O301">
        <v>0.625223559973479</v>
      </c>
      <c r="P301">
        <v>0.31014881580592202</v>
      </c>
      <c r="Q301">
        <v>2.0158824670951399</v>
      </c>
      <c r="R301">
        <v>4.3812267406833499E-2</v>
      </c>
      <c r="T301" t="str">
        <f t="shared" si="16"/>
        <v>**</v>
      </c>
      <c r="U301" t="str">
        <f t="shared" si="17"/>
        <v>**</v>
      </c>
      <c r="V301" t="str">
        <f t="shared" si="18"/>
        <v>**</v>
      </c>
      <c r="W301" t="str">
        <f t="shared" si="19"/>
        <v>*</v>
      </c>
    </row>
    <row r="302" spans="1:23" x14ac:dyDescent="0.25">
      <c r="A302">
        <v>301</v>
      </c>
      <c r="B302" t="s">
        <v>401</v>
      </c>
      <c r="C302">
        <v>0.74019273835379396</v>
      </c>
      <c r="D302">
        <v>0.34175550784715503</v>
      </c>
      <c r="E302">
        <v>2.1658545988520999</v>
      </c>
      <c r="F302">
        <v>3.0322299593947999E-2</v>
      </c>
      <c r="G302">
        <v>0.73283913969005798</v>
      </c>
      <c r="H302">
        <v>0.34174901283964498</v>
      </c>
      <c r="I302">
        <v>2.1443782195617298</v>
      </c>
      <c r="J302">
        <v>3.20025939842771E-2</v>
      </c>
      <c r="K302">
        <v>0.68882519059833003</v>
      </c>
      <c r="L302">
        <v>0.341682151107495</v>
      </c>
      <c r="M302">
        <v>2.0159823636254899</v>
      </c>
      <c r="N302">
        <v>4.3801820020340401E-2</v>
      </c>
      <c r="O302">
        <v>0.45503476051403002</v>
      </c>
      <c r="P302">
        <v>0.34131808329485103</v>
      </c>
      <c r="Q302">
        <v>1.33316921307373</v>
      </c>
      <c r="R302">
        <v>0.18247628009424</v>
      </c>
      <c r="T302" t="str">
        <f t="shared" si="16"/>
        <v>*</v>
      </c>
      <c r="U302" t="str">
        <f t="shared" si="17"/>
        <v>*</v>
      </c>
      <c r="V302" t="str">
        <f t="shared" si="18"/>
        <v>*</v>
      </c>
      <c r="W302" t="str">
        <f t="shared" si="19"/>
        <v/>
      </c>
    </row>
    <row r="303" spans="1:23" x14ac:dyDescent="0.25">
      <c r="A303">
        <v>302</v>
      </c>
      <c r="B303" t="s">
        <v>402</v>
      </c>
      <c r="C303">
        <v>0.89190541675847701</v>
      </c>
      <c r="D303">
        <v>0.32528609297488598</v>
      </c>
      <c r="E303">
        <v>2.7419106934502002</v>
      </c>
      <c r="F303">
        <v>6.1082946695065502E-3</v>
      </c>
      <c r="G303">
        <v>0.88406562593734705</v>
      </c>
      <c r="H303">
        <v>0.32527961975747999</v>
      </c>
      <c r="I303">
        <v>2.71786356180717</v>
      </c>
      <c r="J303">
        <v>6.5704926084142199E-3</v>
      </c>
      <c r="K303">
        <v>0.83922858823593605</v>
      </c>
      <c r="L303">
        <v>0.32521279772075201</v>
      </c>
      <c r="M303">
        <v>2.58055216190031</v>
      </c>
      <c r="N303">
        <v>9.86424529103248E-3</v>
      </c>
      <c r="O303">
        <v>0.60024714864994599</v>
      </c>
      <c r="P303">
        <v>0.324817600159029</v>
      </c>
      <c r="Q303">
        <v>1.8479514298365201</v>
      </c>
      <c r="R303">
        <v>6.4609369490476104E-2</v>
      </c>
      <c r="T303" t="str">
        <f t="shared" si="16"/>
        <v>**</v>
      </c>
      <c r="U303" t="str">
        <f t="shared" si="17"/>
        <v>**</v>
      </c>
      <c r="V303" t="str">
        <f t="shared" si="18"/>
        <v>**</v>
      </c>
      <c r="W303" t="str">
        <f t="shared" si="19"/>
        <v>^</v>
      </c>
    </row>
    <row r="304" spans="1:23" x14ac:dyDescent="0.25">
      <c r="A304">
        <v>303</v>
      </c>
      <c r="B304" t="s">
        <v>403</v>
      </c>
      <c r="C304">
        <v>-6.4944090361502699E-3</v>
      </c>
      <c r="D304">
        <v>0.50579520879540296</v>
      </c>
      <c r="E304">
        <v>-1.2839997143542101E-2</v>
      </c>
      <c r="F304">
        <v>0.98975544601482002</v>
      </c>
      <c r="G304">
        <v>-1.45439666277563E-2</v>
      </c>
      <c r="H304">
        <v>0.50579204599501404</v>
      </c>
      <c r="I304">
        <v>-2.8754834606275401E-2</v>
      </c>
      <c r="J304">
        <v>0.97706012273275</v>
      </c>
      <c r="K304">
        <v>-5.8443651144364797E-2</v>
      </c>
      <c r="L304">
        <v>0.50574398402142795</v>
      </c>
      <c r="M304">
        <v>-0.115559755510386</v>
      </c>
      <c r="N304">
        <v>0.90800145960164802</v>
      </c>
      <c r="O304">
        <v>-0.30050325343796203</v>
      </c>
      <c r="P304">
        <v>0.50550925947318703</v>
      </c>
      <c r="Q304">
        <v>-0.59445647692216197</v>
      </c>
      <c r="R304">
        <v>0.55220684402565701</v>
      </c>
      <c r="T304" t="str">
        <f t="shared" si="16"/>
        <v/>
      </c>
      <c r="U304" t="str">
        <f t="shared" si="17"/>
        <v/>
      </c>
      <c r="V304" t="str">
        <f t="shared" si="18"/>
        <v/>
      </c>
      <c r="W304" t="str">
        <f t="shared" si="19"/>
        <v/>
      </c>
    </row>
    <row r="305" spans="1:23" x14ac:dyDescent="0.25">
      <c r="A305">
        <v>304</v>
      </c>
      <c r="B305" t="s">
        <v>404</v>
      </c>
      <c r="C305">
        <v>0.83515131943795895</v>
      </c>
      <c r="D305">
        <v>0.34220861565824101</v>
      </c>
      <c r="E305">
        <v>2.4404742640144801</v>
      </c>
      <c r="F305">
        <v>1.4667991048530799E-2</v>
      </c>
      <c r="G305">
        <v>0.82810507019892099</v>
      </c>
      <c r="H305">
        <v>0.34220561579384901</v>
      </c>
      <c r="I305">
        <v>2.4199049693497301</v>
      </c>
      <c r="J305">
        <v>1.5524563611557801E-2</v>
      </c>
      <c r="K305">
        <v>0.78567736700874102</v>
      </c>
      <c r="L305">
        <v>0.34213240702173697</v>
      </c>
      <c r="M305">
        <v>2.2964131747941199</v>
      </c>
      <c r="N305">
        <v>2.1652268384030001E-2</v>
      </c>
      <c r="O305">
        <v>0.54252635937113702</v>
      </c>
      <c r="P305">
        <v>0.34173835036982098</v>
      </c>
      <c r="Q305">
        <v>1.5875489501954601</v>
      </c>
      <c r="R305">
        <v>0.112388369699151</v>
      </c>
      <c r="T305" t="str">
        <f t="shared" si="16"/>
        <v>*</v>
      </c>
      <c r="U305" t="str">
        <f t="shared" si="17"/>
        <v>*</v>
      </c>
      <c r="V305" t="str">
        <f t="shared" si="18"/>
        <v>*</v>
      </c>
      <c r="W305" t="str">
        <f t="shared" si="19"/>
        <v/>
      </c>
    </row>
    <row r="306" spans="1:23" x14ac:dyDescent="0.25">
      <c r="A306">
        <v>305</v>
      </c>
      <c r="B306" t="s">
        <v>405</v>
      </c>
      <c r="C306">
        <v>0.745123714547131</v>
      </c>
      <c r="D306">
        <v>0.36209334370746299</v>
      </c>
      <c r="E306">
        <v>2.0578221817552098</v>
      </c>
      <c r="F306">
        <v>3.9607205944312301E-2</v>
      </c>
      <c r="G306">
        <v>0.73704367807461002</v>
      </c>
      <c r="H306">
        <v>0.36208811100251198</v>
      </c>
      <c r="I306">
        <v>2.0355368090765502</v>
      </c>
      <c r="J306">
        <v>4.1796888724891297E-2</v>
      </c>
      <c r="K306">
        <v>0.69741636542033902</v>
      </c>
      <c r="L306">
        <v>0.36202130820107098</v>
      </c>
      <c r="M306">
        <v>1.9264511497565899</v>
      </c>
      <c r="N306">
        <v>5.40480659068414E-2</v>
      </c>
      <c r="O306">
        <v>0.45421552729710202</v>
      </c>
      <c r="P306">
        <v>0.36163918312080301</v>
      </c>
      <c r="Q306">
        <v>1.25599091165233</v>
      </c>
      <c r="R306">
        <v>0.209119265194983</v>
      </c>
      <c r="T306" t="str">
        <f t="shared" si="16"/>
        <v>*</v>
      </c>
      <c r="U306" t="str">
        <f t="shared" si="17"/>
        <v>*</v>
      </c>
      <c r="V306" t="str">
        <f t="shared" si="18"/>
        <v>^</v>
      </c>
      <c r="W306" t="str">
        <f t="shared" si="19"/>
        <v/>
      </c>
    </row>
    <row r="307" spans="1:23" x14ac:dyDescent="0.25">
      <c r="A307">
        <v>306</v>
      </c>
      <c r="B307" t="s">
        <v>406</v>
      </c>
      <c r="C307">
        <v>1.0125259477055</v>
      </c>
      <c r="D307">
        <v>0.32599030377535598</v>
      </c>
      <c r="E307">
        <v>3.1060001968746902</v>
      </c>
      <c r="F307">
        <v>1.8963658942354801E-3</v>
      </c>
      <c r="G307">
        <v>1.00421511530042</v>
      </c>
      <c r="H307">
        <v>0.32598356678630003</v>
      </c>
      <c r="I307">
        <v>3.0805697514155499</v>
      </c>
      <c r="J307">
        <v>2.06604956172749E-3</v>
      </c>
      <c r="K307">
        <v>0.96607537507663599</v>
      </c>
      <c r="L307">
        <v>0.32590057690137703</v>
      </c>
      <c r="M307">
        <v>2.96432545244922</v>
      </c>
      <c r="N307">
        <v>3.0334727922366501E-3</v>
      </c>
      <c r="O307">
        <v>0.71836578567909504</v>
      </c>
      <c r="P307">
        <v>0.32547361547071502</v>
      </c>
      <c r="Q307">
        <v>2.20713984646701</v>
      </c>
      <c r="R307">
        <v>2.7304290724432401E-2</v>
      </c>
      <c r="T307" t="str">
        <f t="shared" si="16"/>
        <v>**</v>
      </c>
      <c r="U307" t="str">
        <f t="shared" si="17"/>
        <v>**</v>
      </c>
      <c r="V307" t="str">
        <f t="shared" si="18"/>
        <v>**</v>
      </c>
      <c r="W307" t="str">
        <f t="shared" si="19"/>
        <v>*</v>
      </c>
    </row>
    <row r="308" spans="1:23" x14ac:dyDescent="0.25">
      <c r="A308">
        <v>307</v>
      </c>
      <c r="B308" t="s">
        <v>407</v>
      </c>
      <c r="C308">
        <v>0.53246199909953695</v>
      </c>
      <c r="D308">
        <v>0.41595809740399098</v>
      </c>
      <c r="E308">
        <v>1.2800856682984501</v>
      </c>
      <c r="F308">
        <v>0.200515008460491</v>
      </c>
      <c r="G308">
        <v>0.52437421509093696</v>
      </c>
      <c r="H308">
        <v>0.41595704912072901</v>
      </c>
      <c r="I308">
        <v>1.2606450983325901</v>
      </c>
      <c r="J308">
        <v>0.20743674253768199</v>
      </c>
      <c r="K308">
        <v>0.488888465350723</v>
      </c>
      <c r="L308">
        <v>0.41588339192260698</v>
      </c>
      <c r="M308">
        <v>1.1755421708249001</v>
      </c>
      <c r="N308">
        <v>0.23977787602301801</v>
      </c>
      <c r="O308">
        <v>0.23826574602445999</v>
      </c>
      <c r="P308">
        <v>0.41555566298658603</v>
      </c>
      <c r="Q308">
        <v>0.57336662027910101</v>
      </c>
      <c r="R308">
        <v>0.56639648631661599</v>
      </c>
      <c r="T308" t="str">
        <f t="shared" si="16"/>
        <v/>
      </c>
      <c r="U308" t="str">
        <f t="shared" si="17"/>
        <v/>
      </c>
      <c r="V308" t="str">
        <f t="shared" si="18"/>
        <v/>
      </c>
      <c r="W308" t="str">
        <f t="shared" si="19"/>
        <v/>
      </c>
    </row>
    <row r="309" spans="1:23" x14ac:dyDescent="0.25">
      <c r="A309">
        <v>308</v>
      </c>
      <c r="B309" t="s">
        <v>408</v>
      </c>
      <c r="C309">
        <v>0.37315005457078898</v>
      </c>
      <c r="D309">
        <v>0.45434147900000099</v>
      </c>
      <c r="E309">
        <v>0.821298674715077</v>
      </c>
      <c r="F309">
        <v>0.41147616241480101</v>
      </c>
      <c r="G309">
        <v>0.36562893321033801</v>
      </c>
      <c r="H309">
        <v>0.45434129081946101</v>
      </c>
      <c r="I309">
        <v>0.80474511253617498</v>
      </c>
      <c r="J309">
        <v>0.42096678099810197</v>
      </c>
      <c r="K309">
        <v>0.33112936713795899</v>
      </c>
      <c r="L309">
        <v>0.45427533749900001</v>
      </c>
      <c r="M309">
        <v>0.72891777255833901</v>
      </c>
      <c r="N309">
        <v>0.46605196258925502</v>
      </c>
      <c r="O309">
        <v>7.6819073425378206E-2</v>
      </c>
      <c r="P309">
        <v>0.45398128357046102</v>
      </c>
      <c r="Q309">
        <v>0.16921198341308999</v>
      </c>
      <c r="R309">
        <v>0.86562990430940201</v>
      </c>
      <c r="T309" t="str">
        <f t="shared" si="16"/>
        <v/>
      </c>
      <c r="U309" t="str">
        <f t="shared" si="17"/>
        <v/>
      </c>
      <c r="V309" t="str">
        <f t="shared" si="18"/>
        <v/>
      </c>
      <c r="W309" t="str">
        <f t="shared" si="19"/>
        <v/>
      </c>
    </row>
    <row r="310" spans="1:23" x14ac:dyDescent="0.25">
      <c r="A310">
        <v>309</v>
      </c>
      <c r="B310" t="s">
        <v>409</v>
      </c>
      <c r="C310">
        <v>0.39998150446661301</v>
      </c>
      <c r="D310">
        <v>0.45442614879429899</v>
      </c>
      <c r="E310">
        <v>0.88019033571870597</v>
      </c>
      <c r="F310">
        <v>0.37875620801131898</v>
      </c>
      <c r="G310">
        <v>0.39284993726182699</v>
      </c>
      <c r="H310">
        <v>0.45443106546839701</v>
      </c>
      <c r="I310">
        <v>0.86448741539468299</v>
      </c>
      <c r="J310">
        <v>0.38732019059942102</v>
      </c>
      <c r="K310">
        <v>0.35840810637577503</v>
      </c>
      <c r="L310">
        <v>0.454369437241741</v>
      </c>
      <c r="M310">
        <v>0.78880328868838101</v>
      </c>
      <c r="N310">
        <v>0.43022698708171903</v>
      </c>
      <c r="O310">
        <v>0.100110353673974</v>
      </c>
      <c r="P310">
        <v>0.45407469040625098</v>
      </c>
      <c r="Q310">
        <v>0.22047111585190399</v>
      </c>
      <c r="R310">
        <v>0.82550426516353903</v>
      </c>
      <c r="T310" t="str">
        <f t="shared" si="16"/>
        <v/>
      </c>
      <c r="U310" t="str">
        <f t="shared" si="17"/>
        <v/>
      </c>
      <c r="V310" t="str">
        <f t="shared" si="18"/>
        <v/>
      </c>
      <c r="W310" t="str">
        <f t="shared" si="19"/>
        <v/>
      </c>
    </row>
    <row r="311" spans="1:23" x14ac:dyDescent="0.25">
      <c r="A311">
        <v>310</v>
      </c>
      <c r="B311" t="s">
        <v>410</v>
      </c>
      <c r="C311">
        <v>-1.2083100501003201</v>
      </c>
      <c r="D311">
        <v>1.00309760674073</v>
      </c>
      <c r="E311">
        <v>-1.2045787388790301</v>
      </c>
      <c r="F311">
        <v>0.22836596851451799</v>
      </c>
      <c r="G311">
        <v>-1.21546132449153</v>
      </c>
      <c r="H311">
        <v>1.0031024834606701</v>
      </c>
      <c r="I311">
        <v>-1.2117020389564099</v>
      </c>
      <c r="J311">
        <v>0.225626458352464</v>
      </c>
      <c r="K311">
        <v>-1.2493703470362101</v>
      </c>
      <c r="L311">
        <v>1.0030730857285099</v>
      </c>
      <c r="M311">
        <v>-1.2455426875787701</v>
      </c>
      <c r="N311">
        <v>0.212932334436194</v>
      </c>
      <c r="O311">
        <v>-1.50466525743213</v>
      </c>
      <c r="P311">
        <v>1.0030231208598901</v>
      </c>
      <c r="Q311">
        <v>-1.5001301825846001</v>
      </c>
      <c r="R311">
        <v>0.13358068395938699</v>
      </c>
      <c r="T311" t="str">
        <f t="shared" si="16"/>
        <v/>
      </c>
      <c r="U311" t="str">
        <f t="shared" si="17"/>
        <v/>
      </c>
      <c r="V311" t="str">
        <f t="shared" si="18"/>
        <v/>
      </c>
      <c r="W311" t="str">
        <f t="shared" si="19"/>
        <v/>
      </c>
    </row>
    <row r="312" spans="1:23" x14ac:dyDescent="0.25">
      <c r="A312">
        <v>311</v>
      </c>
      <c r="B312" t="s">
        <v>411</v>
      </c>
      <c r="C312">
        <v>0.60909736641970902</v>
      </c>
      <c r="D312">
        <v>0.41630619146207598</v>
      </c>
      <c r="E312">
        <v>1.4630994659977199</v>
      </c>
      <c r="F312">
        <v>0.14344016397732701</v>
      </c>
      <c r="G312">
        <v>0.60200107670151504</v>
      </c>
      <c r="H312">
        <v>0.41631101000715798</v>
      </c>
      <c r="I312">
        <v>1.44603688644017</v>
      </c>
      <c r="J312">
        <v>0.14816685614643299</v>
      </c>
      <c r="K312">
        <v>0.56732067299118505</v>
      </c>
      <c r="L312">
        <v>0.41623750595304199</v>
      </c>
      <c r="M312">
        <v>1.36297345836775</v>
      </c>
      <c r="N312">
        <v>0.17289087561545599</v>
      </c>
      <c r="O312">
        <v>0.31135616915368303</v>
      </c>
      <c r="P312">
        <v>0.41590818194156198</v>
      </c>
      <c r="Q312">
        <v>0.74861756193445295</v>
      </c>
      <c r="R312">
        <v>0.45408774397160201</v>
      </c>
      <c r="T312" t="str">
        <f t="shared" si="16"/>
        <v/>
      </c>
      <c r="U312" t="str">
        <f t="shared" si="17"/>
        <v/>
      </c>
      <c r="V312" t="str">
        <f t="shared" si="18"/>
        <v/>
      </c>
      <c r="W312" t="str">
        <f t="shared" si="19"/>
        <v/>
      </c>
    </row>
    <row r="313" spans="1:23" x14ac:dyDescent="0.25">
      <c r="A313">
        <v>312</v>
      </c>
      <c r="B313" t="s">
        <v>412</v>
      </c>
      <c r="C313">
        <v>0.63782627181944496</v>
      </c>
      <c r="D313">
        <v>0.41644157105984198</v>
      </c>
      <c r="E313">
        <v>1.5316104734601299</v>
      </c>
      <c r="F313">
        <v>0.12561858644225499</v>
      </c>
      <c r="G313">
        <v>0.63082781228753104</v>
      </c>
      <c r="H313">
        <v>0.41644937405480498</v>
      </c>
      <c r="I313">
        <v>1.5147767089800299</v>
      </c>
      <c r="J313">
        <v>0.12982896067806901</v>
      </c>
      <c r="K313">
        <v>0.59546777759846004</v>
      </c>
      <c r="L313">
        <v>0.41637842376170098</v>
      </c>
      <c r="M313">
        <v>1.4301119933612501</v>
      </c>
      <c r="N313">
        <v>0.15268487853333701</v>
      </c>
      <c r="O313">
        <v>0.33794445184778499</v>
      </c>
      <c r="P313">
        <v>0.41603734051897601</v>
      </c>
      <c r="Q313">
        <v>0.812293558617177</v>
      </c>
      <c r="R313">
        <v>0.41662320577899498</v>
      </c>
      <c r="T313" t="str">
        <f t="shared" si="16"/>
        <v/>
      </c>
      <c r="U313" t="str">
        <f t="shared" si="17"/>
        <v/>
      </c>
      <c r="V313" t="str">
        <f t="shared" si="18"/>
        <v/>
      </c>
      <c r="W313" t="str">
        <f t="shared" si="19"/>
        <v/>
      </c>
    </row>
    <row r="314" spans="1:23" x14ac:dyDescent="0.25">
      <c r="A314">
        <v>313</v>
      </c>
      <c r="B314" t="s">
        <v>413</v>
      </c>
      <c r="C314">
        <v>0.25245247775877699</v>
      </c>
      <c r="D314">
        <v>0.50675757887355999</v>
      </c>
      <c r="E314">
        <v>0.49817208125419399</v>
      </c>
      <c r="F314">
        <v>0.61836275871067603</v>
      </c>
      <c r="G314">
        <v>0.24562514452258499</v>
      </c>
      <c r="H314">
        <v>0.50676516527527504</v>
      </c>
      <c r="I314">
        <v>0.484692242785002</v>
      </c>
      <c r="J314">
        <v>0.62789466990130405</v>
      </c>
      <c r="K314">
        <v>0.21019725978256801</v>
      </c>
      <c r="L314">
        <v>0.50670110759146902</v>
      </c>
      <c r="M314">
        <v>0.414834814120913</v>
      </c>
      <c r="N314">
        <v>0.67826283190626901</v>
      </c>
      <c r="O314">
        <v>-4.9287494565030898E-2</v>
      </c>
      <c r="P314">
        <v>0.50644107230373003</v>
      </c>
      <c r="Q314">
        <v>-9.7321282298114001E-2</v>
      </c>
      <c r="R314">
        <v>0.92247125539346897</v>
      </c>
      <c r="T314" t="str">
        <f t="shared" si="16"/>
        <v/>
      </c>
      <c r="U314" t="str">
        <f t="shared" si="17"/>
        <v/>
      </c>
      <c r="V314" t="str">
        <f t="shared" si="18"/>
        <v/>
      </c>
      <c r="W314" t="str">
        <f t="shared" si="19"/>
        <v/>
      </c>
    </row>
    <row r="315" spans="1:23" x14ac:dyDescent="0.25">
      <c r="A315">
        <v>314</v>
      </c>
      <c r="B315" t="s">
        <v>414</v>
      </c>
      <c r="C315">
        <v>0.85151128664900999</v>
      </c>
      <c r="D315">
        <v>0.387071901690413</v>
      </c>
      <c r="E315">
        <v>2.1998788414511798</v>
      </c>
      <c r="F315">
        <v>2.7815492273096501E-2</v>
      </c>
      <c r="G315">
        <v>0.844923073971247</v>
      </c>
      <c r="H315">
        <v>0.38708117564372702</v>
      </c>
      <c r="I315">
        <v>2.1828058999927298</v>
      </c>
      <c r="J315">
        <v>2.90501070113756E-2</v>
      </c>
      <c r="K315">
        <v>0.80896140198955702</v>
      </c>
      <c r="L315">
        <v>0.38700307939315198</v>
      </c>
      <c r="M315">
        <v>2.0903229071408602</v>
      </c>
      <c r="N315">
        <v>3.6588802888117597E-2</v>
      </c>
      <c r="O315">
        <v>0.54532356628328404</v>
      </c>
      <c r="P315">
        <v>0.38664872528247202</v>
      </c>
      <c r="Q315">
        <v>1.4103850100239901</v>
      </c>
      <c r="R315">
        <v>0.15842602915367399</v>
      </c>
      <c r="T315" t="str">
        <f t="shared" si="16"/>
        <v>*</v>
      </c>
      <c r="U315" t="str">
        <f t="shared" si="17"/>
        <v>*</v>
      </c>
      <c r="V315" t="str">
        <f t="shared" si="18"/>
        <v>*</v>
      </c>
      <c r="W315" t="str">
        <f t="shared" si="19"/>
        <v/>
      </c>
    </row>
    <row r="316" spans="1:23" x14ac:dyDescent="0.25">
      <c r="A316">
        <v>315</v>
      </c>
      <c r="B316" t="s">
        <v>415</v>
      </c>
      <c r="C316">
        <v>0.72953405345737699</v>
      </c>
      <c r="D316">
        <v>0.41684629589111599</v>
      </c>
      <c r="E316">
        <v>1.7501272307045701</v>
      </c>
      <c r="F316">
        <v>8.0096361923483905E-2</v>
      </c>
      <c r="G316">
        <v>0.72314350780387604</v>
      </c>
      <c r="H316">
        <v>0.41685326159385799</v>
      </c>
      <c r="I316">
        <v>1.7347675415538399</v>
      </c>
      <c r="J316">
        <v>8.27819875404915E-2</v>
      </c>
      <c r="K316">
        <v>0.691244245072823</v>
      </c>
      <c r="L316">
        <v>0.41677959680794302</v>
      </c>
      <c r="M316">
        <v>1.65853667110139</v>
      </c>
      <c r="N316">
        <v>9.72091921426642E-2</v>
      </c>
      <c r="O316">
        <v>0.421846674483005</v>
      </c>
      <c r="P316">
        <v>0.41645259077608399</v>
      </c>
      <c r="Q316">
        <v>1.01295245563695</v>
      </c>
      <c r="R316">
        <v>0.31108287106772797</v>
      </c>
      <c r="T316" t="str">
        <f t="shared" si="16"/>
        <v>^</v>
      </c>
      <c r="U316" t="str">
        <f t="shared" si="17"/>
        <v>^</v>
      </c>
      <c r="V316" t="str">
        <f t="shared" si="18"/>
        <v>^</v>
      </c>
      <c r="W316" t="str">
        <f t="shared" si="19"/>
        <v/>
      </c>
    </row>
    <row r="317" spans="1:23" x14ac:dyDescent="0.25">
      <c r="A317">
        <v>316</v>
      </c>
      <c r="B317" t="s">
        <v>416</v>
      </c>
      <c r="C317">
        <v>0.568904690550596</v>
      </c>
      <c r="D317">
        <v>0.45519606559826598</v>
      </c>
      <c r="E317">
        <v>1.2498014230480701</v>
      </c>
      <c r="F317">
        <v>0.21137209613423399</v>
      </c>
      <c r="G317">
        <v>0.56278844677487505</v>
      </c>
      <c r="H317">
        <v>0.45520207533967899</v>
      </c>
      <c r="I317">
        <v>1.23634859607112</v>
      </c>
      <c r="J317">
        <v>0.21632901468229801</v>
      </c>
      <c r="K317">
        <v>0.53434336444145902</v>
      </c>
      <c r="L317">
        <v>0.45513411072816101</v>
      </c>
      <c r="M317">
        <v>1.1740349752879899</v>
      </c>
      <c r="N317">
        <v>0.240381016739565</v>
      </c>
      <c r="O317">
        <v>0.26102322533517502</v>
      </c>
      <c r="P317">
        <v>0.45483190956458303</v>
      </c>
      <c r="Q317">
        <v>0.57388943002054604</v>
      </c>
      <c r="R317">
        <v>0.56604262619481605</v>
      </c>
      <c r="T317" t="str">
        <f t="shared" si="16"/>
        <v/>
      </c>
      <c r="U317" t="str">
        <f t="shared" si="17"/>
        <v/>
      </c>
      <c r="V317" t="str">
        <f t="shared" si="18"/>
        <v/>
      </c>
      <c r="W317" t="str">
        <f t="shared" si="19"/>
        <v/>
      </c>
    </row>
    <row r="318" spans="1:23" x14ac:dyDescent="0.25">
      <c r="A318">
        <v>317</v>
      </c>
      <c r="B318" t="s">
        <v>417</v>
      </c>
      <c r="C318">
        <v>7.2601666642541099E-2</v>
      </c>
      <c r="D318">
        <v>0.583579137298325</v>
      </c>
      <c r="E318">
        <v>0.12440757731445</v>
      </c>
      <c r="F318">
        <v>0.90099257412947997</v>
      </c>
      <c r="G318">
        <v>6.6600273339768895E-2</v>
      </c>
      <c r="H318">
        <v>0.58358421653437098</v>
      </c>
      <c r="I318">
        <v>0.114122814587543</v>
      </c>
      <c r="J318">
        <v>0.90914043694991398</v>
      </c>
      <c r="K318">
        <v>3.9187052295719997E-2</v>
      </c>
      <c r="L318">
        <v>0.58352916753447404</v>
      </c>
      <c r="M318">
        <v>6.7155258855856298E-2</v>
      </c>
      <c r="N318">
        <v>0.94645810293501598</v>
      </c>
      <c r="O318">
        <v>-0.23675667437492201</v>
      </c>
      <c r="P318">
        <v>0.58331746001562002</v>
      </c>
      <c r="Q318">
        <v>-0.40587962919639298</v>
      </c>
      <c r="R318">
        <v>0.684831046403924</v>
      </c>
      <c r="T318" t="str">
        <f t="shared" si="16"/>
        <v/>
      </c>
      <c r="U318" t="str">
        <f t="shared" si="17"/>
        <v/>
      </c>
      <c r="V318" t="str">
        <f t="shared" si="18"/>
        <v/>
      </c>
      <c r="W318" t="str">
        <f t="shared" si="19"/>
        <v/>
      </c>
    </row>
    <row r="319" spans="1:23" x14ac:dyDescent="0.25">
      <c r="A319">
        <v>318</v>
      </c>
      <c r="B319" t="s">
        <v>418</v>
      </c>
      <c r="C319">
        <v>-1.01984069734202</v>
      </c>
      <c r="D319">
        <v>1.0034684835051999</v>
      </c>
      <c r="E319">
        <v>-1.0163156233663</v>
      </c>
      <c r="F319">
        <v>0.30947911110251403</v>
      </c>
      <c r="G319">
        <v>-1.02615599820772</v>
      </c>
      <c r="H319">
        <v>1.00347310032572</v>
      </c>
      <c r="I319">
        <v>-1.02260439056576</v>
      </c>
      <c r="J319">
        <v>0.30649493284900398</v>
      </c>
      <c r="K319">
        <v>-1.0507856910356801</v>
      </c>
      <c r="L319">
        <v>1.00344270189845</v>
      </c>
      <c r="M319">
        <v>-1.04718056053192</v>
      </c>
      <c r="N319">
        <v>0.29501630924377797</v>
      </c>
      <c r="O319">
        <v>-1.3290219444871201</v>
      </c>
      <c r="P319">
        <v>1.0034027518914299</v>
      </c>
      <c r="Q319">
        <v>-1.32451494874007</v>
      </c>
      <c r="R319">
        <v>0.18533208172555701</v>
      </c>
      <c r="T319" t="str">
        <f t="shared" si="16"/>
        <v/>
      </c>
      <c r="U319" t="str">
        <f t="shared" si="17"/>
        <v/>
      </c>
      <c r="V319" t="str">
        <f t="shared" si="18"/>
        <v/>
      </c>
      <c r="W319" t="str">
        <f t="shared" si="19"/>
        <v/>
      </c>
    </row>
    <row r="320" spans="1:23" x14ac:dyDescent="0.25">
      <c r="A320">
        <v>319</v>
      </c>
      <c r="B320" t="s">
        <v>419</v>
      </c>
      <c r="C320">
        <v>-1.0156202954254501</v>
      </c>
      <c r="D320">
        <v>1.0034805848523101</v>
      </c>
      <c r="E320">
        <v>-1.01209760383648</v>
      </c>
      <c r="F320">
        <v>0.31149138797467901</v>
      </c>
      <c r="G320">
        <v>-1.0215862802867499</v>
      </c>
      <c r="H320">
        <v>1.00348511546549</v>
      </c>
      <c r="I320">
        <v>-1.0180382992655199</v>
      </c>
      <c r="J320">
        <v>0.30865975541655799</v>
      </c>
      <c r="K320">
        <v>-1.04637596268719</v>
      </c>
      <c r="L320">
        <v>1.0034546314768999</v>
      </c>
      <c r="M320">
        <v>-1.04277356430865</v>
      </c>
      <c r="N320">
        <v>0.297053177623047</v>
      </c>
      <c r="O320">
        <v>-1.32363625048739</v>
      </c>
      <c r="P320">
        <v>1.00341521926209</v>
      </c>
      <c r="Q320">
        <v>-1.3191311284482901</v>
      </c>
      <c r="R320">
        <v>0.18712527806276499</v>
      </c>
      <c r="T320" t="str">
        <f t="shared" si="16"/>
        <v/>
      </c>
      <c r="U320" t="str">
        <f t="shared" si="17"/>
        <v/>
      </c>
      <c r="V320" t="str">
        <f t="shared" si="18"/>
        <v/>
      </c>
      <c r="W320" t="str">
        <f t="shared" si="19"/>
        <v/>
      </c>
    </row>
    <row r="321" spans="1:23" x14ac:dyDescent="0.25">
      <c r="A321">
        <v>320</v>
      </c>
      <c r="B321" t="s">
        <v>420</v>
      </c>
      <c r="C321">
        <v>1.3359154106475</v>
      </c>
      <c r="D321">
        <v>0.32799218663712398</v>
      </c>
      <c r="E321">
        <v>4.0730098614376402</v>
      </c>
      <c r="F321" s="1">
        <v>4.6409458538724503E-5</v>
      </c>
      <c r="G321">
        <v>1.32974481806836</v>
      </c>
      <c r="H321">
        <v>0.32799653781544003</v>
      </c>
      <c r="I321">
        <v>4.0541428483510096</v>
      </c>
      <c r="J321" s="1">
        <v>5.0318462712519398E-5</v>
      </c>
      <c r="K321">
        <v>1.30491533994327</v>
      </c>
      <c r="L321">
        <v>0.32792247349279602</v>
      </c>
      <c r="M321">
        <v>3.9793409888753399</v>
      </c>
      <c r="N321" s="1">
        <v>6.9106563086449604E-5</v>
      </c>
      <c r="O321">
        <v>1.0273281791416899</v>
      </c>
      <c r="P321">
        <v>0.32749541691732897</v>
      </c>
      <c r="Q321">
        <v>3.1369238348792701</v>
      </c>
      <c r="R321">
        <v>1.70730472976934E-3</v>
      </c>
      <c r="T321" t="str">
        <f t="shared" si="16"/>
        <v>***</v>
      </c>
      <c r="U321" t="str">
        <f t="shared" si="17"/>
        <v>***</v>
      </c>
      <c r="V321" t="str">
        <f t="shared" si="18"/>
        <v>***</v>
      </c>
      <c r="W321" t="str">
        <f t="shared" si="19"/>
        <v>**</v>
      </c>
    </row>
    <row r="322" spans="1:23" x14ac:dyDescent="0.25">
      <c r="A322">
        <v>321</v>
      </c>
      <c r="B322" t="s">
        <v>421</v>
      </c>
      <c r="C322">
        <v>0.87063012853171595</v>
      </c>
      <c r="D322">
        <v>0.417594306203038</v>
      </c>
      <c r="E322">
        <v>2.08487068812765</v>
      </c>
      <c r="F322">
        <v>3.7081040019684999E-2</v>
      </c>
      <c r="G322">
        <v>0.86562483132829804</v>
      </c>
      <c r="H322">
        <v>0.41759650544301102</v>
      </c>
      <c r="I322">
        <v>2.0728737430644699</v>
      </c>
      <c r="J322">
        <v>3.8184031219844601E-2</v>
      </c>
      <c r="K322">
        <v>0.83917801378836299</v>
      </c>
      <c r="L322">
        <v>0.417538319822924</v>
      </c>
      <c r="M322">
        <v>2.0098227490694902</v>
      </c>
      <c r="N322">
        <v>4.4449952165719502E-2</v>
      </c>
      <c r="O322">
        <v>0.55715708129807495</v>
      </c>
      <c r="P322">
        <v>0.41721767847125801</v>
      </c>
      <c r="Q322">
        <v>1.33541100976251</v>
      </c>
      <c r="R322">
        <v>0.18174186332234299</v>
      </c>
      <c r="T322" t="str">
        <f t="shared" si="16"/>
        <v>*</v>
      </c>
      <c r="U322" t="str">
        <f t="shared" si="17"/>
        <v>*</v>
      </c>
      <c r="V322" t="str">
        <f t="shared" si="18"/>
        <v>*</v>
      </c>
      <c r="W322" t="str">
        <f t="shared" si="19"/>
        <v/>
      </c>
    </row>
    <row r="323" spans="1:23" x14ac:dyDescent="0.25">
      <c r="A323">
        <v>322</v>
      </c>
      <c r="B323" t="s">
        <v>422</v>
      </c>
      <c r="C323">
        <v>-0.91431353753849898</v>
      </c>
      <c r="D323">
        <v>1.0037101678623199</v>
      </c>
      <c r="E323">
        <v>-0.91093382015426205</v>
      </c>
      <c r="F323">
        <v>0.36233024462609098</v>
      </c>
      <c r="G323">
        <v>-0.91984614223910899</v>
      </c>
      <c r="H323">
        <v>1.0037131673608899</v>
      </c>
      <c r="I323">
        <v>-0.916443235130317</v>
      </c>
      <c r="J323">
        <v>0.35943446748284102</v>
      </c>
      <c r="K323">
        <v>-0.946402844002872</v>
      </c>
      <c r="L323">
        <v>1.00368374489281</v>
      </c>
      <c r="M323">
        <v>-0.94292933288855896</v>
      </c>
      <c r="N323">
        <v>0.34571705006003001</v>
      </c>
      <c r="O323">
        <v>-1.2273804054065101</v>
      </c>
      <c r="P323">
        <v>1.00363620779235</v>
      </c>
      <c r="Q323">
        <v>-1.22293356484848</v>
      </c>
      <c r="R323">
        <v>0.22135478985144799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423</v>
      </c>
      <c r="C324">
        <v>1.2117693394956801</v>
      </c>
      <c r="D324">
        <v>0.36469840223843603</v>
      </c>
      <c r="E324">
        <v>3.3226614979887898</v>
      </c>
      <c r="F324">
        <v>8.9163041496216004E-4</v>
      </c>
      <c r="G324">
        <v>1.2059597115273899</v>
      </c>
      <c r="H324">
        <v>0.36470151854611899</v>
      </c>
      <c r="I324">
        <v>3.30670329077582</v>
      </c>
      <c r="J324">
        <v>9.4400824778240395E-4</v>
      </c>
      <c r="K324">
        <v>1.17876450599065</v>
      </c>
      <c r="L324">
        <v>0.364637234484394</v>
      </c>
      <c r="M324">
        <v>3.23270471173206</v>
      </c>
      <c r="N324">
        <v>1.2262424263596999E-3</v>
      </c>
      <c r="O324">
        <v>0.89581210856049698</v>
      </c>
      <c r="P324">
        <v>0.36424356974190902</v>
      </c>
      <c r="Q324">
        <v>2.4593765902174698</v>
      </c>
      <c r="R324">
        <v>1.3917853875325001E-2</v>
      </c>
      <c r="T324" t="str">
        <f t="shared" si="20"/>
        <v>***</v>
      </c>
      <c r="U324" t="str">
        <f t="shared" si="21"/>
        <v>***</v>
      </c>
      <c r="V324" t="str">
        <f t="shared" si="22"/>
        <v>**</v>
      </c>
      <c r="W324" t="str">
        <f t="shared" si="23"/>
        <v>*</v>
      </c>
    </row>
    <row r="325" spans="1:23" x14ac:dyDescent="0.25">
      <c r="A325">
        <v>324</v>
      </c>
      <c r="B325" t="s">
        <v>424</v>
      </c>
      <c r="C325">
        <v>0.77655615320984195</v>
      </c>
      <c r="D325">
        <v>0.45624435617536802</v>
      </c>
      <c r="E325">
        <v>1.7020619382990301</v>
      </c>
      <c r="F325">
        <v>8.8743757967098005E-2</v>
      </c>
      <c r="G325">
        <v>0.772682896480266</v>
      </c>
      <c r="H325">
        <v>0.45624495135462201</v>
      </c>
      <c r="I325">
        <v>1.6935702941722801</v>
      </c>
      <c r="J325">
        <v>9.0346966825494604E-2</v>
      </c>
      <c r="K325">
        <v>0.74680393930308597</v>
      </c>
      <c r="L325">
        <v>0.45618972551769699</v>
      </c>
      <c r="M325">
        <v>1.6370468196222301</v>
      </c>
      <c r="N325">
        <v>0.10162068713353201</v>
      </c>
      <c r="O325">
        <v>0.45939179887627701</v>
      </c>
      <c r="P325">
        <v>0.45587770587576698</v>
      </c>
      <c r="Q325">
        <v>1.00770841160955</v>
      </c>
      <c r="R325">
        <v>0.31359446564260801</v>
      </c>
      <c r="T325" t="str">
        <f t="shared" si="20"/>
        <v>^</v>
      </c>
      <c r="U325" t="str">
        <f t="shared" si="21"/>
        <v>^</v>
      </c>
      <c r="V325" t="str">
        <f t="shared" si="22"/>
        <v/>
      </c>
      <c r="W325" t="str">
        <f t="shared" si="23"/>
        <v/>
      </c>
    </row>
    <row r="326" spans="1:23" x14ac:dyDescent="0.25">
      <c r="A326">
        <v>325</v>
      </c>
      <c r="B326" t="s">
        <v>425</v>
      </c>
      <c r="C326">
        <v>1.1492444316770001</v>
      </c>
      <c r="D326">
        <v>0.38894079415359201</v>
      </c>
      <c r="E326">
        <v>2.95480558725647</v>
      </c>
      <c r="F326">
        <v>3.1286613630854298E-3</v>
      </c>
      <c r="G326">
        <v>1.1456081282220201</v>
      </c>
      <c r="H326">
        <v>0.38894242754335501</v>
      </c>
      <c r="I326">
        <v>2.9454439708671898</v>
      </c>
      <c r="J326">
        <v>3.22491549645826E-3</v>
      </c>
      <c r="K326">
        <v>1.1220792260442201</v>
      </c>
      <c r="L326">
        <v>0.38888121405197801</v>
      </c>
      <c r="M326">
        <v>2.8854035255460899</v>
      </c>
      <c r="N326">
        <v>3.9091225185825E-3</v>
      </c>
      <c r="O326">
        <v>0.83550166879311105</v>
      </c>
      <c r="P326">
        <v>0.38848999843986098</v>
      </c>
      <c r="Q326">
        <v>2.1506388121918398</v>
      </c>
      <c r="R326">
        <v>3.1504719372409E-2</v>
      </c>
      <c r="T326" t="str">
        <f t="shared" si="20"/>
        <v>**</v>
      </c>
      <c r="U326" t="str">
        <f t="shared" si="21"/>
        <v>**</v>
      </c>
      <c r="V326" t="str">
        <f t="shared" si="22"/>
        <v>**</v>
      </c>
      <c r="W326" t="str">
        <f t="shared" si="23"/>
        <v>*</v>
      </c>
    </row>
    <row r="327" spans="1:23" x14ac:dyDescent="0.25">
      <c r="A327">
        <v>326</v>
      </c>
      <c r="B327" t="s">
        <v>426</v>
      </c>
      <c r="C327">
        <v>1.4608705653910199</v>
      </c>
      <c r="D327">
        <v>0.34619027252728202</v>
      </c>
      <c r="E327">
        <v>4.2198486824204302</v>
      </c>
      <c r="F327" s="1">
        <v>2.4446634846878899E-5</v>
      </c>
      <c r="G327">
        <v>1.4567694541766401</v>
      </c>
      <c r="H327">
        <v>0.34620118767128799</v>
      </c>
      <c r="I327">
        <v>4.2078696031505602</v>
      </c>
      <c r="J327" s="1">
        <v>2.5778954348583601E-5</v>
      </c>
      <c r="K327">
        <v>1.4341913435432201</v>
      </c>
      <c r="L327">
        <v>0.346133380971201</v>
      </c>
      <c r="M327">
        <v>4.1434644053084</v>
      </c>
      <c r="N327" s="1">
        <v>3.4209818933508101E-5</v>
      </c>
      <c r="O327">
        <v>1.1412339931191999</v>
      </c>
      <c r="P327">
        <v>0.34568383135028802</v>
      </c>
      <c r="Q327">
        <v>3.3013808851325002</v>
      </c>
      <c r="R327">
        <v>9.6210176956338105E-4</v>
      </c>
      <c r="T327" t="str">
        <f t="shared" si="20"/>
        <v>***</v>
      </c>
      <c r="U327" t="str">
        <f t="shared" si="21"/>
        <v>***</v>
      </c>
      <c r="V327" t="str">
        <f t="shared" si="22"/>
        <v>***</v>
      </c>
      <c r="W327" t="str">
        <f t="shared" si="23"/>
        <v>***</v>
      </c>
    </row>
    <row r="328" spans="1:23" x14ac:dyDescent="0.25">
      <c r="A328">
        <v>327</v>
      </c>
      <c r="B328" t="s">
        <v>427</v>
      </c>
      <c r="C328">
        <v>1.5267002251333599</v>
      </c>
      <c r="D328">
        <v>0.34671465969813098</v>
      </c>
      <c r="E328">
        <v>4.4033333533187999</v>
      </c>
      <c r="F328" s="1">
        <v>1.0660017465529101E-5</v>
      </c>
      <c r="G328">
        <v>1.52232905963739</v>
      </c>
      <c r="H328">
        <v>0.34672486875778802</v>
      </c>
      <c r="I328">
        <v>4.39059668575677</v>
      </c>
      <c r="J328" s="1">
        <v>1.1304003778474501E-5</v>
      </c>
      <c r="K328">
        <v>1.49927018355965</v>
      </c>
      <c r="L328">
        <v>0.34663184028720301</v>
      </c>
      <c r="M328">
        <v>4.3252523551137898</v>
      </c>
      <c r="N328" s="1">
        <v>1.52357344302895E-5</v>
      </c>
      <c r="O328">
        <v>1.1985390571058301</v>
      </c>
      <c r="P328">
        <v>0.346218985840272</v>
      </c>
      <c r="Q328">
        <v>3.46179471988511</v>
      </c>
      <c r="R328">
        <v>5.3658626060001295E-4</v>
      </c>
      <c r="T328" t="str">
        <f t="shared" si="20"/>
        <v>***</v>
      </c>
      <c r="U328" t="str">
        <f t="shared" si="21"/>
        <v>***</v>
      </c>
      <c r="V328" t="str">
        <f t="shared" si="22"/>
        <v>***</v>
      </c>
      <c r="W328" t="str">
        <f t="shared" si="23"/>
        <v>***</v>
      </c>
    </row>
    <row r="329" spans="1:23" x14ac:dyDescent="0.25">
      <c r="A329">
        <v>328</v>
      </c>
      <c r="B329" t="s">
        <v>428</v>
      </c>
      <c r="C329">
        <v>3.5886723157644303E-2</v>
      </c>
      <c r="D329">
        <v>0.71345948342524002</v>
      </c>
      <c r="E329">
        <v>5.0299595129573597E-2</v>
      </c>
      <c r="F329">
        <v>0.95988364640283697</v>
      </c>
      <c r="G329">
        <v>3.1939171100624997E-2</v>
      </c>
      <c r="H329">
        <v>0.71346506157213996</v>
      </c>
      <c r="I329">
        <v>4.47662721286535E-2</v>
      </c>
      <c r="J329">
        <v>0.96429360907032902</v>
      </c>
      <c r="K329">
        <v>5.5631453879829403E-3</v>
      </c>
      <c r="L329">
        <v>0.713441814074248</v>
      </c>
      <c r="M329">
        <v>7.7976161170222298E-3</v>
      </c>
      <c r="N329">
        <v>0.99377846553702798</v>
      </c>
      <c r="O329">
        <v>-0.28706459572271498</v>
      </c>
      <c r="P329">
        <v>0.71329530425444299</v>
      </c>
      <c r="Q329">
        <v>-0.40244845859845202</v>
      </c>
      <c r="R329">
        <v>0.68735401301286903</v>
      </c>
      <c r="T329" t="str">
        <f t="shared" si="20"/>
        <v/>
      </c>
      <c r="U329" t="str">
        <f t="shared" si="21"/>
        <v/>
      </c>
      <c r="V329" t="str">
        <f t="shared" si="22"/>
        <v/>
      </c>
      <c r="W329" t="str">
        <f t="shared" si="23"/>
        <v/>
      </c>
    </row>
    <row r="330" spans="1:23" x14ac:dyDescent="0.25">
      <c r="A330">
        <v>329</v>
      </c>
      <c r="B330" t="s">
        <v>429</v>
      </c>
      <c r="C330">
        <v>0.98490026940808995</v>
      </c>
      <c r="D330">
        <v>0.45756803227993598</v>
      </c>
      <c r="E330">
        <v>2.1524673926642199</v>
      </c>
      <c r="F330">
        <v>3.1360560780916702E-2</v>
      </c>
      <c r="G330">
        <v>0.98098292818868804</v>
      </c>
      <c r="H330">
        <v>0.457575028248694</v>
      </c>
      <c r="I330">
        <v>2.14387339261775</v>
      </c>
      <c r="J330">
        <v>3.2043032659508801E-2</v>
      </c>
      <c r="K330">
        <v>0.956963945303691</v>
      </c>
      <c r="L330">
        <v>0.45754899790050302</v>
      </c>
      <c r="M330">
        <v>2.09150047250631</v>
      </c>
      <c r="N330">
        <v>3.6483224115808399E-2</v>
      </c>
      <c r="O330">
        <v>0.66536586878231097</v>
      </c>
      <c r="P330">
        <v>0.45722874305788402</v>
      </c>
      <c r="Q330">
        <v>1.45521443890958</v>
      </c>
      <c r="R330">
        <v>0.14560990479664501</v>
      </c>
      <c r="T330" t="str">
        <f t="shared" si="20"/>
        <v>*</v>
      </c>
      <c r="U330" t="str">
        <f t="shared" si="21"/>
        <v>*</v>
      </c>
      <c r="V330" t="str">
        <f t="shared" si="22"/>
        <v>*</v>
      </c>
      <c r="W330" t="str">
        <f t="shared" si="23"/>
        <v/>
      </c>
    </row>
    <row r="331" spans="1:23" x14ac:dyDescent="0.25">
      <c r="A331">
        <v>330</v>
      </c>
      <c r="B331" t="s">
        <v>430</v>
      </c>
      <c r="C331">
        <v>-11.508454855149701</v>
      </c>
      <c r="D331">
        <v>1340.3240943759299</v>
      </c>
      <c r="E331">
        <v>-8.5863224450263599E-3</v>
      </c>
      <c r="F331">
        <v>0.99314919006639202</v>
      </c>
      <c r="G331">
        <v>-11.510644687801101</v>
      </c>
      <c r="H331">
        <v>1337.86704692846</v>
      </c>
      <c r="I331">
        <v>-8.6037283855879901E-3</v>
      </c>
      <c r="J331">
        <v>0.993135302648125</v>
      </c>
      <c r="K331">
        <v>-11.554628546127001</v>
      </c>
      <c r="L331">
        <v>1328.70244639675</v>
      </c>
      <c r="M331">
        <v>-8.6961746608214697E-3</v>
      </c>
      <c r="N331">
        <v>0.99306154395186397</v>
      </c>
      <c r="O331">
        <v>-11.9402854381559</v>
      </c>
      <c r="P331">
        <v>1350.5314360611301</v>
      </c>
      <c r="Q331">
        <v>-8.8411754953147802E-3</v>
      </c>
      <c r="R331">
        <v>0.992945854472568</v>
      </c>
      <c r="T331" t="str">
        <f t="shared" si="20"/>
        <v/>
      </c>
      <c r="U331" t="str">
        <f t="shared" si="21"/>
        <v/>
      </c>
      <c r="V331" t="str">
        <f t="shared" si="22"/>
        <v/>
      </c>
      <c r="W331" t="str">
        <f t="shared" si="23"/>
        <v/>
      </c>
    </row>
    <row r="332" spans="1:23" x14ac:dyDescent="0.25">
      <c r="A332">
        <v>331</v>
      </c>
      <c r="B332" t="s">
        <v>431</v>
      </c>
      <c r="C332">
        <v>-11.508454855149701</v>
      </c>
      <c r="D332">
        <v>1340.3240943759299</v>
      </c>
      <c r="E332">
        <v>-8.5863224450263599E-3</v>
      </c>
      <c r="F332">
        <v>0.99314919006639202</v>
      </c>
      <c r="G332">
        <v>-11.510644687801101</v>
      </c>
      <c r="H332">
        <v>1337.86704692845</v>
      </c>
      <c r="I332">
        <v>-8.6037283855880196E-3</v>
      </c>
      <c r="J332">
        <v>0.993135302648125</v>
      </c>
      <c r="K332">
        <v>-11.554628546127001</v>
      </c>
      <c r="L332">
        <v>1328.70244639676</v>
      </c>
      <c r="M332">
        <v>-8.6961746608214402E-3</v>
      </c>
      <c r="N332">
        <v>0.99306154395186397</v>
      </c>
      <c r="O332">
        <v>-11.9402854381559</v>
      </c>
      <c r="P332">
        <v>1350.5314360611301</v>
      </c>
      <c r="Q332">
        <v>-8.8411754953147507E-3</v>
      </c>
      <c r="R332">
        <v>0.992945854472568</v>
      </c>
      <c r="T332" t="str">
        <f t="shared" si="20"/>
        <v/>
      </c>
      <c r="U332" t="str">
        <f t="shared" si="21"/>
        <v/>
      </c>
      <c r="V332" t="str">
        <f t="shared" si="22"/>
        <v/>
      </c>
      <c r="W332" t="str">
        <f t="shared" si="23"/>
        <v/>
      </c>
    </row>
    <row r="333" spans="1:23" x14ac:dyDescent="0.25">
      <c r="A333">
        <v>332</v>
      </c>
      <c r="B333" t="s">
        <v>432</v>
      </c>
      <c r="C333">
        <v>-11.508454855149701</v>
      </c>
      <c r="D333">
        <v>1340.3240943759299</v>
      </c>
      <c r="E333">
        <v>-8.5863224450263495E-3</v>
      </c>
      <c r="F333">
        <v>0.99314919006639202</v>
      </c>
      <c r="G333">
        <v>-11.510644687801101</v>
      </c>
      <c r="H333">
        <v>1337.86704692846</v>
      </c>
      <c r="I333">
        <v>-8.6037283855880005E-3</v>
      </c>
      <c r="J333">
        <v>0.993135302648125</v>
      </c>
      <c r="K333">
        <v>-11.554628546127001</v>
      </c>
      <c r="L333">
        <v>1328.70244639676</v>
      </c>
      <c r="M333">
        <v>-8.6961746608214194E-3</v>
      </c>
      <c r="N333">
        <v>0.99306154395186397</v>
      </c>
      <c r="O333">
        <v>-11.9402854381559</v>
      </c>
      <c r="P333">
        <v>1350.5314360611301</v>
      </c>
      <c r="Q333">
        <v>-8.8411754953147906E-3</v>
      </c>
      <c r="R333">
        <v>0.992945854472568</v>
      </c>
      <c r="T333" t="str">
        <f t="shared" si="20"/>
        <v/>
      </c>
      <c r="U333" t="str">
        <f t="shared" si="21"/>
        <v/>
      </c>
      <c r="V333" t="str">
        <f t="shared" si="22"/>
        <v/>
      </c>
      <c r="W333" t="str">
        <f t="shared" si="23"/>
        <v/>
      </c>
    </row>
    <row r="334" spans="1:23" x14ac:dyDescent="0.25">
      <c r="A334">
        <v>333</v>
      </c>
      <c r="B334" t="s">
        <v>433</v>
      </c>
      <c r="C334">
        <v>-11.508454855149701</v>
      </c>
      <c r="D334">
        <v>1340.3240943759299</v>
      </c>
      <c r="E334">
        <v>-8.5863224450263599E-3</v>
      </c>
      <c r="F334">
        <v>0.99314919006639202</v>
      </c>
      <c r="G334">
        <v>-11.510644687801101</v>
      </c>
      <c r="H334">
        <v>1337.86704692845</v>
      </c>
      <c r="I334">
        <v>-8.6037283855880005E-3</v>
      </c>
      <c r="J334">
        <v>0.993135302648125</v>
      </c>
      <c r="K334">
        <v>-11.554628546127001</v>
      </c>
      <c r="L334">
        <v>1328.70244639676</v>
      </c>
      <c r="M334">
        <v>-8.6961746608214194E-3</v>
      </c>
      <c r="N334">
        <v>0.99306154395186397</v>
      </c>
      <c r="O334">
        <v>-11.9402854381559</v>
      </c>
      <c r="P334">
        <v>1350.5314360611301</v>
      </c>
      <c r="Q334">
        <v>-8.8411754953147802E-3</v>
      </c>
      <c r="R334">
        <v>0.992945854472568</v>
      </c>
      <c r="T334" t="str">
        <f t="shared" si="20"/>
        <v/>
      </c>
      <c r="U334" t="str">
        <f t="shared" si="21"/>
        <v/>
      </c>
      <c r="V334" t="str">
        <f t="shared" si="22"/>
        <v/>
      </c>
      <c r="W334" t="str">
        <f t="shared" si="23"/>
        <v/>
      </c>
    </row>
    <row r="335" spans="1:23" x14ac:dyDescent="0.25">
      <c r="A335">
        <v>334</v>
      </c>
      <c r="B335" t="s">
        <v>434</v>
      </c>
      <c r="C335">
        <v>-11.508454855149701</v>
      </c>
      <c r="D335">
        <v>1340.3240943759299</v>
      </c>
      <c r="E335">
        <v>-8.5863224450263495E-3</v>
      </c>
      <c r="F335">
        <v>0.99314919006639202</v>
      </c>
      <c r="G335">
        <v>-11.510644687801101</v>
      </c>
      <c r="H335">
        <v>1337.86704692845</v>
      </c>
      <c r="I335">
        <v>-8.6037283855880005E-3</v>
      </c>
      <c r="J335">
        <v>0.993135302648125</v>
      </c>
      <c r="K335">
        <v>-11.554628546127001</v>
      </c>
      <c r="L335">
        <v>1328.70244639676</v>
      </c>
      <c r="M335">
        <v>-8.6961746608214506E-3</v>
      </c>
      <c r="N335">
        <v>0.99306154395186397</v>
      </c>
      <c r="O335">
        <v>-11.9402854381559</v>
      </c>
      <c r="P335">
        <v>1350.5314360611301</v>
      </c>
      <c r="Q335">
        <v>-8.8411754953147594E-3</v>
      </c>
      <c r="R335">
        <v>0.992945854472568</v>
      </c>
      <c r="T335" t="str">
        <f t="shared" si="20"/>
        <v/>
      </c>
      <c r="U335" t="str">
        <f t="shared" si="21"/>
        <v/>
      </c>
      <c r="V335" t="str">
        <f t="shared" si="22"/>
        <v/>
      </c>
      <c r="W335" t="str">
        <f t="shared" si="23"/>
        <v/>
      </c>
    </row>
    <row r="336" spans="1:23" x14ac:dyDescent="0.25">
      <c r="A336">
        <v>335</v>
      </c>
      <c r="B336" t="s">
        <v>435</v>
      </c>
      <c r="C336">
        <v>-11.508454855149701</v>
      </c>
      <c r="D336">
        <v>1340.3240943759299</v>
      </c>
      <c r="E336">
        <v>-8.5863224450263599E-3</v>
      </c>
      <c r="F336">
        <v>0.99314919006639202</v>
      </c>
      <c r="G336">
        <v>-11.510644687801101</v>
      </c>
      <c r="H336">
        <v>1337.86704692845</v>
      </c>
      <c r="I336">
        <v>-8.6037283855880092E-3</v>
      </c>
      <c r="J336">
        <v>0.993135302648125</v>
      </c>
      <c r="K336">
        <v>-11.554628546126899</v>
      </c>
      <c r="L336">
        <v>1328.70244639675</v>
      </c>
      <c r="M336">
        <v>-8.6961746608214992E-3</v>
      </c>
      <c r="N336">
        <v>0.99306154395186397</v>
      </c>
      <c r="O336">
        <v>-11.9402854381559</v>
      </c>
      <c r="P336">
        <v>1350.5314360611301</v>
      </c>
      <c r="Q336">
        <v>-8.8411754953147802E-3</v>
      </c>
      <c r="R336">
        <v>0.992945854472568</v>
      </c>
      <c r="T336" t="str">
        <f t="shared" si="20"/>
        <v/>
      </c>
      <c r="U336" t="str">
        <f t="shared" si="21"/>
        <v/>
      </c>
      <c r="V336" t="str">
        <f t="shared" si="22"/>
        <v/>
      </c>
      <c r="W336" t="str">
        <f t="shared" si="23"/>
        <v/>
      </c>
    </row>
    <row r="337" spans="1:23" x14ac:dyDescent="0.25">
      <c r="A337">
        <v>336</v>
      </c>
      <c r="B337" t="s">
        <v>436</v>
      </c>
      <c r="C337">
        <v>-11.508454855149701</v>
      </c>
      <c r="D337">
        <v>1340.3240943759299</v>
      </c>
      <c r="E337">
        <v>-8.5863224450263495E-3</v>
      </c>
      <c r="F337">
        <v>0.99314919006639202</v>
      </c>
      <c r="G337">
        <v>-11.510644687801101</v>
      </c>
      <c r="H337">
        <v>1337.86704692846</v>
      </c>
      <c r="I337">
        <v>-8.6037283855879901E-3</v>
      </c>
      <c r="J337">
        <v>0.993135302648125</v>
      </c>
      <c r="K337">
        <v>-11.554628546127001</v>
      </c>
      <c r="L337">
        <v>1328.70244639675</v>
      </c>
      <c r="M337">
        <v>-8.6961746608214697E-3</v>
      </c>
      <c r="N337">
        <v>0.99306154395186397</v>
      </c>
      <c r="O337">
        <v>-11.9402854381559</v>
      </c>
      <c r="P337">
        <v>1350.5314360611301</v>
      </c>
      <c r="Q337">
        <v>-8.8411754953147594E-3</v>
      </c>
      <c r="R337">
        <v>0.992945854472568</v>
      </c>
      <c r="T337" t="str">
        <f t="shared" si="20"/>
        <v/>
      </c>
      <c r="U337" t="str">
        <f t="shared" si="21"/>
        <v/>
      </c>
      <c r="V337" t="str">
        <f t="shared" si="22"/>
        <v/>
      </c>
      <c r="W337" t="str">
        <f t="shared" si="23"/>
        <v/>
      </c>
    </row>
    <row r="338" spans="1:23" x14ac:dyDescent="0.25">
      <c r="A338">
        <v>337</v>
      </c>
      <c r="B338" t="s">
        <v>437</v>
      </c>
      <c r="C338">
        <v>-11.508454855149701</v>
      </c>
      <c r="D338">
        <v>1340.3240943759299</v>
      </c>
      <c r="E338">
        <v>-8.5863224450263599E-3</v>
      </c>
      <c r="F338">
        <v>0.99314919006639202</v>
      </c>
      <c r="G338">
        <v>-11.510644687801101</v>
      </c>
      <c r="H338">
        <v>1337.86704692845</v>
      </c>
      <c r="I338">
        <v>-8.6037283855880092E-3</v>
      </c>
      <c r="J338">
        <v>0.993135302648125</v>
      </c>
      <c r="K338">
        <v>-11.554628546127001</v>
      </c>
      <c r="L338">
        <v>1328.70244639676</v>
      </c>
      <c r="M338">
        <v>-8.6961746608214593E-3</v>
      </c>
      <c r="N338">
        <v>0.99306154395186397</v>
      </c>
      <c r="O338">
        <v>-11.9402854381559</v>
      </c>
      <c r="P338">
        <v>1350.5314360611301</v>
      </c>
      <c r="Q338">
        <v>-8.8411754953147698E-3</v>
      </c>
      <c r="R338">
        <v>0.992945854472568</v>
      </c>
      <c r="T338" t="str">
        <f t="shared" si="20"/>
        <v/>
      </c>
      <c r="U338" t="str">
        <f t="shared" si="21"/>
        <v/>
      </c>
      <c r="V338" t="str">
        <f t="shared" si="22"/>
        <v/>
      </c>
      <c r="W338" t="str">
        <f t="shared" si="23"/>
        <v/>
      </c>
    </row>
    <row r="339" spans="1:23" x14ac:dyDescent="0.25">
      <c r="A339">
        <v>338</v>
      </c>
      <c r="B339" t="s">
        <v>438</v>
      </c>
      <c r="C339">
        <v>-11.508454855149701</v>
      </c>
      <c r="D339">
        <v>1340.3240943759299</v>
      </c>
      <c r="E339">
        <v>-8.5863224450263703E-3</v>
      </c>
      <c r="F339">
        <v>0.99314919006639202</v>
      </c>
      <c r="G339">
        <v>-11.510644687801101</v>
      </c>
      <c r="H339">
        <v>1337.86704692845</v>
      </c>
      <c r="I339">
        <v>-8.6037283855880196E-3</v>
      </c>
      <c r="J339">
        <v>0.993135302648125</v>
      </c>
      <c r="K339">
        <v>-11.554628546127001</v>
      </c>
      <c r="L339">
        <v>1328.70244639676</v>
      </c>
      <c r="M339">
        <v>-8.6961746608214298E-3</v>
      </c>
      <c r="N339">
        <v>0.99306154395186397</v>
      </c>
      <c r="O339">
        <v>-11.9402854381559</v>
      </c>
      <c r="P339">
        <v>1350.5314360611301</v>
      </c>
      <c r="Q339">
        <v>-8.8411754953147698E-3</v>
      </c>
      <c r="R339">
        <v>0.992945854472568</v>
      </c>
      <c r="T339" t="str">
        <f t="shared" si="20"/>
        <v/>
      </c>
      <c r="U339" t="str">
        <f t="shared" si="21"/>
        <v/>
      </c>
      <c r="V339" t="str">
        <f t="shared" si="22"/>
        <v/>
      </c>
      <c r="W339" t="str">
        <f t="shared" si="23"/>
        <v/>
      </c>
    </row>
    <row r="340" spans="1:23" x14ac:dyDescent="0.25">
      <c r="A340">
        <v>339</v>
      </c>
      <c r="B340" t="s">
        <v>439</v>
      </c>
      <c r="C340">
        <v>-11.508454855149701</v>
      </c>
      <c r="D340">
        <v>1340.3240943759299</v>
      </c>
      <c r="E340">
        <v>-8.5863224450263495E-3</v>
      </c>
      <c r="F340">
        <v>0.99314919006639202</v>
      </c>
      <c r="G340">
        <v>-11.510644687801101</v>
      </c>
      <c r="H340">
        <v>1337.86704692845</v>
      </c>
      <c r="I340">
        <v>-8.6037283855880196E-3</v>
      </c>
      <c r="J340">
        <v>0.993135302648125</v>
      </c>
      <c r="K340">
        <v>-11.554628546127001</v>
      </c>
      <c r="L340">
        <v>1328.70244639676</v>
      </c>
      <c r="M340">
        <v>-8.6961746608214402E-3</v>
      </c>
      <c r="N340">
        <v>0.99306154395186397</v>
      </c>
      <c r="O340">
        <v>-11.9402854381559</v>
      </c>
      <c r="P340">
        <v>1350.5314360611301</v>
      </c>
      <c r="Q340">
        <v>-8.8411754953147507E-3</v>
      </c>
      <c r="R340">
        <v>0.992945854472568</v>
      </c>
      <c r="T340" t="str">
        <f t="shared" si="20"/>
        <v/>
      </c>
      <c r="U340" t="str">
        <f t="shared" si="21"/>
        <v/>
      </c>
      <c r="V340" t="str">
        <f t="shared" si="22"/>
        <v/>
      </c>
      <c r="W340" t="str">
        <f t="shared" si="23"/>
        <v/>
      </c>
    </row>
    <row r="341" spans="1:23" x14ac:dyDescent="0.25">
      <c r="A341">
        <v>340</v>
      </c>
      <c r="B341" t="s">
        <v>440</v>
      </c>
      <c r="C341">
        <v>-11.508454855149701</v>
      </c>
      <c r="D341">
        <v>1340.3240943759299</v>
      </c>
      <c r="E341">
        <v>-8.5863224450263703E-3</v>
      </c>
      <c r="F341">
        <v>0.99314919006639202</v>
      </c>
      <c r="G341">
        <v>-11.510644687801101</v>
      </c>
      <c r="H341">
        <v>1337.86704692845</v>
      </c>
      <c r="I341">
        <v>-8.6037283855880196E-3</v>
      </c>
      <c r="J341">
        <v>0.993135302648125</v>
      </c>
      <c r="K341">
        <v>-11.554628546127001</v>
      </c>
      <c r="L341">
        <v>1328.70244639675</v>
      </c>
      <c r="M341">
        <v>-8.6961746608214905E-3</v>
      </c>
      <c r="N341">
        <v>0.99306154395186397</v>
      </c>
      <c r="O341">
        <v>-11.9402854381559</v>
      </c>
      <c r="P341">
        <v>1350.5314360611301</v>
      </c>
      <c r="Q341">
        <v>-8.8411754953147507E-3</v>
      </c>
      <c r="R341">
        <v>0.992945854472568</v>
      </c>
      <c r="T341" t="str">
        <f t="shared" si="20"/>
        <v/>
      </c>
      <c r="U341" t="str">
        <f t="shared" si="21"/>
        <v/>
      </c>
      <c r="V341" t="str">
        <f t="shared" si="22"/>
        <v/>
      </c>
      <c r="W341" t="str">
        <f t="shared" si="23"/>
        <v/>
      </c>
    </row>
    <row r="342" spans="1:23" x14ac:dyDescent="0.25">
      <c r="A342">
        <v>341</v>
      </c>
      <c r="B342" t="s">
        <v>441</v>
      </c>
      <c r="C342">
        <v>-11.508454855149701</v>
      </c>
      <c r="D342">
        <v>1340.3240943759299</v>
      </c>
      <c r="E342">
        <v>-8.5863224450263807E-3</v>
      </c>
      <c r="F342">
        <v>0.99314919006639202</v>
      </c>
      <c r="G342">
        <v>-11.510644687801101</v>
      </c>
      <c r="H342">
        <v>1337.86704692845</v>
      </c>
      <c r="I342">
        <v>-8.6037283855880005E-3</v>
      </c>
      <c r="J342">
        <v>0.993135302648125</v>
      </c>
      <c r="K342">
        <v>-11.554628546127001</v>
      </c>
      <c r="L342">
        <v>1328.70244639676</v>
      </c>
      <c r="M342">
        <v>-8.6961746608214402E-3</v>
      </c>
      <c r="N342">
        <v>0.99306154395186397</v>
      </c>
      <c r="O342">
        <v>-11.9402854381559</v>
      </c>
      <c r="P342">
        <v>1350.5314360611301</v>
      </c>
      <c r="Q342">
        <v>-8.8411754953147594E-3</v>
      </c>
      <c r="R342">
        <v>0.992945854472568</v>
      </c>
      <c r="T342" t="str">
        <f t="shared" si="20"/>
        <v/>
      </c>
      <c r="U342" t="str">
        <f t="shared" si="21"/>
        <v/>
      </c>
      <c r="V342" t="str">
        <f t="shared" si="22"/>
        <v/>
      </c>
      <c r="W342" t="str">
        <f t="shared" si="23"/>
        <v/>
      </c>
    </row>
    <row r="343" spans="1:23" x14ac:dyDescent="0.25">
      <c r="A343">
        <v>342</v>
      </c>
      <c r="B343" t="s">
        <v>442</v>
      </c>
      <c r="C343">
        <v>-11.508454855149701</v>
      </c>
      <c r="D343">
        <v>1340.3240943759299</v>
      </c>
      <c r="E343">
        <v>-8.5863224450263703E-3</v>
      </c>
      <c r="F343">
        <v>0.99314919006639202</v>
      </c>
      <c r="G343">
        <v>-11.510644687801101</v>
      </c>
      <c r="H343">
        <v>1337.86704692845</v>
      </c>
      <c r="I343">
        <v>-8.6037283855880005E-3</v>
      </c>
      <c r="J343">
        <v>0.993135302648125</v>
      </c>
      <c r="K343">
        <v>-11.554628546127001</v>
      </c>
      <c r="L343">
        <v>1328.70244639676</v>
      </c>
      <c r="M343">
        <v>-8.6961746608214194E-3</v>
      </c>
      <c r="N343">
        <v>0.99306154395186397</v>
      </c>
      <c r="O343">
        <v>-11.9402854381559</v>
      </c>
      <c r="P343">
        <v>1350.5314360611301</v>
      </c>
      <c r="Q343">
        <v>-8.8411754953147906E-3</v>
      </c>
      <c r="R343">
        <v>0.992945854472568</v>
      </c>
      <c r="T343" t="str">
        <f t="shared" si="20"/>
        <v/>
      </c>
      <c r="U343" t="str">
        <f t="shared" si="21"/>
        <v/>
      </c>
      <c r="V343" t="str">
        <f t="shared" si="22"/>
        <v/>
      </c>
      <c r="W343" t="str">
        <f t="shared" si="23"/>
        <v/>
      </c>
    </row>
    <row r="344" spans="1:23" x14ac:dyDescent="0.25">
      <c r="A344">
        <v>343</v>
      </c>
      <c r="B344" t="s">
        <v>443</v>
      </c>
      <c r="C344">
        <v>-11.508454855149701</v>
      </c>
      <c r="D344">
        <v>1340.3240943759299</v>
      </c>
      <c r="E344">
        <v>-8.5863224450263807E-3</v>
      </c>
      <c r="F344">
        <v>0.99314919006639202</v>
      </c>
      <c r="G344">
        <v>-11.510644687801101</v>
      </c>
      <c r="H344">
        <v>1337.86704692845</v>
      </c>
      <c r="I344">
        <v>-8.6037283855880005E-3</v>
      </c>
      <c r="J344">
        <v>0.993135302648125</v>
      </c>
      <c r="K344">
        <v>-11.554628546127001</v>
      </c>
      <c r="L344">
        <v>1328.70244639676</v>
      </c>
      <c r="M344">
        <v>-8.6961746608214194E-3</v>
      </c>
      <c r="N344">
        <v>0.99306154395186397</v>
      </c>
      <c r="O344">
        <v>-11.9402854381559</v>
      </c>
      <c r="P344">
        <v>1350.5314360611301</v>
      </c>
      <c r="Q344">
        <v>-8.8411754953147698E-3</v>
      </c>
      <c r="R344">
        <v>0.992945854472568</v>
      </c>
      <c r="T344" t="str">
        <f t="shared" si="20"/>
        <v/>
      </c>
      <c r="U344" t="str">
        <f t="shared" si="21"/>
        <v/>
      </c>
      <c r="V344" t="str">
        <f t="shared" si="22"/>
        <v/>
      </c>
      <c r="W344" t="str">
        <f t="shared" si="23"/>
        <v/>
      </c>
    </row>
    <row r="345" spans="1:23" x14ac:dyDescent="0.25">
      <c r="A345">
        <v>344</v>
      </c>
      <c r="B345" t="s">
        <v>444</v>
      </c>
      <c r="C345">
        <v>-11.508454855149701</v>
      </c>
      <c r="D345">
        <v>1340.3240943759299</v>
      </c>
      <c r="E345">
        <v>-8.5863224450263703E-3</v>
      </c>
      <c r="F345">
        <v>0.99314919006639202</v>
      </c>
      <c r="G345">
        <v>-11.510644687801101</v>
      </c>
      <c r="H345">
        <v>1337.86704692845</v>
      </c>
      <c r="I345">
        <v>-8.6037283855880092E-3</v>
      </c>
      <c r="J345">
        <v>0.993135302648125</v>
      </c>
      <c r="K345">
        <v>-11.554628546127001</v>
      </c>
      <c r="L345">
        <v>1328.70244639676</v>
      </c>
      <c r="M345">
        <v>-8.6961746608214402E-3</v>
      </c>
      <c r="N345">
        <v>0.99306154395186397</v>
      </c>
      <c r="O345">
        <v>-11.9402854381559</v>
      </c>
      <c r="P345">
        <v>1350.5314360611301</v>
      </c>
      <c r="Q345">
        <v>-8.8411754953147507E-3</v>
      </c>
      <c r="R345">
        <v>0.992945854472568</v>
      </c>
      <c r="T345" t="str">
        <f t="shared" si="20"/>
        <v/>
      </c>
      <c r="U345" t="str">
        <f t="shared" si="21"/>
        <v/>
      </c>
      <c r="V345" t="str">
        <f t="shared" si="22"/>
        <v/>
      </c>
      <c r="W345" t="str">
        <f t="shared" si="23"/>
        <v/>
      </c>
    </row>
    <row r="346" spans="1:23" x14ac:dyDescent="0.25">
      <c r="A346">
        <v>345</v>
      </c>
      <c r="B346" t="s">
        <v>445</v>
      </c>
      <c r="C346">
        <v>-11.508454855149701</v>
      </c>
      <c r="D346">
        <v>1340.3240943759299</v>
      </c>
      <c r="E346">
        <v>-8.5863224450263807E-3</v>
      </c>
      <c r="F346">
        <v>0.99314919006639202</v>
      </c>
      <c r="G346">
        <v>-11.510644687801101</v>
      </c>
      <c r="H346">
        <v>1337.86704692846</v>
      </c>
      <c r="I346">
        <v>-8.6037283855879901E-3</v>
      </c>
      <c r="J346">
        <v>0.993135302648125</v>
      </c>
      <c r="K346">
        <v>-11.554628546127001</v>
      </c>
      <c r="L346">
        <v>1328.70244639676</v>
      </c>
      <c r="M346">
        <v>-8.6961746608214402E-3</v>
      </c>
      <c r="N346">
        <v>0.99306154395186397</v>
      </c>
      <c r="O346">
        <v>-11.9402854381559</v>
      </c>
      <c r="P346">
        <v>1350.5314360611301</v>
      </c>
      <c r="Q346">
        <v>-8.8411754953147698E-3</v>
      </c>
      <c r="R346">
        <v>0.992945854472568</v>
      </c>
      <c r="T346" t="str">
        <f t="shared" si="20"/>
        <v/>
      </c>
      <c r="U346" t="str">
        <f t="shared" si="21"/>
        <v/>
      </c>
      <c r="V346" t="str">
        <f t="shared" si="22"/>
        <v/>
      </c>
      <c r="W346" t="str">
        <f t="shared" si="23"/>
        <v/>
      </c>
    </row>
    <row r="347" spans="1:23" x14ac:dyDescent="0.25">
      <c r="A347">
        <v>346</v>
      </c>
      <c r="B347" t="s">
        <v>446</v>
      </c>
      <c r="C347">
        <v>-11.508454855149701</v>
      </c>
      <c r="D347">
        <v>1340.3240943759199</v>
      </c>
      <c r="E347">
        <v>-8.5863224450263998E-3</v>
      </c>
      <c r="F347">
        <v>0.99314919006639202</v>
      </c>
      <c r="G347">
        <v>-11.510644687801101</v>
      </c>
      <c r="H347">
        <v>1337.86704692845</v>
      </c>
      <c r="I347">
        <v>-8.6037283855880005E-3</v>
      </c>
      <c r="J347">
        <v>0.993135302648125</v>
      </c>
      <c r="K347">
        <v>-11.554628546127001</v>
      </c>
      <c r="L347">
        <v>1328.70244639676</v>
      </c>
      <c r="M347">
        <v>-8.6961746608214402E-3</v>
      </c>
      <c r="N347">
        <v>0.99306154395186397</v>
      </c>
      <c r="O347">
        <v>-11.9402854381559</v>
      </c>
      <c r="P347">
        <v>1350.5314360611301</v>
      </c>
      <c r="Q347">
        <v>-8.8411754953147802E-3</v>
      </c>
      <c r="R347">
        <v>0.992945854472568</v>
      </c>
      <c r="T347" t="str">
        <f t="shared" si="20"/>
        <v/>
      </c>
      <c r="U347" t="str">
        <f t="shared" si="21"/>
        <v/>
      </c>
      <c r="V347" t="str">
        <f t="shared" si="22"/>
        <v/>
      </c>
      <c r="W347" t="str">
        <f t="shared" si="23"/>
        <v/>
      </c>
    </row>
    <row r="348" spans="1:23" x14ac:dyDescent="0.25">
      <c r="A348">
        <v>347</v>
      </c>
      <c r="B348" t="s">
        <v>447</v>
      </c>
      <c r="C348">
        <v>-11.508454855149701</v>
      </c>
      <c r="D348">
        <v>1340.3240943759299</v>
      </c>
      <c r="E348">
        <v>-8.5863224450263703E-3</v>
      </c>
      <c r="F348">
        <v>0.99314919006639202</v>
      </c>
      <c r="G348">
        <v>-11.510644687801101</v>
      </c>
      <c r="H348">
        <v>1337.86704692845</v>
      </c>
      <c r="I348">
        <v>-8.6037283855880092E-3</v>
      </c>
      <c r="J348">
        <v>0.993135302648125</v>
      </c>
      <c r="K348">
        <v>-11.554628546126899</v>
      </c>
      <c r="L348">
        <v>1328.70244639675</v>
      </c>
      <c r="M348">
        <v>-8.6961746608214697E-3</v>
      </c>
      <c r="N348">
        <v>0.99306154395186397</v>
      </c>
      <c r="O348">
        <v>-11.9402854381559</v>
      </c>
      <c r="P348">
        <v>1350.5314360611401</v>
      </c>
      <c r="Q348">
        <v>-8.8411754953147403E-3</v>
      </c>
      <c r="R348">
        <v>0.992945854472568</v>
      </c>
      <c r="T348" t="str">
        <f t="shared" si="20"/>
        <v/>
      </c>
      <c r="U348" t="str">
        <f t="shared" si="21"/>
        <v/>
      </c>
      <c r="V348" t="str">
        <f t="shared" si="22"/>
        <v/>
      </c>
      <c r="W348" t="str">
        <f t="shared" si="23"/>
        <v/>
      </c>
    </row>
    <row r="349" spans="1:23" x14ac:dyDescent="0.25">
      <c r="A349">
        <v>348</v>
      </c>
      <c r="B349" t="s">
        <v>448</v>
      </c>
      <c r="C349">
        <v>-11.508454855149701</v>
      </c>
      <c r="D349">
        <v>1340.3240943759299</v>
      </c>
      <c r="E349">
        <v>-8.5863224450263703E-3</v>
      </c>
      <c r="F349">
        <v>0.99314919006639202</v>
      </c>
      <c r="G349">
        <v>-11.510644687801101</v>
      </c>
      <c r="H349">
        <v>1337.86704692846</v>
      </c>
      <c r="I349">
        <v>-8.6037283855879797E-3</v>
      </c>
      <c r="J349">
        <v>0.993135302648125</v>
      </c>
      <c r="K349">
        <v>-11.554628546127001</v>
      </c>
      <c r="L349">
        <v>1328.70244639676</v>
      </c>
      <c r="M349">
        <v>-8.6961746608214194E-3</v>
      </c>
      <c r="N349">
        <v>0.99306154395186397</v>
      </c>
      <c r="O349">
        <v>-11.9402854381559</v>
      </c>
      <c r="P349">
        <v>1350.5314360611301</v>
      </c>
      <c r="Q349">
        <v>-8.8411754953147507E-3</v>
      </c>
      <c r="R349">
        <v>0.992945854472568</v>
      </c>
      <c r="T349" t="str">
        <f t="shared" si="20"/>
        <v/>
      </c>
      <c r="U349" t="str">
        <f t="shared" si="21"/>
        <v/>
      </c>
      <c r="V349" t="str">
        <f t="shared" si="22"/>
        <v/>
      </c>
      <c r="W349" t="str">
        <f t="shared" si="23"/>
        <v/>
      </c>
    </row>
    <row r="350" spans="1:23" x14ac:dyDescent="0.25">
      <c r="A350">
        <v>349</v>
      </c>
      <c r="B350" t="s">
        <v>449</v>
      </c>
      <c r="C350">
        <v>-11.508454855149701</v>
      </c>
      <c r="D350">
        <v>1340.3240943759199</v>
      </c>
      <c r="E350">
        <v>-8.5863224450263894E-3</v>
      </c>
      <c r="F350">
        <v>0.99314919006639202</v>
      </c>
      <c r="G350">
        <v>-11.510644687801101</v>
      </c>
      <c r="H350">
        <v>1337.86704692846</v>
      </c>
      <c r="I350">
        <v>-8.6037283855879901E-3</v>
      </c>
      <c r="J350">
        <v>0.993135302648125</v>
      </c>
      <c r="K350">
        <v>-11.554628546127001</v>
      </c>
      <c r="L350">
        <v>1328.70244639676</v>
      </c>
      <c r="M350">
        <v>-8.6961746608214194E-3</v>
      </c>
      <c r="N350">
        <v>0.99306154395186397</v>
      </c>
      <c r="O350">
        <v>-11.9402854381559</v>
      </c>
      <c r="P350">
        <v>1350.5314360611301</v>
      </c>
      <c r="Q350">
        <v>-8.8411754953147507E-3</v>
      </c>
      <c r="R350">
        <v>0.992945854472568</v>
      </c>
      <c r="T350" t="str">
        <f t="shared" si="20"/>
        <v/>
      </c>
      <c r="U350" t="str">
        <f t="shared" si="21"/>
        <v/>
      </c>
      <c r="V350" t="str">
        <f t="shared" si="22"/>
        <v/>
      </c>
      <c r="W350" t="str">
        <f t="shared" si="23"/>
        <v/>
      </c>
    </row>
    <row r="351" spans="1:23" x14ac:dyDescent="0.25">
      <c r="A351">
        <v>350</v>
      </c>
      <c r="B351" t="s">
        <v>450</v>
      </c>
      <c r="C351">
        <v>-11.508454855149701</v>
      </c>
      <c r="D351">
        <v>1340.3240943759299</v>
      </c>
      <c r="E351">
        <v>-8.5863224450263703E-3</v>
      </c>
      <c r="F351">
        <v>0.99314919006639202</v>
      </c>
      <c r="G351">
        <v>-11.5106446878012</v>
      </c>
      <c r="H351">
        <v>1337.86704692846</v>
      </c>
      <c r="I351">
        <v>-8.6037283855879797E-3</v>
      </c>
      <c r="J351">
        <v>0.993135302648125</v>
      </c>
      <c r="K351">
        <v>-11.554628546127001</v>
      </c>
      <c r="L351">
        <v>1328.70244639676</v>
      </c>
      <c r="M351">
        <v>-8.6961746608214298E-3</v>
      </c>
      <c r="N351">
        <v>0.99306154395186397</v>
      </c>
      <c r="O351">
        <v>-11.9402854381559</v>
      </c>
      <c r="P351">
        <v>1350.5314360611301</v>
      </c>
      <c r="Q351">
        <v>-8.8411754953147802E-3</v>
      </c>
      <c r="R351">
        <v>0.992945854472568</v>
      </c>
      <c r="T351" t="str">
        <f t="shared" si="20"/>
        <v/>
      </c>
      <c r="U351" t="str">
        <f t="shared" si="21"/>
        <v/>
      </c>
      <c r="V351" t="str">
        <f t="shared" si="22"/>
        <v/>
      </c>
      <c r="W351" t="str">
        <f t="shared" si="23"/>
        <v/>
      </c>
    </row>
    <row r="352" spans="1:23" x14ac:dyDescent="0.25">
      <c r="A352">
        <v>351</v>
      </c>
      <c r="B352" t="s">
        <v>451</v>
      </c>
      <c r="C352">
        <v>-11.508454855149701</v>
      </c>
      <c r="D352">
        <v>1340.3240943759199</v>
      </c>
      <c r="E352">
        <v>-8.5863224450263894E-3</v>
      </c>
      <c r="F352">
        <v>0.99314919006639202</v>
      </c>
      <c r="G352">
        <v>-11.510644687801101</v>
      </c>
      <c r="H352">
        <v>1337.86704692846</v>
      </c>
      <c r="I352">
        <v>-8.6037283855879901E-3</v>
      </c>
      <c r="J352">
        <v>0.993135302648125</v>
      </c>
      <c r="K352">
        <v>-11.554628546127001</v>
      </c>
      <c r="L352">
        <v>1328.70244639677</v>
      </c>
      <c r="M352">
        <v>-8.6961746608214107E-3</v>
      </c>
      <c r="N352">
        <v>0.99306154395186397</v>
      </c>
      <c r="O352">
        <v>-11.9402854381559</v>
      </c>
      <c r="P352">
        <v>1350.5314360611301</v>
      </c>
      <c r="Q352">
        <v>-8.8411754953147802E-3</v>
      </c>
      <c r="R352">
        <v>0.992945854472568</v>
      </c>
      <c r="T352" t="str">
        <f t="shared" si="20"/>
        <v/>
      </c>
      <c r="U352" t="str">
        <f t="shared" si="21"/>
        <v/>
      </c>
      <c r="V352" t="str">
        <f t="shared" si="22"/>
        <v/>
      </c>
      <c r="W352" t="str">
        <f t="shared" si="23"/>
        <v/>
      </c>
    </row>
    <row r="353" spans="1:23" x14ac:dyDescent="0.25">
      <c r="A353">
        <v>352</v>
      </c>
      <c r="B353" t="s">
        <v>452</v>
      </c>
      <c r="C353">
        <v>-11.508454855149701</v>
      </c>
      <c r="D353">
        <v>1340.3240943759199</v>
      </c>
      <c r="E353">
        <v>-8.5863224450263894E-3</v>
      </c>
      <c r="F353">
        <v>0.99314919006639202</v>
      </c>
      <c r="G353">
        <v>-11.510644687801101</v>
      </c>
      <c r="H353">
        <v>1337.86704692846</v>
      </c>
      <c r="I353">
        <v>-8.6037283855879901E-3</v>
      </c>
      <c r="J353">
        <v>0.993135302648125</v>
      </c>
      <c r="K353">
        <v>-11.554628546127001</v>
      </c>
      <c r="L353">
        <v>1328.70244639675</v>
      </c>
      <c r="M353">
        <v>-8.6961746608214697E-3</v>
      </c>
      <c r="N353">
        <v>0.99306154395186397</v>
      </c>
      <c r="O353">
        <v>-11.9402854381559</v>
      </c>
      <c r="P353">
        <v>1350.5314360611301</v>
      </c>
      <c r="Q353">
        <v>-8.8411754953147594E-3</v>
      </c>
      <c r="R353">
        <v>0.992945854472568</v>
      </c>
      <c r="T353" t="str">
        <f t="shared" si="20"/>
        <v/>
      </c>
      <c r="U353" t="str">
        <f t="shared" si="21"/>
        <v/>
      </c>
      <c r="V353" t="str">
        <f t="shared" si="22"/>
        <v/>
      </c>
      <c r="W353" t="str">
        <f t="shared" si="23"/>
        <v/>
      </c>
    </row>
    <row r="354" spans="1:23" x14ac:dyDescent="0.25">
      <c r="A354">
        <v>353</v>
      </c>
      <c r="B354" t="s">
        <v>453</v>
      </c>
      <c r="C354">
        <v>-11.508454855149701</v>
      </c>
      <c r="D354">
        <v>1340.3240943759199</v>
      </c>
      <c r="E354">
        <v>-8.5863224450263894E-3</v>
      </c>
      <c r="F354">
        <v>0.99314919006639202</v>
      </c>
      <c r="G354">
        <v>-11.5106446878012</v>
      </c>
      <c r="H354">
        <v>1337.86704692846</v>
      </c>
      <c r="I354">
        <v>-8.6037283855879693E-3</v>
      </c>
      <c r="J354">
        <v>0.993135302648125</v>
      </c>
      <c r="K354">
        <v>-11.554628546127001</v>
      </c>
      <c r="L354">
        <v>1328.70244639676</v>
      </c>
      <c r="M354">
        <v>-8.6961746608214402E-3</v>
      </c>
      <c r="N354">
        <v>0.99306154395186397</v>
      </c>
      <c r="O354">
        <v>-11.9402854381559</v>
      </c>
      <c r="P354">
        <v>1350.5314360611301</v>
      </c>
      <c r="Q354">
        <v>-8.8411754953147698E-3</v>
      </c>
      <c r="R354">
        <v>0.992945854472568</v>
      </c>
      <c r="T354" t="str">
        <f t="shared" si="20"/>
        <v/>
      </c>
      <c r="U354" t="str">
        <f t="shared" si="21"/>
        <v/>
      </c>
      <c r="V354" t="str">
        <f t="shared" si="22"/>
        <v/>
      </c>
      <c r="W354" t="str">
        <f t="shared" si="23"/>
        <v/>
      </c>
    </row>
    <row r="355" spans="1:23" x14ac:dyDescent="0.25">
      <c r="A355">
        <v>354</v>
      </c>
      <c r="B355" t="s">
        <v>454</v>
      </c>
      <c r="C355">
        <v>-11.508454855149701</v>
      </c>
      <c r="D355">
        <v>1340.3240943759199</v>
      </c>
      <c r="E355">
        <v>-8.5863224450263894E-3</v>
      </c>
      <c r="F355">
        <v>0.99314919006639202</v>
      </c>
      <c r="G355">
        <v>-11.5106446878012</v>
      </c>
      <c r="H355">
        <v>1337.86704692846</v>
      </c>
      <c r="I355">
        <v>-8.6037283855879693E-3</v>
      </c>
      <c r="J355">
        <v>0.993135302648125</v>
      </c>
      <c r="K355">
        <v>-11.554628546126899</v>
      </c>
      <c r="L355">
        <v>1328.70244639675</v>
      </c>
      <c r="M355">
        <v>-8.6961746608214697E-3</v>
      </c>
      <c r="N355">
        <v>0.99306154395186397</v>
      </c>
      <c r="O355">
        <v>-11.9402854381559</v>
      </c>
      <c r="P355">
        <v>1350.5314360611301</v>
      </c>
      <c r="Q355">
        <v>-8.8411754953147802E-3</v>
      </c>
      <c r="R355">
        <v>0.992945854472568</v>
      </c>
      <c r="T355" t="str">
        <f t="shared" si="20"/>
        <v/>
      </c>
      <c r="U355" t="str">
        <f t="shared" si="21"/>
        <v/>
      </c>
      <c r="V355" t="str">
        <f t="shared" si="22"/>
        <v/>
      </c>
      <c r="W355" t="str">
        <f t="shared" si="23"/>
        <v/>
      </c>
    </row>
    <row r="356" spans="1:23" x14ac:dyDescent="0.25">
      <c r="A356">
        <v>355</v>
      </c>
      <c r="B356" t="s">
        <v>455</v>
      </c>
      <c r="C356">
        <v>-11.508454855149701</v>
      </c>
      <c r="D356">
        <v>1340.3240943759299</v>
      </c>
      <c r="E356">
        <v>-8.5863224450263807E-3</v>
      </c>
      <c r="F356">
        <v>0.99314919006639202</v>
      </c>
      <c r="G356">
        <v>-11.5106446878012</v>
      </c>
      <c r="H356">
        <v>1337.86704692846</v>
      </c>
      <c r="I356">
        <v>-8.6037283855879797E-3</v>
      </c>
      <c r="J356">
        <v>0.993135302648125</v>
      </c>
      <c r="K356">
        <v>-11.554628546127001</v>
      </c>
      <c r="L356">
        <v>1328.70244639676</v>
      </c>
      <c r="M356">
        <v>-8.6961746608214298E-3</v>
      </c>
      <c r="N356">
        <v>0.99306154395186397</v>
      </c>
      <c r="O356">
        <v>-11.9402854381559</v>
      </c>
      <c r="P356">
        <v>1350.5314360611301</v>
      </c>
      <c r="Q356">
        <v>-8.8411754953147906E-3</v>
      </c>
      <c r="R356">
        <v>0.992945854472568</v>
      </c>
      <c r="T356" t="str">
        <f t="shared" si="20"/>
        <v/>
      </c>
      <c r="U356" t="str">
        <f t="shared" si="21"/>
        <v/>
      </c>
      <c r="V356" t="str">
        <f t="shared" si="22"/>
        <v/>
      </c>
      <c r="W356" t="str">
        <f t="shared" si="23"/>
        <v/>
      </c>
    </row>
    <row r="357" spans="1:23" x14ac:dyDescent="0.25">
      <c r="A357">
        <v>356</v>
      </c>
      <c r="B357" t="s">
        <v>456</v>
      </c>
      <c r="C357">
        <v>-11.508454855149701</v>
      </c>
      <c r="D357">
        <v>1340.3240943759299</v>
      </c>
      <c r="E357">
        <v>-8.5863224450263807E-3</v>
      </c>
      <c r="F357">
        <v>0.99314919006639202</v>
      </c>
      <c r="G357">
        <v>-11.510644687801101</v>
      </c>
      <c r="H357">
        <v>1337.86704692845</v>
      </c>
      <c r="I357">
        <v>-8.6037283855880092E-3</v>
      </c>
      <c r="J357">
        <v>0.993135302648125</v>
      </c>
      <c r="K357">
        <v>-11.554628546127001</v>
      </c>
      <c r="L357">
        <v>1328.70244639677</v>
      </c>
      <c r="M357">
        <v>-8.6961746608214107E-3</v>
      </c>
      <c r="N357">
        <v>0.99306154395186397</v>
      </c>
      <c r="O357">
        <v>-11.9402854381559</v>
      </c>
      <c r="P357">
        <v>1350.5314360611301</v>
      </c>
      <c r="Q357">
        <v>-8.8411754953147698E-3</v>
      </c>
      <c r="R357">
        <v>0.992945854472568</v>
      </c>
      <c r="T357" t="str">
        <f t="shared" si="20"/>
        <v/>
      </c>
      <c r="U357" t="str">
        <f t="shared" si="21"/>
        <v/>
      </c>
      <c r="V357" t="str">
        <f t="shared" si="22"/>
        <v/>
      </c>
      <c r="W357" t="str">
        <f t="shared" si="23"/>
        <v/>
      </c>
    </row>
    <row r="358" spans="1:23" x14ac:dyDescent="0.25">
      <c r="A358">
        <v>357</v>
      </c>
      <c r="B358" t="s">
        <v>457</v>
      </c>
      <c r="C358">
        <v>-11.508454855149701</v>
      </c>
      <c r="D358">
        <v>1340.3240943759299</v>
      </c>
      <c r="E358">
        <v>-8.5863224450263599E-3</v>
      </c>
      <c r="F358">
        <v>0.99314919006639202</v>
      </c>
      <c r="G358">
        <v>-11.510644687801101</v>
      </c>
      <c r="H358">
        <v>1337.86704692846</v>
      </c>
      <c r="I358">
        <v>-8.6037283855879901E-3</v>
      </c>
      <c r="J358">
        <v>0.993135302648125</v>
      </c>
      <c r="K358">
        <v>-11.554628546127001</v>
      </c>
      <c r="L358">
        <v>1328.70244639677</v>
      </c>
      <c r="M358">
        <v>-8.6961746608214107E-3</v>
      </c>
      <c r="N358">
        <v>0.99306154395186397</v>
      </c>
      <c r="O358">
        <v>-11.9402854381559</v>
      </c>
      <c r="P358">
        <v>1350.5314360611301</v>
      </c>
      <c r="Q358">
        <v>-8.8411754953147698E-3</v>
      </c>
      <c r="R358">
        <v>0.992945854472568</v>
      </c>
      <c r="T358" t="str">
        <f t="shared" si="20"/>
        <v/>
      </c>
      <c r="U358" t="str">
        <f t="shared" si="21"/>
        <v/>
      </c>
      <c r="V358" t="str">
        <f t="shared" si="22"/>
        <v/>
      </c>
      <c r="W358" t="str">
        <f t="shared" si="23"/>
        <v/>
      </c>
    </row>
    <row r="359" spans="1:23" x14ac:dyDescent="0.25">
      <c r="A359">
        <v>358</v>
      </c>
      <c r="B359" t="s">
        <v>458</v>
      </c>
      <c r="C359">
        <v>-11.508454855149701</v>
      </c>
      <c r="D359">
        <v>1340.3240943759199</v>
      </c>
      <c r="E359">
        <v>-8.5863224450263894E-3</v>
      </c>
      <c r="F359">
        <v>0.99314919006639202</v>
      </c>
      <c r="G359">
        <v>-11.510644687801101</v>
      </c>
      <c r="H359">
        <v>1337.86704692846</v>
      </c>
      <c r="I359">
        <v>-8.6037283855879797E-3</v>
      </c>
      <c r="J359">
        <v>0.993135302648125</v>
      </c>
      <c r="K359">
        <v>-11.554628546127001</v>
      </c>
      <c r="L359">
        <v>1328.70244639676</v>
      </c>
      <c r="M359">
        <v>-8.6961746608214506E-3</v>
      </c>
      <c r="N359">
        <v>0.99306154395186397</v>
      </c>
      <c r="O359">
        <v>-11.9402854381559</v>
      </c>
      <c r="P359">
        <v>1350.5314360611301</v>
      </c>
      <c r="Q359">
        <v>-8.8411754953147698E-3</v>
      </c>
      <c r="R359">
        <v>0.992945854472568</v>
      </c>
      <c r="T359" t="str">
        <f t="shared" si="20"/>
        <v/>
      </c>
      <c r="U359" t="str">
        <f t="shared" si="21"/>
        <v/>
      </c>
      <c r="V359" t="str">
        <f t="shared" si="22"/>
        <v/>
      </c>
      <c r="W359" t="str">
        <f t="shared" si="23"/>
        <v/>
      </c>
    </row>
    <row r="360" spans="1:23" x14ac:dyDescent="0.25">
      <c r="A360">
        <v>359</v>
      </c>
      <c r="B360" t="s">
        <v>459</v>
      </c>
      <c r="C360">
        <v>-11.508454855149701</v>
      </c>
      <c r="D360">
        <v>1340.3240943759299</v>
      </c>
      <c r="E360">
        <v>-8.5863224450263599E-3</v>
      </c>
      <c r="F360">
        <v>0.99314919006639202</v>
      </c>
      <c r="G360">
        <v>-11.5106446878012</v>
      </c>
      <c r="H360">
        <v>1337.86704692846</v>
      </c>
      <c r="I360">
        <v>-8.6037283855879693E-3</v>
      </c>
      <c r="J360">
        <v>0.993135302648125</v>
      </c>
      <c r="K360">
        <v>-11.554628546127001</v>
      </c>
      <c r="L360">
        <v>1328.70244639675</v>
      </c>
      <c r="M360">
        <v>-8.6961746608214905E-3</v>
      </c>
      <c r="N360">
        <v>0.99306154395186397</v>
      </c>
      <c r="O360">
        <v>-11.9402854381559</v>
      </c>
      <c r="P360">
        <v>1350.5314360611301</v>
      </c>
      <c r="Q360">
        <v>-8.8411754953147594E-3</v>
      </c>
      <c r="R360">
        <v>0.992945854472568</v>
      </c>
      <c r="T360" t="str">
        <f t="shared" si="20"/>
        <v/>
      </c>
      <c r="U360" t="str">
        <f t="shared" si="21"/>
        <v/>
      </c>
      <c r="V360" t="str">
        <f t="shared" si="22"/>
        <v/>
      </c>
      <c r="W360" t="str">
        <f t="shared" si="23"/>
        <v/>
      </c>
    </row>
    <row r="361" spans="1:23" x14ac:dyDescent="0.25">
      <c r="A361">
        <v>360</v>
      </c>
      <c r="B361" t="s">
        <v>460</v>
      </c>
      <c r="C361">
        <v>-11.508454855149701</v>
      </c>
      <c r="D361">
        <v>1340.3240943759199</v>
      </c>
      <c r="E361">
        <v>-8.5863224450263894E-3</v>
      </c>
      <c r="F361">
        <v>0.99314919006639202</v>
      </c>
      <c r="G361">
        <v>-11.510644687801101</v>
      </c>
      <c r="H361">
        <v>1337.86704692846</v>
      </c>
      <c r="I361">
        <v>-8.6037283855879901E-3</v>
      </c>
      <c r="J361">
        <v>0.993135302648125</v>
      </c>
      <c r="K361">
        <v>-11.554628546126899</v>
      </c>
      <c r="L361">
        <v>1328.70244639675</v>
      </c>
      <c r="M361">
        <v>-8.6961746608214801E-3</v>
      </c>
      <c r="N361">
        <v>0.99306154395186397</v>
      </c>
      <c r="O361">
        <v>-11.9402854381559</v>
      </c>
      <c r="P361">
        <v>1350.5314360611301</v>
      </c>
      <c r="Q361">
        <v>-8.8411754953147802E-3</v>
      </c>
      <c r="R361">
        <v>0.992945854472568</v>
      </c>
      <c r="T361" t="str">
        <f t="shared" si="20"/>
        <v/>
      </c>
      <c r="U361" t="str">
        <f t="shared" si="21"/>
        <v/>
      </c>
      <c r="V361" t="str">
        <f t="shared" si="22"/>
        <v/>
      </c>
      <c r="W361" t="str">
        <f t="shared" si="23"/>
        <v/>
      </c>
    </row>
    <row r="362" spans="1:23" x14ac:dyDescent="0.25">
      <c r="A362">
        <v>361</v>
      </c>
      <c r="B362" t="s">
        <v>461</v>
      </c>
      <c r="C362">
        <v>-11.508454855149701</v>
      </c>
      <c r="D362">
        <v>1340.3240943759299</v>
      </c>
      <c r="E362">
        <v>-8.5863224450263807E-3</v>
      </c>
      <c r="F362">
        <v>0.99314919006639202</v>
      </c>
      <c r="G362">
        <v>-11.510644687801101</v>
      </c>
      <c r="H362">
        <v>1337.86704692846</v>
      </c>
      <c r="I362">
        <v>-8.6037283855880005E-3</v>
      </c>
      <c r="J362">
        <v>0.993135302648125</v>
      </c>
      <c r="K362">
        <v>-11.554628546127001</v>
      </c>
      <c r="L362">
        <v>1328.70244639675</v>
      </c>
      <c r="M362">
        <v>-8.6961746608214905E-3</v>
      </c>
      <c r="N362">
        <v>0.99306154395186397</v>
      </c>
      <c r="O362">
        <v>-11.9402854381559</v>
      </c>
      <c r="P362">
        <v>1350.5314360611301</v>
      </c>
      <c r="Q362">
        <v>-8.8411754953147802E-3</v>
      </c>
      <c r="R362">
        <v>0.992945854472568</v>
      </c>
      <c r="T362" t="str">
        <f t="shared" si="20"/>
        <v/>
      </c>
      <c r="U362" t="str">
        <f t="shared" si="21"/>
        <v/>
      </c>
      <c r="V362" t="str">
        <f t="shared" si="22"/>
        <v/>
      </c>
      <c r="W362" t="str">
        <f t="shared" si="23"/>
        <v/>
      </c>
    </row>
    <row r="363" spans="1:23" x14ac:dyDescent="0.25">
      <c r="A363">
        <v>362</v>
      </c>
      <c r="B363" t="s">
        <v>462</v>
      </c>
      <c r="C363">
        <v>-11.508454855149701</v>
      </c>
      <c r="D363">
        <v>1340.3240943759199</v>
      </c>
      <c r="E363">
        <v>-8.5863224450264102E-3</v>
      </c>
      <c r="F363">
        <v>0.99314919006639202</v>
      </c>
      <c r="G363">
        <v>-11.510644687801101</v>
      </c>
      <c r="H363">
        <v>1337.86704692846</v>
      </c>
      <c r="I363">
        <v>-8.6037283855879901E-3</v>
      </c>
      <c r="J363">
        <v>0.993135302648125</v>
      </c>
      <c r="K363">
        <v>-11.554628546127001</v>
      </c>
      <c r="L363">
        <v>1328.70244639676</v>
      </c>
      <c r="M363">
        <v>-8.6961746608214107E-3</v>
      </c>
      <c r="N363">
        <v>0.99306154395186397</v>
      </c>
      <c r="O363">
        <v>-11.9402854381559</v>
      </c>
      <c r="P363">
        <v>1350.5314360611301</v>
      </c>
      <c r="Q363">
        <v>-8.8411754953147802E-3</v>
      </c>
      <c r="R363">
        <v>0.992945854472568</v>
      </c>
      <c r="T363" t="str">
        <f t="shared" si="20"/>
        <v/>
      </c>
      <c r="U363" t="str">
        <f t="shared" si="21"/>
        <v/>
      </c>
      <c r="V363" t="str">
        <f t="shared" si="22"/>
        <v/>
      </c>
      <c r="W363" t="str">
        <f t="shared" si="23"/>
        <v/>
      </c>
    </row>
    <row r="364" spans="1:23" x14ac:dyDescent="0.25">
      <c r="A364">
        <v>363</v>
      </c>
      <c r="B364" t="s">
        <v>463</v>
      </c>
      <c r="C364">
        <v>-11.508454855149701</v>
      </c>
      <c r="D364">
        <v>1340.3240943759199</v>
      </c>
      <c r="E364">
        <v>-8.5863224450263998E-3</v>
      </c>
      <c r="F364">
        <v>0.99314919006639202</v>
      </c>
      <c r="G364">
        <v>-11.510644687801101</v>
      </c>
      <c r="H364">
        <v>1337.86704692846</v>
      </c>
      <c r="I364">
        <v>-8.6037283855880005E-3</v>
      </c>
      <c r="J364">
        <v>0.993135302648125</v>
      </c>
      <c r="K364">
        <v>-11.554628546127001</v>
      </c>
      <c r="L364">
        <v>1328.70244639676</v>
      </c>
      <c r="M364">
        <v>-8.6961746608214402E-3</v>
      </c>
      <c r="N364">
        <v>0.99306154395186397</v>
      </c>
      <c r="O364">
        <v>-11.9402854381559</v>
      </c>
      <c r="P364">
        <v>1350.5314360611301</v>
      </c>
      <c r="Q364">
        <v>-8.8411754953147698E-3</v>
      </c>
      <c r="R364">
        <v>0.992945854472568</v>
      </c>
      <c r="T364" t="str">
        <f t="shared" si="20"/>
        <v/>
      </c>
      <c r="U364" t="str">
        <f t="shared" si="21"/>
        <v/>
      </c>
      <c r="V364" t="str">
        <f t="shared" si="22"/>
        <v/>
      </c>
      <c r="W364" t="str">
        <f t="shared" si="23"/>
        <v/>
      </c>
    </row>
    <row r="365" spans="1:23" x14ac:dyDescent="0.25">
      <c r="A365">
        <v>364</v>
      </c>
      <c r="B365" t="s">
        <v>464</v>
      </c>
      <c r="C365">
        <v>-11.508454855149701</v>
      </c>
      <c r="D365">
        <v>1340.3240943759299</v>
      </c>
      <c r="E365">
        <v>-8.5863224450263807E-3</v>
      </c>
      <c r="F365">
        <v>0.99314919006639202</v>
      </c>
      <c r="G365">
        <v>-11.510644687801101</v>
      </c>
      <c r="H365">
        <v>1337.86704692845</v>
      </c>
      <c r="I365">
        <v>-8.6037283855880196E-3</v>
      </c>
      <c r="J365">
        <v>0.993135302648125</v>
      </c>
      <c r="K365">
        <v>-11.554628546127001</v>
      </c>
      <c r="L365">
        <v>1328.70244639676</v>
      </c>
      <c r="M365">
        <v>-8.6961746608214402E-3</v>
      </c>
      <c r="N365">
        <v>0.99306154395186397</v>
      </c>
      <c r="O365">
        <v>-11.9402854381559</v>
      </c>
      <c r="P365">
        <v>1350.5314360611301</v>
      </c>
      <c r="Q365">
        <v>-8.8411754953147698E-3</v>
      </c>
      <c r="R365">
        <v>0.992945854472568</v>
      </c>
      <c r="T365" t="str">
        <f t="shared" si="20"/>
        <v/>
      </c>
      <c r="U365" t="str">
        <f t="shared" si="21"/>
        <v/>
      </c>
      <c r="V365" t="str">
        <f t="shared" si="22"/>
        <v/>
      </c>
      <c r="W365" t="str">
        <f t="shared" si="23"/>
        <v/>
      </c>
    </row>
    <row r="366" spans="1:23" x14ac:dyDescent="0.25">
      <c r="A366">
        <v>365</v>
      </c>
      <c r="B366" t="s">
        <v>465</v>
      </c>
      <c r="C366">
        <v>-11.508454855149701</v>
      </c>
      <c r="D366">
        <v>1340.3240943759199</v>
      </c>
      <c r="E366">
        <v>-8.5863224450263998E-3</v>
      </c>
      <c r="F366">
        <v>0.99314919006639202</v>
      </c>
      <c r="G366">
        <v>-11.510644687801101</v>
      </c>
      <c r="H366">
        <v>1337.86704692846</v>
      </c>
      <c r="I366">
        <v>-8.6037283855879901E-3</v>
      </c>
      <c r="J366">
        <v>0.993135302648125</v>
      </c>
      <c r="K366">
        <v>-11.554628546127001</v>
      </c>
      <c r="L366">
        <v>1328.70244639676</v>
      </c>
      <c r="M366">
        <v>-8.6961746608214506E-3</v>
      </c>
      <c r="N366">
        <v>0.99306154395186397</v>
      </c>
      <c r="O366">
        <v>-11.9402854381559</v>
      </c>
      <c r="P366">
        <v>1350.5314360611301</v>
      </c>
      <c r="Q366">
        <v>-8.8411754953147698E-3</v>
      </c>
      <c r="R366">
        <v>0.992945854472568</v>
      </c>
      <c r="T366" t="str">
        <f t="shared" si="20"/>
        <v/>
      </c>
      <c r="U366" t="str">
        <f t="shared" si="21"/>
        <v/>
      </c>
      <c r="V366" t="str">
        <f t="shared" si="22"/>
        <v/>
      </c>
      <c r="W366" t="str">
        <f t="shared" si="23"/>
        <v/>
      </c>
    </row>
    <row r="367" spans="1:23" x14ac:dyDescent="0.25">
      <c r="A367">
        <v>366</v>
      </c>
      <c r="B367" t="s">
        <v>466</v>
      </c>
      <c r="C367">
        <v>-11.508454855149701</v>
      </c>
      <c r="D367">
        <v>1340.3240943759199</v>
      </c>
      <c r="E367">
        <v>-8.5863224450263894E-3</v>
      </c>
      <c r="F367">
        <v>0.99314919006639202</v>
      </c>
      <c r="G367">
        <v>-11.510644687801101</v>
      </c>
      <c r="H367">
        <v>1337.86704692846</v>
      </c>
      <c r="I367">
        <v>-8.6037283855879901E-3</v>
      </c>
      <c r="J367">
        <v>0.993135302648125</v>
      </c>
      <c r="K367">
        <v>-11.554628546126899</v>
      </c>
      <c r="L367">
        <v>1328.70244639675</v>
      </c>
      <c r="M367">
        <v>-8.6961746608214992E-3</v>
      </c>
      <c r="N367">
        <v>0.99306154395186397</v>
      </c>
      <c r="O367">
        <v>-11.9402854381559</v>
      </c>
      <c r="P367">
        <v>1350.5314360611301</v>
      </c>
      <c r="Q367">
        <v>-8.8411754953147802E-3</v>
      </c>
      <c r="R367">
        <v>0.992945854472568</v>
      </c>
      <c r="T367" t="str">
        <f t="shared" si="20"/>
        <v/>
      </c>
      <c r="U367" t="str">
        <f t="shared" si="21"/>
        <v/>
      </c>
      <c r="V367" t="str">
        <f t="shared" si="22"/>
        <v/>
      </c>
      <c r="W367" t="str">
        <f t="shared" si="23"/>
        <v/>
      </c>
    </row>
    <row r="368" spans="1:23" x14ac:dyDescent="0.25">
      <c r="A368">
        <v>367</v>
      </c>
      <c r="B368" t="s">
        <v>467</v>
      </c>
      <c r="C368">
        <v>-11.508454855149701</v>
      </c>
      <c r="D368">
        <v>1340.3240943759199</v>
      </c>
      <c r="E368">
        <v>-8.5863224450263894E-3</v>
      </c>
      <c r="F368">
        <v>0.99314919006639202</v>
      </c>
      <c r="G368">
        <v>-11.510644687801101</v>
      </c>
      <c r="H368">
        <v>1337.86704692846</v>
      </c>
      <c r="I368">
        <v>-8.6037283855879901E-3</v>
      </c>
      <c r="J368">
        <v>0.993135302648125</v>
      </c>
      <c r="K368">
        <v>-11.554628546127001</v>
      </c>
      <c r="L368">
        <v>1328.70244639676</v>
      </c>
      <c r="M368">
        <v>-8.6961746608214506E-3</v>
      </c>
      <c r="N368">
        <v>0.99306154395186397</v>
      </c>
      <c r="O368">
        <v>-11.9402854381559</v>
      </c>
      <c r="P368">
        <v>1350.5314360611301</v>
      </c>
      <c r="Q368">
        <v>-8.8411754953147993E-3</v>
      </c>
      <c r="R368">
        <v>0.992945854472568</v>
      </c>
      <c r="T368" t="str">
        <f t="shared" si="20"/>
        <v/>
      </c>
      <c r="U368" t="str">
        <f t="shared" si="21"/>
        <v/>
      </c>
      <c r="V368" t="str">
        <f t="shared" si="22"/>
        <v/>
      </c>
      <c r="W368" t="str">
        <f t="shared" si="23"/>
        <v/>
      </c>
    </row>
    <row r="369" spans="1:23" x14ac:dyDescent="0.25">
      <c r="A369">
        <v>368</v>
      </c>
      <c r="B369" t="s">
        <v>468</v>
      </c>
      <c r="C369">
        <v>-11.508454855149701</v>
      </c>
      <c r="D369">
        <v>1340.3240943759199</v>
      </c>
      <c r="E369">
        <v>-8.5863224450263894E-3</v>
      </c>
      <c r="F369">
        <v>0.99314919006639202</v>
      </c>
      <c r="G369">
        <v>-11.510644687801101</v>
      </c>
      <c r="H369">
        <v>1337.86704692845</v>
      </c>
      <c r="I369">
        <v>-8.6037283855880196E-3</v>
      </c>
      <c r="J369">
        <v>0.993135302648125</v>
      </c>
      <c r="K369">
        <v>-11.554628546127001</v>
      </c>
      <c r="L369">
        <v>1328.70244639676</v>
      </c>
      <c r="M369">
        <v>-8.6961746608214194E-3</v>
      </c>
      <c r="N369">
        <v>0.99306154395186397</v>
      </c>
      <c r="O369">
        <v>-11.9402854381559</v>
      </c>
      <c r="P369">
        <v>1350.5314360611301</v>
      </c>
      <c r="Q369">
        <v>-8.8411754953147906E-3</v>
      </c>
      <c r="R369">
        <v>0.992945854472568</v>
      </c>
      <c r="T369" t="str">
        <f t="shared" si="20"/>
        <v/>
      </c>
      <c r="U369" t="str">
        <f t="shared" si="21"/>
        <v/>
      </c>
      <c r="V369" t="str">
        <f t="shared" si="22"/>
        <v/>
      </c>
      <c r="W369" t="str">
        <f t="shared" si="23"/>
        <v/>
      </c>
    </row>
    <row r="370" spans="1:23" x14ac:dyDescent="0.25">
      <c r="A370">
        <v>369</v>
      </c>
      <c r="B370" t="s">
        <v>469</v>
      </c>
      <c r="C370">
        <v>-11.508454855149701</v>
      </c>
      <c r="D370">
        <v>1340.3240943759299</v>
      </c>
      <c r="E370">
        <v>-8.5863224450263807E-3</v>
      </c>
      <c r="F370">
        <v>0.99314919006639202</v>
      </c>
      <c r="G370">
        <v>-11.510644687801101</v>
      </c>
      <c r="H370">
        <v>1337.86704692846</v>
      </c>
      <c r="I370">
        <v>-8.6037283855879901E-3</v>
      </c>
      <c r="J370">
        <v>0.993135302648125</v>
      </c>
      <c r="K370">
        <v>-11.554628546127001</v>
      </c>
      <c r="L370">
        <v>1328.70244639676</v>
      </c>
      <c r="M370">
        <v>-8.6961746608214298E-3</v>
      </c>
      <c r="N370">
        <v>0.99306154395186397</v>
      </c>
      <c r="O370">
        <v>-11.9402854381559</v>
      </c>
      <c r="P370">
        <v>1350.5314360611301</v>
      </c>
      <c r="Q370">
        <v>-8.8411754953147802E-3</v>
      </c>
      <c r="R370">
        <v>0.992945854472568</v>
      </c>
      <c r="T370" t="str">
        <f t="shared" si="20"/>
        <v/>
      </c>
      <c r="U370" t="str">
        <f t="shared" si="21"/>
        <v/>
      </c>
      <c r="V370" t="str">
        <f t="shared" si="22"/>
        <v/>
      </c>
      <c r="W370" t="str">
        <f t="shared" si="23"/>
        <v/>
      </c>
    </row>
    <row r="371" spans="1:23" x14ac:dyDescent="0.25">
      <c r="A371">
        <v>370</v>
      </c>
      <c r="B371" t="s">
        <v>470</v>
      </c>
      <c r="C371">
        <v>-11.508454855149701</v>
      </c>
      <c r="D371">
        <v>1340.3240943759199</v>
      </c>
      <c r="E371">
        <v>-8.5863224450264102E-3</v>
      </c>
      <c r="F371">
        <v>0.99314919006639202</v>
      </c>
      <c r="G371">
        <v>-11.5106446878012</v>
      </c>
      <c r="H371">
        <v>1337.86704692846</v>
      </c>
      <c r="I371">
        <v>-8.6037283855879797E-3</v>
      </c>
      <c r="J371">
        <v>0.993135302648125</v>
      </c>
      <c r="K371">
        <v>-11.554628546127001</v>
      </c>
      <c r="L371">
        <v>1328.70244639677</v>
      </c>
      <c r="M371">
        <v>-8.6961746608214107E-3</v>
      </c>
      <c r="N371">
        <v>0.99306154395186397</v>
      </c>
      <c r="O371">
        <v>-11.9402854381559</v>
      </c>
      <c r="P371">
        <v>1350.5314360611301</v>
      </c>
      <c r="Q371">
        <v>-8.8411754953147698E-3</v>
      </c>
      <c r="R371">
        <v>0.992945854472568</v>
      </c>
      <c r="T371" t="str">
        <f t="shared" si="20"/>
        <v/>
      </c>
      <c r="U371" t="str">
        <f t="shared" si="21"/>
        <v/>
      </c>
      <c r="V371" t="str">
        <f t="shared" si="22"/>
        <v/>
      </c>
      <c r="W371" t="str">
        <f t="shared" si="23"/>
        <v/>
      </c>
    </row>
    <row r="372" spans="1:23" x14ac:dyDescent="0.25">
      <c r="A372">
        <v>371</v>
      </c>
      <c r="B372" t="s">
        <v>471</v>
      </c>
      <c r="C372">
        <v>-11.508454855149701</v>
      </c>
      <c r="D372">
        <v>1340.3240943759199</v>
      </c>
      <c r="E372">
        <v>-8.5863224450263894E-3</v>
      </c>
      <c r="F372">
        <v>0.99314919006639202</v>
      </c>
      <c r="G372">
        <v>-11.5106446878012</v>
      </c>
      <c r="H372">
        <v>1337.86704692846</v>
      </c>
      <c r="I372">
        <v>-8.6037283855879797E-3</v>
      </c>
      <c r="J372">
        <v>0.993135302648125</v>
      </c>
      <c r="K372">
        <v>-11.554628546127001</v>
      </c>
      <c r="L372">
        <v>1328.70244639676</v>
      </c>
      <c r="M372">
        <v>-8.6961746608214298E-3</v>
      </c>
      <c r="N372">
        <v>0.99306154395186397</v>
      </c>
      <c r="O372">
        <v>-11.9402854381559</v>
      </c>
      <c r="P372">
        <v>1350.5314360611301</v>
      </c>
      <c r="Q372">
        <v>-8.8411754953147698E-3</v>
      </c>
      <c r="R372">
        <v>0.992945854472568</v>
      </c>
      <c r="T372" t="str">
        <f t="shared" si="20"/>
        <v/>
      </c>
      <c r="U372" t="str">
        <f t="shared" si="21"/>
        <v/>
      </c>
      <c r="V372" t="str">
        <f t="shared" si="22"/>
        <v/>
      </c>
      <c r="W372" t="str">
        <f t="shared" si="23"/>
        <v/>
      </c>
    </row>
    <row r="373" spans="1:23" x14ac:dyDescent="0.25">
      <c r="A373">
        <v>372</v>
      </c>
      <c r="B373" t="s">
        <v>472</v>
      </c>
      <c r="C373">
        <v>-11.508454855149701</v>
      </c>
      <c r="D373">
        <v>1340.3240943759199</v>
      </c>
      <c r="E373">
        <v>-8.5863224450264102E-3</v>
      </c>
      <c r="F373">
        <v>0.99314919006639202</v>
      </c>
      <c r="G373">
        <v>-11.5106446878012</v>
      </c>
      <c r="H373">
        <v>1337.86704692846</v>
      </c>
      <c r="I373">
        <v>-8.6037283855879797E-3</v>
      </c>
      <c r="J373">
        <v>0.993135302648125</v>
      </c>
      <c r="K373">
        <v>-11.554628546126899</v>
      </c>
      <c r="L373">
        <v>1328.70244639675</v>
      </c>
      <c r="M373">
        <v>-8.6961746608215096E-3</v>
      </c>
      <c r="N373">
        <v>0.99306154395186397</v>
      </c>
      <c r="O373">
        <v>-11.9402854381559</v>
      </c>
      <c r="P373">
        <v>1350.5314360611301</v>
      </c>
      <c r="Q373">
        <v>-8.8411754953147698E-3</v>
      </c>
      <c r="R373">
        <v>0.992945854472568</v>
      </c>
      <c r="T373" t="str">
        <f t="shared" si="20"/>
        <v/>
      </c>
      <c r="U373" t="str">
        <f t="shared" si="21"/>
        <v/>
      </c>
      <c r="V373" t="str">
        <f t="shared" si="22"/>
        <v/>
      </c>
      <c r="W373" t="str">
        <f t="shared" si="23"/>
        <v/>
      </c>
    </row>
    <row r="374" spans="1:23" x14ac:dyDescent="0.25">
      <c r="A374">
        <v>373</v>
      </c>
      <c r="B374" t="s">
        <v>473</v>
      </c>
      <c r="C374">
        <v>-11.508454855149701</v>
      </c>
      <c r="D374">
        <v>1340.3240943759199</v>
      </c>
      <c r="E374">
        <v>-8.5863224450264102E-3</v>
      </c>
      <c r="F374">
        <v>0.99314919006639202</v>
      </c>
      <c r="G374">
        <v>-11.510644687801101</v>
      </c>
      <c r="H374">
        <v>1337.86704692846</v>
      </c>
      <c r="I374">
        <v>-8.6037283855879901E-3</v>
      </c>
      <c r="J374">
        <v>0.993135302648125</v>
      </c>
      <c r="K374">
        <v>-11.554628546127001</v>
      </c>
      <c r="L374">
        <v>1328.70244639675</v>
      </c>
      <c r="M374">
        <v>-8.6961746608214905E-3</v>
      </c>
      <c r="N374">
        <v>0.99306154395186397</v>
      </c>
      <c r="O374">
        <v>-11.9402854381559</v>
      </c>
      <c r="P374">
        <v>1350.5314360611301</v>
      </c>
      <c r="Q374">
        <v>-8.8411754953147698E-3</v>
      </c>
      <c r="R374">
        <v>0.992945854472568</v>
      </c>
      <c r="T374" t="str">
        <f t="shared" si="20"/>
        <v/>
      </c>
      <c r="U374" t="str">
        <f t="shared" si="21"/>
        <v/>
      </c>
      <c r="V374" t="str">
        <f t="shared" si="22"/>
        <v/>
      </c>
      <c r="W374" t="str">
        <f t="shared" si="23"/>
        <v/>
      </c>
    </row>
    <row r="375" spans="1:23" x14ac:dyDescent="0.25">
      <c r="A375">
        <v>374</v>
      </c>
      <c r="B375" t="s">
        <v>474</v>
      </c>
      <c r="C375">
        <v>-11.508454855149701</v>
      </c>
      <c r="D375">
        <v>1340.3240943759199</v>
      </c>
      <c r="E375">
        <v>-8.5863224450264102E-3</v>
      </c>
      <c r="F375">
        <v>0.99314919006639202</v>
      </c>
      <c r="G375">
        <v>-11.5106446878012</v>
      </c>
      <c r="H375">
        <v>1337.86704692846</v>
      </c>
      <c r="I375">
        <v>-8.6037283855879901E-3</v>
      </c>
      <c r="J375">
        <v>0.993135302648125</v>
      </c>
      <c r="K375">
        <v>-11.554628546127001</v>
      </c>
      <c r="L375">
        <v>1328.70244639676</v>
      </c>
      <c r="M375">
        <v>-8.6961746608214298E-3</v>
      </c>
      <c r="N375">
        <v>0.99306154395186397</v>
      </c>
      <c r="O375">
        <v>-11.9402854381559</v>
      </c>
      <c r="P375">
        <v>1350.5314360611301</v>
      </c>
      <c r="Q375">
        <v>-8.8411754953147698E-3</v>
      </c>
      <c r="R375">
        <v>0.992945854472568</v>
      </c>
      <c r="T375" t="str">
        <f t="shared" si="20"/>
        <v/>
      </c>
      <c r="U375" t="str">
        <f t="shared" si="21"/>
        <v/>
      </c>
      <c r="V375" t="str">
        <f t="shared" si="22"/>
        <v/>
      </c>
      <c r="W375" t="str">
        <f t="shared" si="23"/>
        <v/>
      </c>
    </row>
    <row r="376" spans="1:23" x14ac:dyDescent="0.25">
      <c r="A376">
        <v>375</v>
      </c>
      <c r="B376" t="s">
        <v>475</v>
      </c>
      <c r="C376">
        <v>-11.508454855149701</v>
      </c>
      <c r="D376">
        <v>1340.3240943759299</v>
      </c>
      <c r="E376">
        <v>-8.5863224450263807E-3</v>
      </c>
      <c r="F376">
        <v>0.99314919006639202</v>
      </c>
      <c r="G376">
        <v>-11.5106446878012</v>
      </c>
      <c r="H376">
        <v>1337.86704692846</v>
      </c>
      <c r="I376">
        <v>-8.6037283855879797E-3</v>
      </c>
      <c r="J376">
        <v>0.993135302648125</v>
      </c>
      <c r="K376">
        <v>-11.554628546127001</v>
      </c>
      <c r="L376">
        <v>1328.70244639676</v>
      </c>
      <c r="M376">
        <v>-8.6961746608214298E-3</v>
      </c>
      <c r="N376">
        <v>0.99306154395186397</v>
      </c>
      <c r="O376">
        <v>-11.9402854381559</v>
      </c>
      <c r="P376">
        <v>1350.5314360611301</v>
      </c>
      <c r="Q376">
        <v>-8.8411754953147993E-3</v>
      </c>
      <c r="R376">
        <v>0.992945854472568</v>
      </c>
      <c r="T376" t="str">
        <f t="shared" si="20"/>
        <v/>
      </c>
      <c r="U376" t="str">
        <f t="shared" si="21"/>
        <v/>
      </c>
      <c r="V376" t="str">
        <f t="shared" si="22"/>
        <v/>
      </c>
      <c r="W376" t="str">
        <f t="shared" si="23"/>
        <v/>
      </c>
    </row>
    <row r="377" spans="1:23" x14ac:dyDescent="0.25">
      <c r="A377">
        <v>376</v>
      </c>
      <c r="B377" t="s">
        <v>476</v>
      </c>
      <c r="C377">
        <v>-11.508454855149701</v>
      </c>
      <c r="D377">
        <v>1340.3240943759199</v>
      </c>
      <c r="E377">
        <v>-8.5863224450264206E-3</v>
      </c>
      <c r="F377">
        <v>0.99314919006639202</v>
      </c>
      <c r="G377">
        <v>-11.510644687801101</v>
      </c>
      <c r="H377">
        <v>1337.86704692846</v>
      </c>
      <c r="I377">
        <v>-8.6037283855880005E-3</v>
      </c>
      <c r="J377">
        <v>0.993135302648125</v>
      </c>
      <c r="K377">
        <v>-11.554628546127001</v>
      </c>
      <c r="L377">
        <v>1328.70244639676</v>
      </c>
      <c r="M377">
        <v>-8.6961746608214593E-3</v>
      </c>
      <c r="N377">
        <v>0.99306154395186397</v>
      </c>
      <c r="O377">
        <v>-11.9402854381559</v>
      </c>
      <c r="P377">
        <v>1350.5314360611301</v>
      </c>
      <c r="Q377">
        <v>-8.8411754953147993E-3</v>
      </c>
      <c r="R377">
        <v>0.992945854472568</v>
      </c>
      <c r="T377" t="str">
        <f t="shared" si="20"/>
        <v/>
      </c>
      <c r="U377" t="str">
        <f t="shared" si="21"/>
        <v/>
      </c>
      <c r="V377" t="str">
        <f t="shared" si="22"/>
        <v/>
      </c>
      <c r="W377" t="str">
        <f t="shared" si="23"/>
        <v/>
      </c>
    </row>
    <row r="378" spans="1:23" x14ac:dyDescent="0.25">
      <c r="A378">
        <v>377</v>
      </c>
      <c r="B378" t="s">
        <v>477</v>
      </c>
      <c r="C378">
        <v>-11.508454855149701</v>
      </c>
      <c r="D378">
        <v>1340.3240943759199</v>
      </c>
      <c r="E378">
        <v>-8.5863224450263998E-3</v>
      </c>
      <c r="F378">
        <v>0.99314919006639202</v>
      </c>
      <c r="G378">
        <v>-11.5106446878012</v>
      </c>
      <c r="H378">
        <v>1337.86704692846</v>
      </c>
      <c r="I378">
        <v>-8.6037283855879901E-3</v>
      </c>
      <c r="J378">
        <v>0.993135302648125</v>
      </c>
      <c r="K378">
        <v>-11.554628546127001</v>
      </c>
      <c r="L378">
        <v>1328.70244639676</v>
      </c>
      <c r="M378">
        <v>-8.6961746608214298E-3</v>
      </c>
      <c r="N378">
        <v>0.99306154395186397</v>
      </c>
      <c r="O378">
        <v>-11.9402854381559</v>
      </c>
      <c r="P378">
        <v>1350.5314360611301</v>
      </c>
      <c r="Q378">
        <v>-8.8411754953147698E-3</v>
      </c>
      <c r="R378">
        <v>0.992945854472568</v>
      </c>
      <c r="T378" t="str">
        <f t="shared" si="20"/>
        <v/>
      </c>
      <c r="U378" t="str">
        <f t="shared" si="21"/>
        <v/>
      </c>
      <c r="V378" t="str">
        <f t="shared" si="22"/>
        <v/>
      </c>
      <c r="W378" t="str">
        <f t="shared" si="23"/>
        <v/>
      </c>
    </row>
    <row r="379" spans="1:23" x14ac:dyDescent="0.25">
      <c r="A379">
        <v>378</v>
      </c>
      <c r="B379" t="s">
        <v>478</v>
      </c>
      <c r="C379">
        <v>-11.508454855149701</v>
      </c>
      <c r="D379">
        <v>1340.3240943759299</v>
      </c>
      <c r="E379">
        <v>-8.5863224450263807E-3</v>
      </c>
      <c r="F379">
        <v>0.99314919006639202</v>
      </c>
      <c r="G379">
        <v>-11.5106446878012</v>
      </c>
      <c r="H379">
        <v>1337.86704692846</v>
      </c>
      <c r="I379">
        <v>-8.6037283855879797E-3</v>
      </c>
      <c r="J379">
        <v>0.993135302648125</v>
      </c>
      <c r="K379">
        <v>-11.554628546127001</v>
      </c>
      <c r="L379">
        <v>1328.70244639676</v>
      </c>
      <c r="M379">
        <v>-8.6961746608214298E-3</v>
      </c>
      <c r="N379">
        <v>0.99306154395186397</v>
      </c>
      <c r="O379">
        <v>-11.9402854381559</v>
      </c>
      <c r="P379">
        <v>1350.5314360611301</v>
      </c>
      <c r="Q379">
        <v>-8.8411754953147993E-3</v>
      </c>
      <c r="R379">
        <v>0.992945854472568</v>
      </c>
      <c r="T379" t="str">
        <f t="shared" si="20"/>
        <v/>
      </c>
      <c r="U379" t="str">
        <f t="shared" si="21"/>
        <v/>
      </c>
      <c r="V379" t="str">
        <f t="shared" si="22"/>
        <v/>
      </c>
      <c r="W379" t="str">
        <f t="shared" si="23"/>
        <v/>
      </c>
    </row>
    <row r="380" spans="1:23" x14ac:dyDescent="0.25">
      <c r="A380">
        <v>379</v>
      </c>
      <c r="B380" t="s">
        <v>479</v>
      </c>
      <c r="C380">
        <v>-11.508454855149701</v>
      </c>
      <c r="D380">
        <v>1340.3240943759199</v>
      </c>
      <c r="E380">
        <v>-8.5863224450263998E-3</v>
      </c>
      <c r="F380">
        <v>0.99314919006639202</v>
      </c>
      <c r="G380">
        <v>-11.5106446878012</v>
      </c>
      <c r="H380">
        <v>1337.86704692846</v>
      </c>
      <c r="I380">
        <v>-8.6037283855879797E-3</v>
      </c>
      <c r="J380">
        <v>0.993135302648125</v>
      </c>
      <c r="K380">
        <v>-11.554628546127001</v>
      </c>
      <c r="L380">
        <v>1328.70244639676</v>
      </c>
      <c r="M380">
        <v>-8.6961746608214298E-3</v>
      </c>
      <c r="N380">
        <v>0.99306154395186397</v>
      </c>
      <c r="O380">
        <v>-11.9402854381559</v>
      </c>
      <c r="P380">
        <v>1350.5314360611301</v>
      </c>
      <c r="Q380">
        <v>-8.8411754953147993E-3</v>
      </c>
      <c r="R380">
        <v>0.992945854472568</v>
      </c>
      <c r="T380" t="str">
        <f t="shared" si="20"/>
        <v/>
      </c>
      <c r="U380" t="str">
        <f t="shared" si="21"/>
        <v/>
      </c>
      <c r="V380" t="str">
        <f t="shared" si="22"/>
        <v/>
      </c>
      <c r="W380" t="str">
        <f t="shared" si="23"/>
        <v/>
      </c>
    </row>
    <row r="381" spans="1:23" x14ac:dyDescent="0.25">
      <c r="A381">
        <v>380</v>
      </c>
      <c r="B381" t="s">
        <v>480</v>
      </c>
      <c r="C381">
        <v>-11.508454855149701</v>
      </c>
      <c r="D381">
        <v>1340.3240943759199</v>
      </c>
      <c r="E381">
        <v>-8.5863224450264102E-3</v>
      </c>
      <c r="F381">
        <v>0.99314919006639202</v>
      </c>
      <c r="G381">
        <v>-11.5106446878012</v>
      </c>
      <c r="H381">
        <v>1337.86704692845</v>
      </c>
      <c r="I381">
        <v>-8.6037283855880196E-3</v>
      </c>
      <c r="J381">
        <v>0.993135302648125</v>
      </c>
      <c r="K381">
        <v>-11.554628546127001</v>
      </c>
      <c r="L381">
        <v>1328.70244639676</v>
      </c>
      <c r="M381">
        <v>-8.6961746608214298E-3</v>
      </c>
      <c r="N381">
        <v>0.99306154395186397</v>
      </c>
      <c r="O381">
        <v>-11.9402854381559</v>
      </c>
      <c r="P381">
        <v>1350.5314360611401</v>
      </c>
      <c r="Q381">
        <v>-8.8411754953147299E-3</v>
      </c>
      <c r="R381">
        <v>0.992945854472568</v>
      </c>
      <c r="T381" t="str">
        <f t="shared" si="20"/>
        <v/>
      </c>
      <c r="U381" t="str">
        <f t="shared" si="21"/>
        <v/>
      </c>
      <c r="V381" t="str">
        <f t="shared" si="22"/>
        <v/>
      </c>
      <c r="W381" t="str">
        <f t="shared" si="23"/>
        <v/>
      </c>
    </row>
    <row r="382" spans="1:23" x14ac:dyDescent="0.25">
      <c r="A382">
        <v>381</v>
      </c>
      <c r="B382" t="s">
        <v>481</v>
      </c>
      <c r="C382">
        <v>-11.508454855149701</v>
      </c>
      <c r="D382">
        <v>1340.3240943759199</v>
      </c>
      <c r="E382">
        <v>-8.5863224450263998E-3</v>
      </c>
      <c r="F382">
        <v>0.99314919006639202</v>
      </c>
      <c r="G382">
        <v>-11.5106446878012</v>
      </c>
      <c r="H382">
        <v>1337.86704692845</v>
      </c>
      <c r="I382">
        <v>-8.6037283855880196E-3</v>
      </c>
      <c r="J382">
        <v>0.993135302648125</v>
      </c>
      <c r="K382">
        <v>-11.554628546127001</v>
      </c>
      <c r="L382">
        <v>1328.70244639676</v>
      </c>
      <c r="M382">
        <v>-8.6961746608214298E-3</v>
      </c>
      <c r="N382">
        <v>0.99306154395186397</v>
      </c>
      <c r="O382">
        <v>-11.9402854381559</v>
      </c>
      <c r="P382">
        <v>1350.5314360611301</v>
      </c>
      <c r="Q382">
        <v>-8.8411754953147802E-3</v>
      </c>
      <c r="R382">
        <v>0.992945854472568</v>
      </c>
      <c r="T382" t="str">
        <f t="shared" si="20"/>
        <v/>
      </c>
      <c r="U382" t="str">
        <f t="shared" si="21"/>
        <v/>
      </c>
      <c r="V382" t="str">
        <f t="shared" si="22"/>
        <v/>
      </c>
      <c r="W382" t="str">
        <f t="shared" si="23"/>
        <v/>
      </c>
    </row>
    <row r="383" spans="1:23" x14ac:dyDescent="0.25">
      <c r="A383">
        <v>382</v>
      </c>
      <c r="B383" t="s">
        <v>482</v>
      </c>
      <c r="C383">
        <v>-11.508454855149701</v>
      </c>
      <c r="D383">
        <v>1340.3240943759299</v>
      </c>
      <c r="E383">
        <v>-8.5863224450263894E-3</v>
      </c>
      <c r="F383">
        <v>0.99314919006639202</v>
      </c>
      <c r="G383">
        <v>-11.5106446878012</v>
      </c>
      <c r="H383">
        <v>1337.86704692846</v>
      </c>
      <c r="I383">
        <v>-8.6037283855879901E-3</v>
      </c>
      <c r="J383">
        <v>0.993135302648125</v>
      </c>
      <c r="K383">
        <v>-11.554628546127001</v>
      </c>
      <c r="L383">
        <v>1328.70244639676</v>
      </c>
      <c r="M383">
        <v>-8.6961746608214506E-3</v>
      </c>
      <c r="N383">
        <v>0.99306154395186397</v>
      </c>
      <c r="O383">
        <v>-11.9402854381559</v>
      </c>
      <c r="P383">
        <v>1350.5314360611301</v>
      </c>
      <c r="Q383">
        <v>-8.8411754953147594E-3</v>
      </c>
      <c r="R383">
        <v>0.992945854472568</v>
      </c>
      <c r="T383" t="str">
        <f t="shared" si="20"/>
        <v/>
      </c>
      <c r="U383" t="str">
        <f t="shared" si="21"/>
        <v/>
      </c>
      <c r="V383" t="str">
        <f t="shared" si="22"/>
        <v/>
      </c>
      <c r="W383" t="str">
        <f t="shared" si="23"/>
        <v/>
      </c>
    </row>
    <row r="384" spans="1:23" x14ac:dyDescent="0.25">
      <c r="A384">
        <v>383</v>
      </c>
      <c r="B384" t="s">
        <v>483</v>
      </c>
      <c r="C384">
        <v>-11.508454855149701</v>
      </c>
      <c r="D384">
        <v>1340.3240943759199</v>
      </c>
      <c r="E384">
        <v>-8.5863224450263998E-3</v>
      </c>
      <c r="F384">
        <v>0.99314919006639202</v>
      </c>
      <c r="G384">
        <v>-11.5106446878012</v>
      </c>
      <c r="H384">
        <v>1337.86704692846</v>
      </c>
      <c r="I384">
        <v>-8.6037283855879797E-3</v>
      </c>
      <c r="J384">
        <v>0.993135302648125</v>
      </c>
      <c r="K384">
        <v>-11.554628546127001</v>
      </c>
      <c r="L384">
        <v>1328.70244639676</v>
      </c>
      <c r="M384">
        <v>-8.6961746608214298E-3</v>
      </c>
      <c r="N384">
        <v>0.99306154395186397</v>
      </c>
      <c r="O384">
        <v>-11.9402854381559</v>
      </c>
      <c r="P384">
        <v>1350.5314360611301</v>
      </c>
      <c r="Q384">
        <v>-8.8411754953147802E-3</v>
      </c>
      <c r="R384">
        <v>0.992945854472568</v>
      </c>
      <c r="T384" t="str">
        <f t="shared" si="20"/>
        <v/>
      </c>
      <c r="U384" t="str">
        <f t="shared" si="21"/>
        <v/>
      </c>
      <c r="V384" t="str">
        <f t="shared" si="22"/>
        <v/>
      </c>
      <c r="W384" t="str">
        <f t="shared" si="23"/>
        <v/>
      </c>
    </row>
    <row r="385" spans="1:23" x14ac:dyDescent="0.25">
      <c r="A385">
        <v>384</v>
      </c>
      <c r="B385" t="s">
        <v>484</v>
      </c>
      <c r="C385">
        <v>-11.508454855149701</v>
      </c>
      <c r="D385">
        <v>1340.3240943759199</v>
      </c>
      <c r="E385">
        <v>-8.5863224450263998E-3</v>
      </c>
      <c r="F385">
        <v>0.99314919006639202</v>
      </c>
      <c r="G385">
        <v>-11.5106446878012</v>
      </c>
      <c r="H385">
        <v>1337.86704692846</v>
      </c>
      <c r="I385">
        <v>-8.6037283855879901E-3</v>
      </c>
      <c r="J385">
        <v>0.993135302648125</v>
      </c>
      <c r="K385">
        <v>-11.554628546126899</v>
      </c>
      <c r="L385">
        <v>1328.70244639675</v>
      </c>
      <c r="M385">
        <v>-8.6961746608214801E-3</v>
      </c>
      <c r="N385">
        <v>0.99306154395186397</v>
      </c>
      <c r="O385">
        <v>-11.9402854381559</v>
      </c>
      <c r="P385">
        <v>1350.5314360611401</v>
      </c>
      <c r="Q385">
        <v>-8.8411754953147299E-3</v>
      </c>
      <c r="R385">
        <v>0.992945854472568</v>
      </c>
      <c r="T385" t="str">
        <f t="shared" si="20"/>
        <v/>
      </c>
      <c r="U385" t="str">
        <f t="shared" si="21"/>
        <v/>
      </c>
      <c r="V385" t="str">
        <f t="shared" si="22"/>
        <v/>
      </c>
      <c r="W385" t="str">
        <f t="shared" si="23"/>
        <v/>
      </c>
    </row>
    <row r="386" spans="1:23" x14ac:dyDescent="0.25">
      <c r="A386">
        <v>385</v>
      </c>
      <c r="B386" t="s">
        <v>485</v>
      </c>
      <c r="C386">
        <v>-11.508454855149701</v>
      </c>
      <c r="D386">
        <v>1340.3240943759299</v>
      </c>
      <c r="E386">
        <v>-8.5863224450263599E-3</v>
      </c>
      <c r="F386">
        <v>0.99314919006639202</v>
      </c>
      <c r="G386">
        <v>-11.5106446878012</v>
      </c>
      <c r="H386">
        <v>1337.86704692846</v>
      </c>
      <c r="I386">
        <v>-8.6037283855879901E-3</v>
      </c>
      <c r="J386">
        <v>0.993135302648125</v>
      </c>
      <c r="K386">
        <v>-11.554628546127001</v>
      </c>
      <c r="L386">
        <v>1328.70244639675</v>
      </c>
      <c r="M386">
        <v>-8.6961746608214801E-3</v>
      </c>
      <c r="N386">
        <v>0.99306154395186397</v>
      </c>
      <c r="O386">
        <v>-11.9402854381559</v>
      </c>
      <c r="P386">
        <v>1350.5314360611301</v>
      </c>
      <c r="Q386">
        <v>-8.8411754953147594E-3</v>
      </c>
      <c r="R386">
        <v>0.992945854472568</v>
      </c>
      <c r="T386" t="str">
        <f t="shared" si="20"/>
        <v/>
      </c>
      <c r="U386" t="str">
        <f t="shared" si="21"/>
        <v/>
      </c>
      <c r="V386" t="str">
        <f t="shared" si="22"/>
        <v/>
      </c>
      <c r="W386" t="str">
        <f t="shared" si="23"/>
        <v/>
      </c>
    </row>
    <row r="387" spans="1:23" x14ac:dyDescent="0.25">
      <c r="A387">
        <v>386</v>
      </c>
      <c r="B387" t="s">
        <v>486</v>
      </c>
      <c r="C387">
        <v>-11.508454855149701</v>
      </c>
      <c r="D387">
        <v>1340.3240943759299</v>
      </c>
      <c r="E387">
        <v>-8.5863224450263807E-3</v>
      </c>
      <c r="F387">
        <v>0.99314919006639202</v>
      </c>
      <c r="G387">
        <v>-11.5106446878012</v>
      </c>
      <c r="H387">
        <v>1337.86704692846</v>
      </c>
      <c r="I387">
        <v>-8.6037283855879797E-3</v>
      </c>
      <c r="J387">
        <v>0.993135302648125</v>
      </c>
      <c r="K387">
        <v>-11.554628546127001</v>
      </c>
      <c r="L387">
        <v>1328.70244639675</v>
      </c>
      <c r="M387">
        <v>-8.6961746608214992E-3</v>
      </c>
      <c r="N387">
        <v>0.99306154395186397</v>
      </c>
      <c r="O387">
        <v>-11.9402854381559</v>
      </c>
      <c r="P387">
        <v>1350.5314360611301</v>
      </c>
      <c r="Q387">
        <v>-8.8411754953147802E-3</v>
      </c>
      <c r="R387">
        <v>0.992945854472568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-11.508454855149701</v>
      </c>
      <c r="D388">
        <v>1340.3240943759199</v>
      </c>
      <c r="E388">
        <v>-8.5863224450263998E-3</v>
      </c>
      <c r="F388">
        <v>0.99314919006639202</v>
      </c>
      <c r="G388">
        <v>-11.5106446878012</v>
      </c>
      <c r="H388">
        <v>1337.86704692846</v>
      </c>
      <c r="I388">
        <v>-8.6037283855879901E-3</v>
      </c>
      <c r="J388">
        <v>0.993135302648125</v>
      </c>
      <c r="K388">
        <v>-11.554628546127001</v>
      </c>
      <c r="L388">
        <v>1328.70244639675</v>
      </c>
      <c r="M388">
        <v>-8.6961746608214905E-3</v>
      </c>
      <c r="N388">
        <v>0.99306154395186397</v>
      </c>
      <c r="O388">
        <v>-11.9402854381559</v>
      </c>
      <c r="P388">
        <v>1350.5314360611301</v>
      </c>
      <c r="Q388">
        <v>-8.8411754953147802E-3</v>
      </c>
      <c r="R388">
        <v>0.992945854472568</v>
      </c>
      <c r="T388" t="str">
        <f t="shared" si="24"/>
        <v/>
      </c>
      <c r="U388" t="str">
        <f t="shared" si="25"/>
        <v/>
      </c>
      <c r="V388" t="str">
        <f t="shared" si="26"/>
        <v/>
      </c>
      <c r="W388" t="str">
        <f t="shared" si="27"/>
        <v/>
      </c>
    </row>
    <row r="389" spans="1:23" x14ac:dyDescent="0.25">
      <c r="A389">
        <v>388</v>
      </c>
      <c r="B389" t="s">
        <v>488</v>
      </c>
      <c r="C389">
        <v>-11.508454855149701</v>
      </c>
      <c r="D389">
        <v>1340.3240943759299</v>
      </c>
      <c r="E389">
        <v>-8.5863224450263807E-3</v>
      </c>
      <c r="F389">
        <v>0.99314919006639202</v>
      </c>
      <c r="G389">
        <v>-11.5106446878012</v>
      </c>
      <c r="H389">
        <v>1337.86704692846</v>
      </c>
      <c r="I389">
        <v>-8.6037283855880005E-3</v>
      </c>
      <c r="J389">
        <v>0.993135302648125</v>
      </c>
      <c r="K389">
        <v>-11.554628546127001</v>
      </c>
      <c r="L389">
        <v>1328.70244639675</v>
      </c>
      <c r="M389">
        <v>-8.6961746608214992E-3</v>
      </c>
      <c r="N389">
        <v>0.99306154395186397</v>
      </c>
      <c r="O389">
        <v>-11.9402854381559</v>
      </c>
      <c r="P389">
        <v>1350.5314360611301</v>
      </c>
      <c r="Q389">
        <v>-8.8411754953147594E-3</v>
      </c>
      <c r="R389">
        <v>0.992945854472568</v>
      </c>
      <c r="T389" t="str">
        <f t="shared" si="24"/>
        <v/>
      </c>
      <c r="U389" t="str">
        <f t="shared" si="25"/>
        <v/>
      </c>
      <c r="V389" t="str">
        <f t="shared" si="26"/>
        <v/>
      </c>
      <c r="W389" t="str">
        <f t="shared" si="27"/>
        <v/>
      </c>
    </row>
    <row r="390" spans="1:23" x14ac:dyDescent="0.25">
      <c r="A390">
        <v>389</v>
      </c>
      <c r="B390" t="s">
        <v>489</v>
      </c>
      <c r="C390">
        <v>-11.508454855149701</v>
      </c>
      <c r="D390">
        <v>1340.3240943759199</v>
      </c>
      <c r="E390">
        <v>-8.5863224450263998E-3</v>
      </c>
      <c r="F390">
        <v>0.99314919006639202</v>
      </c>
      <c r="G390">
        <v>-11.5106446878012</v>
      </c>
      <c r="H390">
        <v>1337.86704692846</v>
      </c>
      <c r="I390">
        <v>-8.6037283855880005E-3</v>
      </c>
      <c r="J390">
        <v>0.993135302648125</v>
      </c>
      <c r="K390">
        <v>-11.554628546127001</v>
      </c>
      <c r="L390">
        <v>1328.70244639677</v>
      </c>
      <c r="M390">
        <v>-8.6961746608214107E-3</v>
      </c>
      <c r="N390">
        <v>0.99306154395186397</v>
      </c>
      <c r="O390">
        <v>-11.9402854381559</v>
      </c>
      <c r="P390">
        <v>1350.5314360611401</v>
      </c>
      <c r="Q390">
        <v>-8.8411754953147403E-3</v>
      </c>
      <c r="R390">
        <v>0.992945854472568</v>
      </c>
      <c r="T390" t="str">
        <f t="shared" si="24"/>
        <v/>
      </c>
      <c r="U390" t="str">
        <f t="shared" si="25"/>
        <v/>
      </c>
      <c r="V390" t="str">
        <f t="shared" si="26"/>
        <v/>
      </c>
      <c r="W390" t="str">
        <f t="shared" si="27"/>
        <v/>
      </c>
    </row>
    <row r="391" spans="1:23" x14ac:dyDescent="0.25">
      <c r="A391">
        <v>390</v>
      </c>
      <c r="B391" t="s">
        <v>490</v>
      </c>
      <c r="C391">
        <v>4.2996501909129297</v>
      </c>
      <c r="D391">
        <v>1.23564258298549</v>
      </c>
      <c r="E391">
        <v>3.4796876136498498</v>
      </c>
      <c r="F391">
        <v>5.0199874534913801E-4</v>
      </c>
      <c r="G391">
        <v>4.2933762497939796</v>
      </c>
      <c r="H391">
        <v>1.2353319342111599</v>
      </c>
      <c r="I391">
        <v>3.47548390104201</v>
      </c>
      <c r="J391">
        <v>5.0993259866413503E-4</v>
      </c>
      <c r="K391">
        <v>4.2394730127419704</v>
      </c>
      <c r="L391">
        <v>1.23681929436057</v>
      </c>
      <c r="M391">
        <v>3.4277222485712802</v>
      </c>
      <c r="N391">
        <v>6.0866785459294103E-4</v>
      </c>
      <c r="O391">
        <v>3.8853070063116402</v>
      </c>
      <c r="P391">
        <v>1.2372188824441499</v>
      </c>
      <c r="Q391">
        <v>3.1403554063418002</v>
      </c>
      <c r="R391">
        <v>1.6874298374287399E-3</v>
      </c>
      <c r="T391" t="str">
        <f t="shared" si="24"/>
        <v>***</v>
      </c>
      <c r="U391" t="str">
        <f t="shared" si="25"/>
        <v>***</v>
      </c>
      <c r="V391" t="str">
        <f t="shared" si="26"/>
        <v>***</v>
      </c>
      <c r="W391" t="str">
        <f t="shared" si="27"/>
        <v>**</v>
      </c>
    </row>
    <row r="392" spans="1:23" x14ac:dyDescent="0.25">
      <c r="A392">
        <v>391</v>
      </c>
      <c r="B392" t="s">
        <v>491</v>
      </c>
      <c r="C392">
        <v>-11.5190539086187</v>
      </c>
      <c r="D392">
        <v>1620.5541820922399</v>
      </c>
      <c r="E392">
        <v>-7.1080955119605703E-3</v>
      </c>
      <c r="F392">
        <v>0.99432860809220103</v>
      </c>
      <c r="G392">
        <v>-11.514191014459101</v>
      </c>
      <c r="H392">
        <v>1616.62432552012</v>
      </c>
      <c r="I392">
        <v>-7.1223665465720504E-3</v>
      </c>
      <c r="J392">
        <v>0.99431722174224801</v>
      </c>
      <c r="K392">
        <v>-11.5577214693841</v>
      </c>
      <c r="L392">
        <v>1603.5324022781699</v>
      </c>
      <c r="M392">
        <v>-7.2076631896953597E-3</v>
      </c>
      <c r="N392">
        <v>0.99424916661454199</v>
      </c>
      <c r="O392">
        <v>-11.9917499537298</v>
      </c>
      <c r="P392">
        <v>1644.45409617417</v>
      </c>
      <c r="Q392">
        <v>-7.2922375769738403E-3</v>
      </c>
      <c r="R392">
        <v>0.99418168779014005</v>
      </c>
      <c r="T392" t="str">
        <f t="shared" si="24"/>
        <v/>
      </c>
      <c r="U392" t="str">
        <f t="shared" si="25"/>
        <v/>
      </c>
      <c r="V392" t="str">
        <f t="shared" si="26"/>
        <v/>
      </c>
      <c r="W392" t="str">
        <f t="shared" si="27"/>
        <v/>
      </c>
    </row>
    <row r="393" spans="1:23" x14ac:dyDescent="0.25">
      <c r="A393">
        <v>392</v>
      </c>
      <c r="B393" t="s">
        <v>492</v>
      </c>
      <c r="C393">
        <v>-11.519053908618799</v>
      </c>
      <c r="D393">
        <v>1620.5541820922399</v>
      </c>
      <c r="E393">
        <v>-7.1080955119605304E-3</v>
      </c>
      <c r="F393">
        <v>0.99432860809220103</v>
      </c>
      <c r="G393">
        <v>-11.514191014459101</v>
      </c>
      <c r="H393">
        <v>1616.62432552013</v>
      </c>
      <c r="I393">
        <v>-7.1223665465720296E-3</v>
      </c>
      <c r="J393">
        <v>0.99431722174224801</v>
      </c>
      <c r="K393">
        <v>-11.5577214693841</v>
      </c>
      <c r="L393">
        <v>1603.5324022781699</v>
      </c>
      <c r="M393">
        <v>-7.2076631896953597E-3</v>
      </c>
      <c r="N393">
        <v>0.99424916661454199</v>
      </c>
      <c r="O393">
        <v>-11.9917499537298</v>
      </c>
      <c r="P393">
        <v>1644.45409617418</v>
      </c>
      <c r="Q393">
        <v>-7.2922375769738004E-3</v>
      </c>
      <c r="R393">
        <v>0.99418168779014005</v>
      </c>
      <c r="T393" t="str">
        <f t="shared" si="24"/>
        <v/>
      </c>
      <c r="U393" t="str">
        <f t="shared" si="25"/>
        <v/>
      </c>
      <c r="V393" t="str">
        <f t="shared" si="26"/>
        <v/>
      </c>
      <c r="W393" t="str">
        <f t="shared" si="27"/>
        <v/>
      </c>
    </row>
    <row r="394" spans="1:23" x14ac:dyDescent="0.25">
      <c r="A394">
        <v>393</v>
      </c>
      <c r="B394" t="s">
        <v>493</v>
      </c>
      <c r="C394">
        <v>-11.519053908618799</v>
      </c>
      <c r="D394">
        <v>1620.5541820922399</v>
      </c>
      <c r="E394">
        <v>-7.1080955119605504E-3</v>
      </c>
      <c r="F394">
        <v>0.99432860809220103</v>
      </c>
      <c r="G394">
        <v>-11.514191014459101</v>
      </c>
      <c r="H394">
        <v>1616.62432552012</v>
      </c>
      <c r="I394">
        <v>-7.12236654657204E-3</v>
      </c>
      <c r="J394">
        <v>0.99431722174224801</v>
      </c>
      <c r="K394">
        <v>-11.5577214693841</v>
      </c>
      <c r="L394">
        <v>1603.5324022781599</v>
      </c>
      <c r="M394">
        <v>-7.2076631896953701E-3</v>
      </c>
      <c r="N394">
        <v>0.99424916661454199</v>
      </c>
      <c r="O394">
        <v>-11.9917499537298</v>
      </c>
      <c r="P394">
        <v>1644.45409617419</v>
      </c>
      <c r="Q394">
        <v>-7.2922375769737596E-3</v>
      </c>
      <c r="R394">
        <v>0.99418168779014005</v>
      </c>
      <c r="T394" t="str">
        <f t="shared" si="24"/>
        <v/>
      </c>
      <c r="U394" t="str">
        <f t="shared" si="25"/>
        <v/>
      </c>
      <c r="V394" t="str">
        <f t="shared" si="26"/>
        <v/>
      </c>
      <c r="W394" t="str">
        <f t="shared" si="27"/>
        <v/>
      </c>
    </row>
    <row r="395" spans="1:23" x14ac:dyDescent="0.25">
      <c r="A395">
        <v>394</v>
      </c>
      <c r="B395" t="s">
        <v>494</v>
      </c>
      <c r="C395">
        <v>-11.519053908618799</v>
      </c>
      <c r="D395">
        <v>1620.5541820922399</v>
      </c>
      <c r="E395">
        <v>-7.1080955119605504E-3</v>
      </c>
      <c r="F395">
        <v>0.99432860809220103</v>
      </c>
      <c r="G395">
        <v>-11.514191014459101</v>
      </c>
      <c r="H395">
        <v>1616.62432552013</v>
      </c>
      <c r="I395">
        <v>-7.1223665465720296E-3</v>
      </c>
      <c r="J395">
        <v>0.99431722174224801</v>
      </c>
      <c r="K395">
        <v>-11.5577214693841</v>
      </c>
      <c r="L395">
        <v>1603.5324022781699</v>
      </c>
      <c r="M395">
        <v>-7.2076631896953597E-3</v>
      </c>
      <c r="N395">
        <v>0.99424916661454199</v>
      </c>
      <c r="O395">
        <v>-11.9917499537298</v>
      </c>
      <c r="P395">
        <v>1644.45409617419</v>
      </c>
      <c r="Q395">
        <v>-7.29223757697377E-3</v>
      </c>
      <c r="R395">
        <v>0.99418168779014005</v>
      </c>
      <c r="T395" t="str">
        <f t="shared" si="24"/>
        <v/>
      </c>
      <c r="U395" t="str">
        <f t="shared" si="25"/>
        <v/>
      </c>
      <c r="V395" t="str">
        <f t="shared" si="26"/>
        <v/>
      </c>
      <c r="W395" t="str">
        <f t="shared" si="27"/>
        <v/>
      </c>
    </row>
    <row r="396" spans="1:23" x14ac:dyDescent="0.25">
      <c r="A396">
        <v>395</v>
      </c>
      <c r="B396" t="s">
        <v>495</v>
      </c>
      <c r="C396">
        <v>-11.519053908618799</v>
      </c>
      <c r="D396">
        <v>1620.5541820922399</v>
      </c>
      <c r="E396">
        <v>-7.1080955119605504E-3</v>
      </c>
      <c r="F396">
        <v>0.99432860809220103</v>
      </c>
      <c r="G396">
        <v>-11.514191014459101</v>
      </c>
      <c r="H396">
        <v>1616.62432552012</v>
      </c>
      <c r="I396">
        <v>-7.1223665465720296E-3</v>
      </c>
      <c r="J396">
        <v>0.99431722174224801</v>
      </c>
      <c r="K396">
        <v>-11.5577214693841</v>
      </c>
      <c r="L396">
        <v>1603.5324022781699</v>
      </c>
      <c r="M396">
        <v>-7.2076631896953597E-3</v>
      </c>
      <c r="N396">
        <v>0.99424916661454199</v>
      </c>
      <c r="O396">
        <v>-11.9917499537298</v>
      </c>
      <c r="P396">
        <v>1644.45409617417</v>
      </c>
      <c r="Q396">
        <v>-7.2922375769738099E-3</v>
      </c>
      <c r="R396">
        <v>0.99418168779014005</v>
      </c>
      <c r="T396" t="str">
        <f t="shared" si="24"/>
        <v/>
      </c>
      <c r="U396" t="str">
        <f t="shared" si="25"/>
        <v/>
      </c>
      <c r="V396" t="str">
        <f t="shared" si="26"/>
        <v/>
      </c>
      <c r="W396" t="str">
        <f t="shared" si="27"/>
        <v/>
      </c>
    </row>
    <row r="397" spans="1:23" x14ac:dyDescent="0.25">
      <c r="A397">
        <v>396</v>
      </c>
      <c r="B397" t="s">
        <v>496</v>
      </c>
      <c r="C397">
        <v>4.9559653380331898</v>
      </c>
      <c r="D397">
        <v>1.4292473267043899</v>
      </c>
      <c r="E397">
        <v>3.4675351462513002</v>
      </c>
      <c r="F397">
        <v>5.2525504938102203E-4</v>
      </c>
      <c r="G397">
        <v>4.9556845251961201</v>
      </c>
      <c r="H397">
        <v>1.4289218519314699</v>
      </c>
      <c r="I397">
        <v>3.4681284483805199</v>
      </c>
      <c r="J397">
        <v>5.2409671408604099E-4</v>
      </c>
      <c r="K397">
        <v>4.9040494646481596</v>
      </c>
      <c r="L397">
        <v>1.43153363804018</v>
      </c>
      <c r="M397">
        <v>3.4257312118505099</v>
      </c>
      <c r="N397">
        <v>6.1314682467345904E-4</v>
      </c>
      <c r="O397">
        <v>4.5132389436647298</v>
      </c>
      <c r="P397">
        <v>1.4304005219187801</v>
      </c>
      <c r="Q397">
        <v>3.15522741673119</v>
      </c>
      <c r="R397">
        <v>1.60373045604226E-3</v>
      </c>
      <c r="T397" t="str">
        <f t="shared" si="24"/>
        <v>***</v>
      </c>
      <c r="U397" t="str">
        <f t="shared" si="25"/>
        <v>***</v>
      </c>
      <c r="V397" t="str">
        <f t="shared" si="26"/>
        <v>***</v>
      </c>
      <c r="W397" t="str">
        <f t="shared" si="27"/>
        <v>**</v>
      </c>
    </row>
    <row r="398" spans="1:23" x14ac:dyDescent="0.25">
      <c r="A398">
        <v>397</v>
      </c>
      <c r="B398" t="s">
        <v>497</v>
      </c>
      <c r="C398">
        <v>-11.6507495432705</v>
      </c>
      <c r="D398">
        <v>2399.54474037011</v>
      </c>
      <c r="E398">
        <v>-4.8554000045331397E-3</v>
      </c>
      <c r="F398">
        <v>0.99612596652153096</v>
      </c>
      <c r="G398">
        <v>-11.6431888263259</v>
      </c>
      <c r="H398">
        <v>2399.54473985494</v>
      </c>
      <c r="I398">
        <v>-4.8522491091496801E-3</v>
      </c>
      <c r="J398">
        <v>0.99612848054269598</v>
      </c>
      <c r="K398">
        <v>-11.794093704962799</v>
      </c>
      <c r="L398">
        <v>2399.5447389821602</v>
      </c>
      <c r="M398">
        <v>-4.9151380732186901E-3</v>
      </c>
      <c r="N398">
        <v>0.99607830300761102</v>
      </c>
      <c r="O398">
        <v>-11.9977702435437</v>
      </c>
      <c r="P398">
        <v>2399.5447422908801</v>
      </c>
      <c r="Q398">
        <v>-5.0000193920490396E-3</v>
      </c>
      <c r="R398">
        <v>0.99601057834609497</v>
      </c>
      <c r="T398" t="str">
        <f t="shared" si="24"/>
        <v/>
      </c>
      <c r="U398" t="str">
        <f t="shared" si="25"/>
        <v/>
      </c>
      <c r="V398" t="str">
        <f t="shared" si="26"/>
        <v/>
      </c>
      <c r="W398" t="str">
        <f t="shared" si="27"/>
        <v/>
      </c>
    </row>
    <row r="399" spans="1:23" x14ac:dyDescent="0.25">
      <c r="A399">
        <v>398</v>
      </c>
      <c r="B399" t="s">
        <v>498</v>
      </c>
      <c r="C399">
        <v>-11.6507495432705</v>
      </c>
      <c r="D399">
        <v>2399.5447403701201</v>
      </c>
      <c r="E399">
        <v>-4.8554000045331102E-3</v>
      </c>
      <c r="F399">
        <v>0.99612596652153096</v>
      </c>
      <c r="G399">
        <v>-11.643188826326</v>
      </c>
      <c r="H399">
        <v>2399.54473985496</v>
      </c>
      <c r="I399">
        <v>-4.8522491091496497E-3</v>
      </c>
      <c r="J399">
        <v>0.99612848054269598</v>
      </c>
      <c r="K399">
        <v>-11.794093704962799</v>
      </c>
      <c r="L399">
        <v>2399.5447389821502</v>
      </c>
      <c r="M399">
        <v>-4.9151380732187101E-3</v>
      </c>
      <c r="N399">
        <v>0.99607830300761102</v>
      </c>
      <c r="O399">
        <v>-11.9977702435437</v>
      </c>
      <c r="P399">
        <v>2399.5447422908801</v>
      </c>
      <c r="Q399">
        <v>-5.0000193920490396E-3</v>
      </c>
      <c r="R399">
        <v>0.99601057834609497</v>
      </c>
      <c r="T399" t="str">
        <f t="shared" si="24"/>
        <v/>
      </c>
      <c r="U399" t="str">
        <f t="shared" si="25"/>
        <v/>
      </c>
      <c r="V399" t="str">
        <f t="shared" si="26"/>
        <v/>
      </c>
      <c r="W399" t="str">
        <f t="shared" si="27"/>
        <v/>
      </c>
    </row>
    <row r="400" spans="1:23" x14ac:dyDescent="0.25">
      <c r="A400">
        <v>399</v>
      </c>
      <c r="B400" t="s">
        <v>499</v>
      </c>
      <c r="C400">
        <v>-11.6507495432705</v>
      </c>
      <c r="D400">
        <v>2399.5447403701201</v>
      </c>
      <c r="E400">
        <v>-4.8554000045331197E-3</v>
      </c>
      <c r="F400">
        <v>0.99612596652153096</v>
      </c>
      <c r="G400">
        <v>-11.643188826326</v>
      </c>
      <c r="H400">
        <v>2399.54473985495</v>
      </c>
      <c r="I400">
        <v>-4.8522491091496601E-3</v>
      </c>
      <c r="J400">
        <v>0.99612848054269598</v>
      </c>
      <c r="K400">
        <v>-11.794093704962799</v>
      </c>
      <c r="L400">
        <v>2399.5447389821602</v>
      </c>
      <c r="M400">
        <v>-4.9151380732186901E-3</v>
      </c>
      <c r="N400">
        <v>0.99607830300761102</v>
      </c>
      <c r="O400">
        <v>-11.997770243543799</v>
      </c>
      <c r="P400">
        <v>2399.5447422908901</v>
      </c>
      <c r="Q400">
        <v>-5.00001939204903E-3</v>
      </c>
      <c r="R400">
        <v>0.99601057834609497</v>
      </c>
      <c r="T400" t="str">
        <f t="shared" si="24"/>
        <v/>
      </c>
      <c r="U400" t="str">
        <f t="shared" si="25"/>
        <v/>
      </c>
      <c r="V400" t="str">
        <f t="shared" si="26"/>
        <v/>
      </c>
      <c r="W400" t="str">
        <f t="shared" si="27"/>
        <v/>
      </c>
    </row>
    <row r="401" spans="1:23" x14ac:dyDescent="0.25">
      <c r="A401">
        <v>400</v>
      </c>
      <c r="B401" t="s">
        <v>500</v>
      </c>
      <c r="C401">
        <v>21.4813873012817</v>
      </c>
      <c r="D401">
        <v>2399.54473991228</v>
      </c>
      <c r="E401">
        <v>8.9522762147235292E-3</v>
      </c>
      <c r="F401">
        <v>0.99285721243205804</v>
      </c>
      <c r="G401">
        <v>21.488948018202599</v>
      </c>
      <c r="H401">
        <v>2399.5447393685599</v>
      </c>
      <c r="I401">
        <v>8.9554271131687194E-3</v>
      </c>
      <c r="J401">
        <v>0.99285469847961105</v>
      </c>
      <c r="K401">
        <v>21.338043139094101</v>
      </c>
      <c r="L401">
        <v>2399.5447379300499</v>
      </c>
      <c r="M401">
        <v>8.8925381560092092E-3</v>
      </c>
      <c r="N401">
        <v>0.99290487460957599</v>
      </c>
      <c r="O401">
        <v>21.134366601011902</v>
      </c>
      <c r="P401">
        <v>2399.5447418369899</v>
      </c>
      <c r="Q401">
        <v>8.8076568161143606E-3</v>
      </c>
      <c r="R401">
        <v>0.99297259746793598</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602</v>
      </c>
      <c r="C1" t="s">
        <v>598</v>
      </c>
      <c r="D1" t="s">
        <v>599</v>
      </c>
      <c r="E1" t="s">
        <v>600</v>
      </c>
      <c r="F1" t="s">
        <v>601</v>
      </c>
      <c r="G1" t="s">
        <v>603</v>
      </c>
      <c r="H1" t="s">
        <v>604</v>
      </c>
      <c r="I1" t="s">
        <v>605</v>
      </c>
      <c r="J1" t="s">
        <v>606</v>
      </c>
      <c r="K1" t="s">
        <v>607</v>
      </c>
      <c r="L1" t="s">
        <v>608</v>
      </c>
      <c r="M1" t="s">
        <v>609</v>
      </c>
      <c r="N1" t="s">
        <v>610</v>
      </c>
      <c r="O1" t="s">
        <v>611</v>
      </c>
      <c r="P1" t="s">
        <v>612</v>
      </c>
      <c r="Q1" t="s">
        <v>613</v>
      </c>
      <c r="R1" t="s">
        <v>614</v>
      </c>
    </row>
    <row r="2" spans="1:23" x14ac:dyDescent="0.25">
      <c r="A2">
        <v>1</v>
      </c>
      <c r="B2" t="s">
        <v>172</v>
      </c>
      <c r="C2">
        <v>-2.32734889400446</v>
      </c>
      <c r="D2">
        <v>0.19677975215209101</v>
      </c>
      <c r="E2">
        <v>-11.8271766711326</v>
      </c>
      <c r="F2" s="1">
        <v>2.8248414138097602E-32</v>
      </c>
      <c r="G2">
        <v>-2.2171272018198498</v>
      </c>
      <c r="H2">
        <v>0.27076733221205701</v>
      </c>
      <c r="I2">
        <v>-8.1883112844774892</v>
      </c>
      <c r="J2" s="1">
        <v>2.64916914143254E-16</v>
      </c>
      <c r="K2">
        <v>-2.4268686695599699</v>
      </c>
      <c r="L2">
        <v>0.29679112520489598</v>
      </c>
      <c r="M2">
        <v>-8.1770257378300109</v>
      </c>
      <c r="N2" s="1">
        <v>2.9093588446485101E-16</v>
      </c>
      <c r="O2">
        <v>-2.3564295645988298</v>
      </c>
      <c r="P2">
        <v>0.19586566302060501</v>
      </c>
      <c r="Q2">
        <v>-12.0308456738072</v>
      </c>
      <c r="R2" s="1">
        <v>2.4464198030014099E-33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-0.16176781481358399</v>
      </c>
      <c r="D3">
        <v>9.1962515442729598E-2</v>
      </c>
      <c r="E3">
        <v>-1.7590625271046001</v>
      </c>
      <c r="F3">
        <v>7.8566888836448703E-2</v>
      </c>
      <c r="G3">
        <v>-6.7194970542423405E-2</v>
      </c>
      <c r="H3">
        <v>0.120120360420383</v>
      </c>
      <c r="I3">
        <v>-0.55939701069212999</v>
      </c>
      <c r="J3">
        <v>0.57589080105065305</v>
      </c>
      <c r="K3">
        <v>-0.28395020370631302</v>
      </c>
      <c r="L3">
        <v>0.14539349018528699</v>
      </c>
      <c r="M3">
        <v>-1.95297742247229</v>
      </c>
      <c r="N3">
        <v>5.0822270544251903E-2</v>
      </c>
      <c r="O3">
        <v>-0.16117853537726301</v>
      </c>
      <c r="P3">
        <v>9.1693826987375798E-2</v>
      </c>
      <c r="Q3">
        <v>-1.7577904715379999</v>
      </c>
      <c r="R3">
        <v>7.8783167208842902E-2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5.5945102388854799E-2</v>
      </c>
      <c r="D4">
        <v>4.0360701014501899E-2</v>
      </c>
      <c r="E4">
        <v>1.38612811429497</v>
      </c>
      <c r="F4">
        <v>0.16570778697895899</v>
      </c>
      <c r="G4">
        <v>4.3367451439375801E-2</v>
      </c>
      <c r="H4">
        <v>5.6762773709460999E-2</v>
      </c>
      <c r="I4">
        <v>0.76401219682024502</v>
      </c>
      <c r="J4">
        <v>0.44485997423462798</v>
      </c>
      <c r="K4">
        <v>6.0924310057218399E-2</v>
      </c>
      <c r="L4">
        <v>5.8375526874484003E-2</v>
      </c>
      <c r="M4">
        <v>1.04366184459825</v>
      </c>
      <c r="N4">
        <v>0.29664186877169102</v>
      </c>
      <c r="O4">
        <v>5.4614449278526302E-2</v>
      </c>
      <c r="P4">
        <v>4.0059180036215801E-2</v>
      </c>
      <c r="Q4">
        <v>1.3633441630395799</v>
      </c>
      <c r="R4">
        <v>0.172774069737574</v>
      </c>
      <c r="T4" t="str">
        <f t="shared" si="0"/>
        <v/>
      </c>
      <c r="U4" t="str">
        <f t="shared" si="1"/>
        <v/>
      </c>
      <c r="V4" t="str">
        <f t="shared" si="2"/>
        <v/>
      </c>
      <c r="W4" t="str">
        <f t="shared" si="3"/>
        <v/>
      </c>
    </row>
    <row r="5" spans="1:23" x14ac:dyDescent="0.25">
      <c r="A5">
        <v>4</v>
      </c>
      <c r="B5" t="s">
        <v>12</v>
      </c>
      <c r="C5">
        <v>-5.1529282817290002E-2</v>
      </c>
      <c r="D5">
        <v>4.4733375210509199E-2</v>
      </c>
      <c r="E5">
        <v>-1.15192029608318</v>
      </c>
      <c r="F5">
        <v>0.24935382720393301</v>
      </c>
      <c r="G5">
        <v>-7.26170894048732E-2</v>
      </c>
      <c r="H5">
        <v>5.9506842296127897E-2</v>
      </c>
      <c r="I5">
        <v>-1.22031495207734</v>
      </c>
      <c r="J5">
        <v>0.22234550381000301</v>
      </c>
      <c r="K5">
        <v>-4.3461499547639497E-2</v>
      </c>
      <c r="L5">
        <v>6.9869872242628001E-2</v>
      </c>
      <c r="M5">
        <v>-0.62203490793165295</v>
      </c>
      <c r="N5">
        <v>0.53391891452382301</v>
      </c>
      <c r="O5">
        <v>-5.2263059970004203E-2</v>
      </c>
      <c r="P5">
        <v>4.4465438811799998E-2</v>
      </c>
      <c r="Q5">
        <v>-1.1753636389648101</v>
      </c>
      <c r="R5">
        <v>0.23984926410634599</v>
      </c>
      <c r="T5" t="str">
        <f t="shared" si="0"/>
        <v/>
      </c>
      <c r="U5" t="str">
        <f t="shared" si="1"/>
        <v/>
      </c>
      <c r="V5" t="str">
        <f t="shared" si="2"/>
        <v/>
      </c>
      <c r="W5" t="str">
        <f t="shared" si="3"/>
        <v/>
      </c>
    </row>
    <row r="6" spans="1:23" x14ac:dyDescent="0.25">
      <c r="A6">
        <v>5</v>
      </c>
      <c r="B6" t="s">
        <v>124</v>
      </c>
      <c r="C6">
        <v>1.0057096662722E-2</v>
      </c>
      <c r="D6">
        <v>4.1004454715243097E-2</v>
      </c>
      <c r="E6">
        <v>0.245268391753136</v>
      </c>
      <c r="F6">
        <v>0.80624862411544096</v>
      </c>
      <c r="G6" t="s">
        <v>170</v>
      </c>
      <c r="H6" t="s">
        <v>170</v>
      </c>
      <c r="I6" t="s">
        <v>170</v>
      </c>
      <c r="J6" t="s">
        <v>170</v>
      </c>
      <c r="K6" t="s">
        <v>170</v>
      </c>
      <c r="L6" t="s">
        <v>170</v>
      </c>
      <c r="M6" t="s">
        <v>170</v>
      </c>
      <c r="N6" t="s">
        <v>170</v>
      </c>
      <c r="O6">
        <v>1.60055498875591E-2</v>
      </c>
      <c r="P6">
        <v>4.0010133711217401E-2</v>
      </c>
      <c r="Q6">
        <v>0.40003740060163001</v>
      </c>
      <c r="R6">
        <v>0.68912896993579298</v>
      </c>
      <c r="T6" t="str">
        <f t="shared" si="0"/>
        <v/>
      </c>
      <c r="U6" t="str">
        <f t="shared" si="1"/>
        <v/>
      </c>
      <c r="V6" t="str">
        <f t="shared" si="2"/>
        <v/>
      </c>
      <c r="W6" t="str">
        <f t="shared" si="3"/>
        <v/>
      </c>
    </row>
    <row r="7" spans="1:23" x14ac:dyDescent="0.25">
      <c r="A7">
        <v>6</v>
      </c>
      <c r="B7" t="s">
        <v>25</v>
      </c>
      <c r="C7">
        <v>-9.3034602263890997E-3</v>
      </c>
      <c r="D7">
        <v>6.0450181117826497E-2</v>
      </c>
      <c r="E7">
        <v>-0.15390293385978901</v>
      </c>
      <c r="F7">
        <v>0.877686270781875</v>
      </c>
      <c r="G7">
        <v>-1.32488280131787E-2</v>
      </c>
      <c r="H7">
        <v>8.0841486177674005E-2</v>
      </c>
      <c r="I7">
        <v>-0.16388649738650701</v>
      </c>
      <c r="J7">
        <v>0.86982049690022201</v>
      </c>
      <c r="K7">
        <v>9.8983714172820904E-3</v>
      </c>
      <c r="L7">
        <v>9.3531372351401201E-2</v>
      </c>
      <c r="M7">
        <v>0.105829425661515</v>
      </c>
      <c r="N7">
        <v>0.91571768958283395</v>
      </c>
      <c r="O7">
        <v>-1.2631605318052099E-2</v>
      </c>
      <c r="P7">
        <v>6.0049914079740301E-2</v>
      </c>
      <c r="Q7">
        <v>-0.210351763389346</v>
      </c>
      <c r="R7">
        <v>0.83339313756987499</v>
      </c>
      <c r="T7" t="str">
        <f t="shared" si="0"/>
        <v/>
      </c>
      <c r="U7" t="str">
        <f t="shared" si="1"/>
        <v/>
      </c>
      <c r="V7" t="str">
        <f t="shared" si="2"/>
        <v/>
      </c>
      <c r="W7" t="str">
        <f t="shared" si="3"/>
        <v/>
      </c>
    </row>
    <row r="8" spans="1:23" x14ac:dyDescent="0.25">
      <c r="A8">
        <v>7</v>
      </c>
      <c r="B8" t="s">
        <v>26</v>
      </c>
      <c r="C8">
        <v>3.3327751925923903E-2</v>
      </c>
      <c r="D8">
        <v>0.115256513056645</v>
      </c>
      <c r="E8">
        <v>0.28916154967784102</v>
      </c>
      <c r="F8">
        <v>0.77245775444653098</v>
      </c>
      <c r="G8">
        <v>6.3531044375104803E-2</v>
      </c>
      <c r="H8">
        <v>0.14024634385676699</v>
      </c>
      <c r="I8">
        <v>0.45299608266429298</v>
      </c>
      <c r="J8">
        <v>0.65055156230932898</v>
      </c>
      <c r="K8">
        <v>-6.7698094119533703E-2</v>
      </c>
      <c r="L8">
        <v>0.21020848931658001</v>
      </c>
      <c r="M8">
        <v>-0.322052141374644</v>
      </c>
      <c r="N8">
        <v>0.74741319386865601</v>
      </c>
      <c r="O8">
        <v>3.2646981655778201E-2</v>
      </c>
      <c r="P8">
        <v>0.114597916551799</v>
      </c>
      <c r="Q8">
        <v>0.28488285509991501</v>
      </c>
      <c r="R8">
        <v>0.77573389160564599</v>
      </c>
      <c r="T8" t="str">
        <f t="shared" si="0"/>
        <v/>
      </c>
      <c r="U8" t="str">
        <f t="shared" si="1"/>
        <v/>
      </c>
      <c r="V8" t="str">
        <f t="shared" si="2"/>
        <v/>
      </c>
      <c r="W8" t="str">
        <f t="shared" si="3"/>
        <v/>
      </c>
    </row>
    <row r="9" spans="1:23" x14ac:dyDescent="0.25">
      <c r="A9">
        <v>8</v>
      </c>
      <c r="B9" t="s">
        <v>30</v>
      </c>
      <c r="C9">
        <v>0.206512940797725</v>
      </c>
      <c r="D9">
        <v>5.4555433259740001E-2</v>
      </c>
      <c r="E9">
        <v>3.7853780725104098</v>
      </c>
      <c r="F9">
        <v>1.5347506916989001E-4</v>
      </c>
      <c r="G9">
        <v>7.2574811032792494E-2</v>
      </c>
      <c r="H9">
        <v>7.5566583244984706E-2</v>
      </c>
      <c r="I9">
        <v>0.96040879336183504</v>
      </c>
      <c r="J9">
        <v>0.33684951423243598</v>
      </c>
      <c r="K9">
        <v>0.36762462562641002</v>
      </c>
      <c r="L9">
        <v>8.0212178853506899E-2</v>
      </c>
      <c r="M9">
        <v>4.5831522205351201</v>
      </c>
      <c r="N9" s="1">
        <v>4.58018364003758E-6</v>
      </c>
      <c r="O9">
        <v>0.18929280719871</v>
      </c>
      <c r="P9">
        <v>5.4127163488475398E-2</v>
      </c>
      <c r="Q9">
        <v>3.4971869020813</v>
      </c>
      <c r="R9">
        <v>4.7019228578860299E-4</v>
      </c>
      <c r="T9" t="str">
        <f t="shared" si="0"/>
        <v>***</v>
      </c>
      <c r="U9" t="str">
        <f t="shared" si="1"/>
        <v/>
      </c>
      <c r="V9" t="str">
        <f t="shared" si="2"/>
        <v>***</v>
      </c>
      <c r="W9" t="str">
        <f t="shared" si="3"/>
        <v>***</v>
      </c>
    </row>
    <row r="10" spans="1:23" x14ac:dyDescent="0.25">
      <c r="A10">
        <v>9</v>
      </c>
      <c r="B10" t="s">
        <v>27</v>
      </c>
      <c r="C10">
        <v>0.240594995557284</v>
      </c>
      <c r="D10">
        <v>9.2129716488678001E-2</v>
      </c>
      <c r="E10">
        <v>2.61148090678051</v>
      </c>
      <c r="F10">
        <v>9.0151021742046495E-3</v>
      </c>
      <c r="G10">
        <v>0.19760267748612401</v>
      </c>
      <c r="H10">
        <v>0.12278440305834901</v>
      </c>
      <c r="I10">
        <v>1.6093467294231201</v>
      </c>
      <c r="J10">
        <v>0.10754054650504</v>
      </c>
      <c r="K10">
        <v>0.253397726147716</v>
      </c>
      <c r="L10">
        <v>0.14475646201770401</v>
      </c>
      <c r="M10">
        <v>1.7505106343143799</v>
      </c>
      <c r="N10">
        <v>8.0030240769672703E-2</v>
      </c>
      <c r="O10">
        <v>0.21696675032929999</v>
      </c>
      <c r="P10">
        <v>9.0187485046584304E-2</v>
      </c>
      <c r="Q10">
        <v>2.4057301322598299</v>
      </c>
      <c r="R10">
        <v>1.6140182683394601E-2</v>
      </c>
      <c r="T10" t="str">
        <f t="shared" si="0"/>
        <v>**</v>
      </c>
      <c r="U10" t="str">
        <f t="shared" si="1"/>
        <v/>
      </c>
      <c r="V10" t="str">
        <f t="shared" si="2"/>
        <v>^</v>
      </c>
      <c r="W10" t="str">
        <f t="shared" si="3"/>
        <v>*</v>
      </c>
    </row>
    <row r="11" spans="1:23" x14ac:dyDescent="0.25">
      <c r="A11">
        <v>10</v>
      </c>
      <c r="B11" t="s">
        <v>29</v>
      </c>
      <c r="C11">
        <v>0.17862865378854101</v>
      </c>
      <c r="D11">
        <v>4.73163863803834E-2</v>
      </c>
      <c r="E11">
        <v>3.7751964478546398</v>
      </c>
      <c r="F11">
        <v>1.5988161362587801E-4</v>
      </c>
      <c r="G11">
        <v>0.107014132481783</v>
      </c>
      <c r="H11">
        <v>7.1120358475182499E-2</v>
      </c>
      <c r="I11">
        <v>1.5046905664729699</v>
      </c>
      <c r="J11">
        <v>0.13240364953420899</v>
      </c>
      <c r="K11">
        <v>0.24350805700337</v>
      </c>
      <c r="L11">
        <v>6.4184214877107196E-2</v>
      </c>
      <c r="M11">
        <v>3.7938932098742999</v>
      </c>
      <c r="N11">
        <v>1.4830347706420099E-4</v>
      </c>
      <c r="O11">
        <v>0.176164076436025</v>
      </c>
      <c r="P11">
        <v>4.71041903439978E-2</v>
      </c>
      <c r="Q11">
        <v>3.7398812111940298</v>
      </c>
      <c r="R11">
        <v>1.8410723973543799E-4</v>
      </c>
      <c r="T11" t="str">
        <f t="shared" si="0"/>
        <v>***</v>
      </c>
      <c r="U11" t="str">
        <f t="shared" si="1"/>
        <v/>
      </c>
      <c r="V11" t="str">
        <f t="shared" si="2"/>
        <v>***</v>
      </c>
      <c r="W11" t="str">
        <f t="shared" si="3"/>
        <v>***</v>
      </c>
    </row>
    <row r="12" spans="1:23" x14ac:dyDescent="0.25">
      <c r="A12">
        <v>11</v>
      </c>
      <c r="B12" t="s">
        <v>28</v>
      </c>
      <c r="C12">
        <v>0.15196108247213899</v>
      </c>
      <c r="D12">
        <v>0.142212469135238</v>
      </c>
      <c r="E12">
        <v>1.0685496384120201</v>
      </c>
      <c r="F12">
        <v>0.28527265187939999</v>
      </c>
      <c r="G12">
        <v>-5.8620180719745597E-2</v>
      </c>
      <c r="H12">
        <v>0.16641613358113799</v>
      </c>
      <c r="I12">
        <v>-0.35225058687693001</v>
      </c>
      <c r="J12">
        <v>0.72465034212409096</v>
      </c>
      <c r="K12">
        <v>0.95752544095829994</v>
      </c>
      <c r="L12">
        <v>0.34341631198849398</v>
      </c>
      <c r="M12">
        <v>2.7882351755917298</v>
      </c>
      <c r="N12">
        <v>5.2996056580492399E-3</v>
      </c>
      <c r="O12">
        <v>0.169797662646963</v>
      </c>
      <c r="P12">
        <v>0.13831347529860499</v>
      </c>
      <c r="Q12">
        <v>1.2276292116902401</v>
      </c>
      <c r="R12">
        <v>0.21958619078848499</v>
      </c>
      <c r="T12" t="str">
        <f t="shared" si="0"/>
        <v/>
      </c>
      <c r="U12" t="str">
        <f t="shared" si="1"/>
        <v/>
      </c>
      <c r="V12" t="str">
        <f t="shared" si="2"/>
        <v>**</v>
      </c>
      <c r="W12" t="str">
        <f t="shared" si="3"/>
        <v/>
      </c>
    </row>
    <row r="13" spans="1:23" x14ac:dyDescent="0.25">
      <c r="A13">
        <v>12</v>
      </c>
      <c r="B13" t="s">
        <v>31</v>
      </c>
      <c r="C13">
        <v>-5.2906458321936203E-2</v>
      </c>
      <c r="D13">
        <v>7.62529333857554E-3</v>
      </c>
      <c r="E13">
        <v>-6.9382849908590503</v>
      </c>
      <c r="F13" s="1">
        <v>3.9688845341958203E-12</v>
      </c>
      <c r="G13">
        <v>-5.39409838919062E-2</v>
      </c>
      <c r="H13">
        <v>1.03933731685647E-2</v>
      </c>
      <c r="I13">
        <v>-5.18994007210802</v>
      </c>
      <c r="J13" s="1">
        <v>2.1036177252288599E-7</v>
      </c>
      <c r="K13">
        <v>-5.5398342839047501E-2</v>
      </c>
      <c r="L13">
        <v>1.1630578598178801E-2</v>
      </c>
      <c r="M13">
        <v>-4.7631631024549401</v>
      </c>
      <c r="N13" s="1">
        <v>1.9058167375385301E-6</v>
      </c>
      <c r="O13">
        <v>-5.2500229052740897E-2</v>
      </c>
      <c r="P13">
        <v>7.5947260623089596E-3</v>
      </c>
      <c r="Q13">
        <v>-6.9127218838462801</v>
      </c>
      <c r="R13" s="1">
        <v>4.7544150784596302E-12</v>
      </c>
      <c r="T13" t="str">
        <f t="shared" si="0"/>
        <v>***</v>
      </c>
      <c r="U13" t="str">
        <f t="shared" si="1"/>
        <v>***</v>
      </c>
      <c r="V13" t="str">
        <f t="shared" si="2"/>
        <v>***</v>
      </c>
      <c r="W13" t="str">
        <f t="shared" si="3"/>
        <v>***</v>
      </c>
    </row>
    <row r="14" spans="1:23" x14ac:dyDescent="0.25">
      <c r="A14">
        <v>13</v>
      </c>
      <c r="B14" t="s">
        <v>173</v>
      </c>
      <c r="C14">
        <v>-2.78152057180629E-2</v>
      </c>
      <c r="D14">
        <v>4.8408538206142097E-2</v>
      </c>
      <c r="E14">
        <v>-0.57459296952151495</v>
      </c>
      <c r="F14">
        <v>0.565566607951419</v>
      </c>
      <c r="G14">
        <v>2.3551635157052501E-2</v>
      </c>
      <c r="H14">
        <v>6.7203171207948498E-2</v>
      </c>
      <c r="I14">
        <v>0.35045422312253799</v>
      </c>
      <c r="J14">
        <v>0.72599783907156701</v>
      </c>
      <c r="K14">
        <v>-0.104683508619644</v>
      </c>
      <c r="L14">
        <v>7.1695874191994594E-2</v>
      </c>
      <c r="M14">
        <v>-1.46010505903467</v>
      </c>
      <c r="N14">
        <v>0.144261202448212</v>
      </c>
      <c r="O14">
        <v>-2.6412728584899198E-2</v>
      </c>
      <c r="P14">
        <v>4.8204715323430201E-2</v>
      </c>
      <c r="Q14">
        <v>-0.547928317959823</v>
      </c>
      <c r="R14">
        <v>0.58374112364550701</v>
      </c>
      <c r="T14" t="str">
        <f t="shared" si="0"/>
        <v/>
      </c>
      <c r="U14" t="str">
        <f t="shared" si="1"/>
        <v/>
      </c>
      <c r="V14" t="str">
        <f t="shared" si="2"/>
        <v/>
      </c>
      <c r="W14" t="str">
        <f t="shared" si="3"/>
        <v/>
      </c>
    </row>
    <row r="15" spans="1:23" x14ac:dyDescent="0.25">
      <c r="A15">
        <v>14</v>
      </c>
      <c r="B15" t="s">
        <v>32</v>
      </c>
      <c r="C15">
        <v>3.08506605853274E-2</v>
      </c>
      <c r="D15">
        <v>2.23009085868414E-2</v>
      </c>
      <c r="E15">
        <v>1.38338133019077</v>
      </c>
      <c r="F15">
        <v>0.16654797206250499</v>
      </c>
      <c r="G15">
        <v>1.88282040836396E-2</v>
      </c>
      <c r="H15">
        <v>2.8028689142628301E-2</v>
      </c>
      <c r="I15">
        <v>0.67174757934020302</v>
      </c>
      <c r="J15">
        <v>0.50174440582711199</v>
      </c>
      <c r="K15">
        <v>5.1878894802643002E-2</v>
      </c>
      <c r="L15">
        <v>3.8487797767352901E-2</v>
      </c>
      <c r="M15">
        <v>1.3479309758442199</v>
      </c>
      <c r="N15">
        <v>0.17768058410206899</v>
      </c>
      <c r="O15">
        <v>3.40968329663318E-2</v>
      </c>
      <c r="P15">
        <v>2.21850620556788E-2</v>
      </c>
      <c r="Q15">
        <v>1.5369275452445299</v>
      </c>
      <c r="R15">
        <v>0.124311053278189</v>
      </c>
      <c r="T15" t="str">
        <f t="shared" si="0"/>
        <v/>
      </c>
      <c r="U15" t="str">
        <f t="shared" si="1"/>
        <v/>
      </c>
      <c r="V15" t="str">
        <f t="shared" si="2"/>
        <v/>
      </c>
      <c r="W15" t="str">
        <f t="shared" si="3"/>
        <v/>
      </c>
    </row>
    <row r="16" spans="1:23" x14ac:dyDescent="0.25">
      <c r="A16">
        <v>15</v>
      </c>
      <c r="B16" t="s">
        <v>33</v>
      </c>
      <c r="C16">
        <v>1.5721588712197899E-2</v>
      </c>
      <c r="D16">
        <v>5.5990474163371898E-3</v>
      </c>
      <c r="E16">
        <v>2.8079041921175101</v>
      </c>
      <c r="F16">
        <v>4.9865059612156102E-3</v>
      </c>
      <c r="G16">
        <v>2.9653006888544001E-2</v>
      </c>
      <c r="H16">
        <v>8.5514726055027704E-3</v>
      </c>
      <c r="I16">
        <v>3.4675907012159199</v>
      </c>
      <c r="J16">
        <v>5.2514648531197701E-4</v>
      </c>
      <c r="K16">
        <v>4.5980870324232401E-3</v>
      </c>
      <c r="L16">
        <v>7.5120923145248399E-3</v>
      </c>
      <c r="M16">
        <v>0.612091390774407</v>
      </c>
      <c r="N16">
        <v>0.54047729325634197</v>
      </c>
      <c r="O16">
        <v>1.5633029895934E-2</v>
      </c>
      <c r="P16">
        <v>5.5793508600521999E-3</v>
      </c>
      <c r="Q16">
        <v>2.8019442204048399</v>
      </c>
      <c r="R16">
        <v>5.0795655403736602E-3</v>
      </c>
      <c r="T16" t="str">
        <f t="shared" si="0"/>
        <v>**</v>
      </c>
      <c r="U16" t="str">
        <f t="shared" si="1"/>
        <v>***</v>
      </c>
      <c r="V16" t="str">
        <f t="shared" si="2"/>
        <v/>
      </c>
      <c r="W16" t="str">
        <f t="shared" si="3"/>
        <v>**</v>
      </c>
    </row>
    <row r="17" spans="1:23" x14ac:dyDescent="0.25">
      <c r="A17">
        <v>16</v>
      </c>
      <c r="B17" t="s">
        <v>118</v>
      </c>
      <c r="C17">
        <v>-2.1185775676650399E-2</v>
      </c>
      <c r="D17">
        <v>1.0018055355974199E-2</v>
      </c>
      <c r="E17">
        <v>-2.11475929447889</v>
      </c>
      <c r="F17">
        <v>3.4450467827001202E-2</v>
      </c>
      <c r="G17">
        <v>-3.2936492469723799E-2</v>
      </c>
      <c r="H17">
        <v>1.3541930495863001E-2</v>
      </c>
      <c r="I17">
        <v>-2.4321859043498701</v>
      </c>
      <c r="J17">
        <v>1.5008002056993401E-2</v>
      </c>
      <c r="K17">
        <v>-5.8654706904291099E-3</v>
      </c>
      <c r="L17">
        <v>1.5237328958690099E-2</v>
      </c>
      <c r="M17">
        <v>-0.384940871614112</v>
      </c>
      <c r="N17">
        <v>0.70028122362656398</v>
      </c>
      <c r="O17">
        <v>-2.1498900156907301E-2</v>
      </c>
      <c r="P17">
        <v>9.9713049523711093E-3</v>
      </c>
      <c r="Q17">
        <v>-2.1560768885916999</v>
      </c>
      <c r="R17">
        <v>3.1077661820043099E-2</v>
      </c>
      <c r="T17" t="str">
        <f t="shared" si="0"/>
        <v>*</v>
      </c>
      <c r="U17" t="str">
        <f t="shared" si="1"/>
        <v>*</v>
      </c>
      <c r="V17" t="str">
        <f t="shared" si="2"/>
        <v/>
      </c>
      <c r="W17" t="str">
        <f t="shared" si="3"/>
        <v>*</v>
      </c>
    </row>
    <row r="18" spans="1:23" x14ac:dyDescent="0.25">
      <c r="A18">
        <v>17</v>
      </c>
      <c r="B18" t="s">
        <v>34</v>
      </c>
      <c r="C18">
        <v>4.67176016070814E-3</v>
      </c>
      <c r="D18">
        <v>9.9488233569095495E-4</v>
      </c>
      <c r="E18">
        <v>4.6957916460176801</v>
      </c>
      <c r="F18" s="1">
        <v>2.65576143104748E-6</v>
      </c>
      <c r="G18">
        <v>4.5852783519142798E-3</v>
      </c>
      <c r="H18">
        <v>1.3568843116418901E-3</v>
      </c>
      <c r="I18">
        <v>3.3792699293323598</v>
      </c>
      <c r="J18">
        <v>7.2678610675989302E-4</v>
      </c>
      <c r="K18">
        <v>3.9837301577124798E-3</v>
      </c>
      <c r="L18">
        <v>1.4733529705158899E-3</v>
      </c>
      <c r="M18">
        <v>2.7038532092670202</v>
      </c>
      <c r="N18">
        <v>6.8540560223272198E-3</v>
      </c>
      <c r="O18">
        <v>4.7167232493562101E-3</v>
      </c>
      <c r="P18">
        <v>9.8661548168807803E-4</v>
      </c>
      <c r="Q18">
        <v>4.7807107600683496</v>
      </c>
      <c r="R18" s="1">
        <v>1.74676525392451E-6</v>
      </c>
      <c r="T18" t="str">
        <f t="shared" si="0"/>
        <v>***</v>
      </c>
      <c r="U18" t="str">
        <f t="shared" si="1"/>
        <v>***</v>
      </c>
      <c r="V18" t="str">
        <f t="shared" si="2"/>
        <v>**</v>
      </c>
      <c r="W18" t="str">
        <f t="shared" si="3"/>
        <v>***</v>
      </c>
    </row>
    <row r="19" spans="1:23" x14ac:dyDescent="0.25">
      <c r="A19">
        <v>18</v>
      </c>
      <c r="B19" t="s">
        <v>35</v>
      </c>
      <c r="C19">
        <v>-2.2951113694930699E-4</v>
      </c>
      <c r="D19">
        <v>3.38218739747091E-4</v>
      </c>
      <c r="E19">
        <v>-0.67858787813155297</v>
      </c>
      <c r="F19">
        <v>0.49739902557759003</v>
      </c>
      <c r="G19">
        <v>-5.2546504792171404E-4</v>
      </c>
      <c r="H19">
        <v>4.7484929210509901E-4</v>
      </c>
      <c r="I19">
        <v>-1.1065933058302</v>
      </c>
      <c r="J19">
        <v>0.26846980283711402</v>
      </c>
      <c r="K19">
        <v>1.9018298780450801E-4</v>
      </c>
      <c r="L19">
        <v>4.9825341068942804E-4</v>
      </c>
      <c r="M19">
        <v>0.38169931951163899</v>
      </c>
      <c r="N19">
        <v>0.70268440488773398</v>
      </c>
      <c r="O19">
        <v>-2.7094340039930301E-4</v>
      </c>
      <c r="P19">
        <v>3.2992504676028901E-4</v>
      </c>
      <c r="Q19">
        <v>-0.82122713343482501</v>
      </c>
      <c r="R19">
        <v>0.41151690390130702</v>
      </c>
      <c r="T19" t="str">
        <f t="shared" si="0"/>
        <v/>
      </c>
      <c r="U19" t="str">
        <f t="shared" si="1"/>
        <v/>
      </c>
      <c r="V19" t="str">
        <f t="shared" si="2"/>
        <v/>
      </c>
      <c r="W19" t="str">
        <f t="shared" si="3"/>
        <v/>
      </c>
    </row>
    <row r="20" spans="1:23" x14ac:dyDescent="0.25">
      <c r="A20">
        <v>19</v>
      </c>
      <c r="B20" t="s">
        <v>36</v>
      </c>
      <c r="C20">
        <v>3.52117848324663E-4</v>
      </c>
      <c r="D20">
        <v>1.74126284137962E-4</v>
      </c>
      <c r="E20">
        <v>2.0221981423877202</v>
      </c>
      <c r="F20">
        <v>4.3155886121222203E-2</v>
      </c>
      <c r="G20">
        <v>2.8314463462854799E-4</v>
      </c>
      <c r="H20">
        <v>2.4803161819929098E-4</v>
      </c>
      <c r="I20">
        <v>1.14156669494066</v>
      </c>
      <c r="J20">
        <v>0.253634174403985</v>
      </c>
      <c r="K20">
        <v>5.7767433576441001E-4</v>
      </c>
      <c r="L20">
        <v>2.4767395476357599E-4</v>
      </c>
      <c r="M20">
        <v>2.3323983998069</v>
      </c>
      <c r="N20">
        <v>1.9679742216861199E-2</v>
      </c>
      <c r="O20">
        <v>3.2502604462305499E-4</v>
      </c>
      <c r="P20">
        <v>1.7271536727565801E-4</v>
      </c>
      <c r="Q20">
        <v>1.8818594416344301</v>
      </c>
      <c r="R20">
        <v>5.98551025274731E-2</v>
      </c>
      <c r="T20" t="str">
        <f t="shared" si="0"/>
        <v>*</v>
      </c>
      <c r="U20" t="str">
        <f t="shared" si="1"/>
        <v/>
      </c>
      <c r="V20" t="str">
        <f t="shared" si="2"/>
        <v>*</v>
      </c>
      <c r="W20" t="str">
        <f t="shared" si="3"/>
        <v>^</v>
      </c>
    </row>
    <row r="21" spans="1:23" x14ac:dyDescent="0.25">
      <c r="A21">
        <v>20</v>
      </c>
      <c r="B21" t="s">
        <v>37</v>
      </c>
      <c r="C21">
        <v>-6.1916859019944103E-3</v>
      </c>
      <c r="D21">
        <v>3.59941675752493E-2</v>
      </c>
      <c r="E21">
        <v>-0.172019144186349</v>
      </c>
      <c r="F21">
        <v>0.86342247845511599</v>
      </c>
      <c r="G21">
        <v>3.5548058970912302E-2</v>
      </c>
      <c r="H21">
        <v>4.8943527811829597E-2</v>
      </c>
      <c r="I21">
        <v>0.72630765619474502</v>
      </c>
      <c r="J21">
        <v>0.46765018686745502</v>
      </c>
      <c r="K21">
        <v>-5.9836559349094202E-2</v>
      </c>
      <c r="L21">
        <v>5.4041418238083699E-2</v>
      </c>
      <c r="M21">
        <v>-1.10723517812726</v>
      </c>
      <c r="N21">
        <v>0.26819226189780898</v>
      </c>
      <c r="O21">
        <v>-4.1650678057777698E-3</v>
      </c>
      <c r="P21">
        <v>3.58182820363473E-2</v>
      </c>
      <c r="Q21">
        <v>-0.116283293585973</v>
      </c>
      <c r="R21">
        <v>0.90742802557274205</v>
      </c>
      <c r="T21" t="str">
        <f t="shared" si="0"/>
        <v/>
      </c>
      <c r="U21" t="str">
        <f t="shared" si="1"/>
        <v/>
      </c>
      <c r="V21" t="str">
        <f t="shared" si="2"/>
        <v/>
      </c>
      <c r="W21" t="str">
        <f t="shared" si="3"/>
        <v/>
      </c>
    </row>
    <row r="22" spans="1:23" x14ac:dyDescent="0.25">
      <c r="A22">
        <v>21</v>
      </c>
      <c r="B22" t="s">
        <v>38</v>
      </c>
      <c r="C22">
        <v>4.8377925196203597E-2</v>
      </c>
      <c r="D22">
        <v>5.09855777512776E-2</v>
      </c>
      <c r="E22">
        <v>0.94885509451722105</v>
      </c>
      <c r="F22">
        <v>0.34269431618954999</v>
      </c>
      <c r="G22">
        <v>0.137972106115411</v>
      </c>
      <c r="H22">
        <v>6.7753435716909297E-2</v>
      </c>
      <c r="I22">
        <v>2.0363853826083802</v>
      </c>
      <c r="J22">
        <v>4.1711672087295697E-2</v>
      </c>
      <c r="K22">
        <v>-7.8123756835244904E-2</v>
      </c>
      <c r="L22">
        <v>8.0415375415940696E-2</v>
      </c>
      <c r="M22">
        <v>-0.97150273105307805</v>
      </c>
      <c r="N22">
        <v>0.33129799380002201</v>
      </c>
      <c r="O22">
        <v>5.1430520184497099E-2</v>
      </c>
      <c r="P22">
        <v>5.0802198074990999E-2</v>
      </c>
      <c r="Q22">
        <v>1.0123680103088999</v>
      </c>
      <c r="R22">
        <v>0.31136212779111999</v>
      </c>
      <c r="T22" t="str">
        <f t="shared" si="0"/>
        <v/>
      </c>
      <c r="U22" t="str">
        <f t="shared" si="1"/>
        <v>*</v>
      </c>
      <c r="V22" t="str">
        <f t="shared" si="2"/>
        <v/>
      </c>
      <c r="W22" t="str">
        <f t="shared" si="3"/>
        <v/>
      </c>
    </row>
    <row r="23" spans="1:23" x14ac:dyDescent="0.25">
      <c r="A23">
        <v>22</v>
      </c>
      <c r="B23" t="s">
        <v>40</v>
      </c>
      <c r="C23">
        <v>-0.33945328988769802</v>
      </c>
      <c r="D23">
        <v>9.3667908476379E-2</v>
      </c>
      <c r="E23">
        <v>-3.6240084294537298</v>
      </c>
      <c r="F23">
        <v>2.9007214442363901E-4</v>
      </c>
      <c r="G23">
        <v>-0.23498983595393899</v>
      </c>
      <c r="H23">
        <v>0.13586820703167099</v>
      </c>
      <c r="I23">
        <v>-1.7295424815546601</v>
      </c>
      <c r="J23">
        <v>8.3712050228839999E-2</v>
      </c>
      <c r="K23">
        <v>-0.42889845412477501</v>
      </c>
      <c r="L23">
        <v>0.13103392669518599</v>
      </c>
      <c r="M23">
        <v>-3.2731863032883699</v>
      </c>
      <c r="N23">
        <v>1.0634235916328701E-3</v>
      </c>
      <c r="O23">
        <v>-0.30931894654783498</v>
      </c>
      <c r="P23">
        <v>9.3148452926945E-2</v>
      </c>
      <c r="Q23">
        <v>-3.3207094356191802</v>
      </c>
      <c r="R23">
        <v>8.9788963002755998E-4</v>
      </c>
      <c r="T23" t="str">
        <f t="shared" si="0"/>
        <v>***</v>
      </c>
      <c r="U23" t="str">
        <f t="shared" si="1"/>
        <v>^</v>
      </c>
      <c r="V23" t="str">
        <f t="shared" si="2"/>
        <v>**</v>
      </c>
      <c r="W23" t="str">
        <f t="shared" si="3"/>
        <v>***</v>
      </c>
    </row>
    <row r="24" spans="1:23" x14ac:dyDescent="0.25">
      <c r="A24">
        <v>23</v>
      </c>
      <c r="B24" t="s">
        <v>41</v>
      </c>
      <c r="C24">
        <v>-0.10822941463970399</v>
      </c>
      <c r="D24">
        <v>8.1002945388866293E-2</v>
      </c>
      <c r="E24">
        <v>-1.3361170278455099</v>
      </c>
      <c r="F24">
        <v>0.181511025185837</v>
      </c>
      <c r="G24">
        <v>-4.9122613871014E-2</v>
      </c>
      <c r="H24">
        <v>0.119785011842248</v>
      </c>
      <c r="I24">
        <v>-0.41008981938163203</v>
      </c>
      <c r="J24">
        <v>0.68174006055368896</v>
      </c>
      <c r="K24">
        <v>-0.14137047431994801</v>
      </c>
      <c r="L24">
        <v>0.11104755980730401</v>
      </c>
      <c r="M24">
        <v>-1.27306241186445</v>
      </c>
      <c r="N24">
        <v>0.202995895792835</v>
      </c>
      <c r="O24">
        <v>-8.2960763135080995E-2</v>
      </c>
      <c r="P24">
        <v>8.0282935958079102E-2</v>
      </c>
      <c r="Q24">
        <v>-1.0333548735487199</v>
      </c>
      <c r="R24">
        <v>0.30143785639298198</v>
      </c>
      <c r="T24" t="str">
        <f t="shared" si="0"/>
        <v/>
      </c>
      <c r="U24" t="str">
        <f t="shared" si="1"/>
        <v/>
      </c>
      <c r="V24" t="str">
        <f t="shared" si="2"/>
        <v/>
      </c>
      <c r="W24" t="str">
        <f t="shared" si="3"/>
        <v/>
      </c>
    </row>
    <row r="25" spans="1:23" x14ac:dyDescent="0.25">
      <c r="A25">
        <v>24</v>
      </c>
      <c r="B25" t="s">
        <v>39</v>
      </c>
      <c r="C25">
        <v>-0.14157386166604999</v>
      </c>
      <c r="D25">
        <v>8.8930356290539095E-2</v>
      </c>
      <c r="E25">
        <v>-1.59196327970982</v>
      </c>
      <c r="F25">
        <v>0.111392955559769</v>
      </c>
      <c r="G25">
        <v>-0.17427271189450999</v>
      </c>
      <c r="H25">
        <v>0.13149899855539801</v>
      </c>
      <c r="I25">
        <v>-1.3252778637785001</v>
      </c>
      <c r="J25">
        <v>0.18507900819145801</v>
      </c>
      <c r="K25">
        <v>-7.4276262482846994E-2</v>
      </c>
      <c r="L25">
        <v>0.12159301946888899</v>
      </c>
      <c r="M25">
        <v>-0.61085959380958799</v>
      </c>
      <c r="N25">
        <v>0.54129253672091304</v>
      </c>
      <c r="O25">
        <v>-0.117648400902401</v>
      </c>
      <c r="P25">
        <v>8.8270192892189694E-2</v>
      </c>
      <c r="Q25">
        <v>-1.3328213867856</v>
      </c>
      <c r="R25">
        <v>0.182590425554193</v>
      </c>
      <c r="T25" t="str">
        <f t="shared" si="0"/>
        <v/>
      </c>
      <c r="U25" t="str">
        <f t="shared" si="1"/>
        <v/>
      </c>
      <c r="V25" t="str">
        <f t="shared" si="2"/>
        <v/>
      </c>
      <c r="W25" t="str">
        <f t="shared" si="3"/>
        <v/>
      </c>
    </row>
    <row r="26" spans="1:23" x14ac:dyDescent="0.25">
      <c r="A26">
        <v>25</v>
      </c>
      <c r="B26" t="s">
        <v>43</v>
      </c>
      <c r="C26">
        <v>-9.4399748521969196E-2</v>
      </c>
      <c r="D26">
        <v>9.5822659998880191E-3</v>
      </c>
      <c r="E26">
        <v>-9.8515057422818799</v>
      </c>
      <c r="F26" s="1">
        <v>6.7524667239997199E-23</v>
      </c>
      <c r="G26">
        <v>-9.8210053120969795E-2</v>
      </c>
      <c r="H26">
        <v>1.32904307177515E-2</v>
      </c>
      <c r="I26">
        <v>-7.3895312504653603</v>
      </c>
      <c r="J26" s="1">
        <v>1.473473349334E-13</v>
      </c>
      <c r="K26">
        <v>-9.6169956354003494E-2</v>
      </c>
      <c r="L26">
        <v>1.42676538855286E-2</v>
      </c>
      <c r="M26">
        <v>-6.7404183705035798</v>
      </c>
      <c r="N26" s="1">
        <v>1.5793121264873801E-11</v>
      </c>
      <c r="O26">
        <v>-9.2913121323484393E-2</v>
      </c>
      <c r="P26">
        <v>9.5162550705330598E-3</v>
      </c>
      <c r="Q26">
        <v>-9.7636224160477294</v>
      </c>
      <c r="R26" s="1">
        <v>1.6128900814612701E-22</v>
      </c>
      <c r="T26" t="str">
        <f t="shared" si="0"/>
        <v>***</v>
      </c>
      <c r="U26" t="str">
        <f t="shared" si="1"/>
        <v>***</v>
      </c>
      <c r="V26" t="str">
        <f t="shared" si="2"/>
        <v>***</v>
      </c>
      <c r="W26" t="str">
        <f t="shared" si="3"/>
        <v>***</v>
      </c>
    </row>
    <row r="27" spans="1:23" x14ac:dyDescent="0.25">
      <c r="A27">
        <v>26</v>
      </c>
      <c r="B27" t="s">
        <v>44</v>
      </c>
      <c r="C27">
        <v>-1.75141420116753E-2</v>
      </c>
      <c r="D27">
        <v>3.2436987693147901E-2</v>
      </c>
      <c r="E27">
        <v>-0.53994354153222002</v>
      </c>
      <c r="F27">
        <v>0.58923596881695794</v>
      </c>
      <c r="G27">
        <v>3.4612463556031099E-2</v>
      </c>
      <c r="H27">
        <v>4.4585474904722103E-2</v>
      </c>
      <c r="I27">
        <v>0.776317032172404</v>
      </c>
      <c r="J27">
        <v>0.43756181893782398</v>
      </c>
      <c r="K27">
        <v>-9.6046043942101297E-2</v>
      </c>
      <c r="L27">
        <v>4.9690467607130299E-2</v>
      </c>
      <c r="M27">
        <v>-1.93288669974841</v>
      </c>
      <c r="N27">
        <v>5.3250156669708899E-2</v>
      </c>
      <c r="O27">
        <v>-1.94409003642264E-2</v>
      </c>
      <c r="P27">
        <v>3.17924777759232E-2</v>
      </c>
      <c r="Q27">
        <v>-0.61149371562820598</v>
      </c>
      <c r="R27">
        <v>0.54087277749967</v>
      </c>
      <c r="T27" t="str">
        <f t="shared" si="0"/>
        <v/>
      </c>
      <c r="U27" t="str">
        <f t="shared" si="1"/>
        <v/>
      </c>
      <c r="V27" t="str">
        <f t="shared" si="2"/>
        <v>^</v>
      </c>
      <c r="W27" t="str">
        <f t="shared" si="3"/>
        <v/>
      </c>
    </row>
    <row r="28" spans="1:23" x14ac:dyDescent="0.25">
      <c r="A28">
        <v>27</v>
      </c>
      <c r="B28" t="s">
        <v>131</v>
      </c>
      <c r="C28">
        <v>-1.6686392260283199E-2</v>
      </c>
      <c r="D28">
        <v>0.40375570295721702</v>
      </c>
      <c r="E28">
        <v>-4.1327941966064E-2</v>
      </c>
      <c r="F28">
        <v>0.96703445762693596</v>
      </c>
      <c r="G28">
        <v>0.66654496258260698</v>
      </c>
      <c r="H28">
        <v>0.85093971064771001</v>
      </c>
      <c r="I28">
        <v>0.78330456816412197</v>
      </c>
      <c r="J28">
        <v>0.433448281300091</v>
      </c>
      <c r="K28">
        <v>-0.21928844638551301</v>
      </c>
      <c r="L28">
        <v>0.46556018798951498</v>
      </c>
      <c r="M28">
        <v>-0.47102061568557402</v>
      </c>
      <c r="N28">
        <v>0.63762601301311606</v>
      </c>
      <c r="O28">
        <v>-0.119321986156009</v>
      </c>
      <c r="P28">
        <v>4.08847871591927E-2</v>
      </c>
      <c r="Q28">
        <v>-2.9184935142601001</v>
      </c>
      <c r="R28">
        <v>3.51727192074261E-3</v>
      </c>
      <c r="T28" t="str">
        <f t="shared" si="0"/>
        <v/>
      </c>
      <c r="U28" t="str">
        <f t="shared" si="1"/>
        <v/>
      </c>
      <c r="V28" t="str">
        <f t="shared" si="2"/>
        <v/>
      </c>
      <c r="W28" t="str">
        <f t="shared" si="3"/>
        <v>**</v>
      </c>
    </row>
    <row r="29" spans="1:23" x14ac:dyDescent="0.25">
      <c r="A29">
        <v>28</v>
      </c>
      <c r="B29" t="s">
        <v>145</v>
      </c>
      <c r="C29">
        <v>-0.42844186891978198</v>
      </c>
      <c r="D29">
        <v>0.446166188538488</v>
      </c>
      <c r="E29">
        <v>-0.96027417569052997</v>
      </c>
      <c r="F29">
        <v>0.33691724357185199</v>
      </c>
      <c r="G29">
        <v>-8.6599180500123892E-3</v>
      </c>
      <c r="H29">
        <v>0.89026910924357106</v>
      </c>
      <c r="I29">
        <v>-9.7273037557940294E-3</v>
      </c>
      <c r="J29">
        <v>0.99223885690899905</v>
      </c>
      <c r="K29">
        <v>-0.19076813169558299</v>
      </c>
      <c r="L29">
        <v>0.547789358429839</v>
      </c>
      <c r="M29">
        <v>-0.34825089016404598</v>
      </c>
      <c r="N29">
        <v>0.727651772026079</v>
      </c>
      <c r="O29">
        <v>-0.55031688464235295</v>
      </c>
      <c r="P29">
        <v>0.18713703184133401</v>
      </c>
      <c r="Q29">
        <v>-2.9407161117578502</v>
      </c>
      <c r="R29">
        <v>3.2745449003166501E-3</v>
      </c>
      <c r="T29" t="str">
        <f t="shared" si="0"/>
        <v/>
      </c>
      <c r="U29" t="str">
        <f t="shared" si="1"/>
        <v/>
      </c>
      <c r="V29" t="str">
        <f t="shared" si="2"/>
        <v/>
      </c>
      <c r="W29" t="str">
        <f t="shared" si="3"/>
        <v>**</v>
      </c>
    </row>
    <row r="30" spans="1:23" x14ac:dyDescent="0.25">
      <c r="A30">
        <v>29</v>
      </c>
      <c r="B30" t="s">
        <v>46</v>
      </c>
      <c r="C30">
        <v>-0.164212860649354</v>
      </c>
      <c r="D30">
        <v>0.41788434932373503</v>
      </c>
      <c r="E30">
        <v>-0.39296245699342702</v>
      </c>
      <c r="F30">
        <v>0.69434721038189895</v>
      </c>
      <c r="G30">
        <v>0.71907557158361102</v>
      </c>
      <c r="H30">
        <v>0.86487752490030201</v>
      </c>
      <c r="I30">
        <v>0.831418959194832</v>
      </c>
      <c r="J30">
        <v>0.40573699229800098</v>
      </c>
      <c r="K30">
        <v>-0.56498643206709198</v>
      </c>
      <c r="L30">
        <v>0.48992128721210698</v>
      </c>
      <c r="M30">
        <v>-1.15321878598528</v>
      </c>
      <c r="N30">
        <v>0.24882059464407</v>
      </c>
      <c r="O30">
        <v>-0.27450918511248801</v>
      </c>
      <c r="P30">
        <v>0.10747611726816</v>
      </c>
      <c r="Q30">
        <v>-2.5541412556574601</v>
      </c>
      <c r="R30">
        <v>1.0645006145033499E-2</v>
      </c>
      <c r="T30" t="str">
        <f t="shared" si="0"/>
        <v/>
      </c>
      <c r="U30" t="str">
        <f t="shared" si="1"/>
        <v/>
      </c>
      <c r="V30" t="str">
        <f t="shared" si="2"/>
        <v/>
      </c>
      <c r="W30" t="str">
        <f t="shared" si="3"/>
        <v>*</v>
      </c>
    </row>
    <row r="31" spans="1:23" x14ac:dyDescent="0.25">
      <c r="A31">
        <v>30</v>
      </c>
      <c r="B31" t="s">
        <v>129</v>
      </c>
      <c r="C31">
        <v>-0.44900111599880499</v>
      </c>
      <c r="D31">
        <v>0.42223524160237302</v>
      </c>
      <c r="E31">
        <v>-1.0633909057303099</v>
      </c>
      <c r="F31">
        <v>0.287604715227951</v>
      </c>
      <c r="G31">
        <v>0.225855326491471</v>
      </c>
      <c r="H31">
        <v>0.86901641672881103</v>
      </c>
      <c r="I31">
        <v>0.25989765226949901</v>
      </c>
      <c r="J31">
        <v>0.79494272228182195</v>
      </c>
      <c r="K31">
        <v>-0.63922780697555603</v>
      </c>
      <c r="L31">
        <v>0.49770540095310301</v>
      </c>
      <c r="M31">
        <v>-1.2843497493727001</v>
      </c>
      <c r="N31">
        <v>0.19901960699552901</v>
      </c>
      <c r="O31">
        <v>-0.54953140125712296</v>
      </c>
      <c r="P31">
        <v>0.123037430439438</v>
      </c>
      <c r="Q31">
        <v>-4.4663757955154502</v>
      </c>
      <c r="R31" s="1">
        <v>7.9555814443715295E-6</v>
      </c>
      <c r="T31" t="str">
        <f t="shared" si="0"/>
        <v/>
      </c>
      <c r="U31" t="str">
        <f t="shared" si="1"/>
        <v/>
      </c>
      <c r="V31" t="str">
        <f t="shared" si="2"/>
        <v/>
      </c>
      <c r="W31" t="str">
        <f t="shared" si="3"/>
        <v>***</v>
      </c>
    </row>
    <row r="32" spans="1:23" x14ac:dyDescent="0.25">
      <c r="A32">
        <v>31</v>
      </c>
      <c r="B32" t="s">
        <v>130</v>
      </c>
      <c r="C32">
        <v>-0.16529319337175599</v>
      </c>
      <c r="D32">
        <v>0.41302580491514401</v>
      </c>
      <c r="E32">
        <v>-0.400200644620052</v>
      </c>
      <c r="F32">
        <v>0.68900873986579603</v>
      </c>
      <c r="G32">
        <v>0.66094511538663003</v>
      </c>
      <c r="H32">
        <v>0.86676304010995198</v>
      </c>
      <c r="I32">
        <v>0.76254418428223103</v>
      </c>
      <c r="J32">
        <v>0.44573528288007003</v>
      </c>
      <c r="K32">
        <v>-0.47568037608617603</v>
      </c>
      <c r="L32">
        <v>0.47848335880757797</v>
      </c>
      <c r="M32">
        <v>-0.99414194314220805</v>
      </c>
      <c r="N32">
        <v>0.320153768007929</v>
      </c>
      <c r="O32">
        <v>-0.26759727274313599</v>
      </c>
      <c r="P32">
        <v>0.10968387483283</v>
      </c>
      <c r="Q32">
        <v>-2.4397138882172298</v>
      </c>
      <c r="R32">
        <v>1.4698898336035901E-2</v>
      </c>
      <c r="T32" t="str">
        <f t="shared" si="0"/>
        <v/>
      </c>
      <c r="U32" t="str">
        <f t="shared" si="1"/>
        <v/>
      </c>
      <c r="V32" t="str">
        <f t="shared" si="2"/>
        <v/>
      </c>
      <c r="W32" t="str">
        <f t="shared" si="3"/>
        <v>*</v>
      </c>
    </row>
    <row r="33" spans="1:23" x14ac:dyDescent="0.25">
      <c r="A33">
        <v>32</v>
      </c>
      <c r="B33" t="s">
        <v>45</v>
      </c>
      <c r="C33">
        <v>-0.49833509568103501</v>
      </c>
      <c r="D33">
        <v>0.49294749564353602</v>
      </c>
      <c r="E33">
        <v>-1.01092935877576</v>
      </c>
      <c r="F33">
        <v>0.31205024118251701</v>
      </c>
      <c r="G33">
        <v>7.9520972735721895E-2</v>
      </c>
      <c r="H33">
        <v>0.99424486820954505</v>
      </c>
      <c r="I33">
        <v>7.9981275517091499E-2</v>
      </c>
      <c r="J33">
        <v>0.93625214822748903</v>
      </c>
      <c r="K33">
        <v>-0.61472283586618504</v>
      </c>
      <c r="L33">
        <v>0.57717252414346298</v>
      </c>
      <c r="M33">
        <v>-1.06505907705577</v>
      </c>
      <c r="N33">
        <v>0.28684919652485702</v>
      </c>
      <c r="O33">
        <v>-0.694042467453447</v>
      </c>
      <c r="P33">
        <v>0.28058395685503201</v>
      </c>
      <c r="Q33">
        <v>-2.47356433073625</v>
      </c>
      <c r="R33">
        <v>1.3377271763817099E-2</v>
      </c>
      <c r="T33" t="str">
        <f t="shared" si="0"/>
        <v/>
      </c>
      <c r="U33" t="str">
        <f t="shared" si="1"/>
        <v/>
      </c>
      <c r="V33" t="str">
        <f t="shared" si="2"/>
        <v/>
      </c>
      <c r="W33" t="str">
        <f t="shared" si="3"/>
        <v>*</v>
      </c>
    </row>
    <row r="34" spans="1:23" x14ac:dyDescent="0.25">
      <c r="A34">
        <v>33</v>
      </c>
      <c r="B34" t="s">
        <v>106</v>
      </c>
      <c r="C34">
        <v>0.155414059431495</v>
      </c>
      <c r="D34">
        <v>0.10081225516795</v>
      </c>
      <c r="E34">
        <v>1.54161871661913</v>
      </c>
      <c r="F34">
        <v>0.123166274595017</v>
      </c>
      <c r="G34">
        <v>0.23193636936715201</v>
      </c>
      <c r="H34">
        <v>0.149605807512667</v>
      </c>
      <c r="I34">
        <v>1.5503166168700599</v>
      </c>
      <c r="J34">
        <v>0.12106554090117699</v>
      </c>
      <c r="K34">
        <v>6.1263597337073802E-2</v>
      </c>
      <c r="L34">
        <v>0.14026717308334799</v>
      </c>
      <c r="M34">
        <v>0.43676361325589802</v>
      </c>
      <c r="N34">
        <v>0.66228279003545898</v>
      </c>
      <c r="O34" t="s">
        <v>170</v>
      </c>
      <c r="P34" t="s">
        <v>170</v>
      </c>
      <c r="Q34" t="s">
        <v>170</v>
      </c>
      <c r="R34" t="s">
        <v>170</v>
      </c>
      <c r="T34" t="str">
        <f t="shared" si="0"/>
        <v/>
      </c>
      <c r="U34" t="str">
        <f t="shared" si="1"/>
        <v/>
      </c>
      <c r="V34" t="str">
        <f t="shared" si="2"/>
        <v/>
      </c>
      <c r="W34" t="str">
        <f t="shared" si="3"/>
        <v/>
      </c>
    </row>
    <row r="35" spans="1:23" x14ac:dyDescent="0.25">
      <c r="A35">
        <v>34</v>
      </c>
      <c r="B35" t="s">
        <v>62</v>
      </c>
      <c r="C35">
        <v>9.57730331837994E-2</v>
      </c>
      <c r="D35">
        <v>0.32563148328214597</v>
      </c>
      <c r="E35">
        <v>0.294114783430864</v>
      </c>
      <c r="F35">
        <v>0.76867019468755704</v>
      </c>
      <c r="G35">
        <v>0.24224464811885599</v>
      </c>
      <c r="H35">
        <v>0.41658900704065899</v>
      </c>
      <c r="I35">
        <v>0.58149553642737595</v>
      </c>
      <c r="J35">
        <v>0.56090652567423405</v>
      </c>
      <c r="K35">
        <v>0.21699577544138901</v>
      </c>
      <c r="L35">
        <v>0.56529589255462498</v>
      </c>
      <c r="M35">
        <v>0.38386228928847299</v>
      </c>
      <c r="N35">
        <v>0.70108051784785796</v>
      </c>
      <c r="O35" t="s">
        <v>170</v>
      </c>
      <c r="P35" t="s">
        <v>170</v>
      </c>
      <c r="Q35" t="s">
        <v>170</v>
      </c>
      <c r="R35" t="s">
        <v>170</v>
      </c>
      <c r="T35" t="str">
        <f t="shared" si="0"/>
        <v/>
      </c>
      <c r="U35" t="str">
        <f t="shared" si="1"/>
        <v/>
      </c>
      <c r="V35" t="str">
        <f t="shared" si="2"/>
        <v/>
      </c>
      <c r="W35" t="str">
        <f t="shared" si="3"/>
        <v/>
      </c>
    </row>
    <row r="36" spans="1:23" x14ac:dyDescent="0.25">
      <c r="A36">
        <v>35</v>
      </c>
      <c r="B36" t="s">
        <v>64</v>
      </c>
      <c r="C36">
        <v>9.7520111086162403E-2</v>
      </c>
      <c r="D36">
        <v>0.38562923369497298</v>
      </c>
      <c r="E36">
        <v>0.25288568024720698</v>
      </c>
      <c r="F36">
        <v>0.80035655540321704</v>
      </c>
      <c r="G36">
        <v>1.0991733488237101</v>
      </c>
      <c r="H36">
        <v>0.67358361120976695</v>
      </c>
      <c r="I36">
        <v>1.63182911598693</v>
      </c>
      <c r="J36">
        <v>0.102715489868676</v>
      </c>
      <c r="K36">
        <v>0.129480253965571</v>
      </c>
      <c r="L36">
        <v>0.61064138650844901</v>
      </c>
      <c r="M36">
        <v>0.21203976151357701</v>
      </c>
      <c r="N36">
        <v>0.83207601433101797</v>
      </c>
      <c r="O36" t="s">
        <v>170</v>
      </c>
      <c r="P36" t="s">
        <v>170</v>
      </c>
      <c r="Q36" t="s">
        <v>170</v>
      </c>
      <c r="R36" t="s">
        <v>170</v>
      </c>
      <c r="T36" t="str">
        <f t="shared" si="0"/>
        <v/>
      </c>
      <c r="U36" t="str">
        <f t="shared" si="1"/>
        <v/>
      </c>
      <c r="V36" t="str">
        <f t="shared" si="2"/>
        <v/>
      </c>
      <c r="W36" t="str">
        <f t="shared" si="3"/>
        <v/>
      </c>
    </row>
    <row r="37" spans="1:23" x14ac:dyDescent="0.25">
      <c r="A37">
        <v>36</v>
      </c>
      <c r="B37" t="s">
        <v>67</v>
      </c>
      <c r="C37">
        <v>0.13711455324229799</v>
      </c>
      <c r="D37">
        <v>0.33338034143742501</v>
      </c>
      <c r="E37">
        <v>0.411285658449762</v>
      </c>
      <c r="F37">
        <v>0.68086308444017896</v>
      </c>
      <c r="G37">
        <v>0.25560143289334503</v>
      </c>
      <c r="H37">
        <v>0.44089632554865898</v>
      </c>
      <c r="I37">
        <v>0.57973137466108504</v>
      </c>
      <c r="J37">
        <v>0.56209578206089295</v>
      </c>
      <c r="K37">
        <v>0.34571376056562803</v>
      </c>
      <c r="L37">
        <v>0.57049299909518802</v>
      </c>
      <c r="M37">
        <v>0.60599124110889402</v>
      </c>
      <c r="N37">
        <v>0.54452056950487304</v>
      </c>
      <c r="O37" t="s">
        <v>170</v>
      </c>
      <c r="P37" t="s">
        <v>170</v>
      </c>
      <c r="Q37" t="s">
        <v>170</v>
      </c>
      <c r="R37" t="s">
        <v>170</v>
      </c>
      <c r="T37" t="str">
        <f t="shared" si="0"/>
        <v/>
      </c>
      <c r="U37" t="str">
        <f t="shared" si="1"/>
        <v/>
      </c>
      <c r="V37" t="str">
        <f t="shared" si="2"/>
        <v/>
      </c>
      <c r="W37" t="str">
        <f t="shared" si="3"/>
        <v/>
      </c>
    </row>
    <row r="38" spans="1:23" x14ac:dyDescent="0.25">
      <c r="A38">
        <v>37</v>
      </c>
      <c r="B38" t="s">
        <v>61</v>
      </c>
      <c r="C38">
        <v>0.13529815226633901</v>
      </c>
      <c r="D38">
        <v>0.32935920057482798</v>
      </c>
      <c r="E38">
        <v>0.41079208362846398</v>
      </c>
      <c r="F38">
        <v>0.68122499844328499</v>
      </c>
      <c r="G38">
        <v>0.15237218818401299</v>
      </c>
      <c r="H38">
        <v>0.41803844352199299</v>
      </c>
      <c r="I38">
        <v>0.36449324349279999</v>
      </c>
      <c r="J38">
        <v>0.71548971823219099</v>
      </c>
      <c r="K38">
        <v>0.46227204528764199</v>
      </c>
      <c r="L38">
        <v>0.57633700997878801</v>
      </c>
      <c r="M38">
        <v>0.80208634407263801</v>
      </c>
      <c r="N38">
        <v>0.42250301375646998</v>
      </c>
      <c r="O38" t="s">
        <v>170</v>
      </c>
      <c r="P38" t="s">
        <v>170</v>
      </c>
      <c r="Q38" t="s">
        <v>170</v>
      </c>
      <c r="R38" t="s">
        <v>170</v>
      </c>
      <c r="T38" t="str">
        <f t="shared" si="0"/>
        <v/>
      </c>
      <c r="U38" t="str">
        <f t="shared" si="1"/>
        <v/>
      </c>
      <c r="V38" t="str">
        <f t="shared" si="2"/>
        <v/>
      </c>
      <c r="W38" t="str">
        <f t="shared" si="3"/>
        <v/>
      </c>
    </row>
    <row r="39" spans="1:23" x14ac:dyDescent="0.25">
      <c r="A39">
        <v>38</v>
      </c>
      <c r="B39" t="s">
        <v>48</v>
      </c>
      <c r="C39">
        <v>6.9655159855406296E-2</v>
      </c>
      <c r="D39">
        <v>0.420569603551876</v>
      </c>
      <c r="E39">
        <v>0.16562100367487601</v>
      </c>
      <c r="F39">
        <v>0.86845521703220896</v>
      </c>
      <c r="G39">
        <v>1.2607033852775</v>
      </c>
      <c r="H39">
        <v>0.61119544679411197</v>
      </c>
      <c r="I39">
        <v>2.06268451751439</v>
      </c>
      <c r="J39">
        <v>3.9142611844099201E-2</v>
      </c>
      <c r="K39">
        <v>-0.27950404188327299</v>
      </c>
      <c r="L39">
        <v>0.658710343009418</v>
      </c>
      <c r="M39">
        <v>-0.42432010495890599</v>
      </c>
      <c r="N39">
        <v>0.67133237874629503</v>
      </c>
      <c r="O39" t="s">
        <v>170</v>
      </c>
      <c r="P39" t="s">
        <v>170</v>
      </c>
      <c r="Q39" t="s">
        <v>170</v>
      </c>
      <c r="R39" t="s">
        <v>170</v>
      </c>
      <c r="T39" t="str">
        <f t="shared" si="0"/>
        <v/>
      </c>
      <c r="U39" t="str">
        <f t="shared" si="1"/>
        <v>*</v>
      </c>
      <c r="V39" t="str">
        <f t="shared" si="2"/>
        <v/>
      </c>
      <c r="W39" t="str">
        <f t="shared" si="3"/>
        <v/>
      </c>
    </row>
    <row r="40" spans="1:23" x14ac:dyDescent="0.25">
      <c r="A40">
        <v>39</v>
      </c>
      <c r="B40" t="s">
        <v>55</v>
      </c>
      <c r="C40">
        <v>-0.486479940404414</v>
      </c>
      <c r="D40">
        <v>0.40960125677234599</v>
      </c>
      <c r="E40">
        <v>-1.1876915228187299</v>
      </c>
      <c r="F40">
        <v>0.234954964807564</v>
      </c>
      <c r="G40">
        <v>-8.2136651421954601E-2</v>
      </c>
      <c r="H40">
        <v>0.56776398006280104</v>
      </c>
      <c r="I40">
        <v>-0.14466689382596901</v>
      </c>
      <c r="J40">
        <v>0.88497387902987301</v>
      </c>
      <c r="K40">
        <v>-0.42285980246922</v>
      </c>
      <c r="L40">
        <v>0.65652925369920101</v>
      </c>
      <c r="M40">
        <v>-0.64408371765100303</v>
      </c>
      <c r="N40">
        <v>0.519521148147431</v>
      </c>
      <c r="O40" t="s">
        <v>170</v>
      </c>
      <c r="P40" t="s">
        <v>170</v>
      </c>
      <c r="Q40" t="s">
        <v>170</v>
      </c>
      <c r="R40" t="s">
        <v>170</v>
      </c>
      <c r="T40" t="str">
        <f t="shared" si="0"/>
        <v/>
      </c>
      <c r="U40" t="str">
        <f t="shared" si="1"/>
        <v/>
      </c>
      <c r="V40" t="str">
        <f t="shared" si="2"/>
        <v/>
      </c>
      <c r="W40" t="str">
        <f t="shared" si="3"/>
        <v/>
      </c>
    </row>
    <row r="41" spans="1:23" x14ac:dyDescent="0.25">
      <c r="A41">
        <v>40</v>
      </c>
      <c r="B41" t="s">
        <v>54</v>
      </c>
      <c r="C41">
        <v>0.12580269508984701</v>
      </c>
      <c r="D41">
        <v>0.37724180443293198</v>
      </c>
      <c r="E41">
        <v>0.33348026017146498</v>
      </c>
      <c r="F41">
        <v>0.73877178763065099</v>
      </c>
      <c r="G41">
        <v>0.40054193660579901</v>
      </c>
      <c r="H41">
        <v>0.46795371848843098</v>
      </c>
      <c r="I41">
        <v>0.85594348496602601</v>
      </c>
      <c r="J41">
        <v>0.39202904045200099</v>
      </c>
      <c r="K41">
        <v>-0.145655344365128</v>
      </c>
      <c r="L41">
        <v>0.82765162042074103</v>
      </c>
      <c r="M41">
        <v>-0.17598629758144299</v>
      </c>
      <c r="N41">
        <v>0.86030470738292697</v>
      </c>
      <c r="O41" t="s">
        <v>170</v>
      </c>
      <c r="P41" t="s">
        <v>170</v>
      </c>
      <c r="Q41" t="s">
        <v>170</v>
      </c>
      <c r="R41" t="s">
        <v>170</v>
      </c>
      <c r="T41" t="str">
        <f t="shared" si="0"/>
        <v/>
      </c>
      <c r="U41" t="str">
        <f t="shared" si="1"/>
        <v/>
      </c>
      <c r="V41" t="str">
        <f t="shared" si="2"/>
        <v/>
      </c>
      <c r="W41" t="str">
        <f t="shared" si="3"/>
        <v/>
      </c>
    </row>
    <row r="42" spans="1:23" x14ac:dyDescent="0.25">
      <c r="A42">
        <v>41</v>
      </c>
      <c r="B42" t="s">
        <v>60</v>
      </c>
      <c r="C42">
        <v>8.0912931789263703E-2</v>
      </c>
      <c r="D42">
        <v>0.34687505682331599</v>
      </c>
      <c r="E42">
        <v>0.23326246784725599</v>
      </c>
      <c r="F42">
        <v>0.81555760107558595</v>
      </c>
      <c r="G42">
        <v>0.24488184110883701</v>
      </c>
      <c r="H42">
        <v>0.44312003412671702</v>
      </c>
      <c r="I42">
        <v>0.55263094026303605</v>
      </c>
      <c r="J42">
        <v>0.58051615102706799</v>
      </c>
      <c r="K42">
        <v>7.6556456847523005E-2</v>
      </c>
      <c r="L42">
        <v>0.619883204904775</v>
      </c>
      <c r="M42">
        <v>0.123501421302878</v>
      </c>
      <c r="N42">
        <v>0.90171004887141704</v>
      </c>
      <c r="O42" t="s">
        <v>170</v>
      </c>
      <c r="P42" t="s">
        <v>170</v>
      </c>
      <c r="Q42" t="s">
        <v>170</v>
      </c>
      <c r="R42" t="s">
        <v>170</v>
      </c>
      <c r="T42" t="str">
        <f t="shared" si="0"/>
        <v/>
      </c>
      <c r="U42" t="str">
        <f t="shared" si="1"/>
        <v/>
      </c>
      <c r="V42" t="str">
        <f t="shared" si="2"/>
        <v/>
      </c>
      <c r="W42" t="str">
        <f t="shared" si="3"/>
        <v/>
      </c>
    </row>
    <row r="43" spans="1:23" x14ac:dyDescent="0.25">
      <c r="A43">
        <v>42</v>
      </c>
      <c r="B43" t="s">
        <v>56</v>
      </c>
      <c r="C43">
        <v>0.16034082942194999</v>
      </c>
      <c r="D43">
        <v>0.36083960780713198</v>
      </c>
      <c r="E43">
        <v>0.44435484894898702</v>
      </c>
      <c r="F43">
        <v>0.65678605174737403</v>
      </c>
      <c r="G43">
        <v>0.364560830691878</v>
      </c>
      <c r="H43">
        <v>0.44640388286446497</v>
      </c>
      <c r="I43">
        <v>0.81666142407315101</v>
      </c>
      <c r="J43">
        <v>0.41412194223054699</v>
      </c>
      <c r="K43">
        <v>-0.42056354010206598</v>
      </c>
      <c r="L43">
        <v>0.71850665188388796</v>
      </c>
      <c r="M43">
        <v>-0.58533005783505299</v>
      </c>
      <c r="N43">
        <v>0.55832580774227403</v>
      </c>
      <c r="O43" t="s">
        <v>170</v>
      </c>
      <c r="P43" t="s">
        <v>170</v>
      </c>
      <c r="Q43" t="s">
        <v>170</v>
      </c>
      <c r="R43" t="s">
        <v>170</v>
      </c>
      <c r="T43" t="str">
        <f t="shared" si="0"/>
        <v/>
      </c>
      <c r="U43" t="str">
        <f t="shared" si="1"/>
        <v/>
      </c>
      <c r="V43" t="str">
        <f t="shared" si="2"/>
        <v/>
      </c>
      <c r="W43" t="str">
        <f t="shared" si="3"/>
        <v/>
      </c>
    </row>
    <row r="44" spans="1:23" x14ac:dyDescent="0.25">
      <c r="A44">
        <v>43</v>
      </c>
      <c r="B44" t="s">
        <v>52</v>
      </c>
      <c r="C44">
        <v>-0.113708502056973</v>
      </c>
      <c r="D44">
        <v>0.395426573468253</v>
      </c>
      <c r="E44">
        <v>-0.28755908096829402</v>
      </c>
      <c r="F44">
        <v>0.77368427101961601</v>
      </c>
      <c r="G44">
        <v>-7.1532799346439302E-2</v>
      </c>
      <c r="H44">
        <v>0.49144617111741101</v>
      </c>
      <c r="I44">
        <v>-0.14555571606915499</v>
      </c>
      <c r="J44">
        <v>0.88427212901683705</v>
      </c>
      <c r="K44">
        <v>0.15985049304309601</v>
      </c>
      <c r="L44">
        <v>0.72819002523363496</v>
      </c>
      <c r="M44">
        <v>0.21951755380308799</v>
      </c>
      <c r="N44">
        <v>0.826246907354516</v>
      </c>
      <c r="O44" t="s">
        <v>170</v>
      </c>
      <c r="P44" t="s">
        <v>170</v>
      </c>
      <c r="Q44" t="s">
        <v>170</v>
      </c>
      <c r="R44" t="s">
        <v>170</v>
      </c>
      <c r="T44" t="str">
        <f t="shared" si="0"/>
        <v/>
      </c>
      <c r="U44" t="str">
        <f t="shared" si="1"/>
        <v/>
      </c>
      <c r="V44" t="str">
        <f t="shared" si="2"/>
        <v/>
      </c>
      <c r="W44" t="str">
        <f t="shared" si="3"/>
        <v/>
      </c>
    </row>
    <row r="45" spans="1:23" x14ac:dyDescent="0.25">
      <c r="A45">
        <v>44</v>
      </c>
      <c r="B45" t="s">
        <v>57</v>
      </c>
      <c r="C45">
        <v>9.6364155570741503E-2</v>
      </c>
      <c r="D45">
        <v>0.360365541098154</v>
      </c>
      <c r="E45">
        <v>0.267406687323898</v>
      </c>
      <c r="F45">
        <v>0.78915605112000897</v>
      </c>
      <c r="G45">
        <v>0.187423031384709</v>
      </c>
      <c r="H45">
        <v>0.49973987393594999</v>
      </c>
      <c r="I45">
        <v>0.37504117874078202</v>
      </c>
      <c r="J45">
        <v>0.70762984184197797</v>
      </c>
      <c r="K45">
        <v>0.23436003926023899</v>
      </c>
      <c r="L45">
        <v>0.59965750290548403</v>
      </c>
      <c r="M45">
        <v>0.39082315842745102</v>
      </c>
      <c r="N45">
        <v>0.69592795577247402</v>
      </c>
      <c r="O45" t="s">
        <v>170</v>
      </c>
      <c r="P45" t="s">
        <v>170</v>
      </c>
      <c r="Q45" t="s">
        <v>170</v>
      </c>
      <c r="R45" t="s">
        <v>170</v>
      </c>
      <c r="T45" t="str">
        <f t="shared" si="0"/>
        <v/>
      </c>
      <c r="U45" t="str">
        <f t="shared" si="1"/>
        <v/>
      </c>
      <c r="V45" t="str">
        <f t="shared" si="2"/>
        <v/>
      </c>
      <c r="W45" t="str">
        <f t="shared" si="3"/>
        <v/>
      </c>
    </row>
    <row r="46" spans="1:23" x14ac:dyDescent="0.25">
      <c r="A46">
        <v>45</v>
      </c>
      <c r="B46" t="s">
        <v>59</v>
      </c>
      <c r="C46">
        <v>0.17642015127174199</v>
      </c>
      <c r="D46">
        <v>0.33373088489012998</v>
      </c>
      <c r="E46">
        <v>0.52862998079971801</v>
      </c>
      <c r="F46">
        <v>0.59706215830443199</v>
      </c>
      <c r="G46">
        <v>0.141053438213148</v>
      </c>
      <c r="H46">
        <v>0.427454115042816</v>
      </c>
      <c r="I46">
        <v>0.329984981426649</v>
      </c>
      <c r="J46">
        <v>0.74141131020115902</v>
      </c>
      <c r="K46">
        <v>0.38977781792531802</v>
      </c>
      <c r="L46">
        <v>0.57683750875816497</v>
      </c>
      <c r="M46">
        <v>0.67571510521991696</v>
      </c>
      <c r="N46">
        <v>0.49922154369251498</v>
      </c>
      <c r="O46" t="s">
        <v>170</v>
      </c>
      <c r="P46" t="s">
        <v>170</v>
      </c>
      <c r="Q46" t="s">
        <v>170</v>
      </c>
      <c r="R46" t="s">
        <v>170</v>
      </c>
      <c r="T46" t="str">
        <f t="shared" si="0"/>
        <v/>
      </c>
      <c r="U46" t="str">
        <f t="shared" si="1"/>
        <v/>
      </c>
      <c r="V46" t="str">
        <f t="shared" si="2"/>
        <v/>
      </c>
      <c r="W46" t="str">
        <f t="shared" si="3"/>
        <v/>
      </c>
    </row>
    <row r="47" spans="1:23" x14ac:dyDescent="0.25">
      <c r="A47">
        <v>46</v>
      </c>
      <c r="B47" t="s">
        <v>66</v>
      </c>
      <c r="C47">
        <v>6.47348785003957E-3</v>
      </c>
      <c r="D47">
        <v>0.34360697083698</v>
      </c>
      <c r="E47">
        <v>1.8839803611291801E-2</v>
      </c>
      <c r="F47">
        <v>0.98496890076046995</v>
      </c>
      <c r="G47">
        <v>1.1790272647846101E-2</v>
      </c>
      <c r="H47">
        <v>0.44761625819545098</v>
      </c>
      <c r="I47">
        <v>2.6340134952600101E-2</v>
      </c>
      <c r="J47">
        <v>0.97898604294333902</v>
      </c>
      <c r="K47">
        <v>0.43192434401096902</v>
      </c>
      <c r="L47">
        <v>0.58581898435164403</v>
      </c>
      <c r="M47">
        <v>0.73730001169047399</v>
      </c>
      <c r="N47">
        <v>0.460939925115048</v>
      </c>
      <c r="O47" t="s">
        <v>170</v>
      </c>
      <c r="P47" t="s">
        <v>170</v>
      </c>
      <c r="Q47" t="s">
        <v>170</v>
      </c>
      <c r="R47" t="s">
        <v>170</v>
      </c>
      <c r="T47" t="str">
        <f t="shared" si="0"/>
        <v/>
      </c>
      <c r="U47" t="str">
        <f t="shared" si="1"/>
        <v/>
      </c>
      <c r="V47" t="str">
        <f t="shared" si="2"/>
        <v/>
      </c>
      <c r="W47" t="str">
        <f t="shared" si="3"/>
        <v/>
      </c>
    </row>
    <row r="48" spans="1:23" x14ac:dyDescent="0.25">
      <c r="A48">
        <v>47</v>
      </c>
      <c r="B48" t="s">
        <v>65</v>
      </c>
      <c r="C48">
        <v>0.186534514684212</v>
      </c>
      <c r="D48">
        <v>0.39659859988954199</v>
      </c>
      <c r="E48">
        <v>0.47033578720692398</v>
      </c>
      <c r="F48">
        <v>0.63811513311099799</v>
      </c>
      <c r="G48">
        <v>0.69658607269920503</v>
      </c>
      <c r="H48">
        <v>0.69152550065685003</v>
      </c>
      <c r="I48">
        <v>1.00731798326677</v>
      </c>
      <c r="J48">
        <v>0.31378199055021899</v>
      </c>
      <c r="K48">
        <v>0.39272371776530701</v>
      </c>
      <c r="L48">
        <v>0.62001816575179802</v>
      </c>
      <c r="M48">
        <v>0.63340679266891098</v>
      </c>
      <c r="N48">
        <v>0.52646803034300604</v>
      </c>
      <c r="O48" t="s">
        <v>170</v>
      </c>
      <c r="P48" t="s">
        <v>170</v>
      </c>
      <c r="Q48" t="s">
        <v>170</v>
      </c>
      <c r="R48" t="s">
        <v>170</v>
      </c>
      <c r="T48" t="str">
        <f t="shared" si="0"/>
        <v/>
      </c>
      <c r="U48" t="str">
        <f t="shared" si="1"/>
        <v/>
      </c>
      <c r="V48" t="str">
        <f t="shared" si="2"/>
        <v/>
      </c>
      <c r="W48" t="str">
        <f t="shared" si="3"/>
        <v/>
      </c>
    </row>
    <row r="49" spans="1:23" x14ac:dyDescent="0.25">
      <c r="A49">
        <v>48</v>
      </c>
      <c r="B49" t="s">
        <v>58</v>
      </c>
      <c r="C49">
        <v>-5.4964012217610603E-2</v>
      </c>
      <c r="D49">
        <v>0.33092169974833102</v>
      </c>
      <c r="E49">
        <v>-0.166093708147309</v>
      </c>
      <c r="F49">
        <v>0.868083205555092</v>
      </c>
      <c r="G49">
        <v>2.6456561617212101E-2</v>
      </c>
      <c r="H49">
        <v>0.42149094859493003</v>
      </c>
      <c r="I49">
        <v>6.2768991138260399E-2</v>
      </c>
      <c r="J49">
        <v>0.94995045864663197</v>
      </c>
      <c r="K49">
        <v>0.10470354136337599</v>
      </c>
      <c r="L49">
        <v>0.57963126779559704</v>
      </c>
      <c r="M49">
        <v>0.18063818703496601</v>
      </c>
      <c r="N49">
        <v>0.85665158000124597</v>
      </c>
      <c r="O49" t="s">
        <v>170</v>
      </c>
      <c r="P49" t="s">
        <v>170</v>
      </c>
      <c r="Q49" t="s">
        <v>170</v>
      </c>
      <c r="R49" t="s">
        <v>170</v>
      </c>
      <c r="T49" t="str">
        <f t="shared" si="0"/>
        <v/>
      </c>
      <c r="U49" t="str">
        <f t="shared" si="1"/>
        <v/>
      </c>
      <c r="V49" t="str">
        <f t="shared" si="2"/>
        <v/>
      </c>
      <c r="W49" t="str">
        <f t="shared" si="3"/>
        <v/>
      </c>
    </row>
    <row r="50" spans="1:23" x14ac:dyDescent="0.25">
      <c r="A50">
        <v>49</v>
      </c>
      <c r="B50" t="s">
        <v>53</v>
      </c>
      <c r="C50">
        <v>0.83964331843611295</v>
      </c>
      <c r="D50">
        <v>0.50910151182393204</v>
      </c>
      <c r="E50">
        <v>1.64926502659159</v>
      </c>
      <c r="F50">
        <v>9.9093351240361005E-2</v>
      </c>
      <c r="G50">
        <v>0.98195953291383198</v>
      </c>
      <c r="H50">
        <v>0.63066215486430499</v>
      </c>
      <c r="I50">
        <v>1.5570294258819299</v>
      </c>
      <c r="J50">
        <v>0.119463499218532</v>
      </c>
      <c r="K50">
        <v>0.81338263682591705</v>
      </c>
      <c r="L50">
        <v>0.87490330074619205</v>
      </c>
      <c r="M50">
        <v>0.92968289882115596</v>
      </c>
      <c r="N50">
        <v>0.35253529135230899</v>
      </c>
      <c r="O50" t="s">
        <v>170</v>
      </c>
      <c r="P50" t="s">
        <v>170</v>
      </c>
      <c r="Q50" t="s">
        <v>170</v>
      </c>
      <c r="R50" t="s">
        <v>170</v>
      </c>
      <c r="T50" t="str">
        <f t="shared" si="0"/>
        <v>^</v>
      </c>
      <c r="U50" t="str">
        <f t="shared" si="1"/>
        <v/>
      </c>
      <c r="V50" t="str">
        <f t="shared" si="2"/>
        <v/>
      </c>
      <c r="W50" t="str">
        <f t="shared" si="3"/>
        <v/>
      </c>
    </row>
    <row r="51" spans="1:23" x14ac:dyDescent="0.25">
      <c r="A51">
        <v>50</v>
      </c>
      <c r="B51" t="s">
        <v>49</v>
      </c>
      <c r="C51">
        <v>-0.131218232294082</v>
      </c>
      <c r="D51">
        <v>0.44827768947388602</v>
      </c>
      <c r="E51">
        <v>-0.29271640185369202</v>
      </c>
      <c r="F51">
        <v>0.76973893189280795</v>
      </c>
      <c r="G51">
        <v>-4.6201395743841897E-2</v>
      </c>
      <c r="H51">
        <v>0.59366902740237504</v>
      </c>
      <c r="I51">
        <v>-7.7823490213053806E-2</v>
      </c>
      <c r="J51">
        <v>0.93796846062621997</v>
      </c>
      <c r="K51">
        <v>0.30434327697705399</v>
      </c>
      <c r="L51">
        <v>0.73356611735292698</v>
      </c>
      <c r="M51">
        <v>0.41488186242199498</v>
      </c>
      <c r="N51">
        <v>0.67822838808308294</v>
      </c>
      <c r="O51" t="s">
        <v>170</v>
      </c>
      <c r="P51" t="s">
        <v>170</v>
      </c>
      <c r="Q51" t="s">
        <v>170</v>
      </c>
      <c r="R51" t="s">
        <v>170</v>
      </c>
      <c r="T51" t="str">
        <f t="shared" si="0"/>
        <v/>
      </c>
      <c r="U51" t="str">
        <f t="shared" si="1"/>
        <v/>
      </c>
      <c r="V51" t="str">
        <f t="shared" si="2"/>
        <v/>
      </c>
      <c r="W51" t="str">
        <f t="shared" si="3"/>
        <v/>
      </c>
    </row>
    <row r="52" spans="1:23" x14ac:dyDescent="0.25">
      <c r="A52">
        <v>51</v>
      </c>
      <c r="B52" t="s">
        <v>47</v>
      </c>
      <c r="C52">
        <v>-5.3277102816611202E-2</v>
      </c>
      <c r="D52">
        <v>0.40119726045916798</v>
      </c>
      <c r="E52">
        <v>-0.132795280694678</v>
      </c>
      <c r="F52">
        <v>0.89435528676422404</v>
      </c>
      <c r="G52">
        <v>1.8645790049946698E-2</v>
      </c>
      <c r="H52">
        <v>0.56949854544058598</v>
      </c>
      <c r="I52">
        <v>3.2740715844184601E-2</v>
      </c>
      <c r="J52">
        <v>0.97388135473474402</v>
      </c>
      <c r="K52">
        <v>0.193686730665245</v>
      </c>
      <c r="L52">
        <v>0.64498140426871498</v>
      </c>
      <c r="M52">
        <v>0.30029816268090498</v>
      </c>
      <c r="N52">
        <v>0.76394973456984205</v>
      </c>
      <c r="O52" t="s">
        <v>170</v>
      </c>
      <c r="P52" t="s">
        <v>170</v>
      </c>
      <c r="Q52" t="s">
        <v>170</v>
      </c>
      <c r="R52" t="s">
        <v>170</v>
      </c>
      <c r="T52" t="str">
        <f t="shared" si="0"/>
        <v/>
      </c>
      <c r="U52" t="str">
        <f t="shared" si="1"/>
        <v/>
      </c>
      <c r="V52" t="str">
        <f t="shared" si="2"/>
        <v/>
      </c>
      <c r="W52" t="str">
        <f t="shared" si="3"/>
        <v/>
      </c>
    </row>
    <row r="53" spans="1:23" x14ac:dyDescent="0.25">
      <c r="A53">
        <v>52</v>
      </c>
      <c r="B53" t="s">
        <v>50</v>
      </c>
      <c r="C53">
        <v>-7.07683294960995E-2</v>
      </c>
      <c r="D53">
        <v>0.59609116484812796</v>
      </c>
      <c r="E53">
        <v>-0.118720648231936</v>
      </c>
      <c r="F53">
        <v>0.90549667731851302</v>
      </c>
      <c r="G53" t="s">
        <v>170</v>
      </c>
      <c r="H53" t="s">
        <v>170</v>
      </c>
      <c r="I53" t="s">
        <v>170</v>
      </c>
      <c r="J53" t="s">
        <v>170</v>
      </c>
      <c r="K53">
        <v>0.123470540951701</v>
      </c>
      <c r="L53">
        <v>0.75423926147560105</v>
      </c>
      <c r="M53">
        <v>0.163702086669609</v>
      </c>
      <c r="N53">
        <v>0.86996567478586095</v>
      </c>
      <c r="O53" t="s">
        <v>170</v>
      </c>
      <c r="P53" t="s">
        <v>170</v>
      </c>
      <c r="Q53" t="s">
        <v>170</v>
      </c>
      <c r="R53" t="s">
        <v>170</v>
      </c>
      <c r="T53" t="str">
        <f t="shared" si="0"/>
        <v/>
      </c>
      <c r="U53" t="str">
        <f t="shared" si="1"/>
        <v/>
      </c>
      <c r="V53" t="str">
        <f t="shared" si="2"/>
        <v/>
      </c>
      <c r="W53" t="str">
        <f t="shared" si="3"/>
        <v/>
      </c>
    </row>
    <row r="54" spans="1:23" x14ac:dyDescent="0.25">
      <c r="A54">
        <v>53</v>
      </c>
      <c r="B54" t="s">
        <v>63</v>
      </c>
      <c r="C54">
        <v>0.79995120901354999</v>
      </c>
      <c r="D54">
        <v>0.57082832982298404</v>
      </c>
      <c r="E54">
        <v>1.4013866642912001</v>
      </c>
      <c r="F54">
        <v>0.161098477942</v>
      </c>
      <c r="G54" t="s">
        <v>170</v>
      </c>
      <c r="H54" t="s">
        <v>170</v>
      </c>
      <c r="I54" t="s">
        <v>170</v>
      </c>
      <c r="J54" t="s">
        <v>170</v>
      </c>
      <c r="K54">
        <v>0.79450176496212499</v>
      </c>
      <c r="L54">
        <v>0.74798047977580395</v>
      </c>
      <c r="M54">
        <v>1.06219585463014</v>
      </c>
      <c r="N54">
        <v>0.28814678135286498</v>
      </c>
      <c r="O54" t="s">
        <v>170</v>
      </c>
      <c r="P54" t="s">
        <v>170</v>
      </c>
      <c r="Q54" t="s">
        <v>170</v>
      </c>
      <c r="R54" t="s">
        <v>170</v>
      </c>
      <c r="T54" t="str">
        <f t="shared" si="0"/>
        <v/>
      </c>
      <c r="U54" t="str">
        <f t="shared" si="1"/>
        <v/>
      </c>
      <c r="V54" t="str">
        <f t="shared" si="2"/>
        <v/>
      </c>
      <c r="W54" t="str">
        <f t="shared" si="3"/>
        <v/>
      </c>
    </row>
    <row r="55" spans="1:23" x14ac:dyDescent="0.25">
      <c r="A55">
        <v>54</v>
      </c>
      <c r="B55" t="s">
        <v>51</v>
      </c>
      <c r="C55">
        <v>-0.50327974750925697</v>
      </c>
      <c r="D55">
        <v>0.55582659166891701</v>
      </c>
      <c r="E55">
        <v>-0.90546180239077101</v>
      </c>
      <c r="F55">
        <v>0.36522078719082801</v>
      </c>
      <c r="G55">
        <v>-0.40889635668477098</v>
      </c>
      <c r="H55">
        <v>0.68928590109449905</v>
      </c>
      <c r="I55">
        <v>-0.59321735151625099</v>
      </c>
      <c r="J55">
        <v>0.55303570178344397</v>
      </c>
      <c r="K55">
        <v>-0.95187474510105696</v>
      </c>
      <c r="L55">
        <v>1.00405763797735</v>
      </c>
      <c r="M55">
        <v>-0.94802799072230803</v>
      </c>
      <c r="N55">
        <v>0.34311520477646801</v>
      </c>
      <c r="O55" t="s">
        <v>170</v>
      </c>
      <c r="P55" t="s">
        <v>170</v>
      </c>
      <c r="Q55" t="s">
        <v>170</v>
      </c>
      <c r="R55" t="s">
        <v>170</v>
      </c>
      <c r="T55" t="str">
        <f t="shared" si="0"/>
        <v/>
      </c>
      <c r="U55" t="str">
        <f t="shared" si="1"/>
        <v/>
      </c>
      <c r="V55" t="str">
        <f t="shared" si="2"/>
        <v/>
      </c>
      <c r="W55" t="str">
        <f t="shared" si="3"/>
        <v/>
      </c>
    </row>
    <row r="56" spans="1:23" x14ac:dyDescent="0.25">
      <c r="A56">
        <v>55</v>
      </c>
      <c r="B56" t="s">
        <v>74</v>
      </c>
      <c r="C56">
        <v>-0.369660522509411</v>
      </c>
      <c r="D56">
        <v>0.52003634091182704</v>
      </c>
      <c r="E56">
        <v>-0.71083594246750503</v>
      </c>
      <c r="F56">
        <v>0.477185904926481</v>
      </c>
      <c r="G56">
        <v>-1.2203755644340599</v>
      </c>
      <c r="H56">
        <v>0.95505722937974402</v>
      </c>
      <c r="I56">
        <v>-1.27780359845726</v>
      </c>
      <c r="J56">
        <v>0.20131868528827301</v>
      </c>
      <c r="K56">
        <v>-0.30150586737504897</v>
      </c>
      <c r="L56">
        <v>0.70232813598112998</v>
      </c>
      <c r="M56">
        <v>-0.42929487219510998</v>
      </c>
      <c r="N56">
        <v>0.66770864806287</v>
      </c>
      <c r="O56" t="s">
        <v>170</v>
      </c>
      <c r="P56" t="s">
        <v>170</v>
      </c>
      <c r="Q56" t="s">
        <v>170</v>
      </c>
      <c r="R56" t="s">
        <v>170</v>
      </c>
      <c r="T56" t="str">
        <f t="shared" si="0"/>
        <v/>
      </c>
      <c r="U56" t="str">
        <f t="shared" si="1"/>
        <v/>
      </c>
      <c r="V56" t="str">
        <f t="shared" si="2"/>
        <v/>
      </c>
      <c r="W56" t="str">
        <f t="shared" si="3"/>
        <v/>
      </c>
    </row>
    <row r="57" spans="1:23" x14ac:dyDescent="0.25">
      <c r="A57">
        <v>56</v>
      </c>
      <c r="B57" t="s">
        <v>78</v>
      </c>
      <c r="C57">
        <v>-0.19193640992340699</v>
      </c>
      <c r="D57">
        <v>0.51739990850082496</v>
      </c>
      <c r="E57">
        <v>-0.37096336271018299</v>
      </c>
      <c r="F57">
        <v>0.71066482010502796</v>
      </c>
      <c r="G57">
        <v>-0.98350075746843602</v>
      </c>
      <c r="H57">
        <v>0.94575224645683897</v>
      </c>
      <c r="I57">
        <v>-1.0399137418420299</v>
      </c>
      <c r="J57">
        <v>0.29837997748296402</v>
      </c>
      <c r="K57">
        <v>-0.18349799480213699</v>
      </c>
      <c r="L57">
        <v>0.73085217010798098</v>
      </c>
      <c r="M57">
        <v>-0.251074023321332</v>
      </c>
      <c r="N57">
        <v>0.80175687914164095</v>
      </c>
      <c r="O57" t="s">
        <v>170</v>
      </c>
      <c r="P57" t="s">
        <v>170</v>
      </c>
      <c r="Q57" t="s">
        <v>170</v>
      </c>
      <c r="R57" t="s">
        <v>170</v>
      </c>
      <c r="T57" t="str">
        <f t="shared" si="0"/>
        <v/>
      </c>
      <c r="U57" t="str">
        <f t="shared" si="1"/>
        <v/>
      </c>
      <c r="V57" t="str">
        <f t="shared" si="2"/>
        <v/>
      </c>
      <c r="W57" t="str">
        <f t="shared" si="3"/>
        <v/>
      </c>
    </row>
    <row r="58" spans="1:23" x14ac:dyDescent="0.25">
      <c r="A58">
        <v>57</v>
      </c>
      <c r="B58" t="s">
        <v>68</v>
      </c>
      <c r="C58">
        <v>-0.289466970847854</v>
      </c>
      <c r="D58">
        <v>0.56008006882663597</v>
      </c>
      <c r="E58">
        <v>-0.516831408506082</v>
      </c>
      <c r="F58">
        <v>0.60527385262144895</v>
      </c>
      <c r="G58">
        <v>-0.87144383892213395</v>
      </c>
      <c r="H58">
        <v>0.98335380746025303</v>
      </c>
      <c r="I58">
        <v>-0.88619562187169099</v>
      </c>
      <c r="J58">
        <v>0.37551212247071802</v>
      </c>
      <c r="K58">
        <v>-0.72582806191785798</v>
      </c>
      <c r="L58">
        <v>0.82318546099793399</v>
      </c>
      <c r="M58">
        <v>-0.88173090549722399</v>
      </c>
      <c r="N58">
        <v>0.37792234391859703</v>
      </c>
      <c r="O58" t="s">
        <v>170</v>
      </c>
      <c r="P58" t="s">
        <v>170</v>
      </c>
      <c r="Q58" t="s">
        <v>170</v>
      </c>
      <c r="R58" t="s">
        <v>170</v>
      </c>
      <c r="T58" t="str">
        <f t="shared" si="0"/>
        <v/>
      </c>
      <c r="U58" t="str">
        <f t="shared" si="1"/>
        <v/>
      </c>
      <c r="V58" t="str">
        <f t="shared" si="2"/>
        <v/>
      </c>
      <c r="W58" t="str">
        <f t="shared" si="3"/>
        <v/>
      </c>
    </row>
    <row r="59" spans="1:23" x14ac:dyDescent="0.25">
      <c r="A59">
        <v>58</v>
      </c>
      <c r="B59" t="s">
        <v>75</v>
      </c>
      <c r="C59">
        <v>-0.41541717177645898</v>
      </c>
      <c r="D59">
        <v>0.538229557098441</v>
      </c>
      <c r="E59">
        <v>-0.77182155141375797</v>
      </c>
      <c r="F59">
        <v>0.44022012550690198</v>
      </c>
      <c r="G59">
        <v>-1.05156350299045</v>
      </c>
      <c r="H59">
        <v>0.97105446331380196</v>
      </c>
      <c r="I59">
        <v>-1.0829088817551</v>
      </c>
      <c r="J59">
        <v>0.27884886919404001</v>
      </c>
      <c r="K59">
        <v>-0.68452757603724201</v>
      </c>
      <c r="L59">
        <v>0.76011292452103896</v>
      </c>
      <c r="M59">
        <v>-0.90056036932745898</v>
      </c>
      <c r="N59">
        <v>0.36782211387040697</v>
      </c>
      <c r="O59" t="s">
        <v>170</v>
      </c>
      <c r="P59" t="s">
        <v>170</v>
      </c>
      <c r="Q59" t="s">
        <v>170</v>
      </c>
      <c r="R59" t="s">
        <v>170</v>
      </c>
      <c r="T59" t="str">
        <f t="shared" si="0"/>
        <v/>
      </c>
      <c r="U59" t="str">
        <f t="shared" si="1"/>
        <v/>
      </c>
      <c r="V59" t="str">
        <f t="shared" si="2"/>
        <v/>
      </c>
      <c r="W59" t="str">
        <f t="shared" si="3"/>
        <v/>
      </c>
    </row>
    <row r="60" spans="1:23" x14ac:dyDescent="0.25">
      <c r="A60">
        <v>59</v>
      </c>
      <c r="B60" t="s">
        <v>79</v>
      </c>
      <c r="C60">
        <v>-0.19653590507058</v>
      </c>
      <c r="D60">
        <v>0.51952627001346197</v>
      </c>
      <c r="E60">
        <v>-0.37829830061430197</v>
      </c>
      <c r="F60">
        <v>0.70520900770329198</v>
      </c>
      <c r="G60">
        <v>-0.91756115134667104</v>
      </c>
      <c r="H60">
        <v>0.94729476651772404</v>
      </c>
      <c r="I60">
        <v>-0.96861207701974905</v>
      </c>
      <c r="J60">
        <v>0.33273877537808</v>
      </c>
      <c r="K60">
        <v>-0.25134894966508198</v>
      </c>
      <c r="L60">
        <v>0.73220530960319996</v>
      </c>
      <c r="M60">
        <v>-0.34327660065903398</v>
      </c>
      <c r="N60">
        <v>0.73139038246935995</v>
      </c>
      <c r="O60" t="s">
        <v>170</v>
      </c>
      <c r="P60" t="s">
        <v>170</v>
      </c>
      <c r="Q60" t="s">
        <v>170</v>
      </c>
      <c r="R60" t="s">
        <v>170</v>
      </c>
      <c r="T60" t="str">
        <f t="shared" si="0"/>
        <v/>
      </c>
      <c r="U60" t="str">
        <f t="shared" si="1"/>
        <v/>
      </c>
      <c r="V60" t="str">
        <f t="shared" si="2"/>
        <v/>
      </c>
      <c r="W60" t="str">
        <f t="shared" si="3"/>
        <v/>
      </c>
    </row>
    <row r="61" spans="1:23" x14ac:dyDescent="0.25">
      <c r="A61">
        <v>60</v>
      </c>
      <c r="B61" t="s">
        <v>80</v>
      </c>
      <c r="C61">
        <v>-0.12696045809381601</v>
      </c>
      <c r="D61">
        <v>0.54237438654460401</v>
      </c>
      <c r="E61">
        <v>-0.23408269498614001</v>
      </c>
      <c r="F61">
        <v>0.81492078015686398</v>
      </c>
      <c r="G61">
        <v>-1.0123763132871699</v>
      </c>
      <c r="H61">
        <v>0.96224639094110298</v>
      </c>
      <c r="I61">
        <v>-1.0520967631762499</v>
      </c>
      <c r="J61">
        <v>0.29275515705407501</v>
      </c>
      <c r="K61">
        <v>0.51331150235449396</v>
      </c>
      <c r="L61">
        <v>0.92703542770491199</v>
      </c>
      <c r="M61">
        <v>0.55371292942419104</v>
      </c>
      <c r="N61">
        <v>0.57977532526355202</v>
      </c>
      <c r="O61" t="s">
        <v>170</v>
      </c>
      <c r="P61" t="s">
        <v>170</v>
      </c>
      <c r="Q61" t="s">
        <v>170</v>
      </c>
      <c r="R61" t="s">
        <v>170</v>
      </c>
      <c r="T61" t="str">
        <f t="shared" si="0"/>
        <v/>
      </c>
      <c r="U61" t="str">
        <f t="shared" si="1"/>
        <v/>
      </c>
      <c r="V61" t="str">
        <f t="shared" si="2"/>
        <v/>
      </c>
      <c r="W61" t="str">
        <f t="shared" si="3"/>
        <v/>
      </c>
    </row>
    <row r="62" spans="1:23" x14ac:dyDescent="0.25">
      <c r="A62">
        <v>61</v>
      </c>
      <c r="B62" t="s">
        <v>71</v>
      </c>
      <c r="C62">
        <v>-3.6588826060453702E-2</v>
      </c>
      <c r="D62">
        <v>0.537302746836261</v>
      </c>
      <c r="E62">
        <v>-6.8097225029828304E-2</v>
      </c>
      <c r="F62">
        <v>0.94570823933642001</v>
      </c>
      <c r="G62">
        <v>-0.97921373919031796</v>
      </c>
      <c r="H62">
        <v>0.963513850549373</v>
      </c>
      <c r="I62">
        <v>-1.0162944088785</v>
      </c>
      <c r="J62">
        <v>0.30948921029066501</v>
      </c>
      <c r="K62">
        <v>0.21160487436879599</v>
      </c>
      <c r="L62">
        <v>0.76773328032089905</v>
      </c>
      <c r="M62">
        <v>0.275622901589402</v>
      </c>
      <c r="N62">
        <v>0.78283771784232103</v>
      </c>
      <c r="O62" t="s">
        <v>170</v>
      </c>
      <c r="P62" t="s">
        <v>170</v>
      </c>
      <c r="Q62" t="s">
        <v>170</v>
      </c>
      <c r="R62" t="s">
        <v>170</v>
      </c>
      <c r="T62" t="str">
        <f t="shared" si="0"/>
        <v/>
      </c>
      <c r="U62" t="str">
        <f t="shared" si="1"/>
        <v/>
      </c>
      <c r="V62" t="str">
        <f t="shared" si="2"/>
        <v/>
      </c>
      <c r="W62" t="str">
        <f t="shared" si="3"/>
        <v/>
      </c>
    </row>
    <row r="63" spans="1:23" x14ac:dyDescent="0.25">
      <c r="A63">
        <v>62</v>
      </c>
      <c r="B63" t="s">
        <v>76</v>
      </c>
      <c r="C63">
        <v>-0.22305695982867199</v>
      </c>
      <c r="D63">
        <v>0.52986689195148595</v>
      </c>
      <c r="E63">
        <v>-0.42096791329452499</v>
      </c>
      <c r="F63">
        <v>0.67377851231715202</v>
      </c>
      <c r="G63">
        <v>-1.0328026235827099</v>
      </c>
      <c r="H63">
        <v>0.95374896569841405</v>
      </c>
      <c r="I63">
        <v>-1.08288728033</v>
      </c>
      <c r="J63">
        <v>0.27885845835898898</v>
      </c>
      <c r="K63">
        <v>-0.15527772825903999</v>
      </c>
      <c r="L63">
        <v>0.77179527291639904</v>
      </c>
      <c r="M63">
        <v>-0.20119030746623801</v>
      </c>
      <c r="N63">
        <v>0.84054977006462495</v>
      </c>
      <c r="O63" t="s">
        <v>170</v>
      </c>
      <c r="P63" t="s">
        <v>170</v>
      </c>
      <c r="Q63" t="s">
        <v>170</v>
      </c>
      <c r="R63" t="s">
        <v>170</v>
      </c>
      <c r="T63" t="str">
        <f t="shared" si="0"/>
        <v/>
      </c>
      <c r="U63" t="str">
        <f t="shared" si="1"/>
        <v/>
      </c>
      <c r="V63" t="str">
        <f t="shared" si="2"/>
        <v/>
      </c>
      <c r="W63" t="str">
        <f t="shared" si="3"/>
        <v/>
      </c>
    </row>
    <row r="64" spans="1:23" x14ac:dyDescent="0.25">
      <c r="A64">
        <v>63</v>
      </c>
      <c r="B64" t="s">
        <v>72</v>
      </c>
      <c r="C64">
        <v>-9.9022222021841494E-2</v>
      </c>
      <c r="D64">
        <v>0.51683519654968402</v>
      </c>
      <c r="E64">
        <v>-0.19159341833315399</v>
      </c>
      <c r="F64">
        <v>0.84806069841432297</v>
      </c>
      <c r="G64">
        <v>-0.78644602344454695</v>
      </c>
      <c r="H64">
        <v>0.94269197437933505</v>
      </c>
      <c r="I64">
        <v>-0.83425556260022304</v>
      </c>
      <c r="J64">
        <v>0.40413698699204498</v>
      </c>
      <c r="K64">
        <v>-0.13787115694419599</v>
      </c>
      <c r="L64">
        <v>0.73671998047972698</v>
      </c>
      <c r="M64">
        <v>-0.18714187289235501</v>
      </c>
      <c r="N64">
        <v>0.85154939824216902</v>
      </c>
      <c r="O64" t="s">
        <v>170</v>
      </c>
      <c r="P64" t="s">
        <v>170</v>
      </c>
      <c r="Q64" t="s">
        <v>170</v>
      </c>
      <c r="R64" t="s">
        <v>170</v>
      </c>
      <c r="T64" t="str">
        <f t="shared" si="0"/>
        <v/>
      </c>
      <c r="U64" t="str">
        <f t="shared" si="1"/>
        <v/>
      </c>
      <c r="V64" t="str">
        <f t="shared" si="2"/>
        <v/>
      </c>
      <c r="W64" t="str">
        <f t="shared" si="3"/>
        <v/>
      </c>
    </row>
    <row r="65" spans="1:23" x14ac:dyDescent="0.25">
      <c r="A65">
        <v>64</v>
      </c>
      <c r="B65" t="s">
        <v>82</v>
      </c>
      <c r="C65">
        <v>-0.46227913024698097</v>
      </c>
      <c r="D65">
        <v>0.52972599688762501</v>
      </c>
      <c r="E65">
        <v>-0.87267593616903005</v>
      </c>
      <c r="F65">
        <v>0.38283973756328599</v>
      </c>
      <c r="G65">
        <v>-1.2136656235613601</v>
      </c>
      <c r="H65">
        <v>0.96490149144465098</v>
      </c>
      <c r="I65">
        <v>-1.2578129833173599</v>
      </c>
      <c r="J65">
        <v>0.20845939912842101</v>
      </c>
      <c r="K65">
        <v>-0.51766416849620001</v>
      </c>
      <c r="L65">
        <v>0.74341524171822704</v>
      </c>
      <c r="M65">
        <v>-0.69633246595771003</v>
      </c>
      <c r="N65">
        <v>0.48622064572708301</v>
      </c>
      <c r="O65" t="s">
        <v>170</v>
      </c>
      <c r="P65" t="s">
        <v>170</v>
      </c>
      <c r="Q65" t="s">
        <v>170</v>
      </c>
      <c r="R65" t="s">
        <v>170</v>
      </c>
      <c r="T65" t="str">
        <f t="shared" si="0"/>
        <v/>
      </c>
      <c r="U65" t="str">
        <f t="shared" si="1"/>
        <v/>
      </c>
      <c r="V65" t="str">
        <f t="shared" si="2"/>
        <v/>
      </c>
      <c r="W65" t="str">
        <f t="shared" si="3"/>
        <v/>
      </c>
    </row>
    <row r="66" spans="1:23" x14ac:dyDescent="0.25">
      <c r="A66">
        <v>65</v>
      </c>
      <c r="B66" t="s">
        <v>81</v>
      </c>
      <c r="C66">
        <v>-0.309070131105665</v>
      </c>
      <c r="D66">
        <v>0.53532388994197599</v>
      </c>
      <c r="E66">
        <v>-0.57735164993134402</v>
      </c>
      <c r="F66">
        <v>0.56370192910550698</v>
      </c>
      <c r="G66">
        <v>-1.0478674569020201</v>
      </c>
      <c r="H66">
        <v>0.96520087875751404</v>
      </c>
      <c r="I66">
        <v>-1.08564701914789</v>
      </c>
      <c r="J66">
        <v>0.27763518894591299</v>
      </c>
      <c r="K66">
        <v>-0.44784620579135098</v>
      </c>
      <c r="L66">
        <v>0.763049780843578</v>
      </c>
      <c r="M66">
        <v>-0.586916105652034</v>
      </c>
      <c r="N66">
        <v>0.55726005247682897</v>
      </c>
      <c r="O66" t="s">
        <v>170</v>
      </c>
      <c r="P66" t="s">
        <v>170</v>
      </c>
      <c r="Q66" t="s">
        <v>170</v>
      </c>
      <c r="R66" t="s">
        <v>170</v>
      </c>
      <c r="T66" t="str">
        <f t="shared" si="0"/>
        <v/>
      </c>
      <c r="U66" t="str">
        <f t="shared" si="1"/>
        <v/>
      </c>
      <c r="V66" t="str">
        <f t="shared" si="2"/>
        <v/>
      </c>
      <c r="W66" t="str">
        <f t="shared" si="3"/>
        <v/>
      </c>
    </row>
    <row r="67" spans="1:23" x14ac:dyDescent="0.25">
      <c r="A67">
        <v>66</v>
      </c>
      <c r="B67" t="s">
        <v>77</v>
      </c>
      <c r="C67">
        <v>-0.14571677792446999</v>
      </c>
      <c r="D67">
        <v>0.52874757308833098</v>
      </c>
      <c r="E67">
        <v>-0.27558855177975</v>
      </c>
      <c r="F67">
        <v>0.78286410363914405</v>
      </c>
      <c r="G67">
        <v>-1.0301689420259701</v>
      </c>
      <c r="H67">
        <v>0.96606243129390001</v>
      </c>
      <c r="I67">
        <v>-1.0663585588834099</v>
      </c>
      <c r="J67">
        <v>0.28626158745216901</v>
      </c>
      <c r="K67">
        <v>-0.218724976216743</v>
      </c>
      <c r="L67">
        <v>0.74225815999300104</v>
      </c>
      <c r="M67">
        <v>-0.29467507129703402</v>
      </c>
      <c r="N67">
        <v>0.76824210824355099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-0.26334401256658302</v>
      </c>
      <c r="D68">
        <v>0.54698792601480095</v>
      </c>
      <c r="E68">
        <v>-0.48144392232792599</v>
      </c>
      <c r="F68">
        <v>0.63020102639630105</v>
      </c>
      <c r="G68">
        <v>-1.3578864208939201</v>
      </c>
      <c r="H68">
        <v>0.99160811498851897</v>
      </c>
      <c r="I68">
        <v>-1.3693780843147301</v>
      </c>
      <c r="J68">
        <v>0.17088112118120999</v>
      </c>
      <c r="K68">
        <v>6.2617409421739406E-2</v>
      </c>
      <c r="L68">
        <v>0.76140646305900705</v>
      </c>
      <c r="M68">
        <v>8.2239135678162295E-2</v>
      </c>
      <c r="N68">
        <v>0.93445655305933595</v>
      </c>
      <c r="O68" t="s">
        <v>170</v>
      </c>
      <c r="P68" t="s">
        <v>170</v>
      </c>
      <c r="Q68" t="s">
        <v>170</v>
      </c>
      <c r="R68" t="s">
        <v>170</v>
      </c>
      <c r="T68" t="str">
        <f t="shared" si="4"/>
        <v/>
      </c>
      <c r="U68" t="str">
        <f t="shared" si="5"/>
        <v/>
      </c>
      <c r="V68" t="str">
        <f t="shared" si="6"/>
        <v/>
      </c>
      <c r="W68" t="str">
        <f t="shared" si="7"/>
        <v/>
      </c>
    </row>
    <row r="69" spans="1:23" x14ac:dyDescent="0.25">
      <c r="A69">
        <v>68</v>
      </c>
      <c r="B69" t="s">
        <v>70</v>
      </c>
      <c r="C69">
        <v>-6.9772600910912905E-2</v>
      </c>
      <c r="D69">
        <v>0.55844236460484098</v>
      </c>
      <c r="E69">
        <v>-0.124941453824487</v>
      </c>
      <c r="F69">
        <v>0.90056990007473703</v>
      </c>
      <c r="G69">
        <v>-1.2879156016270801</v>
      </c>
      <c r="H69">
        <v>1.0752196465956001</v>
      </c>
      <c r="I69">
        <v>-1.19781628405408</v>
      </c>
      <c r="J69">
        <v>0.23098854630710899</v>
      </c>
      <c r="K69">
        <v>0.104725534009539</v>
      </c>
      <c r="L69">
        <v>0.76561947768042704</v>
      </c>
      <c r="M69">
        <v>0.136785357560159</v>
      </c>
      <c r="N69">
        <v>0.89120045782294899</v>
      </c>
      <c r="O69" t="s">
        <v>170</v>
      </c>
      <c r="P69" t="s">
        <v>170</v>
      </c>
      <c r="Q69" t="s">
        <v>170</v>
      </c>
      <c r="R69" t="s">
        <v>170</v>
      </c>
      <c r="T69" t="str">
        <f t="shared" si="4"/>
        <v/>
      </c>
      <c r="U69" t="str">
        <f t="shared" si="5"/>
        <v/>
      </c>
      <c r="V69" t="str">
        <f t="shared" si="6"/>
        <v/>
      </c>
      <c r="W69" t="str">
        <f t="shared" si="7"/>
        <v/>
      </c>
    </row>
    <row r="70" spans="1:23" x14ac:dyDescent="0.25">
      <c r="A70">
        <v>69</v>
      </c>
      <c r="B70" t="s">
        <v>83</v>
      </c>
      <c r="C70">
        <v>-0.57929315208948196</v>
      </c>
      <c r="D70">
        <v>0.77548987026836402</v>
      </c>
      <c r="E70">
        <v>-0.74700286141586003</v>
      </c>
      <c r="F70">
        <v>0.45506183360373398</v>
      </c>
      <c r="G70">
        <v>-2.16477813311421</v>
      </c>
      <c r="H70">
        <v>1.2298095205305799</v>
      </c>
      <c r="I70">
        <v>-1.7602548174942301</v>
      </c>
      <c r="J70">
        <v>7.8364611262330894E-2</v>
      </c>
      <c r="K70">
        <v>1.2482003896728</v>
      </c>
      <c r="L70">
        <v>1.1399472177727701</v>
      </c>
      <c r="M70">
        <v>1.09496331953995</v>
      </c>
      <c r="N70">
        <v>0.27353270658206402</v>
      </c>
      <c r="O70" t="s">
        <v>170</v>
      </c>
      <c r="P70" t="s">
        <v>170</v>
      </c>
      <c r="Q70" t="s">
        <v>170</v>
      </c>
      <c r="R70" t="s">
        <v>170</v>
      </c>
      <c r="T70" t="str">
        <f t="shared" si="4"/>
        <v/>
      </c>
      <c r="U70" t="str">
        <f t="shared" si="5"/>
        <v>^</v>
      </c>
      <c r="V70" t="str">
        <f t="shared" si="6"/>
        <v/>
      </c>
      <c r="W70" t="str">
        <f t="shared" si="7"/>
        <v/>
      </c>
    </row>
    <row r="71" spans="1:23" x14ac:dyDescent="0.25">
      <c r="A71">
        <v>70</v>
      </c>
      <c r="B71" t="s">
        <v>73</v>
      </c>
      <c r="C71">
        <v>-0.106062209525106</v>
      </c>
      <c r="D71">
        <v>0.71565238061472403</v>
      </c>
      <c r="E71">
        <v>-0.148203530649897</v>
      </c>
      <c r="F71">
        <v>0.88218214553419905</v>
      </c>
      <c r="G71">
        <v>0.19384285678355101</v>
      </c>
      <c r="H71">
        <v>1.3355817112101001</v>
      </c>
      <c r="I71">
        <v>0.14513739979856399</v>
      </c>
      <c r="J71">
        <v>0.88460239013340403</v>
      </c>
      <c r="K71">
        <v>-0.670834077519044</v>
      </c>
      <c r="L71">
        <v>0.94697590592868397</v>
      </c>
      <c r="M71">
        <v>-0.70839614114697902</v>
      </c>
      <c r="N71">
        <v>0.47869928812106399</v>
      </c>
      <c r="O71" t="s">
        <v>170</v>
      </c>
      <c r="P71" t="s">
        <v>170</v>
      </c>
      <c r="Q71" t="s">
        <v>170</v>
      </c>
      <c r="R71" t="s">
        <v>170</v>
      </c>
      <c r="T71" t="str">
        <f t="shared" si="4"/>
        <v/>
      </c>
      <c r="U71" t="str">
        <f t="shared" si="5"/>
        <v/>
      </c>
      <c r="V71" t="str">
        <f t="shared" si="6"/>
        <v/>
      </c>
      <c r="W71" t="str">
        <f t="shared" si="7"/>
        <v/>
      </c>
    </row>
    <row r="72" spans="1:23" x14ac:dyDescent="0.25">
      <c r="A72">
        <v>71</v>
      </c>
      <c r="B72" t="s">
        <v>69</v>
      </c>
      <c r="C72">
        <v>-1.2864122561481399</v>
      </c>
      <c r="D72">
        <v>0.65667310251294597</v>
      </c>
      <c r="E72">
        <v>-1.95898423618284</v>
      </c>
      <c r="F72">
        <v>5.0114632931877803E-2</v>
      </c>
      <c r="G72">
        <v>-3.7572774712002799</v>
      </c>
      <c r="H72">
        <v>1.43560887494217</v>
      </c>
      <c r="I72">
        <v>-2.6172013399900602</v>
      </c>
      <c r="J72">
        <v>8.8654031660838802E-3</v>
      </c>
      <c r="K72">
        <v>-0.68853114913697799</v>
      </c>
      <c r="L72">
        <v>0.85551895338639306</v>
      </c>
      <c r="M72">
        <v>-0.80481109905463999</v>
      </c>
      <c r="N72">
        <v>0.420928695819135</v>
      </c>
      <c r="O72" t="s">
        <v>170</v>
      </c>
      <c r="P72" t="s">
        <v>170</v>
      </c>
      <c r="Q72" t="s">
        <v>170</v>
      </c>
      <c r="R72" t="s">
        <v>170</v>
      </c>
      <c r="T72" t="str">
        <f t="shared" si="4"/>
        <v>^</v>
      </c>
      <c r="U72" t="str">
        <f t="shared" si="5"/>
        <v>**</v>
      </c>
      <c r="V72" t="str">
        <f t="shared" si="6"/>
        <v/>
      </c>
      <c r="W72" t="str">
        <f t="shared" si="7"/>
        <v/>
      </c>
    </row>
    <row r="73" spans="1:23" x14ac:dyDescent="0.25">
      <c r="A73">
        <v>72</v>
      </c>
      <c r="B73" t="s">
        <v>174</v>
      </c>
      <c r="C73">
        <v>1.9262750618008999</v>
      </c>
      <c r="D73">
        <v>0.10712967917826401</v>
      </c>
      <c r="E73">
        <v>17.9807787774253</v>
      </c>
      <c r="F73" s="1">
        <v>2.7559434052388002E-72</v>
      </c>
      <c r="G73">
        <v>1.63822750020749</v>
      </c>
      <c r="H73">
        <v>0.143351984541704</v>
      </c>
      <c r="I73">
        <v>11.4280071213865</v>
      </c>
      <c r="J73" s="1">
        <v>3.02982620993144E-30</v>
      </c>
      <c r="K73">
        <v>2.29633790514439</v>
      </c>
      <c r="L73">
        <v>0.16492994308981099</v>
      </c>
      <c r="M73">
        <v>13.923111001705401</v>
      </c>
      <c r="N73" s="1">
        <v>4.5850406910521804E-44</v>
      </c>
      <c r="O73">
        <v>1.9187028494920899</v>
      </c>
      <c r="P73">
        <v>0.107095082405747</v>
      </c>
      <c r="Q73">
        <v>17.915881909710599</v>
      </c>
      <c r="R73" s="1">
        <v>8.8652921532355603E-72</v>
      </c>
      <c r="T73" t="str">
        <f t="shared" si="4"/>
        <v>***</v>
      </c>
      <c r="U73" t="str">
        <f t="shared" si="5"/>
        <v>***</v>
      </c>
      <c r="V73" t="str">
        <f t="shared" si="6"/>
        <v>***</v>
      </c>
      <c r="W73" t="str">
        <f t="shared" si="7"/>
        <v>***</v>
      </c>
    </row>
    <row r="74" spans="1:23" x14ac:dyDescent="0.25">
      <c r="A74">
        <v>73</v>
      </c>
      <c r="B74" t="s">
        <v>175</v>
      </c>
      <c r="C74">
        <v>1.0017669669707201</v>
      </c>
      <c r="D74">
        <v>0.13117630694698701</v>
      </c>
      <c r="E74">
        <v>7.63679806426914</v>
      </c>
      <c r="F74" s="1">
        <v>2.2269035348934799E-14</v>
      </c>
      <c r="G74">
        <v>0.94933167917802497</v>
      </c>
      <c r="H74">
        <v>0.16954178095441599</v>
      </c>
      <c r="I74">
        <v>5.5993966433162896</v>
      </c>
      <c r="J74" s="1">
        <v>2.1509913202329401E-8</v>
      </c>
      <c r="K74">
        <v>1.1074473219872001</v>
      </c>
      <c r="L74">
        <v>0.20764850265636001</v>
      </c>
      <c r="M74">
        <v>5.3332786310524201</v>
      </c>
      <c r="N74" s="1">
        <v>9.6455132696547897E-8</v>
      </c>
      <c r="O74">
        <v>0.99428088004568305</v>
      </c>
      <c r="P74">
        <v>0.13114551006537301</v>
      </c>
      <c r="Q74">
        <v>7.5815091157147103</v>
      </c>
      <c r="R74" s="1">
        <v>3.4155843956024602E-14</v>
      </c>
      <c r="T74" t="str">
        <f t="shared" si="4"/>
        <v>***</v>
      </c>
      <c r="U74" t="str">
        <f t="shared" si="5"/>
        <v>***</v>
      </c>
      <c r="V74" t="str">
        <f t="shared" si="6"/>
        <v>***</v>
      </c>
      <c r="W74" t="str">
        <f t="shared" si="7"/>
        <v>***</v>
      </c>
    </row>
    <row r="75" spans="1:23" x14ac:dyDescent="0.25">
      <c r="A75">
        <v>74</v>
      </c>
      <c r="B75" t="s">
        <v>176</v>
      </c>
      <c r="C75">
        <v>1.7727943336055401</v>
      </c>
      <c r="D75">
        <v>0.113526200342842</v>
      </c>
      <c r="E75">
        <v>15.615728600550399</v>
      </c>
      <c r="F75" s="1">
        <v>5.6891485662215802E-55</v>
      </c>
      <c r="G75">
        <v>1.7120887899074499</v>
      </c>
      <c r="H75">
        <v>0.14697897038674301</v>
      </c>
      <c r="I75">
        <v>11.6485289385445</v>
      </c>
      <c r="J75" s="1">
        <v>2.3345395353264801E-31</v>
      </c>
      <c r="K75">
        <v>1.8946597134908101</v>
      </c>
      <c r="L75">
        <v>0.17955607611930199</v>
      </c>
      <c r="M75">
        <v>10.551910881767901</v>
      </c>
      <c r="N75" s="1">
        <v>4.9774337679225098E-26</v>
      </c>
      <c r="O75">
        <v>1.7639665132185001</v>
      </c>
      <c r="P75">
        <v>0.11348873745400399</v>
      </c>
      <c r="Q75">
        <v>15.5430975160281</v>
      </c>
      <c r="R75" s="1">
        <v>1.7720720756565101E-54</v>
      </c>
      <c r="T75" t="str">
        <f t="shared" si="4"/>
        <v>***</v>
      </c>
      <c r="U75" t="str">
        <f t="shared" si="5"/>
        <v>***</v>
      </c>
      <c r="V75" t="str">
        <f t="shared" si="6"/>
        <v>***</v>
      </c>
      <c r="W75" t="str">
        <f t="shared" si="7"/>
        <v>***</v>
      </c>
    </row>
    <row r="76" spans="1:23" x14ac:dyDescent="0.25">
      <c r="A76">
        <v>75</v>
      </c>
      <c r="B76" t="s">
        <v>177</v>
      </c>
      <c r="C76">
        <v>0.91387610041576295</v>
      </c>
      <c r="D76">
        <v>0.141298233468512</v>
      </c>
      <c r="E76">
        <v>6.4677107277453398</v>
      </c>
      <c r="F76" s="1">
        <v>9.9498734333087097E-11</v>
      </c>
      <c r="G76">
        <v>0.74536688227315195</v>
      </c>
      <c r="H76">
        <v>0.190434991549949</v>
      </c>
      <c r="I76">
        <v>3.9140227129826002</v>
      </c>
      <c r="J76" s="1">
        <v>9.0771091709546901E-5</v>
      </c>
      <c r="K76">
        <v>1.1693147601245799</v>
      </c>
      <c r="L76">
        <v>0.21319456727723801</v>
      </c>
      <c r="M76">
        <v>5.48473056822316</v>
      </c>
      <c r="N76" s="1">
        <v>4.1410006443542801E-8</v>
      </c>
      <c r="O76">
        <v>0.905261466910535</v>
      </c>
      <c r="P76">
        <v>0.14126691883213199</v>
      </c>
      <c r="Q76">
        <v>6.4081631736178704</v>
      </c>
      <c r="R76" s="1">
        <v>1.47283234407244E-10</v>
      </c>
      <c r="T76" t="str">
        <f t="shared" si="4"/>
        <v>***</v>
      </c>
      <c r="U76" t="str">
        <f t="shared" si="5"/>
        <v>***</v>
      </c>
      <c r="V76" t="str">
        <f t="shared" si="6"/>
        <v>***</v>
      </c>
      <c r="W76" t="str">
        <f t="shared" si="7"/>
        <v>***</v>
      </c>
    </row>
    <row r="77" spans="1:23" x14ac:dyDescent="0.25">
      <c r="A77">
        <v>76</v>
      </c>
      <c r="B77" t="s">
        <v>178</v>
      </c>
      <c r="C77">
        <v>0.68583203987252495</v>
      </c>
      <c r="D77">
        <v>0.15364584124894601</v>
      </c>
      <c r="E77">
        <v>4.4637201651381</v>
      </c>
      <c r="F77" s="1">
        <v>8.0548749426429892E-6</v>
      </c>
      <c r="G77">
        <v>0.46758563381374701</v>
      </c>
      <c r="H77">
        <v>0.21172339508318799</v>
      </c>
      <c r="I77">
        <v>2.2084740972060599</v>
      </c>
      <c r="J77">
        <v>2.72112415331884E-2</v>
      </c>
      <c r="K77">
        <v>0.99468766449110702</v>
      </c>
      <c r="L77">
        <v>0.22675312861897401</v>
      </c>
      <c r="M77">
        <v>4.3866546430878</v>
      </c>
      <c r="N77" s="1">
        <v>1.1510733541983799E-5</v>
      </c>
      <c r="O77">
        <v>0.67692980572054395</v>
      </c>
      <c r="P77">
        <v>0.15361579040526999</v>
      </c>
      <c r="Q77">
        <v>4.4066420771892298</v>
      </c>
      <c r="R77" s="1">
        <v>1.04985454592454E-5</v>
      </c>
      <c r="T77" t="str">
        <f t="shared" si="4"/>
        <v>***</v>
      </c>
      <c r="U77" t="str">
        <f t="shared" si="5"/>
        <v>*</v>
      </c>
      <c r="V77" t="str">
        <f t="shared" si="6"/>
        <v>***</v>
      </c>
      <c r="W77" t="str">
        <f t="shared" si="7"/>
        <v>***</v>
      </c>
    </row>
    <row r="78" spans="1:23" x14ac:dyDescent="0.25">
      <c r="A78">
        <v>77</v>
      </c>
      <c r="B78" t="s">
        <v>179</v>
      </c>
      <c r="C78">
        <v>1.63994255506609</v>
      </c>
      <c r="D78">
        <v>0.121530318146352</v>
      </c>
      <c r="E78">
        <v>13.4941023777392</v>
      </c>
      <c r="F78" s="1">
        <v>1.6940581239433001E-41</v>
      </c>
      <c r="G78">
        <v>1.4759652549114299</v>
      </c>
      <c r="H78">
        <v>0.161795956717464</v>
      </c>
      <c r="I78">
        <v>9.1223865222344696</v>
      </c>
      <c r="J78" s="1">
        <v>7.3487905187530198E-20</v>
      </c>
      <c r="K78">
        <v>1.89552080414529</v>
      </c>
      <c r="L78">
        <v>0.18639868034351201</v>
      </c>
      <c r="M78">
        <v>10.1691750212612</v>
      </c>
      <c r="N78" s="1">
        <v>2.72204318669362E-24</v>
      </c>
      <c r="O78">
        <v>1.63092350381624</v>
      </c>
      <c r="P78">
        <v>0.121491117335433</v>
      </c>
      <c r="Q78">
        <v>13.424220137125801</v>
      </c>
      <c r="R78" s="1">
        <v>4.3615156745396602E-41</v>
      </c>
      <c r="T78" t="str">
        <f t="shared" si="4"/>
        <v>***</v>
      </c>
      <c r="U78" t="str">
        <f t="shared" si="5"/>
        <v>***</v>
      </c>
      <c r="V78" t="str">
        <f t="shared" si="6"/>
        <v>***</v>
      </c>
      <c r="W78" t="str">
        <f t="shared" si="7"/>
        <v>***</v>
      </c>
    </row>
    <row r="79" spans="1:23" x14ac:dyDescent="0.25">
      <c r="A79">
        <v>78</v>
      </c>
      <c r="B79" t="s">
        <v>180</v>
      </c>
      <c r="C79">
        <v>1.22042190935355</v>
      </c>
      <c r="D79">
        <v>0.13768938768571301</v>
      </c>
      <c r="E79">
        <v>8.8635873095699704</v>
      </c>
      <c r="F79" s="1">
        <v>7.7480168770251197E-19</v>
      </c>
      <c r="G79">
        <v>1.1608238087378699</v>
      </c>
      <c r="H79">
        <v>0.179672075809232</v>
      </c>
      <c r="I79">
        <v>6.4607914363408598</v>
      </c>
      <c r="J79" s="1">
        <v>1.04156790299401E-10</v>
      </c>
      <c r="K79">
        <v>1.35173848515227</v>
      </c>
      <c r="L79">
        <v>0.21523419961548901</v>
      </c>
      <c r="M79">
        <v>6.2803145948325998</v>
      </c>
      <c r="N79" s="1">
        <v>3.3788860887150202E-10</v>
      </c>
      <c r="O79">
        <v>1.21103579958258</v>
      </c>
      <c r="P79">
        <v>0.13765221471848599</v>
      </c>
      <c r="Q79">
        <v>8.7977937882022506</v>
      </c>
      <c r="R79" s="1">
        <v>1.3953213787555E-18</v>
      </c>
      <c r="T79" t="str">
        <f t="shared" si="4"/>
        <v>***</v>
      </c>
      <c r="U79" t="str">
        <f t="shared" si="5"/>
        <v>***</v>
      </c>
      <c r="V79" t="str">
        <f t="shared" si="6"/>
        <v>***</v>
      </c>
      <c r="W79" t="str">
        <f t="shared" si="7"/>
        <v>***</v>
      </c>
    </row>
    <row r="80" spans="1:23" x14ac:dyDescent="0.25">
      <c r="A80">
        <v>79</v>
      </c>
      <c r="B80" t="s">
        <v>181</v>
      </c>
      <c r="C80">
        <v>1.0215337064229499</v>
      </c>
      <c r="D80">
        <v>0.14849841964087801</v>
      </c>
      <c r="E80">
        <v>6.87908806634701</v>
      </c>
      <c r="F80" s="1">
        <v>6.0236915177735804E-12</v>
      </c>
      <c r="G80">
        <v>0.83821487236596803</v>
      </c>
      <c r="H80">
        <v>0.20213387987387399</v>
      </c>
      <c r="I80">
        <v>4.1468301745802902</v>
      </c>
      <c r="J80" s="1">
        <v>3.3710991424494402E-5</v>
      </c>
      <c r="K80">
        <v>1.29917862246045</v>
      </c>
      <c r="L80">
        <v>0.221744865871637</v>
      </c>
      <c r="M80">
        <v>5.8588893021429502</v>
      </c>
      <c r="N80" s="1">
        <v>4.65973164578007E-9</v>
      </c>
      <c r="O80">
        <v>1.0120254373820801</v>
      </c>
      <c r="P80">
        <v>0.14846358401826401</v>
      </c>
      <c r="Q80">
        <v>6.8166577283866703</v>
      </c>
      <c r="R80" s="1">
        <v>9.31829116946046E-12</v>
      </c>
      <c r="T80" t="str">
        <f t="shared" si="4"/>
        <v>***</v>
      </c>
      <c r="U80" t="str">
        <f t="shared" si="5"/>
        <v>***</v>
      </c>
      <c r="V80" t="str">
        <f t="shared" si="6"/>
        <v>***</v>
      </c>
      <c r="W80" t="str">
        <f t="shared" si="7"/>
        <v>***</v>
      </c>
    </row>
    <row r="81" spans="1:23" x14ac:dyDescent="0.25">
      <c r="A81">
        <v>80</v>
      </c>
      <c r="B81" t="s">
        <v>182</v>
      </c>
      <c r="C81">
        <v>0.68033608555641101</v>
      </c>
      <c r="D81">
        <v>0.16845529187177599</v>
      </c>
      <c r="E81">
        <v>4.0386744636925203</v>
      </c>
      <c r="F81" s="1">
        <v>5.37541051071895E-5</v>
      </c>
      <c r="G81">
        <v>0.35342448428342899</v>
      </c>
      <c r="H81">
        <v>0.243574167445198</v>
      </c>
      <c r="I81">
        <v>1.45099329699216</v>
      </c>
      <c r="J81">
        <v>0.14678172671758599</v>
      </c>
      <c r="K81">
        <v>1.0893194808556299</v>
      </c>
      <c r="L81">
        <v>0.23909970214929599</v>
      </c>
      <c r="M81">
        <v>4.5559215300713696</v>
      </c>
      <c r="N81" s="1">
        <v>5.2156406118599499E-6</v>
      </c>
      <c r="O81">
        <v>0.67040702100977401</v>
      </c>
      <c r="P81">
        <v>0.168423657879297</v>
      </c>
      <c r="Q81">
        <v>3.9804801145586799</v>
      </c>
      <c r="R81" s="1">
        <v>6.8776218261981805E-5</v>
      </c>
      <c r="T81" t="str">
        <f t="shared" si="4"/>
        <v>***</v>
      </c>
      <c r="U81" t="str">
        <f t="shared" si="5"/>
        <v/>
      </c>
      <c r="V81" t="str">
        <f t="shared" si="6"/>
        <v>***</v>
      </c>
      <c r="W81" t="str">
        <f t="shared" si="7"/>
        <v>***</v>
      </c>
    </row>
    <row r="82" spans="1:23" x14ac:dyDescent="0.25">
      <c r="A82">
        <v>81</v>
      </c>
      <c r="B82" t="s">
        <v>183</v>
      </c>
      <c r="C82">
        <v>0.83007186341117201</v>
      </c>
      <c r="D82">
        <v>0.16204751063164499</v>
      </c>
      <c r="E82">
        <v>5.1223981175374798</v>
      </c>
      <c r="F82" s="1">
        <v>3.0167410364132801E-7</v>
      </c>
      <c r="G82">
        <v>0.51056696572369498</v>
      </c>
      <c r="H82">
        <v>0.23219325874985799</v>
      </c>
      <c r="I82">
        <v>2.1988879800930299</v>
      </c>
      <c r="J82">
        <v>2.7885888504753001E-2</v>
      </c>
      <c r="K82">
        <v>1.2386232870164899</v>
      </c>
      <c r="L82">
        <v>0.231905992129841</v>
      </c>
      <c r="M82">
        <v>5.3410577089487399</v>
      </c>
      <c r="N82" s="1">
        <v>9.2405831680192506E-8</v>
      </c>
      <c r="O82">
        <v>0.81986380419254001</v>
      </c>
      <c r="P82">
        <v>0.16201365140805701</v>
      </c>
      <c r="Q82">
        <v>5.0604612455007496</v>
      </c>
      <c r="R82" s="1">
        <v>4.1824346650638202E-7</v>
      </c>
      <c r="T82" t="str">
        <f t="shared" si="4"/>
        <v>***</v>
      </c>
      <c r="U82" t="str">
        <f t="shared" si="5"/>
        <v>*</v>
      </c>
      <c r="V82" t="str">
        <f t="shared" si="6"/>
        <v>***</v>
      </c>
      <c r="W82" t="str">
        <f t="shared" si="7"/>
        <v>***</v>
      </c>
    </row>
    <row r="83" spans="1:23" x14ac:dyDescent="0.25">
      <c r="A83">
        <v>82</v>
      </c>
      <c r="B83" t="s">
        <v>184</v>
      </c>
      <c r="C83">
        <v>1.8894993043075099</v>
      </c>
      <c r="D83">
        <v>9.5274942215202094E-2</v>
      </c>
      <c r="E83">
        <v>19.832069801098498</v>
      </c>
      <c r="F83" s="1">
        <v>1.5742651158185699E-87</v>
      </c>
      <c r="G83">
        <v>1.72675512375316</v>
      </c>
      <c r="H83">
        <v>0.12328022205832299</v>
      </c>
      <c r="I83">
        <v>14.0067489733774</v>
      </c>
      <c r="J83" s="1">
        <v>1.4174667571138701E-44</v>
      </c>
      <c r="K83">
        <v>2.1108303358170599</v>
      </c>
      <c r="L83">
        <v>0.15122064947810901</v>
      </c>
      <c r="M83">
        <v>13.958611757732401</v>
      </c>
      <c r="N83" s="1">
        <v>2.7881182095832298E-44</v>
      </c>
      <c r="O83">
        <v>1.8884462638130199</v>
      </c>
      <c r="P83">
        <v>9.5261306274892807E-2</v>
      </c>
      <c r="Q83">
        <v>19.8238543817947</v>
      </c>
      <c r="R83" s="1">
        <v>1.853537260802E-87</v>
      </c>
      <c r="T83" t="str">
        <f t="shared" si="4"/>
        <v>***</v>
      </c>
      <c r="U83" t="str">
        <f t="shared" si="5"/>
        <v>***</v>
      </c>
      <c r="V83" t="str">
        <f t="shared" si="6"/>
        <v>***</v>
      </c>
      <c r="W83" t="str">
        <f t="shared" si="7"/>
        <v>***</v>
      </c>
    </row>
    <row r="84" spans="1:23" x14ac:dyDescent="0.25">
      <c r="A84">
        <v>83</v>
      </c>
      <c r="B84" t="s">
        <v>185</v>
      </c>
      <c r="C84">
        <v>2.4677928895938299</v>
      </c>
      <c r="D84">
        <v>0.112688936627566</v>
      </c>
      <c r="E84">
        <v>21.8991585460588</v>
      </c>
      <c r="F84" s="1">
        <v>2.6462230274478802E-106</v>
      </c>
      <c r="G84">
        <v>2.2596655958184</v>
      </c>
      <c r="H84">
        <v>0.14969916358679</v>
      </c>
      <c r="I84">
        <v>15.094710896686699</v>
      </c>
      <c r="J84" s="1">
        <v>1.7545523431311301E-51</v>
      </c>
      <c r="K84">
        <v>2.781268548531</v>
      </c>
      <c r="L84">
        <v>0.173853893883784</v>
      </c>
      <c r="M84">
        <v>15.9977351464454</v>
      </c>
      <c r="N84" s="1">
        <v>1.3250854895942899E-57</v>
      </c>
      <c r="O84">
        <v>2.4565942687959401</v>
      </c>
      <c r="P84">
        <v>0.11263559293217699</v>
      </c>
      <c r="Q84">
        <v>21.810106422355901</v>
      </c>
      <c r="R84" s="1">
        <v>1.86042984441303E-105</v>
      </c>
      <c r="T84" t="str">
        <f t="shared" si="4"/>
        <v>***</v>
      </c>
      <c r="U84" t="str">
        <f t="shared" si="5"/>
        <v>***</v>
      </c>
      <c r="V84" t="str">
        <f t="shared" si="6"/>
        <v>***</v>
      </c>
      <c r="W84" t="str">
        <f t="shared" si="7"/>
        <v>***</v>
      </c>
    </row>
    <row r="85" spans="1:23" x14ac:dyDescent="0.25">
      <c r="A85">
        <v>84</v>
      </c>
      <c r="B85" t="s">
        <v>186</v>
      </c>
      <c r="C85">
        <v>0.95236658566140198</v>
      </c>
      <c r="D85">
        <v>0.16904506512126699</v>
      </c>
      <c r="E85">
        <v>5.6338029446657201</v>
      </c>
      <c r="F85" s="1">
        <v>1.7627843471299601E-8</v>
      </c>
      <c r="G85">
        <v>0.84862508378590995</v>
      </c>
      <c r="H85">
        <v>0.22348827637940799</v>
      </c>
      <c r="I85">
        <v>3.7971794204776499</v>
      </c>
      <c r="J85">
        <v>1.46351862313171E-4</v>
      </c>
      <c r="K85">
        <v>1.1478869853968601</v>
      </c>
      <c r="L85">
        <v>0.25954812692665502</v>
      </c>
      <c r="M85">
        <v>4.4226363680183098</v>
      </c>
      <c r="N85" s="1">
        <v>9.7503768446358203E-6</v>
      </c>
      <c r="O85">
        <v>0.94097051164758205</v>
      </c>
      <c r="P85">
        <v>0.16900642161989299</v>
      </c>
      <c r="Q85">
        <v>5.5676612913791601</v>
      </c>
      <c r="R85" s="1">
        <v>2.5818105995853702E-8</v>
      </c>
      <c r="T85" t="str">
        <f t="shared" si="4"/>
        <v>***</v>
      </c>
      <c r="U85" t="str">
        <f t="shared" si="5"/>
        <v>***</v>
      </c>
      <c r="V85" t="str">
        <f t="shared" si="6"/>
        <v>***</v>
      </c>
      <c r="W85" t="str">
        <f t="shared" si="7"/>
        <v>***</v>
      </c>
    </row>
    <row r="86" spans="1:23" x14ac:dyDescent="0.25">
      <c r="A86">
        <v>85</v>
      </c>
      <c r="B86" t="s">
        <v>187</v>
      </c>
      <c r="C86">
        <v>1.0398839237706199</v>
      </c>
      <c r="D86">
        <v>0.166876579144354</v>
      </c>
      <c r="E86">
        <v>6.2314551814432999</v>
      </c>
      <c r="F86" s="1">
        <v>4.6212221123987402E-10</v>
      </c>
      <c r="G86">
        <v>0.86199497411597503</v>
      </c>
      <c r="H86">
        <v>0.22659658161535901</v>
      </c>
      <c r="I86">
        <v>3.8040952249632198</v>
      </c>
      <c r="J86">
        <v>1.4232342721361499E-4</v>
      </c>
      <c r="K86">
        <v>1.3257207560575299</v>
      </c>
      <c r="L86">
        <v>0.24900450377365799</v>
      </c>
      <c r="M86">
        <v>5.3240834441396103</v>
      </c>
      <c r="N86" s="1">
        <v>1.0146332533771E-7</v>
      </c>
      <c r="O86">
        <v>1.0283121020608801</v>
      </c>
      <c r="P86">
        <v>0.16683600690844899</v>
      </c>
      <c r="Q86">
        <v>6.1636101289883003</v>
      </c>
      <c r="R86" s="1">
        <v>7.11048854187272E-10</v>
      </c>
      <c r="T86" t="str">
        <f t="shared" si="4"/>
        <v>***</v>
      </c>
      <c r="U86" t="str">
        <f t="shared" si="5"/>
        <v>***</v>
      </c>
      <c r="V86" t="str">
        <f t="shared" si="6"/>
        <v>***</v>
      </c>
      <c r="W86" t="str">
        <f t="shared" si="7"/>
        <v>***</v>
      </c>
    </row>
    <row r="87" spans="1:23" x14ac:dyDescent="0.25">
      <c r="A87">
        <v>86</v>
      </c>
      <c r="B87" t="s">
        <v>188</v>
      </c>
      <c r="C87">
        <v>1.3223069681577999</v>
      </c>
      <c r="D87">
        <v>0.155091727570416</v>
      </c>
      <c r="E87">
        <v>8.5259671090931093</v>
      </c>
      <c r="F87" s="1">
        <v>1.51538322581585E-17</v>
      </c>
      <c r="G87">
        <v>1.1498026772971</v>
      </c>
      <c r="H87">
        <v>0.20932120181466601</v>
      </c>
      <c r="I87">
        <v>5.4930062856945803</v>
      </c>
      <c r="J87" s="1">
        <v>3.9514872269092401E-8</v>
      </c>
      <c r="K87">
        <v>1.60438812088852</v>
      </c>
      <c r="L87">
        <v>0.23318847736343101</v>
      </c>
      <c r="M87">
        <v>6.8802204080951697</v>
      </c>
      <c r="N87" s="1">
        <v>5.9760026086143997E-12</v>
      </c>
      <c r="O87">
        <v>1.30946736054694</v>
      </c>
      <c r="P87">
        <v>0.15504468141060301</v>
      </c>
      <c r="Q87">
        <v>8.4457418895853298</v>
      </c>
      <c r="R87" s="1">
        <v>3.0212055887550697E-17</v>
      </c>
      <c r="T87" t="str">
        <f t="shared" si="4"/>
        <v>***</v>
      </c>
      <c r="U87" t="str">
        <f t="shared" si="5"/>
        <v>***</v>
      </c>
      <c r="V87" t="str">
        <f t="shared" si="6"/>
        <v>***</v>
      </c>
      <c r="W87" t="str">
        <f t="shared" si="7"/>
        <v>***</v>
      </c>
    </row>
    <row r="88" spans="1:23" x14ac:dyDescent="0.25">
      <c r="A88">
        <v>87</v>
      </c>
      <c r="B88" t="s">
        <v>189</v>
      </c>
      <c r="C88">
        <v>1.3150532815470699</v>
      </c>
      <c r="D88">
        <v>0.158479213070644</v>
      </c>
      <c r="E88">
        <v>8.2979543882569793</v>
      </c>
      <c r="F88" s="1">
        <v>1.05919324867287E-16</v>
      </c>
      <c r="G88">
        <v>1.3006554200773699</v>
      </c>
      <c r="H88">
        <v>0.20382979911643501</v>
      </c>
      <c r="I88">
        <v>6.3810857181603202</v>
      </c>
      <c r="J88" s="1">
        <v>1.7583684454669501E-10</v>
      </c>
      <c r="K88">
        <v>1.39590999086013</v>
      </c>
      <c r="L88">
        <v>0.252759898844507</v>
      </c>
      <c r="M88">
        <v>5.52267190025609</v>
      </c>
      <c r="N88" s="1">
        <v>3.3388287084683598E-8</v>
      </c>
      <c r="O88">
        <v>1.3008390607002001</v>
      </c>
      <c r="P88">
        <v>0.15842708133994801</v>
      </c>
      <c r="Q88">
        <v>8.2109639949050006</v>
      </c>
      <c r="R88" s="1">
        <v>2.1941967899815001E-16</v>
      </c>
      <c r="T88" t="str">
        <f t="shared" si="4"/>
        <v>***</v>
      </c>
      <c r="U88" t="str">
        <f t="shared" si="5"/>
        <v>***</v>
      </c>
      <c r="V88" t="str">
        <f t="shared" si="6"/>
        <v>***</v>
      </c>
      <c r="W88" t="str">
        <f t="shared" si="7"/>
        <v>***</v>
      </c>
    </row>
    <row r="89" spans="1:23" x14ac:dyDescent="0.25">
      <c r="A89">
        <v>88</v>
      </c>
      <c r="B89" t="s">
        <v>195</v>
      </c>
      <c r="C89">
        <v>1.9094964061403401</v>
      </c>
      <c r="D89">
        <v>9.6629368073244903E-2</v>
      </c>
      <c r="E89">
        <v>19.7610358446403</v>
      </c>
      <c r="F89" s="1">
        <v>6.4468146826492397E-87</v>
      </c>
      <c r="G89">
        <v>1.77498865688384</v>
      </c>
      <c r="H89">
        <v>0.124975019463117</v>
      </c>
      <c r="I89">
        <v>14.2027475931514</v>
      </c>
      <c r="J89" s="1">
        <v>8.8089694913960199E-46</v>
      </c>
      <c r="K89">
        <v>2.1029419236673701</v>
      </c>
      <c r="L89">
        <v>0.15334852655509701</v>
      </c>
      <c r="M89">
        <v>13.7134798156134</v>
      </c>
      <c r="N89" s="1">
        <v>8.4315066306759498E-43</v>
      </c>
      <c r="O89">
        <v>1.9075431518339201</v>
      </c>
      <c r="P89">
        <v>9.66126373685227E-2</v>
      </c>
      <c r="Q89">
        <v>19.7442405444095</v>
      </c>
      <c r="R89" s="1">
        <v>8.9906363275526506E-87</v>
      </c>
      <c r="T89" t="str">
        <f t="shared" si="4"/>
        <v>***</v>
      </c>
      <c r="U89" t="str">
        <f t="shared" si="5"/>
        <v>***</v>
      </c>
      <c r="V89" t="str">
        <f t="shared" si="6"/>
        <v>***</v>
      </c>
      <c r="W89" t="str">
        <f t="shared" si="7"/>
        <v>***</v>
      </c>
    </row>
    <row r="90" spans="1:23" x14ac:dyDescent="0.25">
      <c r="A90">
        <v>89</v>
      </c>
      <c r="B90" t="s">
        <v>206</v>
      </c>
      <c r="C90">
        <v>1.95324127169668</v>
      </c>
      <c r="D90">
        <v>9.7968876840224206E-2</v>
      </c>
      <c r="E90">
        <v>19.937365158142899</v>
      </c>
      <c r="F90" s="1">
        <v>1.9296456514129299E-88</v>
      </c>
      <c r="G90">
        <v>1.8407773948958599</v>
      </c>
      <c r="H90">
        <v>0.126708045282244</v>
      </c>
      <c r="I90">
        <v>14.5277073037904</v>
      </c>
      <c r="J90" s="1">
        <v>8.0882502461679595E-48</v>
      </c>
      <c r="K90">
        <v>2.12635894055368</v>
      </c>
      <c r="L90">
        <v>0.15542206056565999</v>
      </c>
      <c r="M90">
        <v>13.6811912852961</v>
      </c>
      <c r="N90" s="1">
        <v>1.31520167920438E-42</v>
      </c>
      <c r="O90">
        <v>1.95024025779168</v>
      </c>
      <c r="P90">
        <v>9.7948945999499104E-2</v>
      </c>
      <c r="Q90">
        <v>19.910783499412599</v>
      </c>
      <c r="R90" s="1">
        <v>3.2814284789304802E-88</v>
      </c>
      <c r="T90" t="str">
        <f t="shared" si="4"/>
        <v>***</v>
      </c>
      <c r="U90" t="str">
        <f t="shared" si="5"/>
        <v>***</v>
      </c>
      <c r="V90" t="str">
        <f t="shared" si="6"/>
        <v>***</v>
      </c>
      <c r="W90" t="str">
        <f t="shared" si="7"/>
        <v>***</v>
      </c>
    </row>
    <row r="91" spans="1:23" x14ac:dyDescent="0.25">
      <c r="A91">
        <v>90</v>
      </c>
      <c r="B91" t="s">
        <v>217</v>
      </c>
      <c r="C91">
        <v>1.46459890249658</v>
      </c>
      <c r="D91">
        <v>0.10524195734601199</v>
      </c>
      <c r="E91">
        <v>13.9164924278375</v>
      </c>
      <c r="F91" s="1">
        <v>5.0298939960622696E-44</v>
      </c>
      <c r="G91">
        <v>1.30597627774354</v>
      </c>
      <c r="H91">
        <v>0.13797521437117999</v>
      </c>
      <c r="I91">
        <v>9.46529623958555</v>
      </c>
      <c r="J91" s="1">
        <v>2.92730114748736E-21</v>
      </c>
      <c r="K91">
        <v>1.6917378926461499</v>
      </c>
      <c r="L91">
        <v>0.16448029525315999</v>
      </c>
      <c r="M91">
        <v>10.285352966094299</v>
      </c>
      <c r="N91" s="1">
        <v>8.20409245001606E-25</v>
      </c>
      <c r="O91">
        <v>1.4610907625955001</v>
      </c>
      <c r="P91">
        <v>0.105221635871249</v>
      </c>
      <c r="Q91">
        <v>13.8858396421751</v>
      </c>
      <c r="R91" s="1">
        <v>7.7190490164089098E-44</v>
      </c>
      <c r="T91" t="str">
        <f t="shared" si="4"/>
        <v>***</v>
      </c>
      <c r="U91" t="str">
        <f t="shared" si="5"/>
        <v>***</v>
      </c>
      <c r="V91" t="str">
        <f t="shared" si="6"/>
        <v>***</v>
      </c>
      <c r="W91" t="str">
        <f t="shared" si="7"/>
        <v>***</v>
      </c>
    </row>
    <row r="92" spans="1:23" x14ac:dyDescent="0.25">
      <c r="A92">
        <v>91</v>
      </c>
      <c r="B92" t="s">
        <v>228</v>
      </c>
      <c r="C92">
        <v>1.5102833408476199</v>
      </c>
      <c r="D92">
        <v>0.106314915994228</v>
      </c>
      <c r="E92">
        <v>14.2057520971904</v>
      </c>
      <c r="F92" s="1">
        <v>8.4391725261337107E-46</v>
      </c>
      <c r="G92">
        <v>1.2791447904647799</v>
      </c>
      <c r="H92">
        <v>0.14123356698699399</v>
      </c>
      <c r="I92">
        <v>9.0569460062038303</v>
      </c>
      <c r="J92" s="1">
        <v>1.3415397133694301E-19</v>
      </c>
      <c r="K92">
        <v>1.81567104190101</v>
      </c>
      <c r="L92">
        <v>0.164444664113751</v>
      </c>
      <c r="M92">
        <v>11.041228073201999</v>
      </c>
      <c r="N92" s="1">
        <v>2.4170679595107998E-28</v>
      </c>
      <c r="O92">
        <v>1.5067900827757801</v>
      </c>
      <c r="P92">
        <v>0.10629230369034599</v>
      </c>
      <c r="Q92">
        <v>14.1759095481213</v>
      </c>
      <c r="R92" s="1">
        <v>1.29158777597984E-45</v>
      </c>
      <c r="T92" t="str">
        <f t="shared" si="4"/>
        <v>***</v>
      </c>
      <c r="U92" t="str">
        <f t="shared" si="5"/>
        <v>***</v>
      </c>
      <c r="V92" t="str">
        <f t="shared" si="6"/>
        <v>***</v>
      </c>
      <c r="W92" t="str">
        <f t="shared" si="7"/>
        <v>***</v>
      </c>
    </row>
    <row r="93" spans="1:23" x14ac:dyDescent="0.25">
      <c r="A93">
        <v>92</v>
      </c>
      <c r="B93" t="s">
        <v>230</v>
      </c>
      <c r="C93">
        <v>1.2556488349041399</v>
      </c>
      <c r="D93">
        <v>0.11265951128794401</v>
      </c>
      <c r="E93">
        <v>11.1455199880536</v>
      </c>
      <c r="F93" s="1">
        <v>7.5303135116642097E-29</v>
      </c>
      <c r="G93">
        <v>0.80672957803996104</v>
      </c>
      <c r="H93">
        <v>0.157957867613185</v>
      </c>
      <c r="I93">
        <v>5.1072453068024304</v>
      </c>
      <c r="J93" s="1">
        <v>3.2688926305956898E-7</v>
      </c>
      <c r="K93">
        <v>1.74206234258794</v>
      </c>
      <c r="L93">
        <v>0.16855985982175101</v>
      </c>
      <c r="M93">
        <v>10.3349774046451</v>
      </c>
      <c r="N93" s="1">
        <v>4.8952745233068797E-25</v>
      </c>
      <c r="O93">
        <v>1.2503417510249399</v>
      </c>
      <c r="P93">
        <v>0.112635637092752</v>
      </c>
      <c r="Q93">
        <v>11.1007651157095</v>
      </c>
      <c r="R93" s="1">
        <v>1.24374555525239E-28</v>
      </c>
      <c r="T93" t="str">
        <f t="shared" si="4"/>
        <v>***</v>
      </c>
      <c r="U93" t="str">
        <f t="shared" si="5"/>
        <v>***</v>
      </c>
      <c r="V93" t="str">
        <f t="shared" si="6"/>
        <v>***</v>
      </c>
      <c r="W93" t="str">
        <f t="shared" si="7"/>
        <v>***</v>
      </c>
    </row>
    <row r="94" spans="1:23" x14ac:dyDescent="0.25">
      <c r="A94">
        <v>93</v>
      </c>
      <c r="B94" t="s">
        <v>231</v>
      </c>
      <c r="C94">
        <v>1.92258798155859</v>
      </c>
      <c r="D94">
        <v>0.103908733733345</v>
      </c>
      <c r="E94">
        <v>18.5026600987403</v>
      </c>
      <c r="F94" s="1">
        <v>1.96530189191418E-76</v>
      </c>
      <c r="G94">
        <v>1.8688096493328801</v>
      </c>
      <c r="H94">
        <v>0.133926763149954</v>
      </c>
      <c r="I94">
        <v>13.9539671188829</v>
      </c>
      <c r="J94" s="1">
        <v>2.9758159843653401E-44</v>
      </c>
      <c r="K94">
        <v>2.0301668795935499</v>
      </c>
      <c r="L94">
        <v>0.16538494973618501</v>
      </c>
      <c r="M94">
        <v>12.2754028273551</v>
      </c>
      <c r="N94" s="1">
        <v>1.2277919007183601E-34</v>
      </c>
      <c r="O94">
        <v>1.91594722505528</v>
      </c>
      <c r="P94">
        <v>0.10387888221698301</v>
      </c>
      <c r="Q94">
        <v>18.4440493020827</v>
      </c>
      <c r="R94" s="1">
        <v>5.8213855485220294E-76</v>
      </c>
      <c r="T94" t="str">
        <f t="shared" si="4"/>
        <v>***</v>
      </c>
      <c r="U94" t="str">
        <f t="shared" si="5"/>
        <v>***</v>
      </c>
      <c r="V94" t="str">
        <f t="shared" si="6"/>
        <v>***</v>
      </c>
      <c r="W94" t="str">
        <f t="shared" si="7"/>
        <v>***</v>
      </c>
    </row>
    <row r="95" spans="1:23" x14ac:dyDescent="0.25">
      <c r="A95">
        <v>94</v>
      </c>
      <c r="B95" t="s">
        <v>232</v>
      </c>
      <c r="C95">
        <v>1.0208445773339001</v>
      </c>
      <c r="D95">
        <v>0.124030492681767</v>
      </c>
      <c r="E95">
        <v>8.2305935843788394</v>
      </c>
      <c r="F95" s="1">
        <v>1.8628799989641399E-16</v>
      </c>
      <c r="G95">
        <v>0.87059943685380003</v>
      </c>
      <c r="H95">
        <v>0.16461585253654501</v>
      </c>
      <c r="I95">
        <v>5.2886731346880804</v>
      </c>
      <c r="J95" s="1">
        <v>1.23206834967534E-7</v>
      </c>
      <c r="K95">
        <v>1.2477268046261401</v>
      </c>
      <c r="L95">
        <v>0.19057150951500501</v>
      </c>
      <c r="M95">
        <v>6.5472892973432497</v>
      </c>
      <c r="N95" s="1">
        <v>5.8590798271539895E-11</v>
      </c>
      <c r="O95">
        <v>1.0140385435775301</v>
      </c>
      <c r="P95">
        <v>0.124003811388464</v>
      </c>
      <c r="Q95">
        <v>8.1774788389436797</v>
      </c>
      <c r="R95" s="1">
        <v>2.8984431324727699E-16</v>
      </c>
      <c r="T95" t="str">
        <f t="shared" si="4"/>
        <v>***</v>
      </c>
      <c r="U95" t="str">
        <f t="shared" si="5"/>
        <v>***</v>
      </c>
      <c r="V95" t="str">
        <f t="shared" si="6"/>
        <v>***</v>
      </c>
      <c r="W95" t="str">
        <f t="shared" si="7"/>
        <v>***</v>
      </c>
    </row>
    <row r="96" spans="1:23" x14ac:dyDescent="0.25">
      <c r="A96">
        <v>95</v>
      </c>
      <c r="B96" t="s">
        <v>190</v>
      </c>
      <c r="C96">
        <v>1.6693386388797</v>
      </c>
      <c r="D96">
        <v>0.14595185055867199</v>
      </c>
      <c r="E96">
        <v>11.4375983071803</v>
      </c>
      <c r="F96" s="1">
        <v>2.7129173792626001E-30</v>
      </c>
      <c r="G96">
        <v>1.6589494593546501</v>
      </c>
      <c r="H96">
        <v>0.18848658248582401</v>
      </c>
      <c r="I96">
        <v>8.8014193767846791</v>
      </c>
      <c r="J96" s="1">
        <v>1.3509648094056899E-18</v>
      </c>
      <c r="K96">
        <v>1.7515237558304699</v>
      </c>
      <c r="L96">
        <v>0.23156415252777601</v>
      </c>
      <c r="M96">
        <v>7.5638812688003396</v>
      </c>
      <c r="N96" s="1">
        <v>3.9121685652753799E-14</v>
      </c>
      <c r="O96">
        <v>1.6547312520732</v>
      </c>
      <c r="P96">
        <v>0.14589307748770899</v>
      </c>
      <c r="Q96">
        <v>11.342082027247701</v>
      </c>
      <c r="R96" s="1">
        <v>8.1189538711598199E-30</v>
      </c>
      <c r="T96" t="str">
        <f t="shared" si="4"/>
        <v>***</v>
      </c>
      <c r="U96" t="str">
        <f t="shared" si="5"/>
        <v>***</v>
      </c>
      <c r="V96" t="str">
        <f t="shared" si="6"/>
        <v>***</v>
      </c>
      <c r="W96" t="str">
        <f t="shared" si="7"/>
        <v>***</v>
      </c>
    </row>
    <row r="97" spans="1:23" x14ac:dyDescent="0.25">
      <c r="A97">
        <v>96</v>
      </c>
      <c r="B97" t="s">
        <v>191</v>
      </c>
      <c r="C97">
        <v>0.97629424846490698</v>
      </c>
      <c r="D97">
        <v>0.187530077035999</v>
      </c>
      <c r="E97">
        <v>5.2060675487137598</v>
      </c>
      <c r="F97" s="1">
        <v>1.92884456782449E-7</v>
      </c>
      <c r="G97">
        <v>0.97920162749433304</v>
      </c>
      <c r="H97">
        <v>0.241426428493761</v>
      </c>
      <c r="I97">
        <v>4.0559007296901504</v>
      </c>
      <c r="J97" s="1">
        <v>4.9941468574483097E-5</v>
      </c>
      <c r="K97">
        <v>1.0378034956993401</v>
      </c>
      <c r="L97">
        <v>0.298524848060924</v>
      </c>
      <c r="M97">
        <v>3.4764392392808001</v>
      </c>
      <c r="N97">
        <v>5.0811934995257898E-4</v>
      </c>
      <c r="O97">
        <v>0.96222117880695301</v>
      </c>
      <c r="P97">
        <v>0.18748380851853999</v>
      </c>
      <c r="Q97">
        <v>5.1322894836105402</v>
      </c>
      <c r="R97" s="1">
        <v>2.8623879988609698E-7</v>
      </c>
      <c r="T97" t="str">
        <f t="shared" si="4"/>
        <v>***</v>
      </c>
      <c r="U97" t="str">
        <f t="shared" si="5"/>
        <v>***</v>
      </c>
      <c r="V97" t="str">
        <f t="shared" si="6"/>
        <v>***</v>
      </c>
      <c r="W97" t="str">
        <f t="shared" si="7"/>
        <v>***</v>
      </c>
    </row>
    <row r="98" spans="1:23" x14ac:dyDescent="0.25">
      <c r="A98">
        <v>97</v>
      </c>
      <c r="B98" t="s">
        <v>192</v>
      </c>
      <c r="C98">
        <v>0.90692958915794497</v>
      </c>
      <c r="D98">
        <v>0.195715922754746</v>
      </c>
      <c r="E98">
        <v>4.6339080458692603</v>
      </c>
      <c r="F98" s="1">
        <v>3.5882643148703801E-6</v>
      </c>
      <c r="G98">
        <v>0.58893317467788697</v>
      </c>
      <c r="H98">
        <v>0.28555070980448199</v>
      </c>
      <c r="I98">
        <v>2.0624468945678101</v>
      </c>
      <c r="J98">
        <v>3.9165208573262E-2</v>
      </c>
      <c r="K98">
        <v>1.3223664922421901</v>
      </c>
      <c r="L98">
        <v>0.27420550725057002</v>
      </c>
      <c r="M98">
        <v>4.8225380500246899</v>
      </c>
      <c r="N98" s="1">
        <v>1.41742979635688E-6</v>
      </c>
      <c r="O98">
        <v>0.89305681976961104</v>
      </c>
      <c r="P98">
        <v>0.195670161079955</v>
      </c>
      <c r="Q98">
        <v>4.5640930371835697</v>
      </c>
      <c r="R98" s="1">
        <v>5.0165829735343799E-6</v>
      </c>
      <c r="T98" t="str">
        <f t="shared" si="4"/>
        <v>***</v>
      </c>
      <c r="U98" t="str">
        <f t="shared" si="5"/>
        <v>*</v>
      </c>
      <c r="V98" t="str">
        <f t="shared" si="6"/>
        <v>***</v>
      </c>
      <c r="W98" t="str">
        <f t="shared" si="7"/>
        <v>***</v>
      </c>
    </row>
    <row r="99" spans="1:23" x14ac:dyDescent="0.25">
      <c r="A99">
        <v>98</v>
      </c>
      <c r="B99" t="s">
        <v>193</v>
      </c>
      <c r="C99">
        <v>1.1385138520887099</v>
      </c>
      <c r="D99">
        <v>0.182581368052988</v>
      </c>
      <c r="E99">
        <v>6.2356518862225201</v>
      </c>
      <c r="F99" s="1">
        <v>4.4990058436655702E-10</v>
      </c>
      <c r="G99">
        <v>0.964855015179375</v>
      </c>
      <c r="H99">
        <v>0.25016989129976902</v>
      </c>
      <c r="I99">
        <v>3.8567991142596298</v>
      </c>
      <c r="J99">
        <v>1.1488149838629699E-4</v>
      </c>
      <c r="K99">
        <v>1.425074128523</v>
      </c>
      <c r="L99">
        <v>0.26959469296888899</v>
      </c>
      <c r="M99">
        <v>5.2859873198151197</v>
      </c>
      <c r="N99" s="1">
        <v>1.2502855479331099E-7</v>
      </c>
      <c r="O99">
        <v>1.1244550496816199</v>
      </c>
      <c r="P99">
        <v>0.18253087376413299</v>
      </c>
      <c r="Q99">
        <v>6.1603553771108404</v>
      </c>
      <c r="R99" s="1">
        <v>7.2581875118412497E-10</v>
      </c>
      <c r="T99" t="str">
        <f t="shared" si="4"/>
        <v>***</v>
      </c>
      <c r="U99" t="str">
        <f t="shared" si="5"/>
        <v>***</v>
      </c>
      <c r="V99" t="str">
        <f t="shared" si="6"/>
        <v>***</v>
      </c>
      <c r="W99" t="str">
        <f t="shared" si="7"/>
        <v>***</v>
      </c>
    </row>
    <row r="100" spans="1:23" x14ac:dyDescent="0.25">
      <c r="A100">
        <v>99</v>
      </c>
      <c r="B100" t="s">
        <v>194</v>
      </c>
      <c r="C100">
        <v>0.83216502580115104</v>
      </c>
      <c r="D100">
        <v>0.20849559052637301</v>
      </c>
      <c r="E100">
        <v>3.9912835743923698</v>
      </c>
      <c r="F100" s="1">
        <v>6.5716644165838E-5</v>
      </c>
      <c r="G100">
        <v>0.51896607906463099</v>
      </c>
      <c r="H100">
        <v>0.30324549444999499</v>
      </c>
      <c r="I100">
        <v>1.7113727608909599</v>
      </c>
      <c r="J100">
        <v>8.7012322274719306E-2</v>
      </c>
      <c r="K100">
        <v>1.2491678360161</v>
      </c>
      <c r="L100">
        <v>0.29204745576309199</v>
      </c>
      <c r="M100">
        <v>4.2772768992359298</v>
      </c>
      <c r="N100" s="1">
        <v>1.8919341223747499E-5</v>
      </c>
      <c r="O100">
        <v>0.81737890998685503</v>
      </c>
      <c r="P100">
        <v>0.208450237206212</v>
      </c>
      <c r="Q100">
        <v>3.92121842096179</v>
      </c>
      <c r="R100" s="1">
        <v>8.8102357820303502E-5</v>
      </c>
      <c r="T100" t="str">
        <f t="shared" si="4"/>
        <v>***</v>
      </c>
      <c r="U100" t="str">
        <f t="shared" si="5"/>
        <v>^</v>
      </c>
      <c r="V100" t="str">
        <f t="shared" si="6"/>
        <v>***</v>
      </c>
      <c r="W100" t="str">
        <f t="shared" si="7"/>
        <v>***</v>
      </c>
    </row>
    <row r="101" spans="1:23" x14ac:dyDescent="0.25">
      <c r="A101">
        <v>100</v>
      </c>
      <c r="B101" t="s">
        <v>196</v>
      </c>
      <c r="C101">
        <v>2.2931097022313498</v>
      </c>
      <c r="D101">
        <v>0.135359393040755</v>
      </c>
      <c r="E101">
        <v>16.940898231871699</v>
      </c>
      <c r="F101" s="1">
        <v>2.24667846082102E-64</v>
      </c>
      <c r="G101">
        <v>2.1919906750697402</v>
      </c>
      <c r="H101">
        <v>0.17894506116977599</v>
      </c>
      <c r="I101">
        <v>12.2495175935035</v>
      </c>
      <c r="J101" s="1">
        <v>1.6899817852199599E-34</v>
      </c>
      <c r="K101">
        <v>2.5023039203499402</v>
      </c>
      <c r="L101">
        <v>0.20864420382756299</v>
      </c>
      <c r="M101">
        <v>11.9931628794156</v>
      </c>
      <c r="N101" s="1">
        <v>3.8588398677348999E-33</v>
      </c>
      <c r="O101">
        <v>2.27888594297626</v>
      </c>
      <c r="P101">
        <v>0.135287204225675</v>
      </c>
      <c r="Q101">
        <v>16.8448003343672</v>
      </c>
      <c r="R101" s="1">
        <v>1.14554968003817E-63</v>
      </c>
      <c r="T101" t="str">
        <f t="shared" si="4"/>
        <v>***</v>
      </c>
      <c r="U101" t="str">
        <f t="shared" si="5"/>
        <v>***</v>
      </c>
      <c r="V101" t="str">
        <f t="shared" si="6"/>
        <v>***</v>
      </c>
      <c r="W101" t="str">
        <f t="shared" si="7"/>
        <v>***</v>
      </c>
    </row>
    <row r="102" spans="1:23" x14ac:dyDescent="0.25">
      <c r="A102">
        <v>101</v>
      </c>
      <c r="B102" t="s">
        <v>197</v>
      </c>
      <c r="C102">
        <v>0.85241820231558196</v>
      </c>
      <c r="D102">
        <v>0.221826626733754</v>
      </c>
      <c r="E102">
        <v>3.8427226472622298</v>
      </c>
      <c r="F102">
        <v>1.21676946573769E-4</v>
      </c>
      <c r="G102">
        <v>1.03379996699358</v>
      </c>
      <c r="H102">
        <v>0.26657312315156101</v>
      </c>
      <c r="I102">
        <v>3.8781102714762699</v>
      </c>
      <c r="J102">
        <v>1.05271002006677E-4</v>
      </c>
      <c r="K102">
        <v>0.57344986010827204</v>
      </c>
      <c r="L102">
        <v>0.407499714252475</v>
      </c>
      <c r="M102">
        <v>1.40723990729716</v>
      </c>
      <c r="N102">
        <v>0.15935626170820799</v>
      </c>
      <c r="O102">
        <v>0.83817964957762203</v>
      </c>
      <c r="P102">
        <v>0.22177728058958601</v>
      </c>
      <c r="Q102">
        <v>3.77937563013377</v>
      </c>
      <c r="R102">
        <v>1.5722209730505E-4</v>
      </c>
      <c r="T102" t="str">
        <f t="shared" si="4"/>
        <v>***</v>
      </c>
      <c r="U102" t="str">
        <f t="shared" si="5"/>
        <v>***</v>
      </c>
      <c r="V102" t="str">
        <f t="shared" si="6"/>
        <v/>
      </c>
      <c r="W102" t="str">
        <f t="shared" si="7"/>
        <v>***</v>
      </c>
    </row>
    <row r="103" spans="1:23" x14ac:dyDescent="0.25">
      <c r="A103">
        <v>102</v>
      </c>
      <c r="B103" t="s">
        <v>198</v>
      </c>
      <c r="C103">
        <v>1.2119656577095801</v>
      </c>
      <c r="D103">
        <v>0.19667381193099701</v>
      </c>
      <c r="E103">
        <v>6.16231335433105</v>
      </c>
      <c r="F103" s="1">
        <v>7.1689807530250603E-10</v>
      </c>
      <c r="G103">
        <v>0.89944937875942599</v>
      </c>
      <c r="H103">
        <v>0.28682297865746997</v>
      </c>
      <c r="I103">
        <v>3.13590418372151</v>
      </c>
      <c r="J103">
        <v>1.7132516796135699E-3</v>
      </c>
      <c r="K103">
        <v>1.6272187570759</v>
      </c>
      <c r="L103">
        <v>0.275685281264199</v>
      </c>
      <c r="M103">
        <v>5.9024506118499502</v>
      </c>
      <c r="N103" s="1">
        <v>3.5814134989396399E-9</v>
      </c>
      <c r="O103">
        <v>1.1966244470979399</v>
      </c>
      <c r="P103">
        <v>0.19661687872192499</v>
      </c>
      <c r="Q103">
        <v>6.0860718310472199</v>
      </c>
      <c r="R103" s="1">
        <v>1.15714542915016E-9</v>
      </c>
      <c r="T103" t="str">
        <f t="shared" si="4"/>
        <v>***</v>
      </c>
      <c r="U103" t="str">
        <f t="shared" si="5"/>
        <v>**</v>
      </c>
      <c r="V103" t="str">
        <f t="shared" si="6"/>
        <v>***</v>
      </c>
      <c r="W103" t="str">
        <f t="shared" si="7"/>
        <v>***</v>
      </c>
    </row>
    <row r="104" spans="1:23" x14ac:dyDescent="0.25">
      <c r="A104">
        <v>103</v>
      </c>
      <c r="B104" t="s">
        <v>199</v>
      </c>
      <c r="C104">
        <v>0.48872143720237099</v>
      </c>
      <c r="D104">
        <v>0.26796415932468698</v>
      </c>
      <c r="E104">
        <v>1.82383136026112</v>
      </c>
      <c r="F104">
        <v>6.8177571237177895E-2</v>
      </c>
      <c r="G104">
        <v>0.421450730648462</v>
      </c>
      <c r="H104">
        <v>0.35606892749364</v>
      </c>
      <c r="I104">
        <v>1.1836211983310201</v>
      </c>
      <c r="J104">
        <v>0.23656304517261401</v>
      </c>
      <c r="K104">
        <v>0.65646153134537699</v>
      </c>
      <c r="L104">
        <v>0.40779777113889298</v>
      </c>
      <c r="M104">
        <v>1.6097722395883101</v>
      </c>
      <c r="N104">
        <v>0.10744758768219601</v>
      </c>
      <c r="O104">
        <v>0.47359151499985902</v>
      </c>
      <c r="P104">
        <v>0.26792135028251102</v>
      </c>
      <c r="Q104">
        <v>1.7676512696747699</v>
      </c>
      <c r="R104">
        <v>7.7119221253805506E-2</v>
      </c>
      <c r="T104" t="str">
        <f t="shared" si="4"/>
        <v>^</v>
      </c>
      <c r="U104" t="str">
        <f t="shared" si="5"/>
        <v/>
      </c>
      <c r="V104" t="str">
        <f t="shared" si="6"/>
        <v/>
      </c>
      <c r="W104" t="str">
        <f t="shared" si="7"/>
        <v>^</v>
      </c>
    </row>
    <row r="105" spans="1:23" x14ac:dyDescent="0.25">
      <c r="A105">
        <v>104</v>
      </c>
      <c r="B105" t="s">
        <v>200</v>
      </c>
      <c r="C105">
        <v>0.93093181154502802</v>
      </c>
      <c r="D105">
        <v>0.22589370530300301</v>
      </c>
      <c r="E105">
        <v>4.1211055894466897</v>
      </c>
      <c r="F105" s="1">
        <v>3.7705855057701197E-5</v>
      </c>
      <c r="G105">
        <v>0.82531568019523305</v>
      </c>
      <c r="H105">
        <v>0.30447699106662302</v>
      </c>
      <c r="I105">
        <v>2.7106011436333599</v>
      </c>
      <c r="J105">
        <v>6.7161361501559998E-3</v>
      </c>
      <c r="K105">
        <v>1.14724662358978</v>
      </c>
      <c r="L105">
        <v>0.33833771689627401</v>
      </c>
      <c r="M105">
        <v>3.3908327871748898</v>
      </c>
      <c r="N105">
        <v>6.9680600490871103E-4</v>
      </c>
      <c r="O105">
        <v>0.91509131223169304</v>
      </c>
      <c r="P105">
        <v>0.22583878438437499</v>
      </c>
      <c r="Q105">
        <v>4.0519670468745499</v>
      </c>
      <c r="R105" s="1">
        <v>5.0788819785414102E-5</v>
      </c>
      <c r="T105" t="str">
        <f t="shared" si="4"/>
        <v>***</v>
      </c>
      <c r="U105" t="str">
        <f t="shared" si="5"/>
        <v>**</v>
      </c>
      <c r="V105" t="str">
        <f t="shared" si="6"/>
        <v>***</v>
      </c>
      <c r="W105" t="str">
        <f t="shared" si="7"/>
        <v>***</v>
      </c>
    </row>
    <row r="106" spans="1:23" x14ac:dyDescent="0.25">
      <c r="A106">
        <v>105</v>
      </c>
      <c r="B106" t="s">
        <v>201</v>
      </c>
      <c r="C106">
        <v>1.4195763517537701</v>
      </c>
      <c r="D106">
        <v>0.190979267700225</v>
      </c>
      <c r="E106">
        <v>7.43314375873533</v>
      </c>
      <c r="F106" s="1">
        <v>1.06046537767088E-13</v>
      </c>
      <c r="G106">
        <v>1.1399963414555201</v>
      </c>
      <c r="H106">
        <v>0.273415843738328</v>
      </c>
      <c r="I106">
        <v>4.1694596987091597</v>
      </c>
      <c r="J106" s="1">
        <v>3.0532259805204699E-5</v>
      </c>
      <c r="K106">
        <v>1.8150033366318601</v>
      </c>
      <c r="L106">
        <v>0.271593639462124</v>
      </c>
      <c r="M106">
        <v>6.68279029003173</v>
      </c>
      <c r="N106" s="1">
        <v>2.3443494785223901E-11</v>
      </c>
      <c r="O106">
        <v>1.4036334429389401</v>
      </c>
      <c r="P106">
        <v>0.190909254206581</v>
      </c>
      <c r="Q106">
        <v>7.3523593645181897</v>
      </c>
      <c r="R106" s="1">
        <v>1.9473838692891399E-13</v>
      </c>
      <c r="T106" t="str">
        <f t="shared" si="4"/>
        <v>***</v>
      </c>
      <c r="U106" t="str">
        <f t="shared" si="5"/>
        <v>***</v>
      </c>
      <c r="V106" t="str">
        <f t="shared" si="6"/>
        <v>***</v>
      </c>
      <c r="W106" t="str">
        <f t="shared" si="7"/>
        <v>***</v>
      </c>
    </row>
    <row r="107" spans="1:23" x14ac:dyDescent="0.25">
      <c r="A107">
        <v>106</v>
      </c>
      <c r="B107" t="s">
        <v>202</v>
      </c>
      <c r="C107">
        <v>0.93154493404641903</v>
      </c>
      <c r="D107">
        <v>0.234419146996559</v>
      </c>
      <c r="E107">
        <v>3.9738432034312101</v>
      </c>
      <c r="F107" s="1">
        <v>7.07221294701171E-5</v>
      </c>
      <c r="G107">
        <v>0.83174662661915899</v>
      </c>
      <c r="H107">
        <v>0.31525317596788499</v>
      </c>
      <c r="I107">
        <v>2.6383449558138299</v>
      </c>
      <c r="J107">
        <v>8.3311787168516595E-3</v>
      </c>
      <c r="K107">
        <v>1.1483618676262899</v>
      </c>
      <c r="L107">
        <v>0.35194697258047503</v>
      </c>
      <c r="M107">
        <v>3.2628832099520499</v>
      </c>
      <c r="N107">
        <v>1.1028495850477799E-3</v>
      </c>
      <c r="O107">
        <v>0.916335474126313</v>
      </c>
      <c r="P107">
        <v>0.23436331446772801</v>
      </c>
      <c r="Q107">
        <v>3.9098929634420001</v>
      </c>
      <c r="R107" s="1">
        <v>9.2337027802764696E-5</v>
      </c>
      <c r="T107" t="str">
        <f t="shared" si="4"/>
        <v>***</v>
      </c>
      <c r="U107" t="str">
        <f t="shared" si="5"/>
        <v>**</v>
      </c>
      <c r="V107" t="str">
        <f t="shared" si="6"/>
        <v>**</v>
      </c>
      <c r="W107" t="str">
        <f t="shared" si="7"/>
        <v>***</v>
      </c>
    </row>
    <row r="108" spans="1:23" x14ac:dyDescent="0.25">
      <c r="A108">
        <v>107</v>
      </c>
      <c r="B108" t="s">
        <v>203</v>
      </c>
      <c r="C108">
        <v>1.1407621057441</v>
      </c>
      <c r="D108">
        <v>0.21916212720717901</v>
      </c>
      <c r="E108">
        <v>5.20510601115725</v>
      </c>
      <c r="F108" s="1">
        <v>1.9388588950240601E-7</v>
      </c>
      <c r="G108">
        <v>1.2950216387775899</v>
      </c>
      <c r="H108">
        <v>0.267929487153727</v>
      </c>
      <c r="I108">
        <v>4.8334420094439201</v>
      </c>
      <c r="J108" s="1">
        <v>1.3419238182869699E-6</v>
      </c>
      <c r="K108">
        <v>0.94809962774921097</v>
      </c>
      <c r="L108">
        <v>0.38595676617850699</v>
      </c>
      <c r="M108">
        <v>2.4564917908725299</v>
      </c>
      <c r="N108">
        <v>1.40301007606234E-2</v>
      </c>
      <c r="O108">
        <v>1.1256379146253801</v>
      </c>
      <c r="P108">
        <v>0.21910055831048</v>
      </c>
      <c r="Q108">
        <v>5.1375401473431097</v>
      </c>
      <c r="R108" s="1">
        <v>2.7835801299584203E-7</v>
      </c>
      <c r="T108" t="str">
        <f t="shared" si="4"/>
        <v>***</v>
      </c>
      <c r="U108" t="str">
        <f t="shared" si="5"/>
        <v>***</v>
      </c>
      <c r="V108" t="str">
        <f t="shared" si="6"/>
        <v>*</v>
      </c>
      <c r="W108" t="str">
        <f t="shared" si="7"/>
        <v>***</v>
      </c>
    </row>
    <row r="109" spans="1:23" x14ac:dyDescent="0.25">
      <c r="A109">
        <v>108</v>
      </c>
      <c r="B109" t="s">
        <v>204</v>
      </c>
      <c r="C109">
        <v>0.67922071094307701</v>
      </c>
      <c r="D109">
        <v>0.268533235241813</v>
      </c>
      <c r="E109">
        <v>2.52937298555034</v>
      </c>
      <c r="F109">
        <v>1.1426652391424499E-2</v>
      </c>
      <c r="G109">
        <v>0.92591253986365196</v>
      </c>
      <c r="H109">
        <v>0.315735515573287</v>
      </c>
      <c r="I109">
        <v>2.9325574545595701</v>
      </c>
      <c r="J109">
        <v>3.3618271283902298E-3</v>
      </c>
      <c r="K109">
        <v>0.26646801120269797</v>
      </c>
      <c r="L109">
        <v>0.52342804038082702</v>
      </c>
      <c r="M109">
        <v>0.50908241562455403</v>
      </c>
      <c r="N109">
        <v>0.610694456852931</v>
      </c>
      <c r="O109">
        <v>0.66362274266879095</v>
      </c>
      <c r="P109">
        <v>0.26848069545868197</v>
      </c>
      <c r="Q109">
        <v>2.47177079728222</v>
      </c>
      <c r="R109">
        <v>1.34445683723078E-2</v>
      </c>
      <c r="T109" t="str">
        <f t="shared" si="4"/>
        <v>*</v>
      </c>
      <c r="U109" t="str">
        <f t="shared" si="5"/>
        <v>**</v>
      </c>
      <c r="V109" t="str">
        <f t="shared" si="6"/>
        <v/>
      </c>
      <c r="W109" t="str">
        <f t="shared" si="7"/>
        <v>*</v>
      </c>
    </row>
    <row r="110" spans="1:23" x14ac:dyDescent="0.25">
      <c r="A110">
        <v>109</v>
      </c>
      <c r="B110" t="s">
        <v>205</v>
      </c>
      <c r="C110">
        <v>0.76961361562483399</v>
      </c>
      <c r="D110">
        <v>0.26169543230915698</v>
      </c>
      <c r="E110">
        <v>2.9408752336022399</v>
      </c>
      <c r="F110">
        <v>3.2728633111364001E-3</v>
      </c>
      <c r="G110">
        <v>0.96105368506129696</v>
      </c>
      <c r="H110">
        <v>0.31595376494972899</v>
      </c>
      <c r="I110">
        <v>3.04175417948955</v>
      </c>
      <c r="J110">
        <v>2.3520389003760999E-3</v>
      </c>
      <c r="K110">
        <v>0.51096116514566803</v>
      </c>
      <c r="L110">
        <v>0.47335284359713198</v>
      </c>
      <c r="M110">
        <v>1.0794509255775</v>
      </c>
      <c r="N110">
        <v>0.28038675935834401</v>
      </c>
      <c r="O110">
        <v>0.75283091952669001</v>
      </c>
      <c r="P110">
        <v>0.26164532727925799</v>
      </c>
      <c r="Q110">
        <v>2.8772954875788099</v>
      </c>
      <c r="R110">
        <v>4.0109981072560096E-3</v>
      </c>
      <c r="T110" t="str">
        <f t="shared" si="4"/>
        <v>**</v>
      </c>
      <c r="U110" t="str">
        <f t="shared" si="5"/>
        <v>**</v>
      </c>
      <c r="V110" t="str">
        <f t="shared" si="6"/>
        <v/>
      </c>
      <c r="W110" t="str">
        <f t="shared" si="7"/>
        <v>**</v>
      </c>
    </row>
    <row r="111" spans="1:23" x14ac:dyDescent="0.25">
      <c r="A111">
        <v>110</v>
      </c>
      <c r="B111" t="s">
        <v>207</v>
      </c>
      <c r="C111">
        <v>2.0646451267640198</v>
      </c>
      <c r="D111">
        <v>0.16643133170025101</v>
      </c>
      <c r="E111">
        <v>12.405387288990299</v>
      </c>
      <c r="F111" s="1">
        <v>2.4432851336840601E-35</v>
      </c>
      <c r="G111">
        <v>2.09381526709676</v>
      </c>
      <c r="H111">
        <v>0.21728686354118301</v>
      </c>
      <c r="I111">
        <v>9.63617971640479</v>
      </c>
      <c r="J111" s="1">
        <v>5.6242210117804703E-22</v>
      </c>
      <c r="K111">
        <v>2.12282645147581</v>
      </c>
      <c r="L111">
        <v>0.26051740877646001</v>
      </c>
      <c r="M111">
        <v>8.1485013283596999</v>
      </c>
      <c r="N111" s="1">
        <v>3.6846200372818702E-16</v>
      </c>
      <c r="O111">
        <v>2.0469319742313798</v>
      </c>
      <c r="P111">
        <v>0.16634721498615199</v>
      </c>
      <c r="Q111">
        <v>12.3051773027988</v>
      </c>
      <c r="R111" s="1">
        <v>8.4949678265999404E-35</v>
      </c>
      <c r="T111" t="str">
        <f t="shared" si="4"/>
        <v>***</v>
      </c>
      <c r="U111" t="str">
        <f t="shared" si="5"/>
        <v>***</v>
      </c>
      <c r="V111" t="str">
        <f t="shared" si="6"/>
        <v>***</v>
      </c>
      <c r="W111" t="str">
        <f t="shared" si="7"/>
        <v>***</v>
      </c>
    </row>
    <row r="112" spans="1:23" x14ac:dyDescent="0.25">
      <c r="A112">
        <v>111</v>
      </c>
      <c r="B112" t="s">
        <v>208</v>
      </c>
      <c r="C112">
        <v>1.0822216218213201</v>
      </c>
      <c r="D112">
        <v>0.24481162132239601</v>
      </c>
      <c r="E112">
        <v>4.4206300990757397</v>
      </c>
      <c r="F112" s="1">
        <v>9.8413513075813102E-6</v>
      </c>
      <c r="G112">
        <v>0.83897144589647799</v>
      </c>
      <c r="H112">
        <v>0.35805394327023499</v>
      </c>
      <c r="I112">
        <v>2.3431425953135698</v>
      </c>
      <c r="J112">
        <v>1.9122073209613899E-2</v>
      </c>
      <c r="K112">
        <v>1.43279784931919</v>
      </c>
      <c r="L112">
        <v>0.33984556652519698</v>
      </c>
      <c r="M112">
        <v>4.2160263085643503</v>
      </c>
      <c r="N112" s="1">
        <v>2.4864476578003899E-5</v>
      </c>
      <c r="O112">
        <v>1.06506153511679</v>
      </c>
      <c r="P112">
        <v>0.24475002904238799</v>
      </c>
      <c r="Q112">
        <v>4.3516298620431799</v>
      </c>
      <c r="R112" s="1">
        <v>1.35129246755538E-5</v>
      </c>
      <c r="T112" t="str">
        <f t="shared" si="4"/>
        <v>***</v>
      </c>
      <c r="U112" t="str">
        <f t="shared" si="5"/>
        <v>*</v>
      </c>
      <c r="V112" t="str">
        <f t="shared" si="6"/>
        <v>***</v>
      </c>
      <c r="W112" t="str">
        <f t="shared" si="7"/>
        <v>***</v>
      </c>
    </row>
    <row r="113" spans="1:23" x14ac:dyDescent="0.25">
      <c r="A113">
        <v>112</v>
      </c>
      <c r="B113" t="s">
        <v>209</v>
      </c>
      <c r="C113">
        <v>1.4015935844749301</v>
      </c>
      <c r="D113">
        <v>0.220243896619879</v>
      </c>
      <c r="E113">
        <v>6.3638248595553799</v>
      </c>
      <c r="F113" s="1">
        <v>1.9679052590618599E-10</v>
      </c>
      <c r="G113">
        <v>1.4812030378313401</v>
      </c>
      <c r="H113">
        <v>0.28261072097600498</v>
      </c>
      <c r="I113">
        <v>5.2411424192116902</v>
      </c>
      <c r="J113" s="1">
        <v>1.5958548205217099E-7</v>
      </c>
      <c r="K113">
        <v>1.3909500090510301</v>
      </c>
      <c r="L113">
        <v>0.35321051325546199</v>
      </c>
      <c r="M113">
        <v>3.93801984043724</v>
      </c>
      <c r="N113" s="1">
        <v>8.2156802693613798E-5</v>
      </c>
      <c r="O113">
        <v>1.3838535958150799</v>
      </c>
      <c r="P113">
        <v>0.22017373398683501</v>
      </c>
      <c r="Q113">
        <v>6.2852801319971396</v>
      </c>
      <c r="R113" s="1">
        <v>3.2726303061990701E-10</v>
      </c>
      <c r="T113" t="str">
        <f t="shared" si="4"/>
        <v>***</v>
      </c>
      <c r="U113" t="str">
        <f t="shared" si="5"/>
        <v>***</v>
      </c>
      <c r="V113" t="str">
        <f t="shared" si="6"/>
        <v>***</v>
      </c>
      <c r="W113" t="str">
        <f t="shared" si="7"/>
        <v>***</v>
      </c>
    </row>
    <row r="114" spans="1:23" x14ac:dyDescent="0.25">
      <c r="A114">
        <v>113</v>
      </c>
      <c r="B114" t="s">
        <v>210</v>
      </c>
      <c r="C114">
        <v>1.1820477676230801</v>
      </c>
      <c r="D114">
        <v>0.24522767382334301</v>
      </c>
      <c r="E114">
        <v>4.8202054409022699</v>
      </c>
      <c r="F114" s="1">
        <v>1.43410460191034E-6</v>
      </c>
      <c r="G114">
        <v>1.05978787852571</v>
      </c>
      <c r="H114">
        <v>0.34288741556268998</v>
      </c>
      <c r="I114">
        <v>3.0907750778387699</v>
      </c>
      <c r="J114">
        <v>1.9963479416023498E-3</v>
      </c>
      <c r="K114">
        <v>1.4279137644984099</v>
      </c>
      <c r="L114">
        <v>0.35345648045011502</v>
      </c>
      <c r="M114">
        <v>4.0398573614494602</v>
      </c>
      <c r="N114" s="1">
        <v>5.3483718531625701E-5</v>
      </c>
      <c r="O114">
        <v>1.16396919491434</v>
      </c>
      <c r="P114">
        <v>0.24517000231873701</v>
      </c>
      <c r="Q114">
        <v>4.74760037486603</v>
      </c>
      <c r="R114" s="1">
        <v>2.0584424144671598E-6</v>
      </c>
      <c r="T114" t="str">
        <f t="shared" si="4"/>
        <v>***</v>
      </c>
      <c r="U114" t="str">
        <f t="shared" si="5"/>
        <v>**</v>
      </c>
      <c r="V114" t="str">
        <f t="shared" si="6"/>
        <v>***</v>
      </c>
      <c r="W114" t="str">
        <f t="shared" si="7"/>
        <v>***</v>
      </c>
    </row>
    <row r="115" spans="1:23" x14ac:dyDescent="0.25">
      <c r="A115">
        <v>114</v>
      </c>
      <c r="B115" t="s">
        <v>211</v>
      </c>
      <c r="C115">
        <v>1.11930551644316</v>
      </c>
      <c r="D115">
        <v>0.25646956962272499</v>
      </c>
      <c r="E115">
        <v>4.3642819617535604</v>
      </c>
      <c r="F115" s="1">
        <v>1.2754098658383201E-5</v>
      </c>
      <c r="G115">
        <v>1.1089667186324501</v>
      </c>
      <c r="H115">
        <v>0.34316223714405503</v>
      </c>
      <c r="I115">
        <v>3.2316105870556999</v>
      </c>
      <c r="J115">
        <v>1.2309468229845201E-3</v>
      </c>
      <c r="K115">
        <v>1.24327303241787</v>
      </c>
      <c r="L115">
        <v>0.387409500413126</v>
      </c>
      <c r="M115">
        <v>3.2091960344082202</v>
      </c>
      <c r="N115">
        <v>1.33106705282476E-3</v>
      </c>
      <c r="O115">
        <v>1.10024911563481</v>
      </c>
      <c r="P115">
        <v>0.25641440878329302</v>
      </c>
      <c r="Q115">
        <v>4.2909020630142702</v>
      </c>
      <c r="R115" s="1">
        <v>1.7794878690113502E-5</v>
      </c>
      <c r="T115" t="str">
        <f t="shared" si="4"/>
        <v>***</v>
      </c>
      <c r="U115" t="str">
        <f t="shared" si="5"/>
        <v>**</v>
      </c>
      <c r="V115" t="str">
        <f t="shared" si="6"/>
        <v>**</v>
      </c>
      <c r="W115" t="str">
        <f t="shared" si="7"/>
        <v>***</v>
      </c>
    </row>
    <row r="116" spans="1:23" x14ac:dyDescent="0.25">
      <c r="A116">
        <v>115</v>
      </c>
      <c r="B116" t="s">
        <v>212</v>
      </c>
      <c r="C116">
        <v>1.51030417329306</v>
      </c>
      <c r="D116">
        <v>0.22440706071139299</v>
      </c>
      <c r="E116">
        <v>6.7301989897521199</v>
      </c>
      <c r="F116" s="1">
        <v>1.69431213423771E-11</v>
      </c>
      <c r="G116">
        <v>1.7265974303232601</v>
      </c>
      <c r="H116">
        <v>0.277413556337469</v>
      </c>
      <c r="I116">
        <v>6.2239115244349801</v>
      </c>
      <c r="J116" s="1">
        <v>4.8491060086542998E-10</v>
      </c>
      <c r="K116">
        <v>1.2838758997873601</v>
      </c>
      <c r="L116">
        <v>0.38765194304747302</v>
      </c>
      <c r="M116">
        <v>3.3119294842025999</v>
      </c>
      <c r="N116">
        <v>9.2654897403712702E-4</v>
      </c>
      <c r="O116">
        <v>1.4918635342603901</v>
      </c>
      <c r="P116">
        <v>0.224336993473913</v>
      </c>
      <c r="Q116">
        <v>6.6501004188320199</v>
      </c>
      <c r="R116" s="1">
        <v>2.9289311790293003E-11</v>
      </c>
      <c r="T116" t="str">
        <f t="shared" si="4"/>
        <v>***</v>
      </c>
      <c r="U116" t="str">
        <f t="shared" si="5"/>
        <v>***</v>
      </c>
      <c r="V116" t="str">
        <f t="shared" si="6"/>
        <v>***</v>
      </c>
      <c r="W116" t="str">
        <f t="shared" si="7"/>
        <v>***</v>
      </c>
    </row>
    <row r="117" spans="1:23" x14ac:dyDescent="0.25">
      <c r="A117">
        <v>116</v>
      </c>
      <c r="B117" t="s">
        <v>213</v>
      </c>
      <c r="C117">
        <v>1.1641450788402501</v>
      </c>
      <c r="D117">
        <v>0.26320191150023198</v>
      </c>
      <c r="E117">
        <v>4.4230114903220397</v>
      </c>
      <c r="F117" s="1">
        <v>9.7334562686208297E-6</v>
      </c>
      <c r="G117">
        <v>0.52637670714778895</v>
      </c>
      <c r="H117">
        <v>0.46716145117364</v>
      </c>
      <c r="I117">
        <v>1.1267554414547301</v>
      </c>
      <c r="J117">
        <v>0.259845894605164</v>
      </c>
      <c r="K117">
        <v>1.7459287227576401</v>
      </c>
      <c r="L117">
        <v>0.32996032830563798</v>
      </c>
      <c r="M117">
        <v>5.2913292083416996</v>
      </c>
      <c r="N117" s="1">
        <v>1.2143055743239201E-7</v>
      </c>
      <c r="O117">
        <v>1.1446358408449999</v>
      </c>
      <c r="P117">
        <v>0.26313725152919298</v>
      </c>
      <c r="Q117">
        <v>4.3499574240935903</v>
      </c>
      <c r="R117" s="1">
        <v>1.36163966755361E-5</v>
      </c>
      <c r="T117" t="str">
        <f t="shared" si="4"/>
        <v>***</v>
      </c>
      <c r="U117" t="str">
        <f t="shared" si="5"/>
        <v/>
      </c>
      <c r="V117" t="str">
        <f t="shared" si="6"/>
        <v>***</v>
      </c>
      <c r="W117" t="str">
        <f t="shared" si="7"/>
        <v>***</v>
      </c>
    </row>
    <row r="118" spans="1:23" x14ac:dyDescent="0.25">
      <c r="A118">
        <v>117</v>
      </c>
      <c r="B118" t="s">
        <v>214</v>
      </c>
      <c r="C118">
        <v>1.3272599853448701</v>
      </c>
      <c r="D118">
        <v>0.25139391049459497</v>
      </c>
      <c r="E118">
        <v>5.2796027665650502</v>
      </c>
      <c r="F118" s="1">
        <v>1.2946425147426599E-7</v>
      </c>
      <c r="G118">
        <v>1.37364469809598</v>
      </c>
      <c r="H118">
        <v>0.330794305349976</v>
      </c>
      <c r="I118">
        <v>4.1525645268974101</v>
      </c>
      <c r="J118" s="1">
        <v>3.2877000778734198E-5</v>
      </c>
      <c r="K118">
        <v>1.3857810630563101</v>
      </c>
      <c r="L118">
        <v>0.38826420032942099</v>
      </c>
      <c r="M118">
        <v>3.56917032752582</v>
      </c>
      <c r="N118">
        <v>3.58113550359232E-4</v>
      </c>
      <c r="O118">
        <v>1.3076781002176101</v>
      </c>
      <c r="P118">
        <v>0.25132068318178402</v>
      </c>
      <c r="Q118">
        <v>5.2032251530676596</v>
      </c>
      <c r="R118" s="1">
        <v>1.9585933589148101E-7</v>
      </c>
      <c r="T118" t="str">
        <f t="shared" si="4"/>
        <v>***</v>
      </c>
      <c r="U118" t="str">
        <f t="shared" si="5"/>
        <v>***</v>
      </c>
      <c r="V118" t="str">
        <f t="shared" si="6"/>
        <v>***</v>
      </c>
      <c r="W118" t="str">
        <f t="shared" si="7"/>
        <v>***</v>
      </c>
    </row>
    <row r="119" spans="1:23" x14ac:dyDescent="0.25">
      <c r="A119">
        <v>118</v>
      </c>
      <c r="B119" t="s">
        <v>215</v>
      </c>
      <c r="C119">
        <v>1.5330175235611001</v>
      </c>
      <c r="D119">
        <v>0.23701551448500399</v>
      </c>
      <c r="E119">
        <v>6.4680049611608599</v>
      </c>
      <c r="F119" s="1">
        <v>9.9305238598980295E-11</v>
      </c>
      <c r="G119">
        <v>1.83925561285302</v>
      </c>
      <c r="H119">
        <v>0.28545905170505398</v>
      </c>
      <c r="I119">
        <v>6.4431504338962204</v>
      </c>
      <c r="J119" s="1">
        <v>1.17018602684086E-10</v>
      </c>
      <c r="K119">
        <v>1.12977756970292</v>
      </c>
      <c r="L119">
        <v>0.438834968252511</v>
      </c>
      <c r="M119">
        <v>2.57449303596252</v>
      </c>
      <c r="N119">
        <v>1.00387107432349E-2</v>
      </c>
      <c r="O119">
        <v>1.5126660305552599</v>
      </c>
      <c r="P119">
        <v>0.236932317004203</v>
      </c>
      <c r="Q119">
        <v>6.3843803567262096</v>
      </c>
      <c r="R119" s="1">
        <v>1.7209286755207301E-10</v>
      </c>
      <c r="T119" t="str">
        <f t="shared" si="4"/>
        <v>***</v>
      </c>
      <c r="U119" t="str">
        <f t="shared" si="5"/>
        <v>***</v>
      </c>
      <c r="V119" t="str">
        <f t="shared" si="6"/>
        <v>*</v>
      </c>
      <c r="W119" t="str">
        <f t="shared" si="7"/>
        <v>***</v>
      </c>
    </row>
    <row r="120" spans="1:23" x14ac:dyDescent="0.25">
      <c r="A120">
        <v>119</v>
      </c>
      <c r="B120" t="s">
        <v>216</v>
      </c>
      <c r="C120">
        <v>2.0702675401037198</v>
      </c>
      <c r="D120">
        <v>0.20095170360158701</v>
      </c>
      <c r="E120">
        <v>10.3023139540449</v>
      </c>
      <c r="F120" s="1">
        <v>6.8786441756788504E-25</v>
      </c>
      <c r="G120">
        <v>1.79167592821098</v>
      </c>
      <c r="H120">
        <v>0.30144812494200501</v>
      </c>
      <c r="I120">
        <v>5.94356302118541</v>
      </c>
      <c r="J120" s="1">
        <v>2.78892457625755E-9</v>
      </c>
      <c r="K120">
        <v>2.44696969256354</v>
      </c>
      <c r="L120">
        <v>0.27650892710811598</v>
      </c>
      <c r="M120">
        <v>8.8495142567558798</v>
      </c>
      <c r="N120" s="1">
        <v>8.7901034384465504E-19</v>
      </c>
      <c r="O120">
        <v>2.0485408825898301</v>
      </c>
      <c r="P120">
        <v>0.20084904228063</v>
      </c>
      <c r="Q120">
        <v>10.199405779229799</v>
      </c>
      <c r="R120" s="1">
        <v>1.99489264682648E-24</v>
      </c>
      <c r="T120" t="str">
        <f t="shared" si="4"/>
        <v>***</v>
      </c>
      <c r="U120" t="str">
        <f t="shared" si="5"/>
        <v>***</v>
      </c>
      <c r="V120" t="str">
        <f t="shared" si="6"/>
        <v>***</v>
      </c>
      <c r="W120" t="str">
        <f t="shared" si="7"/>
        <v>***</v>
      </c>
    </row>
    <row r="121" spans="1:23" x14ac:dyDescent="0.25">
      <c r="A121">
        <v>120</v>
      </c>
      <c r="B121" t="s">
        <v>218</v>
      </c>
      <c r="C121">
        <v>2.2566912724438302</v>
      </c>
      <c r="D121">
        <v>0.19770126049339301</v>
      </c>
      <c r="E121">
        <v>11.4146529304462</v>
      </c>
      <c r="F121" s="1">
        <v>3.5331147249519803E-30</v>
      </c>
      <c r="G121">
        <v>2.11416400699256</v>
      </c>
      <c r="H121">
        <v>0.28094342706039299</v>
      </c>
      <c r="I121">
        <v>7.5252303608373099</v>
      </c>
      <c r="J121" s="1">
        <v>5.2627454508056201E-14</v>
      </c>
      <c r="K121">
        <v>2.5274664260158102</v>
      </c>
      <c r="L121">
        <v>0.282502774425125</v>
      </c>
      <c r="M121">
        <v>8.9466959436382396</v>
      </c>
      <c r="N121" s="1">
        <v>3.6628144271495702E-19</v>
      </c>
      <c r="O121">
        <v>2.2334126270974402</v>
      </c>
      <c r="P121">
        <v>0.197580024963841</v>
      </c>
      <c r="Q121">
        <v>11.3038381663641</v>
      </c>
      <c r="R121" s="1">
        <v>1.2560561079023299E-29</v>
      </c>
      <c r="T121" t="str">
        <f t="shared" si="4"/>
        <v>***</v>
      </c>
      <c r="U121" t="str">
        <f t="shared" si="5"/>
        <v>***</v>
      </c>
      <c r="V121" t="str">
        <f t="shared" si="6"/>
        <v>***</v>
      </c>
      <c r="W121" t="str">
        <f t="shared" si="7"/>
        <v>***</v>
      </c>
    </row>
    <row r="122" spans="1:23" x14ac:dyDescent="0.25">
      <c r="A122">
        <v>121</v>
      </c>
      <c r="B122" t="s">
        <v>219</v>
      </c>
      <c r="C122">
        <v>1.3676746165907401</v>
      </c>
      <c r="D122">
        <v>0.28793594423142699</v>
      </c>
      <c r="E122">
        <v>4.7499266555324002</v>
      </c>
      <c r="F122" s="1">
        <v>2.0349043867353701E-6</v>
      </c>
      <c r="G122">
        <v>1.2766971146178001</v>
      </c>
      <c r="H122">
        <v>0.404135256207451</v>
      </c>
      <c r="I122">
        <v>3.1590837349821399</v>
      </c>
      <c r="J122">
        <v>1.58266010843977E-3</v>
      </c>
      <c r="K122">
        <v>1.5911826170874499</v>
      </c>
      <c r="L122">
        <v>0.412792814193153</v>
      </c>
      <c r="M122">
        <v>3.8546761532115998</v>
      </c>
      <c r="N122">
        <v>1.15882921413051E-4</v>
      </c>
      <c r="O122">
        <v>1.3436075640749501</v>
      </c>
      <c r="P122">
        <v>0.28784832132711702</v>
      </c>
      <c r="Q122">
        <v>4.6677623752686301</v>
      </c>
      <c r="R122" s="1">
        <v>3.0449777301962901E-6</v>
      </c>
      <c r="T122" t="str">
        <f t="shared" si="4"/>
        <v>***</v>
      </c>
      <c r="U122" t="str">
        <f t="shared" si="5"/>
        <v>**</v>
      </c>
      <c r="V122" t="str">
        <f t="shared" si="6"/>
        <v>***</v>
      </c>
      <c r="W122" t="str">
        <f t="shared" si="7"/>
        <v>***</v>
      </c>
    </row>
    <row r="123" spans="1:23" x14ac:dyDescent="0.25">
      <c r="A123">
        <v>122</v>
      </c>
      <c r="B123" t="s">
        <v>220</v>
      </c>
      <c r="C123">
        <v>1.7899095729430401</v>
      </c>
      <c r="D123">
        <v>0.248414977654217</v>
      </c>
      <c r="E123">
        <v>7.2053206688467499</v>
      </c>
      <c r="F123" s="1">
        <v>5.7907409609884601E-13</v>
      </c>
      <c r="G123">
        <v>1.6987759083140801</v>
      </c>
      <c r="H123">
        <v>0.347792948912299</v>
      </c>
      <c r="I123">
        <v>4.8844460867504704</v>
      </c>
      <c r="J123" s="1">
        <v>1.0372001671240701E-6</v>
      </c>
      <c r="K123">
        <v>2.01921202087853</v>
      </c>
      <c r="L123">
        <v>0.35778777832881298</v>
      </c>
      <c r="M123">
        <v>5.6436025576671298</v>
      </c>
      <c r="N123" s="1">
        <v>1.6652825171964798E-8</v>
      </c>
      <c r="O123">
        <v>1.7650499459529001</v>
      </c>
      <c r="P123">
        <v>0.24830381404765101</v>
      </c>
      <c r="Q123">
        <v>7.1084286510966601</v>
      </c>
      <c r="R123" s="1">
        <v>1.17371547037644E-12</v>
      </c>
      <c r="T123" t="str">
        <f t="shared" si="4"/>
        <v>***</v>
      </c>
      <c r="U123" t="str">
        <f t="shared" si="5"/>
        <v>***</v>
      </c>
      <c r="V123" t="str">
        <f t="shared" si="6"/>
        <v>***</v>
      </c>
      <c r="W123" t="str">
        <f t="shared" si="7"/>
        <v>***</v>
      </c>
    </row>
    <row r="124" spans="1:23" x14ac:dyDescent="0.25">
      <c r="A124">
        <v>123</v>
      </c>
      <c r="B124" t="s">
        <v>221</v>
      </c>
      <c r="C124">
        <v>1.2463128284835501</v>
      </c>
      <c r="D124">
        <v>0.32058799511515601</v>
      </c>
      <c r="E124">
        <v>3.8875842123653901</v>
      </c>
      <c r="F124">
        <v>1.0124686619673E-4</v>
      </c>
      <c r="G124">
        <v>1.2405899506929401</v>
      </c>
      <c r="H124">
        <v>0.43361103065905399</v>
      </c>
      <c r="I124">
        <v>2.8610664004726498</v>
      </c>
      <c r="J124">
        <v>4.2221861174191501E-3</v>
      </c>
      <c r="K124">
        <v>1.3817201245419499</v>
      </c>
      <c r="L124">
        <v>0.47776956911282398</v>
      </c>
      <c r="M124">
        <v>2.8920220413109998</v>
      </c>
      <c r="N124">
        <v>3.8277109242587002E-3</v>
      </c>
      <c r="O124">
        <v>1.2199586989903799</v>
      </c>
      <c r="P124">
        <v>0.32049658911436002</v>
      </c>
      <c r="Q124">
        <v>3.8064639076551101</v>
      </c>
      <c r="R124">
        <v>1.4096785350865501E-4</v>
      </c>
      <c r="T124" t="str">
        <f t="shared" si="4"/>
        <v>***</v>
      </c>
      <c r="U124" t="str">
        <f t="shared" si="5"/>
        <v>**</v>
      </c>
      <c r="V124" t="str">
        <f t="shared" si="6"/>
        <v>**</v>
      </c>
      <c r="W124" t="str">
        <f t="shared" si="7"/>
        <v>***</v>
      </c>
    </row>
    <row r="125" spans="1:23" x14ac:dyDescent="0.25">
      <c r="A125">
        <v>124</v>
      </c>
      <c r="B125" t="s">
        <v>222</v>
      </c>
      <c r="C125">
        <v>1.81286749343602</v>
      </c>
      <c r="D125">
        <v>0.260152064942137</v>
      </c>
      <c r="E125">
        <v>6.9684916544454101</v>
      </c>
      <c r="F125" s="1">
        <v>3.2035698074655899E-12</v>
      </c>
      <c r="G125">
        <v>1.59473074930284</v>
      </c>
      <c r="H125">
        <v>0.38319536545612198</v>
      </c>
      <c r="I125">
        <v>4.1616650227609302</v>
      </c>
      <c r="J125" s="1">
        <v>3.1593556397283899E-5</v>
      </c>
      <c r="K125">
        <v>2.1592631235905402</v>
      </c>
      <c r="L125">
        <v>0.358880103540544</v>
      </c>
      <c r="M125">
        <v>6.0166699192523101</v>
      </c>
      <c r="N125" s="1">
        <v>1.7804159989085299E-9</v>
      </c>
      <c r="O125">
        <v>1.7863531245444799</v>
      </c>
      <c r="P125">
        <v>0.26002643829300298</v>
      </c>
      <c r="Q125">
        <v>6.86989037065368</v>
      </c>
      <c r="R125" s="1">
        <v>6.4251261820839198E-12</v>
      </c>
      <c r="T125" t="str">
        <f t="shared" si="4"/>
        <v>***</v>
      </c>
      <c r="U125" t="str">
        <f t="shared" si="5"/>
        <v>***</v>
      </c>
      <c r="V125" t="str">
        <f t="shared" si="6"/>
        <v>***</v>
      </c>
      <c r="W125" t="str">
        <f t="shared" si="7"/>
        <v>***</v>
      </c>
    </row>
    <row r="126" spans="1:23" x14ac:dyDescent="0.25">
      <c r="A126">
        <v>125</v>
      </c>
      <c r="B126" t="s">
        <v>223</v>
      </c>
      <c r="C126">
        <v>1.1621468316336001</v>
      </c>
      <c r="D126">
        <v>0.35128259323636202</v>
      </c>
      <c r="E126">
        <v>3.30829609553594</v>
      </c>
      <c r="F126">
        <v>9.3865510229761996E-4</v>
      </c>
      <c r="G126">
        <v>0.94280692058176296</v>
      </c>
      <c r="H126">
        <v>0.521700952101946</v>
      </c>
      <c r="I126">
        <v>1.8071788383424801</v>
      </c>
      <c r="J126">
        <v>7.0734399332955805E-2</v>
      </c>
      <c r="K126">
        <v>1.5098546239127499</v>
      </c>
      <c r="L126">
        <v>0.478683410777831</v>
      </c>
      <c r="M126">
        <v>3.1541820541876202</v>
      </c>
      <c r="N126">
        <v>1.6094864808959099E-3</v>
      </c>
      <c r="O126">
        <v>1.13584486805906</v>
      </c>
      <c r="P126">
        <v>0.35118199428727098</v>
      </c>
      <c r="Q126">
        <v>3.2343482483043302</v>
      </c>
      <c r="R126">
        <v>1.21920692743333E-3</v>
      </c>
      <c r="T126" t="str">
        <f t="shared" si="4"/>
        <v>***</v>
      </c>
      <c r="U126" t="str">
        <f t="shared" si="5"/>
        <v>^</v>
      </c>
      <c r="V126" t="str">
        <f t="shared" si="6"/>
        <v>**</v>
      </c>
      <c r="W126" t="str">
        <f t="shared" si="7"/>
        <v>**</v>
      </c>
    </row>
    <row r="127" spans="1:23" x14ac:dyDescent="0.25">
      <c r="A127">
        <v>126</v>
      </c>
      <c r="B127" t="s">
        <v>224</v>
      </c>
      <c r="C127">
        <v>1.5902674290360199</v>
      </c>
      <c r="D127">
        <v>0.29905840256863397</v>
      </c>
      <c r="E127">
        <v>5.3175815003928903</v>
      </c>
      <c r="F127" s="1">
        <v>1.0515558772735799E-7</v>
      </c>
      <c r="G127">
        <v>1.70199677576896</v>
      </c>
      <c r="H127">
        <v>0.38440711922491899</v>
      </c>
      <c r="I127">
        <v>4.4275891122950597</v>
      </c>
      <c r="J127" s="1">
        <v>9.5292207776607607E-6</v>
      </c>
      <c r="K127">
        <v>1.5667792569266401</v>
      </c>
      <c r="L127">
        <v>0.478982134675902</v>
      </c>
      <c r="M127">
        <v>3.2710599070397199</v>
      </c>
      <c r="N127">
        <v>1.0714521067360699E-3</v>
      </c>
      <c r="O127">
        <v>1.56505771455386</v>
      </c>
      <c r="P127">
        <v>0.29893372921925199</v>
      </c>
      <c r="Q127">
        <v>5.2354671339411496</v>
      </c>
      <c r="R127" s="1">
        <v>1.6456810800640499E-7</v>
      </c>
      <c r="T127" t="str">
        <f t="shared" si="4"/>
        <v>***</v>
      </c>
      <c r="U127" t="str">
        <f t="shared" si="5"/>
        <v>***</v>
      </c>
      <c r="V127" t="str">
        <f t="shared" si="6"/>
        <v>**</v>
      </c>
      <c r="W127" t="str">
        <f t="shared" si="7"/>
        <v>***</v>
      </c>
    </row>
    <row r="128" spans="1:23" x14ac:dyDescent="0.25">
      <c r="A128">
        <v>127</v>
      </c>
      <c r="B128" t="s">
        <v>225</v>
      </c>
      <c r="C128">
        <v>1.65216786673801</v>
      </c>
      <c r="D128">
        <v>0.299447815572079</v>
      </c>
      <c r="E128">
        <v>5.51738159646158</v>
      </c>
      <c r="F128" s="1">
        <v>3.4408775746647703E-8</v>
      </c>
      <c r="G128">
        <v>1.9107566146578701</v>
      </c>
      <c r="H128">
        <v>0.366881808539117</v>
      </c>
      <c r="I128">
        <v>5.2080985488659</v>
      </c>
      <c r="J128" s="1">
        <v>1.9078559516130701E-7</v>
      </c>
      <c r="K128">
        <v>1.3819980409827699</v>
      </c>
      <c r="L128">
        <v>0.52884902676469903</v>
      </c>
      <c r="M128">
        <v>2.6132184631922502</v>
      </c>
      <c r="N128">
        <v>8.9693948301768894E-3</v>
      </c>
      <c r="O128">
        <v>1.62774500399067</v>
      </c>
      <c r="P128">
        <v>0.29932322432630898</v>
      </c>
      <c r="Q128">
        <v>5.4380845577694901</v>
      </c>
      <c r="R128" s="1">
        <v>5.3856415296619502E-8</v>
      </c>
      <c r="T128" t="str">
        <f t="shared" si="4"/>
        <v>***</v>
      </c>
      <c r="U128" t="str">
        <f t="shared" si="5"/>
        <v>***</v>
      </c>
      <c r="V128" t="str">
        <f t="shared" si="6"/>
        <v>**</v>
      </c>
      <c r="W128" t="str">
        <f t="shared" si="7"/>
        <v>***</v>
      </c>
    </row>
    <row r="129" spans="1:23" x14ac:dyDescent="0.25">
      <c r="A129">
        <v>128</v>
      </c>
      <c r="B129" t="s">
        <v>226</v>
      </c>
      <c r="C129">
        <v>1.6280530819119901</v>
      </c>
      <c r="D129">
        <v>0.31036571869409302</v>
      </c>
      <c r="E129">
        <v>5.2455957080641902</v>
      </c>
      <c r="F129" s="1">
        <v>1.5577816627902001E-7</v>
      </c>
      <c r="G129">
        <v>0.84579622200278903</v>
      </c>
      <c r="H129">
        <v>0.59759160680914003</v>
      </c>
      <c r="I129">
        <v>1.4153415348634899</v>
      </c>
      <c r="J129">
        <v>0.156968382561882</v>
      </c>
      <c r="K129">
        <v>2.2687099823144599</v>
      </c>
      <c r="L129">
        <v>0.37614781419677501</v>
      </c>
      <c r="M129">
        <v>6.0314320506130299</v>
      </c>
      <c r="N129" s="1">
        <v>1.6251305603905401E-9</v>
      </c>
      <c r="O129">
        <v>1.6062312767638101</v>
      </c>
      <c r="P129">
        <v>0.31024654287935599</v>
      </c>
      <c r="Q129">
        <v>5.1772737315832797</v>
      </c>
      <c r="R129" s="1">
        <v>2.25151753633391E-7</v>
      </c>
      <c r="T129" t="str">
        <f t="shared" si="4"/>
        <v>***</v>
      </c>
      <c r="U129" t="str">
        <f t="shared" si="5"/>
        <v/>
      </c>
      <c r="V129" t="str">
        <f t="shared" si="6"/>
        <v>***</v>
      </c>
      <c r="W129" t="str">
        <f t="shared" si="7"/>
        <v>***</v>
      </c>
    </row>
    <row r="130" spans="1:23" x14ac:dyDescent="0.25">
      <c r="A130">
        <v>129</v>
      </c>
      <c r="B130" t="s">
        <v>227</v>
      </c>
      <c r="C130">
        <v>1.9297050460207501</v>
      </c>
      <c r="D130">
        <v>0.282850431424577</v>
      </c>
      <c r="E130">
        <v>6.82235143252844</v>
      </c>
      <c r="F130" s="1">
        <v>8.9562235834448299E-12</v>
      </c>
      <c r="G130">
        <v>1.59964462169607</v>
      </c>
      <c r="H130">
        <v>0.43706775893077099</v>
      </c>
      <c r="I130">
        <v>3.6599465163236702</v>
      </c>
      <c r="J130">
        <v>2.5226789680574601E-4</v>
      </c>
      <c r="K130">
        <v>2.3632586098157899</v>
      </c>
      <c r="L130">
        <v>0.377195024371346</v>
      </c>
      <c r="M130">
        <v>6.2653493739863899</v>
      </c>
      <c r="N130" s="1">
        <v>3.7199042535747598E-10</v>
      </c>
      <c r="O130">
        <v>1.90958810917743</v>
      </c>
      <c r="P130">
        <v>0.28271602448751099</v>
      </c>
      <c r="Q130">
        <v>6.7544388848810604</v>
      </c>
      <c r="R130" s="1">
        <v>1.4338909238820801E-11</v>
      </c>
      <c r="T130" t="str">
        <f t="shared" si="4"/>
        <v>***</v>
      </c>
      <c r="U130" t="str">
        <f t="shared" si="5"/>
        <v>***</v>
      </c>
      <c r="V130" t="str">
        <f t="shared" si="6"/>
        <v>***</v>
      </c>
      <c r="W130" t="str">
        <f t="shared" si="7"/>
        <v>***</v>
      </c>
    </row>
    <row r="131" spans="1:23" x14ac:dyDescent="0.25">
      <c r="A131">
        <v>130</v>
      </c>
      <c r="B131" t="s">
        <v>229</v>
      </c>
      <c r="C131">
        <v>1.6849804462015601</v>
      </c>
      <c r="D131">
        <v>0.323334049853919</v>
      </c>
      <c r="E131">
        <v>5.2112681821256599</v>
      </c>
      <c r="F131" s="1">
        <v>1.87554097655351E-7</v>
      </c>
      <c r="G131">
        <v>1.6762229389136201</v>
      </c>
      <c r="H131">
        <v>0.43787908160741101</v>
      </c>
      <c r="I131">
        <v>3.8280498185946001</v>
      </c>
      <c r="J131">
        <v>1.2916261656236201E-4</v>
      </c>
      <c r="K131">
        <v>1.8329788572921799</v>
      </c>
      <c r="L131">
        <v>0.48131556113239798</v>
      </c>
      <c r="M131">
        <v>3.8082684320026998</v>
      </c>
      <c r="N131">
        <v>1.3994331300843299E-4</v>
      </c>
      <c r="O131">
        <v>1.6613910306994299</v>
      </c>
      <c r="P131">
        <v>0.32321790079995</v>
      </c>
      <c r="Q131">
        <v>5.1401578519864302</v>
      </c>
      <c r="R131" s="1">
        <v>2.7450775644603702E-7</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233</v>
      </c>
      <c r="C132">
        <v>1.6506585997691201</v>
      </c>
      <c r="D132">
        <v>0.33753815216525501</v>
      </c>
      <c r="E132">
        <v>4.8902874806311596</v>
      </c>
      <c r="F132" s="1">
        <v>1.0068881526562501E-6</v>
      </c>
      <c r="G132">
        <v>1.54678999917983</v>
      </c>
      <c r="H132">
        <v>0.47512162961166399</v>
      </c>
      <c r="I132">
        <v>3.2555663703294</v>
      </c>
      <c r="J132">
        <v>1.13166443172118E-3</v>
      </c>
      <c r="K132">
        <v>1.90374988625634</v>
      </c>
      <c r="L132">
        <v>0.48188641312472802</v>
      </c>
      <c r="M132">
        <v>3.9506195534996</v>
      </c>
      <c r="N132" s="1">
        <v>7.7949148376287895E-5</v>
      </c>
      <c r="O132">
        <v>1.6274383084754001</v>
      </c>
      <c r="P132">
        <v>0.33742569407670098</v>
      </c>
      <c r="Q132">
        <v>4.8231013139902297</v>
      </c>
      <c r="R132" s="1">
        <v>1.41343130251137E-6</v>
      </c>
      <c r="T132" t="str">
        <f t="shared" si="8"/>
        <v>***</v>
      </c>
      <c r="U132" t="str">
        <f t="shared" si="9"/>
        <v>**</v>
      </c>
      <c r="V132" t="str">
        <f t="shared" si="10"/>
        <v>***</v>
      </c>
      <c r="W132" t="str">
        <f t="shared" si="11"/>
        <v>***</v>
      </c>
    </row>
    <row r="133" spans="1:23" x14ac:dyDescent="0.25">
      <c r="A133">
        <v>132</v>
      </c>
      <c r="B133" t="s">
        <v>234</v>
      </c>
      <c r="C133">
        <v>1.17147282518333</v>
      </c>
      <c r="D133">
        <v>0.42518119010951</v>
      </c>
      <c r="E133">
        <v>2.7552320103380001</v>
      </c>
      <c r="F133">
        <v>5.8650529502683804E-3</v>
      </c>
      <c r="G133">
        <v>0.64138883482517595</v>
      </c>
      <c r="H133">
        <v>0.72518639324747902</v>
      </c>
      <c r="I133">
        <v>0.88444686882906498</v>
      </c>
      <c r="J133">
        <v>0.37645503171067801</v>
      </c>
      <c r="K133">
        <v>1.7258882976902401</v>
      </c>
      <c r="L133">
        <v>0.53168578187612303</v>
      </c>
      <c r="M133">
        <v>3.2460681788409298</v>
      </c>
      <c r="N133">
        <v>1.17010813142442E-3</v>
      </c>
      <c r="O133">
        <v>1.1475659345076801</v>
      </c>
      <c r="P133">
        <v>0.425091125526046</v>
      </c>
      <c r="Q133">
        <v>2.69957631575484</v>
      </c>
      <c r="R133">
        <v>6.9427830302855797E-3</v>
      </c>
      <c r="T133" t="str">
        <f t="shared" si="8"/>
        <v>**</v>
      </c>
      <c r="U133" t="str">
        <f t="shared" si="9"/>
        <v/>
      </c>
      <c r="V133" t="str">
        <f t="shared" si="10"/>
        <v>**</v>
      </c>
      <c r="W133" t="str">
        <f t="shared" si="11"/>
        <v>**</v>
      </c>
    </row>
    <row r="134" spans="1:23" x14ac:dyDescent="0.25">
      <c r="A134">
        <v>133</v>
      </c>
      <c r="B134" t="s">
        <v>235</v>
      </c>
      <c r="C134">
        <v>1.3723045361766699</v>
      </c>
      <c r="D134">
        <v>0.39649790087570302</v>
      </c>
      <c r="E134">
        <v>3.4610638118027999</v>
      </c>
      <c r="F134">
        <v>5.3804525921467795E-4</v>
      </c>
      <c r="G134">
        <v>1.3906788017265601</v>
      </c>
      <c r="H134">
        <v>0.525865459991252</v>
      </c>
      <c r="I134">
        <v>2.64455247117712</v>
      </c>
      <c r="J134">
        <v>8.1799023234636302E-3</v>
      </c>
      <c r="K134">
        <v>1.47496355224222</v>
      </c>
      <c r="L134">
        <v>0.60531479625490403</v>
      </c>
      <c r="M134">
        <v>2.4366884162882698</v>
      </c>
      <c r="N134">
        <v>1.48224451904062E-2</v>
      </c>
      <c r="O134">
        <v>1.3482570553178499</v>
      </c>
      <c r="P134">
        <v>0.39640001002253999</v>
      </c>
      <c r="Q134">
        <v>3.4012538376101</v>
      </c>
      <c r="R134">
        <v>6.7077510375736899E-4</v>
      </c>
      <c r="T134" t="str">
        <f t="shared" si="8"/>
        <v>***</v>
      </c>
      <c r="U134" t="str">
        <f t="shared" si="9"/>
        <v>**</v>
      </c>
      <c r="V134" t="str">
        <f t="shared" si="10"/>
        <v>*</v>
      </c>
      <c r="W134" t="str">
        <f t="shared" si="11"/>
        <v>***</v>
      </c>
    </row>
    <row r="135" spans="1:23" x14ac:dyDescent="0.25">
      <c r="A135">
        <v>134</v>
      </c>
      <c r="B135" t="s">
        <v>236</v>
      </c>
      <c r="C135">
        <v>1.68388588618705</v>
      </c>
      <c r="D135">
        <v>0.35469065894533602</v>
      </c>
      <c r="E135">
        <v>4.7474773967660804</v>
      </c>
      <c r="F135" s="1">
        <v>2.0596939953945499E-6</v>
      </c>
      <c r="G135">
        <v>1.4506437553873801</v>
      </c>
      <c r="H135">
        <v>0.52647843647152404</v>
      </c>
      <c r="I135">
        <v>2.7553716446767398</v>
      </c>
      <c r="J135">
        <v>5.8625501963024199E-3</v>
      </c>
      <c r="K135">
        <v>2.04785839733389</v>
      </c>
      <c r="L135">
        <v>0.48354545910435898</v>
      </c>
      <c r="M135">
        <v>4.23508970827067</v>
      </c>
      <c r="N135" s="1">
        <v>2.2846048265453901E-5</v>
      </c>
      <c r="O135">
        <v>1.65968547170084</v>
      </c>
      <c r="P135">
        <v>0.35456921133343999</v>
      </c>
      <c r="Q135">
        <v>4.6808505043605004</v>
      </c>
      <c r="R135" s="1">
        <v>2.8568721680344399E-6</v>
      </c>
      <c r="T135" t="str">
        <f t="shared" si="8"/>
        <v>***</v>
      </c>
      <c r="U135" t="str">
        <f t="shared" si="9"/>
        <v>**</v>
      </c>
      <c r="V135" t="str">
        <f t="shared" si="10"/>
        <v>***</v>
      </c>
      <c r="W135" t="str">
        <f t="shared" si="11"/>
        <v>***</v>
      </c>
    </row>
    <row r="136" spans="1:23" x14ac:dyDescent="0.25">
      <c r="A136">
        <v>135</v>
      </c>
      <c r="B136" t="s">
        <v>237</v>
      </c>
      <c r="C136">
        <v>0.61162721244474305</v>
      </c>
      <c r="D136">
        <v>0.589995841709546</v>
      </c>
      <c r="E136">
        <v>1.03666359863235</v>
      </c>
      <c r="F136">
        <v>0.299892662245061</v>
      </c>
      <c r="G136">
        <v>0.79473595032232203</v>
      </c>
      <c r="H136">
        <v>0.72631483009688003</v>
      </c>
      <c r="I136">
        <v>1.0942031160458601</v>
      </c>
      <c r="J136">
        <v>0.27386590514408299</v>
      </c>
      <c r="K136">
        <v>0.45067245976747999</v>
      </c>
      <c r="L136">
        <v>1.0166865882</v>
      </c>
      <c r="M136">
        <v>0.44327570069098399</v>
      </c>
      <c r="N136">
        <v>0.65756632951472604</v>
      </c>
      <c r="O136">
        <v>0.58618115277189897</v>
      </c>
      <c r="P136">
        <v>0.58992762534535903</v>
      </c>
      <c r="Q136">
        <v>0.993649267448246</v>
      </c>
      <c r="R136">
        <v>0.320393649626602</v>
      </c>
      <c r="T136" t="str">
        <f t="shared" si="8"/>
        <v/>
      </c>
      <c r="U136" t="str">
        <f t="shared" si="9"/>
        <v/>
      </c>
      <c r="V136" t="str">
        <f t="shared" si="10"/>
        <v/>
      </c>
      <c r="W136" t="str">
        <f t="shared" si="11"/>
        <v/>
      </c>
    </row>
    <row r="137" spans="1:23" x14ac:dyDescent="0.25">
      <c r="A137">
        <v>136</v>
      </c>
      <c r="B137" t="s">
        <v>238</v>
      </c>
      <c r="C137">
        <v>1.34864060042781</v>
      </c>
      <c r="D137">
        <v>0.42628615950835702</v>
      </c>
      <c r="E137">
        <v>3.1636978361747099</v>
      </c>
      <c r="F137">
        <v>1.55778436557173E-3</v>
      </c>
      <c r="G137">
        <v>1.5532682217590801</v>
      </c>
      <c r="H137">
        <v>0.52753272847013599</v>
      </c>
      <c r="I137">
        <v>2.9444016227459802</v>
      </c>
      <c r="J137">
        <v>3.2357979868451901E-3</v>
      </c>
      <c r="K137">
        <v>1.1665343193205699</v>
      </c>
      <c r="L137">
        <v>0.73087885235170402</v>
      </c>
      <c r="M137">
        <v>1.59607069703425</v>
      </c>
      <c r="N137">
        <v>0.110473010111732</v>
      </c>
      <c r="O137">
        <v>1.32367287913617</v>
      </c>
      <c r="P137">
        <v>0.42618006631351102</v>
      </c>
      <c r="Q137">
        <v>3.1059004955019098</v>
      </c>
      <c r="R137">
        <v>1.89700538974514E-3</v>
      </c>
      <c r="T137" t="str">
        <f t="shared" si="8"/>
        <v>**</v>
      </c>
      <c r="U137" t="str">
        <f t="shared" si="9"/>
        <v>**</v>
      </c>
      <c r="V137" t="str">
        <f t="shared" si="10"/>
        <v/>
      </c>
      <c r="W137" t="str">
        <f t="shared" si="11"/>
        <v>**</v>
      </c>
    </row>
    <row r="138" spans="1:23" x14ac:dyDescent="0.25">
      <c r="A138">
        <v>137</v>
      </c>
      <c r="B138" t="s">
        <v>239</v>
      </c>
      <c r="C138">
        <v>0.67440361912234004</v>
      </c>
      <c r="D138">
        <v>0.59030048451320405</v>
      </c>
      <c r="E138">
        <v>1.1424751237981701</v>
      </c>
      <c r="F138">
        <v>0.25325658047500599</v>
      </c>
      <c r="G138">
        <v>0.89470818634203997</v>
      </c>
      <c r="H138">
        <v>0.72708241652082894</v>
      </c>
      <c r="I138">
        <v>1.230545762093</v>
      </c>
      <c r="J138">
        <v>0.21849280145493699</v>
      </c>
      <c r="K138">
        <v>0.47571595224074598</v>
      </c>
      <c r="L138">
        <v>1.01688934102849</v>
      </c>
      <c r="M138">
        <v>0.46781486740691203</v>
      </c>
      <c r="N138">
        <v>0.63991698766884597</v>
      </c>
      <c r="O138">
        <v>0.65015456102839397</v>
      </c>
      <c r="P138">
        <v>0.59022756288558098</v>
      </c>
      <c r="Q138">
        <v>1.1015320224115499</v>
      </c>
      <c r="R138">
        <v>0.27066517545366903</v>
      </c>
      <c r="T138" t="str">
        <f t="shared" si="8"/>
        <v/>
      </c>
      <c r="U138" t="str">
        <f t="shared" si="9"/>
        <v/>
      </c>
      <c r="V138" t="str">
        <f t="shared" si="10"/>
        <v/>
      </c>
      <c r="W138" t="str">
        <f t="shared" si="11"/>
        <v/>
      </c>
    </row>
    <row r="139" spans="1:23" x14ac:dyDescent="0.25">
      <c r="A139">
        <v>138</v>
      </c>
      <c r="B139" t="s">
        <v>398</v>
      </c>
      <c r="C139">
        <v>0.69022571680072797</v>
      </c>
      <c r="D139">
        <v>0.59040863248588404</v>
      </c>
      <c r="E139">
        <v>1.1690644052654999</v>
      </c>
      <c r="F139">
        <v>0.24237768359628101</v>
      </c>
      <c r="G139">
        <v>0.92068670974621403</v>
      </c>
      <c r="H139">
        <v>0.72738102482712497</v>
      </c>
      <c r="I139">
        <v>1.26575574330528</v>
      </c>
      <c r="J139">
        <v>0.20560054430170699</v>
      </c>
      <c r="K139">
        <v>0.484014586391247</v>
      </c>
      <c r="L139">
        <v>1.01696321859495</v>
      </c>
      <c r="M139">
        <v>0.47594109358248698</v>
      </c>
      <c r="N139">
        <v>0.63411634494973301</v>
      </c>
      <c r="O139">
        <v>0.66487451844448497</v>
      </c>
      <c r="P139">
        <v>0.59033442850426598</v>
      </c>
      <c r="Q139">
        <v>1.1262675635047801</v>
      </c>
      <c r="R139">
        <v>0.260052283007014</v>
      </c>
      <c r="T139" t="str">
        <f t="shared" si="8"/>
        <v/>
      </c>
      <c r="U139" t="str">
        <f t="shared" si="9"/>
        <v/>
      </c>
      <c r="V139" t="str">
        <f t="shared" si="10"/>
        <v/>
      </c>
      <c r="W139" t="str">
        <f t="shared" si="11"/>
        <v/>
      </c>
    </row>
    <row r="140" spans="1:23" x14ac:dyDescent="0.25">
      <c r="A140">
        <v>139</v>
      </c>
      <c r="B140" t="s">
        <v>399</v>
      </c>
      <c r="C140">
        <v>1.0062182642536499</v>
      </c>
      <c r="D140">
        <v>0.51523451223505101</v>
      </c>
      <c r="E140">
        <v>1.9529325779997599</v>
      </c>
      <c r="F140">
        <v>5.08275847967853E-2</v>
      </c>
      <c r="G140">
        <v>1.37676653510275</v>
      </c>
      <c r="H140">
        <v>0.60262425721028701</v>
      </c>
      <c r="I140">
        <v>2.2846185141570299</v>
      </c>
      <c r="J140">
        <v>2.23352063735285E-2</v>
      </c>
      <c r="K140">
        <v>0.49241858544067701</v>
      </c>
      <c r="L140">
        <v>1.0170217512070201</v>
      </c>
      <c r="M140">
        <v>0.48417704425324698</v>
      </c>
      <c r="N140">
        <v>0.62826022700516504</v>
      </c>
      <c r="O140">
        <v>0.97812225212599202</v>
      </c>
      <c r="P140">
        <v>0.51514703574402698</v>
      </c>
      <c r="Q140">
        <v>1.89872441120289</v>
      </c>
      <c r="R140">
        <v>5.7600720200957897E-2</v>
      </c>
      <c r="T140" t="str">
        <f t="shared" si="8"/>
        <v>^</v>
      </c>
      <c r="U140" t="str">
        <f t="shared" si="9"/>
        <v>*</v>
      </c>
      <c r="V140" t="str">
        <f t="shared" si="10"/>
        <v/>
      </c>
      <c r="W140" t="str">
        <f t="shared" si="11"/>
        <v>^</v>
      </c>
    </row>
    <row r="141" spans="1:23" x14ac:dyDescent="0.25">
      <c r="A141">
        <v>140</v>
      </c>
      <c r="B141" t="s">
        <v>400</v>
      </c>
      <c r="C141">
        <v>1.45354032108613</v>
      </c>
      <c r="D141">
        <v>0.42712625836659601</v>
      </c>
      <c r="E141">
        <v>3.4030694498734699</v>
      </c>
      <c r="F141">
        <v>6.6633340813822804E-4</v>
      </c>
      <c r="G141">
        <v>1.43180641696497</v>
      </c>
      <c r="H141">
        <v>0.60326292365850598</v>
      </c>
      <c r="I141">
        <v>2.3734367898523301</v>
      </c>
      <c r="J141">
        <v>1.76234092481116E-2</v>
      </c>
      <c r="K141">
        <v>1.6254876826281699</v>
      </c>
      <c r="L141">
        <v>0.60698140844916204</v>
      </c>
      <c r="M141">
        <v>2.6779859481714401</v>
      </c>
      <c r="N141">
        <v>7.4066325538313703E-3</v>
      </c>
      <c r="O141">
        <v>1.43132621609833</v>
      </c>
      <c r="P141">
        <v>0.42703355941767202</v>
      </c>
      <c r="Q141">
        <v>3.3517885995896299</v>
      </c>
      <c r="R141">
        <v>8.0291303782363001E-4</v>
      </c>
      <c r="T141" t="str">
        <f t="shared" si="8"/>
        <v>***</v>
      </c>
      <c r="U141" t="str">
        <f t="shared" si="9"/>
        <v>*</v>
      </c>
      <c r="V141" t="str">
        <f t="shared" si="10"/>
        <v>**</v>
      </c>
      <c r="W141" t="str">
        <f t="shared" si="11"/>
        <v>***</v>
      </c>
    </row>
    <row r="142" spans="1:23" x14ac:dyDescent="0.25">
      <c r="A142">
        <v>141</v>
      </c>
      <c r="B142" t="s">
        <v>401</v>
      </c>
      <c r="C142">
        <v>0.77506431038371404</v>
      </c>
      <c r="D142">
        <v>0.59093343447928404</v>
      </c>
      <c r="E142">
        <v>1.3115932610357099</v>
      </c>
      <c r="F142">
        <v>0.189657408022396</v>
      </c>
      <c r="G142">
        <v>1.4735160222983299</v>
      </c>
      <c r="H142">
        <v>0.60386392334136296</v>
      </c>
      <c r="I142">
        <v>2.4401458099118098</v>
      </c>
      <c r="J142">
        <v>1.4681334813625499E-2</v>
      </c>
      <c r="K142">
        <v>-13.565552934755599</v>
      </c>
      <c r="L142">
        <v>693.75881083616196</v>
      </c>
      <c r="M142">
        <v>-1.9553701838259201E-2</v>
      </c>
      <c r="N142">
        <v>0.98439939734431303</v>
      </c>
      <c r="O142">
        <v>0.75191655619429099</v>
      </c>
      <c r="P142">
        <v>0.59087053722532301</v>
      </c>
      <c r="Q142">
        <v>1.2725571996282401</v>
      </c>
      <c r="R142">
        <v>0.20317521452765899</v>
      </c>
      <c r="T142" t="str">
        <f t="shared" si="8"/>
        <v/>
      </c>
      <c r="U142" t="str">
        <f t="shared" si="9"/>
        <v>*</v>
      </c>
      <c r="V142" t="str">
        <f t="shared" si="10"/>
        <v/>
      </c>
      <c r="W142" t="str">
        <f t="shared" si="11"/>
        <v/>
      </c>
    </row>
    <row r="143" spans="1:23" x14ac:dyDescent="0.25">
      <c r="A143">
        <v>142</v>
      </c>
      <c r="B143" t="s">
        <v>402</v>
      </c>
      <c r="C143">
        <v>1.5202467810506901</v>
      </c>
      <c r="D143">
        <v>0.42768894039419802</v>
      </c>
      <c r="E143">
        <v>3.5545618262877801</v>
      </c>
      <c r="F143">
        <v>3.7860948392704798E-4</v>
      </c>
      <c r="G143">
        <v>1.5432005716129999</v>
      </c>
      <c r="H143">
        <v>0.60454694664940001</v>
      </c>
      <c r="I143">
        <v>2.55265629934273</v>
      </c>
      <c r="J143">
        <v>1.0690493170429499E-2</v>
      </c>
      <c r="K143">
        <v>1.65809035551686</v>
      </c>
      <c r="L143">
        <v>0.60743962709866095</v>
      </c>
      <c r="M143">
        <v>2.7296381097763902</v>
      </c>
      <c r="N143">
        <v>6.34038847796354E-3</v>
      </c>
      <c r="O143">
        <v>1.4967524330095501</v>
      </c>
      <c r="P143">
        <v>0.42759224414105501</v>
      </c>
      <c r="Q143">
        <v>3.5004199760830899</v>
      </c>
      <c r="R143">
        <v>4.6452568484154998E-4</v>
      </c>
      <c r="T143" t="str">
        <f t="shared" si="8"/>
        <v>***</v>
      </c>
      <c r="U143" t="str">
        <f t="shared" si="9"/>
        <v>*</v>
      </c>
      <c r="V143" t="str">
        <f t="shared" si="10"/>
        <v>**</v>
      </c>
      <c r="W143" t="str">
        <f t="shared" si="11"/>
        <v>***</v>
      </c>
    </row>
    <row r="144" spans="1:23" x14ac:dyDescent="0.25">
      <c r="A144">
        <v>143</v>
      </c>
      <c r="B144" t="s">
        <v>403</v>
      </c>
      <c r="C144">
        <v>0.44551889695944202</v>
      </c>
      <c r="D144">
        <v>0.718497219288878</v>
      </c>
      <c r="E144">
        <v>0.620070453996172</v>
      </c>
      <c r="F144">
        <v>0.53521140330004102</v>
      </c>
      <c r="G144">
        <v>0.46735597619972302</v>
      </c>
      <c r="H144">
        <v>1.01601823476021</v>
      </c>
      <c r="I144">
        <v>0.45998778389053502</v>
      </c>
      <c r="J144">
        <v>0.64552498901149502</v>
      </c>
      <c r="K144">
        <v>0.58823234981540895</v>
      </c>
      <c r="L144">
        <v>1.0176080310346201</v>
      </c>
      <c r="M144">
        <v>0.57805395778701196</v>
      </c>
      <c r="N144">
        <v>0.56322769067289902</v>
      </c>
      <c r="O144">
        <v>0.42163627898851502</v>
      </c>
      <c r="P144">
        <v>0.71844411883640202</v>
      </c>
      <c r="Q144">
        <v>0.58687414641433799</v>
      </c>
      <c r="R144">
        <v>0.55728823450057396</v>
      </c>
      <c r="T144" t="str">
        <f t="shared" si="8"/>
        <v/>
      </c>
      <c r="U144" t="str">
        <f t="shared" si="9"/>
        <v/>
      </c>
      <c r="V144" t="str">
        <f t="shared" si="10"/>
        <v/>
      </c>
      <c r="W144" t="str">
        <f t="shared" si="11"/>
        <v/>
      </c>
    </row>
    <row r="145" spans="1:23" x14ac:dyDescent="0.25">
      <c r="A145">
        <v>144</v>
      </c>
      <c r="B145" t="s">
        <v>404</v>
      </c>
      <c r="C145">
        <v>1.3984304210715399</v>
      </c>
      <c r="D145">
        <v>0.465491266712801</v>
      </c>
      <c r="E145">
        <v>3.0042033461700699</v>
      </c>
      <c r="F145">
        <v>2.6627729088250498E-3</v>
      </c>
      <c r="G145">
        <v>1.6192549404848</v>
      </c>
      <c r="H145">
        <v>0.60569575014773802</v>
      </c>
      <c r="I145">
        <v>2.6733800593612198</v>
      </c>
      <c r="J145">
        <v>7.5091123084599504E-3</v>
      </c>
      <c r="K145">
        <v>1.3047995863372499</v>
      </c>
      <c r="L145">
        <v>0.73222943616812097</v>
      </c>
      <c r="M145">
        <v>1.7819545649045301</v>
      </c>
      <c r="N145">
        <v>7.4756641300415594E-2</v>
      </c>
      <c r="O145">
        <v>1.3740419657062899</v>
      </c>
      <c r="P145">
        <v>0.46539634650099798</v>
      </c>
      <c r="Q145">
        <v>2.95241244594374</v>
      </c>
      <c r="R145">
        <v>3.1530147155367501E-3</v>
      </c>
      <c r="T145" t="str">
        <f t="shared" si="8"/>
        <v>**</v>
      </c>
      <c r="U145" t="str">
        <f t="shared" si="9"/>
        <v>**</v>
      </c>
      <c r="V145" t="str">
        <f t="shared" si="10"/>
        <v>^</v>
      </c>
      <c r="W145" t="str">
        <f t="shared" si="11"/>
        <v>**</v>
      </c>
    </row>
    <row r="146" spans="1:23" x14ac:dyDescent="0.25">
      <c r="A146">
        <v>145</v>
      </c>
      <c r="B146" t="s">
        <v>405</v>
      </c>
      <c r="C146">
        <v>1.2029108182069099</v>
      </c>
      <c r="D146">
        <v>0.51662595300934999</v>
      </c>
      <c r="E146">
        <v>2.3283979660718601</v>
      </c>
      <c r="F146">
        <v>1.9890981561267999E-2</v>
      </c>
      <c r="G146">
        <v>0.55106204928708302</v>
      </c>
      <c r="H146">
        <v>1.0167619775693399</v>
      </c>
      <c r="I146">
        <v>0.54197743566733803</v>
      </c>
      <c r="J146">
        <v>0.58783405032638303</v>
      </c>
      <c r="K146">
        <v>1.73624916647049</v>
      </c>
      <c r="L146">
        <v>0.60826785022909502</v>
      </c>
      <c r="M146">
        <v>2.8544154780111302</v>
      </c>
      <c r="N146">
        <v>4.3116102923259096E-3</v>
      </c>
      <c r="O146">
        <v>1.1785405283774</v>
      </c>
      <c r="P146">
        <v>0.51654298891746997</v>
      </c>
      <c r="Q146">
        <v>2.2815923430638301</v>
      </c>
      <c r="R146">
        <v>2.2513419199834201E-2</v>
      </c>
      <c r="T146" t="str">
        <f t="shared" si="8"/>
        <v>*</v>
      </c>
      <c r="U146" t="str">
        <f t="shared" si="9"/>
        <v/>
      </c>
      <c r="V146" t="str">
        <f t="shared" si="10"/>
        <v>**</v>
      </c>
      <c r="W146" t="str">
        <f t="shared" si="11"/>
        <v>*</v>
      </c>
    </row>
    <row r="147" spans="1:23" x14ac:dyDescent="0.25">
      <c r="A147">
        <v>146</v>
      </c>
      <c r="B147" t="s">
        <v>406</v>
      </c>
      <c r="C147">
        <v>0.94361801175409399</v>
      </c>
      <c r="D147">
        <v>0.59196643486113898</v>
      </c>
      <c r="E147">
        <v>1.5940397228357099</v>
      </c>
      <c r="F147">
        <v>0.110927138162791</v>
      </c>
      <c r="G147">
        <v>1.2902689878092</v>
      </c>
      <c r="H147">
        <v>0.73128746390033506</v>
      </c>
      <c r="I147">
        <v>1.7643800167549999</v>
      </c>
      <c r="J147">
        <v>7.7668020285741698E-2</v>
      </c>
      <c r="K147">
        <v>0.65232748039080302</v>
      </c>
      <c r="L147">
        <v>1.01813830087802</v>
      </c>
      <c r="M147">
        <v>0.64070615929903596</v>
      </c>
      <c r="N147">
        <v>0.52171361166849195</v>
      </c>
      <c r="O147">
        <v>0.91950945270203299</v>
      </c>
      <c r="P147">
        <v>0.59188633984816996</v>
      </c>
      <c r="Q147">
        <v>1.55352369331231</v>
      </c>
      <c r="R147">
        <v>0.12029807334803</v>
      </c>
      <c r="T147" t="str">
        <f t="shared" si="8"/>
        <v/>
      </c>
      <c r="U147" t="str">
        <f t="shared" si="9"/>
        <v>^</v>
      </c>
      <c r="V147" t="str">
        <f t="shared" si="10"/>
        <v/>
      </c>
      <c r="W147" t="str">
        <f t="shared" si="11"/>
        <v/>
      </c>
    </row>
    <row r="148" spans="1:23" x14ac:dyDescent="0.25">
      <c r="A148">
        <v>147</v>
      </c>
      <c r="B148" t="s">
        <v>407</v>
      </c>
      <c r="C148">
        <v>0.97570730567003605</v>
      </c>
      <c r="D148">
        <v>0.59212995008589597</v>
      </c>
      <c r="E148">
        <v>1.64779252515178</v>
      </c>
      <c r="F148">
        <v>9.9395253443244305E-2</v>
      </c>
      <c r="G148">
        <v>1.33973193564886</v>
      </c>
      <c r="H148">
        <v>0.73178990430997504</v>
      </c>
      <c r="I148">
        <v>1.8307603422216201</v>
      </c>
      <c r="J148">
        <v>6.7136322021142794E-2</v>
      </c>
      <c r="K148">
        <v>0.66788753297586101</v>
      </c>
      <c r="L148">
        <v>1.0182468594317</v>
      </c>
      <c r="M148">
        <v>0.655919069908664</v>
      </c>
      <c r="N148">
        <v>0.51187619754892899</v>
      </c>
      <c r="O148">
        <v>0.95142372893396299</v>
      </c>
      <c r="P148">
        <v>0.59205163040924802</v>
      </c>
      <c r="Q148">
        <v>1.60699452558944</v>
      </c>
      <c r="R148">
        <v>0.10805556901001601</v>
      </c>
      <c r="T148" t="str">
        <f t="shared" si="8"/>
        <v>^</v>
      </c>
      <c r="U148" t="str">
        <f t="shared" si="9"/>
        <v>^</v>
      </c>
      <c r="V148" t="str">
        <f t="shared" si="10"/>
        <v/>
      </c>
      <c r="W148" t="str">
        <f t="shared" si="11"/>
        <v/>
      </c>
    </row>
    <row r="149" spans="1:23" x14ac:dyDescent="0.25">
      <c r="A149">
        <v>148</v>
      </c>
      <c r="B149" t="s">
        <v>408</v>
      </c>
      <c r="C149">
        <v>-0.118337468325232</v>
      </c>
      <c r="D149">
        <v>1.0084639293051001</v>
      </c>
      <c r="E149">
        <v>-0.117344274679982</v>
      </c>
      <c r="F149">
        <v>0.90658724123596701</v>
      </c>
      <c r="G149">
        <v>-13.8643989288403</v>
      </c>
      <c r="H149">
        <v>856.86983346817101</v>
      </c>
      <c r="I149">
        <v>-1.6180285951629701E-2</v>
      </c>
      <c r="J149">
        <v>0.987090562937605</v>
      </c>
      <c r="K149">
        <v>0.67705724422811497</v>
      </c>
      <c r="L149">
        <v>1.0183555990303901</v>
      </c>
      <c r="M149">
        <v>0.66485346068972495</v>
      </c>
      <c r="N149">
        <v>0.50614422497610101</v>
      </c>
      <c r="O149">
        <v>-0.13929499253350699</v>
      </c>
      <c r="P149">
        <v>1.00842413778815</v>
      </c>
      <c r="Q149">
        <v>-0.13813135496640599</v>
      </c>
      <c r="R149">
        <v>0.89013660561639896</v>
      </c>
      <c r="T149" t="str">
        <f t="shared" si="8"/>
        <v/>
      </c>
      <c r="U149" t="str">
        <f t="shared" si="9"/>
        <v/>
      </c>
      <c r="V149" t="str">
        <f t="shared" si="10"/>
        <v/>
      </c>
      <c r="W149" t="str">
        <f t="shared" si="11"/>
        <v/>
      </c>
    </row>
    <row r="150" spans="1:23" x14ac:dyDescent="0.25">
      <c r="A150">
        <v>149</v>
      </c>
      <c r="B150" t="s">
        <v>409</v>
      </c>
      <c r="C150">
        <v>0.58640937201355003</v>
      </c>
      <c r="D150">
        <v>0.71930454736197003</v>
      </c>
      <c r="E150">
        <v>0.81524491144146205</v>
      </c>
      <c r="F150">
        <v>0.41493213488970099</v>
      </c>
      <c r="G150">
        <v>0.66307029928774897</v>
      </c>
      <c r="H150">
        <v>1.0177256578108</v>
      </c>
      <c r="I150">
        <v>0.65152164947286595</v>
      </c>
      <c r="J150">
        <v>0.51470980646908304</v>
      </c>
      <c r="K150">
        <v>0.68629654943942298</v>
      </c>
      <c r="L150">
        <v>1.0184573620188799</v>
      </c>
      <c r="M150">
        <v>0.67385889192158199</v>
      </c>
      <c r="N150">
        <v>0.50040102924845598</v>
      </c>
      <c r="O150">
        <v>0.56932215884280302</v>
      </c>
      <c r="P150">
        <v>0.71927003744512097</v>
      </c>
      <c r="Q150">
        <v>0.79152770059081201</v>
      </c>
      <c r="R150">
        <v>0.428636118148358</v>
      </c>
      <c r="T150" t="str">
        <f t="shared" si="8"/>
        <v/>
      </c>
      <c r="U150" t="str">
        <f t="shared" si="9"/>
        <v/>
      </c>
      <c r="V150" t="str">
        <f t="shared" si="10"/>
        <v/>
      </c>
      <c r="W150" t="str">
        <f t="shared" si="11"/>
        <v/>
      </c>
    </row>
    <row r="151" spans="1:23" x14ac:dyDescent="0.25">
      <c r="A151">
        <v>150</v>
      </c>
      <c r="B151" t="s">
        <v>410</v>
      </c>
      <c r="C151">
        <v>-12.7958973382403</v>
      </c>
      <c r="D151">
        <v>345.14973443423997</v>
      </c>
      <c r="E151">
        <v>-3.7073467140906299E-2</v>
      </c>
      <c r="F151">
        <v>0.97042642763445897</v>
      </c>
      <c r="G151">
        <v>-13.857898547569</v>
      </c>
      <c r="H151">
        <v>864.48523803236401</v>
      </c>
      <c r="I151">
        <v>-1.6030231561976301E-2</v>
      </c>
      <c r="J151">
        <v>0.98721027349204704</v>
      </c>
      <c r="K151">
        <v>-13.569985137540799</v>
      </c>
      <c r="L151">
        <v>754.99846121076405</v>
      </c>
      <c r="M151">
        <v>-1.79735268808086E-2</v>
      </c>
      <c r="N151">
        <v>0.98565997248819304</v>
      </c>
      <c r="O151">
        <v>-12.813950076084501</v>
      </c>
      <c r="P151">
        <v>345.185475936503</v>
      </c>
      <c r="Q151">
        <v>-3.7121927106926203E-2</v>
      </c>
      <c r="R151">
        <v>0.97038778877306497</v>
      </c>
      <c r="T151" t="str">
        <f t="shared" si="8"/>
        <v/>
      </c>
      <c r="U151" t="str">
        <f t="shared" si="9"/>
        <v/>
      </c>
      <c r="V151" t="str">
        <f t="shared" si="10"/>
        <v/>
      </c>
      <c r="W151" t="str">
        <f t="shared" si="11"/>
        <v/>
      </c>
    </row>
    <row r="152" spans="1:23" x14ac:dyDescent="0.25">
      <c r="A152">
        <v>151</v>
      </c>
      <c r="B152" t="s">
        <v>411</v>
      </c>
      <c r="C152">
        <v>-9.9039470792430695E-2</v>
      </c>
      <c r="D152">
        <v>1.0085572223782699</v>
      </c>
      <c r="E152">
        <v>-9.8199158753617205E-2</v>
      </c>
      <c r="F152">
        <v>0.92177415045438404</v>
      </c>
      <c r="G152">
        <v>-13.857898547569</v>
      </c>
      <c r="H152">
        <v>864.48523803236696</v>
      </c>
      <c r="I152">
        <v>-1.6030231561976201E-2</v>
      </c>
      <c r="J152">
        <v>0.98721027349204804</v>
      </c>
      <c r="K152">
        <v>0.699236808792705</v>
      </c>
      <c r="L152">
        <v>1.01857777238697</v>
      </c>
      <c r="M152">
        <v>0.68648347504588603</v>
      </c>
      <c r="N152">
        <v>0.49240828137981901</v>
      </c>
      <c r="O152">
        <v>-0.11690978306711899</v>
      </c>
      <c r="P152">
        <v>1.0085329353522401</v>
      </c>
      <c r="Q152">
        <v>-0.115920639742208</v>
      </c>
      <c r="R152">
        <v>0.907715437820793</v>
      </c>
      <c r="T152" t="str">
        <f t="shared" si="8"/>
        <v/>
      </c>
      <c r="U152" t="str">
        <f t="shared" si="9"/>
        <v/>
      </c>
      <c r="V152" t="str">
        <f t="shared" si="10"/>
        <v/>
      </c>
      <c r="W152" t="str">
        <f t="shared" si="11"/>
        <v/>
      </c>
    </row>
    <row r="153" spans="1:23" x14ac:dyDescent="0.25">
      <c r="A153">
        <v>152</v>
      </c>
      <c r="B153" t="s">
        <v>412</v>
      </c>
      <c r="C153">
        <v>0.612742462453154</v>
      </c>
      <c r="D153">
        <v>0.71947370041150505</v>
      </c>
      <c r="E153">
        <v>0.85165373258632504</v>
      </c>
      <c r="F153">
        <v>0.39440630723748399</v>
      </c>
      <c r="G153">
        <v>1.4025264505148201</v>
      </c>
      <c r="H153">
        <v>0.73274444870917099</v>
      </c>
      <c r="I153">
        <v>1.91407311646723</v>
      </c>
      <c r="J153">
        <v>5.5610813994757702E-2</v>
      </c>
      <c r="K153">
        <v>-13.5669902935556</v>
      </c>
      <c r="L153">
        <v>760.23157977020605</v>
      </c>
      <c r="M153">
        <v>-1.7845865200254499E-2</v>
      </c>
      <c r="N153">
        <v>0.98576181543730401</v>
      </c>
      <c r="O153">
        <v>0.59402211853642595</v>
      </c>
      <c r="P153">
        <v>0.71943594294498203</v>
      </c>
      <c r="Q153">
        <v>0.82567756637904499</v>
      </c>
      <c r="R153">
        <v>0.40898702135398401</v>
      </c>
      <c r="T153" t="str">
        <f t="shared" si="8"/>
        <v/>
      </c>
      <c r="U153" t="str">
        <f t="shared" si="9"/>
        <v>^</v>
      </c>
      <c r="V153" t="str">
        <f t="shared" si="10"/>
        <v/>
      </c>
      <c r="W153" t="str">
        <f t="shared" si="11"/>
        <v/>
      </c>
    </row>
    <row r="154" spans="1:23" x14ac:dyDescent="0.25">
      <c r="A154">
        <v>153</v>
      </c>
      <c r="B154" t="s">
        <v>413</v>
      </c>
      <c r="C154">
        <v>-7.4517563651721505E-2</v>
      </c>
      <c r="D154">
        <v>1.00868084536195</v>
      </c>
      <c r="E154">
        <v>-7.3876255303511495E-2</v>
      </c>
      <c r="F154">
        <v>0.94110884973168096</v>
      </c>
      <c r="G154">
        <v>-13.8552443678592</v>
      </c>
      <c r="H154">
        <v>880.06654974805997</v>
      </c>
      <c r="I154">
        <v>-1.5743405282050101E-2</v>
      </c>
      <c r="J154">
        <v>0.987439098873093</v>
      </c>
      <c r="K154">
        <v>0.71629827705516202</v>
      </c>
      <c r="L154">
        <v>1.01870774808997</v>
      </c>
      <c r="M154">
        <v>0.70314403556681504</v>
      </c>
      <c r="N154">
        <v>0.48196599177893701</v>
      </c>
      <c r="O154">
        <v>-9.3177172033627603E-2</v>
      </c>
      <c r="P154">
        <v>1.0086568740561801</v>
      </c>
      <c r="Q154">
        <v>-9.2377471893814497E-2</v>
      </c>
      <c r="R154">
        <v>0.92639813770753099</v>
      </c>
      <c r="T154" t="str">
        <f t="shared" si="8"/>
        <v/>
      </c>
      <c r="U154" t="str">
        <f t="shared" si="9"/>
        <v/>
      </c>
      <c r="V154" t="str">
        <f t="shared" si="10"/>
        <v/>
      </c>
      <c r="W154" t="str">
        <f t="shared" si="11"/>
        <v/>
      </c>
    </row>
    <row r="155" spans="1:23" x14ac:dyDescent="0.25">
      <c r="A155">
        <v>154</v>
      </c>
      <c r="B155" t="s">
        <v>414</v>
      </c>
      <c r="C155">
        <v>1.7755084603087701</v>
      </c>
      <c r="D155">
        <v>0.43019452343381098</v>
      </c>
      <c r="E155">
        <v>4.1272223693985302</v>
      </c>
      <c r="F155" s="1">
        <v>3.6717130582132802E-5</v>
      </c>
      <c r="G155">
        <v>0.72701425947068399</v>
      </c>
      <c r="H155">
        <v>1.0184566898646401</v>
      </c>
      <c r="I155">
        <v>0.71383915163570899</v>
      </c>
      <c r="J155">
        <v>0.47532664687436699</v>
      </c>
      <c r="K155">
        <v>2.4120012824074601</v>
      </c>
      <c r="L155">
        <v>0.48930294270480501</v>
      </c>
      <c r="M155">
        <v>4.9294640843037296</v>
      </c>
      <c r="N155" s="1">
        <v>8.2455491882667499E-7</v>
      </c>
      <c r="O155">
        <v>1.75515101978248</v>
      </c>
      <c r="P155">
        <v>0.43012582469154398</v>
      </c>
      <c r="Q155">
        <v>4.0805525244645597</v>
      </c>
      <c r="R155" s="1">
        <v>4.4928775029068599E-5</v>
      </c>
      <c r="T155" t="str">
        <f t="shared" si="8"/>
        <v>***</v>
      </c>
      <c r="U155" t="str">
        <f t="shared" si="9"/>
        <v/>
      </c>
      <c r="V155" t="str">
        <f t="shared" si="10"/>
        <v>***</v>
      </c>
      <c r="W155" t="str">
        <f t="shared" si="11"/>
        <v>***</v>
      </c>
    </row>
    <row r="156" spans="1:23" x14ac:dyDescent="0.25">
      <c r="A156">
        <v>155</v>
      </c>
      <c r="B156" t="s">
        <v>415</v>
      </c>
      <c r="C156">
        <v>1.12130908171274</v>
      </c>
      <c r="D156">
        <v>0.59325426048420704</v>
      </c>
      <c r="E156">
        <v>1.89009865820018</v>
      </c>
      <c r="F156">
        <v>5.8744766548044301E-2</v>
      </c>
      <c r="G156">
        <v>-13.8494027109244</v>
      </c>
      <c r="H156">
        <v>888.68122873243101</v>
      </c>
      <c r="I156">
        <v>-1.55842187987683E-2</v>
      </c>
      <c r="J156">
        <v>0.98756609572964504</v>
      </c>
      <c r="K156">
        <v>1.95967577123153</v>
      </c>
      <c r="L156">
        <v>0.61140846170017304</v>
      </c>
      <c r="M156">
        <v>3.20518261357092</v>
      </c>
      <c r="N156">
        <v>1.3497681544577299E-3</v>
      </c>
      <c r="O156">
        <v>1.10178085830382</v>
      </c>
      <c r="P156">
        <v>0.59318817494546305</v>
      </c>
      <c r="Q156">
        <v>1.8573884390144999</v>
      </c>
      <c r="R156">
        <v>6.3255910087102796E-2</v>
      </c>
      <c r="T156" t="str">
        <f t="shared" si="8"/>
        <v>^</v>
      </c>
      <c r="U156" t="str">
        <f t="shared" si="9"/>
        <v/>
      </c>
      <c r="V156" t="str">
        <f t="shared" si="10"/>
        <v>**</v>
      </c>
      <c r="W156" t="str">
        <f t="shared" si="11"/>
        <v>^</v>
      </c>
    </row>
    <row r="157" spans="1:23" x14ac:dyDescent="0.25">
      <c r="A157">
        <v>156</v>
      </c>
      <c r="B157" t="s">
        <v>416</v>
      </c>
      <c r="C157">
        <v>3.3930285957734001E-2</v>
      </c>
      <c r="D157">
        <v>1.0091434050791701</v>
      </c>
      <c r="E157">
        <v>3.3622858542163403E-2</v>
      </c>
      <c r="F157">
        <v>0.97317789409100397</v>
      </c>
      <c r="G157">
        <v>-13.8494027109244</v>
      </c>
      <c r="H157">
        <v>888.68122873242601</v>
      </c>
      <c r="I157">
        <v>-1.55842187987683E-2</v>
      </c>
      <c r="J157">
        <v>0.98756609572964504</v>
      </c>
      <c r="K157">
        <v>0.88657826262900097</v>
      </c>
      <c r="L157">
        <v>1.0201301277796899</v>
      </c>
      <c r="M157">
        <v>0.86908350070851603</v>
      </c>
      <c r="N157">
        <v>0.384801460525033</v>
      </c>
      <c r="O157">
        <v>1.39101630028424E-2</v>
      </c>
      <c r="P157">
        <v>1.0091051352310501</v>
      </c>
      <c r="Q157">
        <v>1.37846518833317E-2</v>
      </c>
      <c r="R157">
        <v>0.98900178739456202</v>
      </c>
      <c r="T157" t="str">
        <f t="shared" si="8"/>
        <v/>
      </c>
      <c r="U157" t="str">
        <f t="shared" si="9"/>
        <v/>
      </c>
      <c r="V157" t="str">
        <f t="shared" si="10"/>
        <v/>
      </c>
      <c r="W157" t="str">
        <f t="shared" si="11"/>
        <v/>
      </c>
    </row>
    <row r="158" spans="1:23" x14ac:dyDescent="0.25">
      <c r="A158">
        <v>157</v>
      </c>
      <c r="B158" t="s">
        <v>417</v>
      </c>
      <c r="C158">
        <v>0.74414969704531997</v>
      </c>
      <c r="D158">
        <v>0.72031441668216301</v>
      </c>
      <c r="E158">
        <v>1.0330901059469899</v>
      </c>
      <c r="F158">
        <v>0.30156173309811701</v>
      </c>
      <c r="G158">
        <v>0.75283371235034002</v>
      </c>
      <c r="H158">
        <v>1.0186958178520999</v>
      </c>
      <c r="I158">
        <v>0.73901718173112296</v>
      </c>
      <c r="J158">
        <v>0.45989656420689301</v>
      </c>
      <c r="K158">
        <v>0.89888622584266298</v>
      </c>
      <c r="L158">
        <v>1.02030035621183</v>
      </c>
      <c r="M158">
        <v>0.88100157994656603</v>
      </c>
      <c r="N158">
        <v>0.37831696484312799</v>
      </c>
      <c r="O158">
        <v>0.723995249312956</v>
      </c>
      <c r="P158">
        <v>0.72025561041637898</v>
      </c>
      <c r="Q158">
        <v>1.0051920996414201</v>
      </c>
      <c r="R158">
        <v>0.31480435863189099</v>
      </c>
      <c r="T158" t="str">
        <f t="shared" si="8"/>
        <v/>
      </c>
      <c r="U158" t="str">
        <f t="shared" si="9"/>
        <v/>
      </c>
      <c r="V158" t="str">
        <f t="shared" si="10"/>
        <v/>
      </c>
      <c r="W158" t="str">
        <f t="shared" si="11"/>
        <v/>
      </c>
    </row>
    <row r="159" spans="1:23" x14ac:dyDescent="0.25">
      <c r="A159">
        <v>158</v>
      </c>
      <c r="B159" t="s">
        <v>418</v>
      </c>
      <c r="C159">
        <v>-12.767797131943899</v>
      </c>
      <c r="D159">
        <v>369.67862519204903</v>
      </c>
      <c r="E159">
        <v>-3.4537558468009898E-2</v>
      </c>
      <c r="F159">
        <v>0.97244849287622603</v>
      </c>
      <c r="G159">
        <v>-13.820782399681599</v>
      </c>
      <c r="H159">
        <v>898.23973823138397</v>
      </c>
      <c r="I159">
        <v>-1.5386518555608001E-2</v>
      </c>
      <c r="J159">
        <v>0.98772381878920901</v>
      </c>
      <c r="K159">
        <v>-13.5507141730599</v>
      </c>
      <c r="L159">
        <v>827.86599901007401</v>
      </c>
      <c r="M159">
        <v>-1.6368245814254001E-2</v>
      </c>
      <c r="N159">
        <v>0.98694061252401499</v>
      </c>
      <c r="O159">
        <v>-12.7880265016049</v>
      </c>
      <c r="P159">
        <v>369.702179388621</v>
      </c>
      <c r="Q159">
        <v>-3.4590076051898198E-2</v>
      </c>
      <c r="R159">
        <v>0.97240661492924896</v>
      </c>
      <c r="T159" t="str">
        <f t="shared" si="8"/>
        <v/>
      </c>
      <c r="U159" t="str">
        <f t="shared" si="9"/>
        <v/>
      </c>
      <c r="V159" t="str">
        <f t="shared" si="10"/>
        <v/>
      </c>
      <c r="W159" t="str">
        <f t="shared" si="11"/>
        <v/>
      </c>
    </row>
    <row r="160" spans="1:23" x14ac:dyDescent="0.25">
      <c r="A160">
        <v>159</v>
      </c>
      <c r="B160" t="s">
        <v>419</v>
      </c>
      <c r="C160">
        <v>6.7553208774266696E-2</v>
      </c>
      <c r="D160">
        <v>1.00921581134036</v>
      </c>
      <c r="E160">
        <v>6.6936336128689905E-2</v>
      </c>
      <c r="F160">
        <v>0.94663238584520304</v>
      </c>
      <c r="G160">
        <v>0.80261871160589204</v>
      </c>
      <c r="H160">
        <v>1.0186363513068599</v>
      </c>
      <c r="I160">
        <v>0.78793448768657304</v>
      </c>
      <c r="J160">
        <v>0.43073502698069899</v>
      </c>
      <c r="K160">
        <v>-13.5507141730599</v>
      </c>
      <c r="L160">
        <v>827.86599901008299</v>
      </c>
      <c r="M160">
        <v>-1.63682458142539E-2</v>
      </c>
      <c r="N160">
        <v>0.98694061252401499</v>
      </c>
      <c r="O160">
        <v>4.73962504390101E-2</v>
      </c>
      <c r="P160">
        <v>1.0091746478036101</v>
      </c>
      <c r="Q160">
        <v>4.696535980384E-2</v>
      </c>
      <c r="R160">
        <v>0.96254083592003703</v>
      </c>
      <c r="T160" t="str">
        <f t="shared" si="8"/>
        <v/>
      </c>
      <c r="U160" t="str">
        <f t="shared" si="9"/>
        <v/>
      </c>
      <c r="V160" t="str">
        <f t="shared" si="10"/>
        <v/>
      </c>
      <c r="W160" t="str">
        <f t="shared" si="11"/>
        <v/>
      </c>
    </row>
    <row r="161" spans="1:23" x14ac:dyDescent="0.25">
      <c r="A161">
        <v>160</v>
      </c>
      <c r="B161" t="s">
        <v>420</v>
      </c>
      <c r="C161">
        <v>1.1927392541023301</v>
      </c>
      <c r="D161">
        <v>0.59373466103816297</v>
      </c>
      <c r="E161">
        <v>2.0088759042916502</v>
      </c>
      <c r="F161">
        <v>4.4550295893805297E-2</v>
      </c>
      <c r="G161">
        <v>1.53262877892635</v>
      </c>
      <c r="H161">
        <v>0.73406557875830802</v>
      </c>
      <c r="I161">
        <v>2.08786356870027</v>
      </c>
      <c r="J161">
        <v>3.6810143309146399E-2</v>
      </c>
      <c r="K161">
        <v>0.90603256627793705</v>
      </c>
      <c r="L161">
        <v>1.02041180266188</v>
      </c>
      <c r="M161">
        <v>0.88790874812936305</v>
      </c>
      <c r="N161">
        <v>0.37458983862669998</v>
      </c>
      <c r="O161">
        <v>1.17136754994843</v>
      </c>
      <c r="P161">
        <v>0.59364915899816995</v>
      </c>
      <c r="Q161">
        <v>1.97316467511755</v>
      </c>
      <c r="R161">
        <v>4.8476803664286403E-2</v>
      </c>
      <c r="T161" t="str">
        <f t="shared" si="8"/>
        <v>*</v>
      </c>
      <c r="U161" t="str">
        <f t="shared" si="9"/>
        <v>*</v>
      </c>
      <c r="V161" t="str">
        <f t="shared" si="10"/>
        <v/>
      </c>
      <c r="W161" t="str">
        <f t="shared" si="11"/>
        <v>*</v>
      </c>
    </row>
    <row r="162" spans="1:23" x14ac:dyDescent="0.25">
      <c r="A162">
        <v>161</v>
      </c>
      <c r="B162" t="s">
        <v>421</v>
      </c>
      <c r="C162">
        <v>1.23362004222296</v>
      </c>
      <c r="D162">
        <v>0.59401953135969499</v>
      </c>
      <c r="E162">
        <v>2.0767331326618801</v>
      </c>
      <c r="F162">
        <v>3.7826196801767603E-2</v>
      </c>
      <c r="G162">
        <v>-13.8163643849838</v>
      </c>
      <c r="H162">
        <v>925.71651940109302</v>
      </c>
      <c r="I162">
        <v>-1.49250489706314E-2</v>
      </c>
      <c r="J162">
        <v>0.98809197595820497</v>
      </c>
      <c r="K162">
        <v>2.07442006681041</v>
      </c>
      <c r="L162">
        <v>0.61308619354366301</v>
      </c>
      <c r="M162">
        <v>3.3835700243389599</v>
      </c>
      <c r="N162">
        <v>7.1549959286505097E-4</v>
      </c>
      <c r="O162">
        <v>1.21125246167661</v>
      </c>
      <c r="P162">
        <v>0.59393305491047499</v>
      </c>
      <c r="Q162">
        <v>2.03937540041307</v>
      </c>
      <c r="R162">
        <v>4.1412575606999402E-2</v>
      </c>
      <c r="T162" t="str">
        <f t="shared" si="8"/>
        <v>*</v>
      </c>
      <c r="U162" t="str">
        <f t="shared" si="9"/>
        <v/>
      </c>
      <c r="V162" t="str">
        <f t="shared" si="10"/>
        <v>***</v>
      </c>
      <c r="W162" t="str">
        <f t="shared" si="11"/>
        <v>*</v>
      </c>
    </row>
    <row r="163" spans="1:23" x14ac:dyDescent="0.25">
      <c r="A163">
        <v>162</v>
      </c>
      <c r="B163" t="s">
        <v>422</v>
      </c>
      <c r="C163">
        <v>-12.7500481323572</v>
      </c>
      <c r="D163">
        <v>382.57412337650698</v>
      </c>
      <c r="E163">
        <v>-3.33270008432048E-2</v>
      </c>
      <c r="F163">
        <v>0.97341382215623495</v>
      </c>
      <c r="G163">
        <v>-13.8163643849838</v>
      </c>
      <c r="H163">
        <v>925.71651940108302</v>
      </c>
      <c r="I163">
        <v>-1.4925048970631599E-2</v>
      </c>
      <c r="J163">
        <v>0.98809197595820497</v>
      </c>
      <c r="K163">
        <v>-13.5213629928523</v>
      </c>
      <c r="L163">
        <v>859.49683851510201</v>
      </c>
      <c r="M163">
        <v>-1.5731719288476199E-2</v>
      </c>
      <c r="N163">
        <v>0.98744842179236403</v>
      </c>
      <c r="O163">
        <v>-12.775870358366401</v>
      </c>
      <c r="P163">
        <v>382.61100816225598</v>
      </c>
      <c r="Q163">
        <v>-3.3391277526830798E-2</v>
      </c>
      <c r="R163">
        <v>0.97336256531082899</v>
      </c>
      <c r="T163" t="str">
        <f t="shared" si="8"/>
        <v/>
      </c>
      <c r="U163" t="str">
        <f t="shared" si="9"/>
        <v/>
      </c>
      <c r="V163" t="str">
        <f t="shared" si="10"/>
        <v/>
      </c>
      <c r="W163" t="str">
        <f t="shared" si="11"/>
        <v/>
      </c>
    </row>
    <row r="164" spans="1:23" x14ac:dyDescent="0.25">
      <c r="A164">
        <v>163</v>
      </c>
      <c r="B164" t="s">
        <v>423</v>
      </c>
      <c r="C164">
        <v>1.2748109152985201</v>
      </c>
      <c r="D164">
        <v>0.594281911147581</v>
      </c>
      <c r="E164">
        <v>2.1451282487074401</v>
      </c>
      <c r="F164">
        <v>3.1942594403161398E-2</v>
      </c>
      <c r="G164">
        <v>1.5864316013439901</v>
      </c>
      <c r="H164">
        <v>0.73492030021216803</v>
      </c>
      <c r="I164">
        <v>2.1586444147562598</v>
      </c>
      <c r="J164">
        <v>3.08777642085745E-2</v>
      </c>
      <c r="K164">
        <v>1.0114372558553</v>
      </c>
      <c r="L164">
        <v>1.0210640250152101</v>
      </c>
      <c r="M164">
        <v>0.99057182613033001</v>
      </c>
      <c r="N164">
        <v>0.32189470055755098</v>
      </c>
      <c r="O164">
        <v>1.2490366112039</v>
      </c>
      <c r="P164">
        <v>0.594203714095212</v>
      </c>
      <c r="Q164">
        <v>2.1020343386876901</v>
      </c>
      <c r="R164">
        <v>3.5550267901017597E-2</v>
      </c>
      <c r="T164" t="str">
        <f t="shared" si="8"/>
        <v>*</v>
      </c>
      <c r="U164" t="str">
        <f t="shared" si="9"/>
        <v>*</v>
      </c>
      <c r="V164" t="str">
        <f t="shared" si="10"/>
        <v/>
      </c>
      <c r="W164" t="str">
        <f t="shared" si="11"/>
        <v>*</v>
      </c>
    </row>
    <row r="165" spans="1:23" x14ac:dyDescent="0.25">
      <c r="A165">
        <v>164</v>
      </c>
      <c r="B165" t="s">
        <v>424</v>
      </c>
      <c r="C165">
        <v>0.89675032630915796</v>
      </c>
      <c r="D165">
        <v>0.72110179967363097</v>
      </c>
      <c r="E165">
        <v>1.2435835366310599</v>
      </c>
      <c r="F165">
        <v>0.21365287847314801</v>
      </c>
      <c r="G165">
        <v>-13.8069113713976</v>
      </c>
      <c r="H165">
        <v>946.23098896024999</v>
      </c>
      <c r="I165">
        <v>-1.45914808672342E-2</v>
      </c>
      <c r="J165">
        <v>0.98835809581376899</v>
      </c>
      <c r="K165">
        <v>1.7498685021798099</v>
      </c>
      <c r="L165">
        <v>0.73727902379831101</v>
      </c>
      <c r="M165">
        <v>2.3734141969275799</v>
      </c>
      <c r="N165">
        <v>1.7624487424575001E-2</v>
      </c>
      <c r="O165">
        <v>0.87161363680859805</v>
      </c>
      <c r="P165">
        <v>0.72104452136198804</v>
      </c>
      <c r="Q165">
        <v>1.2088208300400101</v>
      </c>
      <c r="R165">
        <v>0.226731687190633</v>
      </c>
      <c r="T165" t="str">
        <f t="shared" si="8"/>
        <v/>
      </c>
      <c r="U165" t="str">
        <f t="shared" si="9"/>
        <v/>
      </c>
      <c r="V165" t="str">
        <f t="shared" si="10"/>
        <v>*</v>
      </c>
      <c r="W165" t="str">
        <f t="shared" si="11"/>
        <v/>
      </c>
    </row>
    <row r="166" spans="1:23" x14ac:dyDescent="0.25">
      <c r="A166">
        <v>165</v>
      </c>
      <c r="B166" t="s">
        <v>425</v>
      </c>
      <c r="C166">
        <v>1.63313510818682</v>
      </c>
      <c r="D166">
        <v>0.52022040442393702</v>
      </c>
      <c r="E166">
        <v>3.1393138260219899</v>
      </c>
      <c r="F166">
        <v>1.6934398252155299E-3</v>
      </c>
      <c r="G166">
        <v>1.6418213016633301</v>
      </c>
      <c r="H166">
        <v>0.73577041394484</v>
      </c>
      <c r="I166">
        <v>2.2314315315570901</v>
      </c>
      <c r="J166">
        <v>2.56525581514142E-2</v>
      </c>
      <c r="K166">
        <v>1.7885302956643701</v>
      </c>
      <c r="L166">
        <v>0.73791261731693503</v>
      </c>
      <c r="M166">
        <v>2.42376977123322</v>
      </c>
      <c r="N166">
        <v>1.53603399560522E-2</v>
      </c>
      <c r="O166">
        <v>1.6077147033049399</v>
      </c>
      <c r="P166">
        <v>0.52013419757671797</v>
      </c>
      <c r="Q166">
        <v>3.09096135342612</v>
      </c>
      <c r="R166">
        <v>1.99509599111366E-3</v>
      </c>
      <c r="T166" t="str">
        <f t="shared" si="8"/>
        <v>**</v>
      </c>
      <c r="U166" t="str">
        <f t="shared" si="9"/>
        <v>*</v>
      </c>
      <c r="V166" t="str">
        <f t="shared" si="10"/>
        <v>*</v>
      </c>
      <c r="W166" t="str">
        <f t="shared" si="11"/>
        <v>**</v>
      </c>
    </row>
    <row r="167" spans="1:23" x14ac:dyDescent="0.25">
      <c r="A167">
        <v>166</v>
      </c>
      <c r="B167" t="s">
        <v>426</v>
      </c>
      <c r="C167">
        <v>1.3910842192869699</v>
      </c>
      <c r="D167">
        <v>0.59526614270247302</v>
      </c>
      <c r="E167">
        <v>2.3369113737454201</v>
      </c>
      <c r="F167">
        <v>1.9443792827748101E-2</v>
      </c>
      <c r="G167">
        <v>-13.793599162514701</v>
      </c>
      <c r="H167">
        <v>967.21751549242401</v>
      </c>
      <c r="I167">
        <v>-1.42611139082735E-2</v>
      </c>
      <c r="J167">
        <v>0.988621663080544</v>
      </c>
      <c r="K167">
        <v>2.2751216744854501</v>
      </c>
      <c r="L167">
        <v>0.61587735114141595</v>
      </c>
      <c r="M167">
        <v>3.6941148595072102</v>
      </c>
      <c r="N167">
        <v>2.2065405321771499E-4</v>
      </c>
      <c r="O167">
        <v>1.3681786270818601</v>
      </c>
      <c r="P167">
        <v>0.59518421394249499</v>
      </c>
      <c r="Q167">
        <v>2.2987481775080201</v>
      </c>
      <c r="R167">
        <v>2.1519243066153899E-2</v>
      </c>
      <c r="T167" t="str">
        <f t="shared" si="8"/>
        <v>*</v>
      </c>
      <c r="U167" t="str">
        <f t="shared" si="9"/>
        <v/>
      </c>
      <c r="V167" t="str">
        <f t="shared" si="10"/>
        <v>***</v>
      </c>
      <c r="W167" t="str">
        <f t="shared" si="11"/>
        <v>*</v>
      </c>
    </row>
    <row r="168" spans="1:23" x14ac:dyDescent="0.25">
      <c r="A168">
        <v>167</v>
      </c>
      <c r="B168" t="s">
        <v>427</v>
      </c>
      <c r="C168">
        <v>1.73212713884662</v>
      </c>
      <c r="D168">
        <v>0.521191544856344</v>
      </c>
      <c r="E168">
        <v>3.3233983857586198</v>
      </c>
      <c r="F168">
        <v>8.8927814576486195E-4</v>
      </c>
      <c r="G168">
        <v>0.98157208260400297</v>
      </c>
      <c r="H168">
        <v>1.0206769732691401</v>
      </c>
      <c r="I168">
        <v>0.96168730000845604</v>
      </c>
      <c r="J168">
        <v>0.33620670373687001</v>
      </c>
      <c r="K168">
        <v>2.355044866444</v>
      </c>
      <c r="L168">
        <v>0.617306035140333</v>
      </c>
      <c r="M168">
        <v>3.8150361933666002</v>
      </c>
      <c r="N168">
        <v>1.36162974981775E-4</v>
      </c>
      <c r="O168">
        <v>1.7063045270072601</v>
      </c>
      <c r="P168">
        <v>0.52111157551823095</v>
      </c>
      <c r="Q168">
        <v>3.2743554493303901</v>
      </c>
      <c r="R168">
        <v>1.0590330604936E-3</v>
      </c>
      <c r="T168" t="str">
        <f t="shared" si="8"/>
        <v>***</v>
      </c>
      <c r="U168" t="str">
        <f t="shared" si="9"/>
        <v/>
      </c>
      <c r="V168" t="str">
        <f t="shared" si="10"/>
        <v>***</v>
      </c>
      <c r="W168" t="str">
        <f t="shared" si="11"/>
        <v>**</v>
      </c>
    </row>
    <row r="169" spans="1:23" x14ac:dyDescent="0.25">
      <c r="A169">
        <v>168</v>
      </c>
      <c r="B169" t="s">
        <v>240</v>
      </c>
      <c r="C169">
        <v>2.4447298161641098</v>
      </c>
      <c r="D169">
        <v>0.40803531810309801</v>
      </c>
      <c r="E169">
        <v>5.99146619839021</v>
      </c>
      <c r="F169" s="1">
        <v>2.0795755233845698E-9</v>
      </c>
      <c r="G169">
        <v>2.80209576387047</v>
      </c>
      <c r="H169">
        <v>0.497838791633399</v>
      </c>
      <c r="I169">
        <v>5.6285203382340896</v>
      </c>
      <c r="J169" s="1">
        <v>1.8176207358403201E-8</v>
      </c>
      <c r="K169">
        <v>2.0640018094081301</v>
      </c>
      <c r="L169">
        <v>0.74186464800493401</v>
      </c>
      <c r="M169">
        <v>2.7821811093961299</v>
      </c>
      <c r="N169">
        <v>5.3994899256813601E-3</v>
      </c>
      <c r="O169">
        <v>2.4183109165593999</v>
      </c>
      <c r="P169">
        <v>0.40790256944610498</v>
      </c>
      <c r="Q169">
        <v>5.9286484021006496</v>
      </c>
      <c r="R169" s="1">
        <v>3.05438298100696E-9</v>
      </c>
      <c r="T169" t="str">
        <f t="shared" si="8"/>
        <v>***</v>
      </c>
      <c r="U169" t="str">
        <f t="shared" si="9"/>
        <v>***</v>
      </c>
      <c r="V169" t="str">
        <f t="shared" si="10"/>
        <v>**</v>
      </c>
      <c r="W169" t="str">
        <f t="shared" si="11"/>
        <v>***</v>
      </c>
    </row>
    <row r="170" spans="1:23" x14ac:dyDescent="0.25">
      <c r="A170">
        <v>169</v>
      </c>
      <c r="B170" t="s">
        <v>428</v>
      </c>
      <c r="C170">
        <v>1.0611720682257899</v>
      </c>
      <c r="D170">
        <v>0.72236768631119197</v>
      </c>
      <c r="E170">
        <v>1.46901929354665</v>
      </c>
      <c r="F170">
        <v>0.14182755622388599</v>
      </c>
      <c r="G170">
        <v>1.0002367820576199</v>
      </c>
      <c r="H170">
        <v>1.02101391614445</v>
      </c>
      <c r="I170">
        <v>0.97965048883438099</v>
      </c>
      <c r="J170">
        <v>0.327258673547485</v>
      </c>
      <c r="K170">
        <v>1.2863434482615099</v>
      </c>
      <c r="L170">
        <v>1.0237639682969</v>
      </c>
      <c r="M170">
        <v>1.25648439298115</v>
      </c>
      <c r="N170">
        <v>0.208940400941517</v>
      </c>
      <c r="O170">
        <v>1.03455734853042</v>
      </c>
      <c r="P170">
        <v>0.72230533606825997</v>
      </c>
      <c r="Q170">
        <v>1.43229919103442</v>
      </c>
      <c r="R170">
        <v>0.15205821451889001</v>
      </c>
      <c r="T170" t="str">
        <f t="shared" si="8"/>
        <v/>
      </c>
      <c r="U170" t="str">
        <f t="shared" si="9"/>
        <v/>
      </c>
      <c r="V170" t="str">
        <f t="shared" si="10"/>
        <v/>
      </c>
      <c r="W170" t="str">
        <f t="shared" si="11"/>
        <v/>
      </c>
    </row>
    <row r="171" spans="1:23" x14ac:dyDescent="0.25">
      <c r="A171">
        <v>170</v>
      </c>
      <c r="B171" t="s">
        <v>429</v>
      </c>
      <c r="C171">
        <v>1.0873483416481999</v>
      </c>
      <c r="D171">
        <v>0.72263274996758797</v>
      </c>
      <c r="E171">
        <v>1.5047039339096799</v>
      </c>
      <c r="F171">
        <v>0.132400211247171</v>
      </c>
      <c r="G171">
        <v>1.03683371549888</v>
      </c>
      <c r="H171">
        <v>1.02141884668423</v>
      </c>
      <c r="I171">
        <v>1.0150916236416501</v>
      </c>
      <c r="J171">
        <v>0.310062154115327</v>
      </c>
      <c r="K171">
        <v>1.3082465532363201</v>
      </c>
      <c r="L171">
        <v>1.0241118815130099</v>
      </c>
      <c r="M171">
        <v>1.27744495191631</v>
      </c>
      <c r="N171">
        <v>0.201445203225498</v>
      </c>
      <c r="O171">
        <v>1.0621774171521301</v>
      </c>
      <c r="P171">
        <v>0.72255865675741504</v>
      </c>
      <c r="Q171">
        <v>1.4700224088640901</v>
      </c>
      <c r="R171">
        <v>0.14155568495345899</v>
      </c>
      <c r="T171" t="str">
        <f t="shared" si="8"/>
        <v/>
      </c>
      <c r="U171" t="str">
        <f t="shared" si="9"/>
        <v/>
      </c>
      <c r="V171" t="str">
        <f t="shared" si="10"/>
        <v/>
      </c>
      <c r="W171" t="str">
        <f t="shared" si="11"/>
        <v/>
      </c>
    </row>
    <row r="172" spans="1:23" x14ac:dyDescent="0.25">
      <c r="A172">
        <v>171</v>
      </c>
      <c r="B172" t="s">
        <v>241</v>
      </c>
      <c r="C172">
        <v>1.6587229297141901</v>
      </c>
      <c r="D172">
        <v>0.59804030647585604</v>
      </c>
      <c r="E172">
        <v>2.7735972170316501</v>
      </c>
      <c r="F172">
        <v>5.5440272699273097E-3</v>
      </c>
      <c r="G172">
        <v>1.97699400080891</v>
      </c>
      <c r="H172">
        <v>0.74188052568609697</v>
      </c>
      <c r="I172">
        <v>2.66484148371541</v>
      </c>
      <c r="J172">
        <v>7.7024620308916098E-3</v>
      </c>
      <c r="K172">
        <v>1.4115306587599299</v>
      </c>
      <c r="L172">
        <v>1.0252460053283401</v>
      </c>
      <c r="M172">
        <v>1.37677264912422</v>
      </c>
      <c r="N172">
        <v>0.168582549485393</v>
      </c>
      <c r="O172">
        <v>1.6291919988074599</v>
      </c>
      <c r="P172">
        <v>0.597939243477837</v>
      </c>
      <c r="Q172">
        <v>2.7246781618337601</v>
      </c>
      <c r="R172">
        <v>6.4364193786029802E-3</v>
      </c>
      <c r="T172" t="str">
        <f t="shared" si="8"/>
        <v>**</v>
      </c>
      <c r="U172" t="str">
        <f t="shared" si="9"/>
        <v>**</v>
      </c>
      <c r="V172" t="str">
        <f t="shared" si="10"/>
        <v/>
      </c>
      <c r="W172" t="str">
        <f t="shared" si="11"/>
        <v>**</v>
      </c>
    </row>
    <row r="173" spans="1:23" x14ac:dyDescent="0.25">
      <c r="A173">
        <v>172</v>
      </c>
      <c r="B173" t="s">
        <v>242</v>
      </c>
      <c r="C173">
        <v>1.29905816227436</v>
      </c>
      <c r="D173">
        <v>0.72436217369524802</v>
      </c>
      <c r="E173">
        <v>1.7933821083552199</v>
      </c>
      <c r="F173">
        <v>7.2911846434732502E-2</v>
      </c>
      <c r="G173">
        <v>-13.708711616230399</v>
      </c>
      <c r="H173">
        <v>1107.3060373355399</v>
      </c>
      <c r="I173">
        <v>-1.23802373996055E-2</v>
      </c>
      <c r="J173">
        <v>0.99012225204795401</v>
      </c>
      <c r="K173">
        <v>2.1750558130325901</v>
      </c>
      <c r="L173">
        <v>0.74350082215236302</v>
      </c>
      <c r="M173">
        <v>2.92542489292213</v>
      </c>
      <c r="N173">
        <v>3.4398619992850599E-3</v>
      </c>
      <c r="O173">
        <v>1.2656084359778801</v>
      </c>
      <c r="P173">
        <v>0.72429654324470505</v>
      </c>
      <c r="Q173">
        <v>1.7473622479381301</v>
      </c>
      <c r="R173">
        <v>8.0574521683436595E-2</v>
      </c>
      <c r="T173" t="str">
        <f t="shared" si="8"/>
        <v>^</v>
      </c>
      <c r="U173" t="str">
        <f t="shared" si="9"/>
        <v/>
      </c>
      <c r="V173" t="str">
        <f t="shared" si="10"/>
        <v>**</v>
      </c>
      <c r="W173" t="str">
        <f t="shared" si="11"/>
        <v>^</v>
      </c>
    </row>
    <row r="174" spans="1:23" x14ac:dyDescent="0.25">
      <c r="A174">
        <v>173</v>
      </c>
      <c r="B174" t="s">
        <v>243</v>
      </c>
      <c r="C174">
        <v>1.7470883635652601</v>
      </c>
      <c r="D174">
        <v>0.599010086382189</v>
      </c>
      <c r="E174">
        <v>2.9166259521889901</v>
      </c>
      <c r="F174">
        <v>3.5383982795746199E-3</v>
      </c>
      <c r="G174">
        <v>2.5159476675542898</v>
      </c>
      <c r="H174">
        <v>0.62237143618601498</v>
      </c>
      <c r="I174">
        <v>4.0425178940929403</v>
      </c>
      <c r="J174" s="1">
        <v>5.2880275674508498E-5</v>
      </c>
      <c r="K174">
        <v>-13.44053363527</v>
      </c>
      <c r="L174">
        <v>1049.60096967565</v>
      </c>
      <c r="M174">
        <v>-1.28053746362519E-2</v>
      </c>
      <c r="N174">
        <v>0.989783068507885</v>
      </c>
      <c r="O174">
        <v>1.71203759163966</v>
      </c>
      <c r="P174">
        <v>0.598927858105614</v>
      </c>
      <c r="Q174">
        <v>2.8585038556309099</v>
      </c>
      <c r="R174">
        <v>4.2564393603597497E-3</v>
      </c>
      <c r="T174" t="str">
        <f t="shared" si="8"/>
        <v>**</v>
      </c>
      <c r="U174" t="str">
        <f t="shared" si="9"/>
        <v>***</v>
      </c>
      <c r="V174" t="str">
        <f t="shared" si="10"/>
        <v/>
      </c>
      <c r="W174" t="str">
        <f t="shared" si="11"/>
        <v>**</v>
      </c>
    </row>
    <row r="175" spans="1:23" x14ac:dyDescent="0.25">
      <c r="A175">
        <v>174</v>
      </c>
      <c r="B175" t="s">
        <v>244</v>
      </c>
      <c r="C175">
        <v>1.3610500208742</v>
      </c>
      <c r="D175">
        <v>0.72521862543500704</v>
      </c>
      <c r="E175">
        <v>1.8767444369727899</v>
      </c>
      <c r="F175">
        <v>6.05531290553167E-2</v>
      </c>
      <c r="G175">
        <v>1.42517482535561</v>
      </c>
      <c r="H175">
        <v>1.0272714020463201</v>
      </c>
      <c r="I175">
        <v>1.38734011529638</v>
      </c>
      <c r="J175">
        <v>0.16533807622858701</v>
      </c>
      <c r="K175">
        <v>1.50132444553818</v>
      </c>
      <c r="L175">
        <v>1.02639529828861</v>
      </c>
      <c r="M175">
        <v>1.4627156301684701</v>
      </c>
      <c r="N175">
        <v>0.143545207455303</v>
      </c>
      <c r="O175">
        <v>1.32587888403058</v>
      </c>
      <c r="P175">
        <v>0.72515160369410103</v>
      </c>
      <c r="Q175">
        <v>1.82841612329923</v>
      </c>
      <c r="R175">
        <v>6.7487123395187296E-2</v>
      </c>
      <c r="T175" t="str">
        <f t="shared" si="8"/>
        <v>^</v>
      </c>
      <c r="U175" t="str">
        <f t="shared" si="9"/>
        <v/>
      </c>
      <c r="V175" t="str">
        <f t="shared" si="10"/>
        <v/>
      </c>
      <c r="W175" t="str">
        <f t="shared" si="11"/>
        <v>^</v>
      </c>
    </row>
    <row r="176" spans="1:23" x14ac:dyDescent="0.25">
      <c r="A176">
        <v>175</v>
      </c>
      <c r="B176" t="s">
        <v>245</v>
      </c>
      <c r="C176">
        <v>0.68090094843248805</v>
      </c>
      <c r="D176">
        <v>1.01290160980287</v>
      </c>
      <c r="E176">
        <v>0.67222812348477001</v>
      </c>
      <c r="F176">
        <v>0.50143847962533705</v>
      </c>
      <c r="G176">
        <v>1.4618883213492</v>
      </c>
      <c r="H176">
        <v>1.0280570112063301</v>
      </c>
      <c r="I176">
        <v>1.42199149017408</v>
      </c>
      <c r="J176">
        <v>0.155028721377236</v>
      </c>
      <c r="K176">
        <v>-13.4438184238688</v>
      </c>
      <c r="L176">
        <v>1064.0465003867901</v>
      </c>
      <c r="M176">
        <v>-1.2634615516316099E-2</v>
      </c>
      <c r="N176">
        <v>0.98991930355139002</v>
      </c>
      <c r="O176">
        <v>0.64405249651796204</v>
      </c>
      <c r="P176">
        <v>1.01285546412118</v>
      </c>
      <c r="Q176">
        <v>0.63587798983419996</v>
      </c>
      <c r="R176">
        <v>0.52485594960486404</v>
      </c>
      <c r="T176" t="str">
        <f t="shared" si="8"/>
        <v/>
      </c>
      <c r="U176" t="str">
        <f t="shared" si="9"/>
        <v/>
      </c>
      <c r="V176" t="str">
        <f t="shared" si="10"/>
        <v/>
      </c>
      <c r="W176" t="str">
        <f t="shared" si="11"/>
        <v/>
      </c>
    </row>
    <row r="177" spans="1:23" x14ac:dyDescent="0.25">
      <c r="A177">
        <v>176</v>
      </c>
      <c r="B177" t="s">
        <v>246</v>
      </c>
      <c r="C177">
        <v>2.1345502887583998</v>
      </c>
      <c r="D177">
        <v>0.52684754375969201</v>
      </c>
      <c r="E177">
        <v>4.0515521312404896</v>
      </c>
      <c r="F177" s="1">
        <v>5.08789865919917E-5</v>
      </c>
      <c r="G177">
        <v>-13.7201747156388</v>
      </c>
      <c r="H177">
        <v>1200.1196941994201</v>
      </c>
      <c r="I177">
        <v>-1.14323386091845E-2</v>
      </c>
      <c r="J177">
        <v>0.99087851222421897</v>
      </c>
      <c r="K177">
        <v>3.0087740362263098</v>
      </c>
      <c r="L177">
        <v>0.55455658456356904</v>
      </c>
      <c r="M177">
        <v>5.4255492044949598</v>
      </c>
      <c r="N177" s="1">
        <v>5.7776610401835603E-8</v>
      </c>
      <c r="O177">
        <v>2.0974765778645201</v>
      </c>
      <c r="P177">
        <v>0.52673209162854495</v>
      </c>
      <c r="Q177">
        <v>3.9820557949669602</v>
      </c>
      <c r="R177" s="1">
        <v>6.8321735192515697E-5</v>
      </c>
      <c r="T177" t="str">
        <f t="shared" si="8"/>
        <v>***</v>
      </c>
      <c r="U177" t="str">
        <f t="shared" si="9"/>
        <v/>
      </c>
      <c r="V177" t="str">
        <f t="shared" si="10"/>
        <v>***</v>
      </c>
      <c r="W177" t="str">
        <f t="shared" si="11"/>
        <v>***</v>
      </c>
    </row>
    <row r="178" spans="1:23" x14ac:dyDescent="0.25">
      <c r="A178">
        <v>177</v>
      </c>
      <c r="B178" t="s">
        <v>247</v>
      </c>
      <c r="C178">
        <v>0.76477396889476201</v>
      </c>
      <c r="D178">
        <v>1.0137009687727601</v>
      </c>
      <c r="E178">
        <v>0.75443744501954602</v>
      </c>
      <c r="F178">
        <v>0.45058659423060499</v>
      </c>
      <c r="G178">
        <v>1.5014265035621099</v>
      </c>
      <c r="H178">
        <v>1.0289428844450801</v>
      </c>
      <c r="I178">
        <v>1.4591932421709199</v>
      </c>
      <c r="J178">
        <v>0.14451192827729401</v>
      </c>
      <c r="K178">
        <v>-13.428171768186999</v>
      </c>
      <c r="L178">
        <v>1126.7766409414601</v>
      </c>
      <c r="M178">
        <v>-1.1917332397809901E-2</v>
      </c>
      <c r="N178">
        <v>0.99049156954336903</v>
      </c>
      <c r="O178">
        <v>0.72547247982722696</v>
      </c>
      <c r="P178">
        <v>1.0136588385894001</v>
      </c>
      <c r="Q178">
        <v>0.71569689150719096</v>
      </c>
      <c r="R178">
        <v>0.47417853064174997</v>
      </c>
      <c r="T178" t="str">
        <f t="shared" si="8"/>
        <v/>
      </c>
      <c r="U178" t="str">
        <f t="shared" si="9"/>
        <v/>
      </c>
      <c r="V178" t="str">
        <f t="shared" si="10"/>
        <v/>
      </c>
      <c r="W178" t="str">
        <f t="shared" si="11"/>
        <v/>
      </c>
    </row>
    <row r="179" spans="1:23" x14ac:dyDescent="0.25">
      <c r="A179">
        <v>178</v>
      </c>
      <c r="B179" t="s">
        <v>248</v>
      </c>
      <c r="C179">
        <v>2.22734094730925</v>
      </c>
      <c r="D179">
        <v>0.52862978980840103</v>
      </c>
      <c r="E179">
        <v>4.2134230613763499</v>
      </c>
      <c r="F179" s="1">
        <v>2.51529293694736E-5</v>
      </c>
      <c r="G179">
        <v>2.2774962786133801</v>
      </c>
      <c r="H179">
        <v>0.75019884770964396</v>
      </c>
      <c r="I179">
        <v>3.03585680725394</v>
      </c>
      <c r="J179">
        <v>2.3985324373676799E-3</v>
      </c>
      <c r="K179">
        <v>2.3893124140247699</v>
      </c>
      <c r="L179">
        <v>0.74867060296371502</v>
      </c>
      <c r="M179">
        <v>3.1914067475954702</v>
      </c>
      <c r="N179">
        <v>1.4158180657753399E-3</v>
      </c>
      <c r="O179">
        <v>2.1874343462072399</v>
      </c>
      <c r="P179">
        <v>0.52850899322726996</v>
      </c>
      <c r="Q179">
        <v>4.13887819174081</v>
      </c>
      <c r="R179" s="1">
        <v>3.4900817845554302E-5</v>
      </c>
      <c r="T179" t="str">
        <f t="shared" si="8"/>
        <v>***</v>
      </c>
      <c r="U179" t="str">
        <f t="shared" si="9"/>
        <v>**</v>
      </c>
      <c r="V179" t="str">
        <f t="shared" si="10"/>
        <v>**</v>
      </c>
      <c r="W179" t="str">
        <f t="shared" si="11"/>
        <v>***</v>
      </c>
    </row>
    <row r="180" spans="1:23" x14ac:dyDescent="0.25">
      <c r="A180">
        <v>179</v>
      </c>
      <c r="B180" t="s">
        <v>249</v>
      </c>
      <c r="C180">
        <v>1.9752626069786401</v>
      </c>
      <c r="D180">
        <v>0.603149607178324</v>
      </c>
      <c r="E180">
        <v>3.2749131947865799</v>
      </c>
      <c r="F180">
        <v>1.05694445526516E-3</v>
      </c>
      <c r="G180">
        <v>1.5927907339332401</v>
      </c>
      <c r="H180">
        <v>1.0314401768382899</v>
      </c>
      <c r="I180">
        <v>1.5442395688091901</v>
      </c>
      <c r="J180">
        <v>0.122530306320011</v>
      </c>
      <c r="K180">
        <v>2.4540649977216198</v>
      </c>
      <c r="L180">
        <v>0.75054174342525004</v>
      </c>
      <c r="M180">
        <v>3.2697248610343799</v>
      </c>
      <c r="N180">
        <v>1.0765213787777301E-3</v>
      </c>
      <c r="O180">
        <v>1.9363771234276499</v>
      </c>
      <c r="P180">
        <v>0.60304002916163502</v>
      </c>
      <c r="Q180">
        <v>3.2110258519980199</v>
      </c>
      <c r="R180">
        <v>1.3226203566912701E-3</v>
      </c>
      <c r="T180" t="str">
        <f t="shared" si="8"/>
        <v>**</v>
      </c>
      <c r="U180" t="str">
        <f t="shared" si="9"/>
        <v/>
      </c>
      <c r="V180" t="str">
        <f t="shared" si="10"/>
        <v>**</v>
      </c>
      <c r="W180" t="str">
        <f t="shared" si="11"/>
        <v>**</v>
      </c>
    </row>
    <row r="181" spans="1:23" x14ac:dyDescent="0.25">
      <c r="A181">
        <v>180</v>
      </c>
      <c r="B181" t="s">
        <v>250</v>
      </c>
      <c r="C181">
        <v>2.3534608965441199</v>
      </c>
      <c r="D181">
        <v>0.53134547440013602</v>
      </c>
      <c r="E181">
        <v>4.4292480315204701</v>
      </c>
      <c r="F181" s="1">
        <v>9.4562220408767406E-6</v>
      </c>
      <c r="G181">
        <v>2.3906302109042299</v>
      </c>
      <c r="H181">
        <v>0.75421569223575702</v>
      </c>
      <c r="I181">
        <v>3.1696903624712101</v>
      </c>
      <c r="J181">
        <v>1.5260146101230599E-3</v>
      </c>
      <c r="K181">
        <v>2.5299509261844602</v>
      </c>
      <c r="L181">
        <v>0.75270267639972099</v>
      </c>
      <c r="M181">
        <v>3.3611557464968298</v>
      </c>
      <c r="N181">
        <v>7.7617045141905997E-4</v>
      </c>
      <c r="O181">
        <v>2.3157233131351602</v>
      </c>
      <c r="P181">
        <v>0.53123308565921501</v>
      </c>
      <c r="Q181">
        <v>4.3591473792743001</v>
      </c>
      <c r="R181" s="1">
        <v>1.3057016040763401E-5</v>
      </c>
      <c r="T181" t="str">
        <f t="shared" si="8"/>
        <v>***</v>
      </c>
      <c r="U181" t="str">
        <f t="shared" si="9"/>
        <v>**</v>
      </c>
      <c r="V181" t="str">
        <f t="shared" si="10"/>
        <v>***</v>
      </c>
      <c r="W181" t="str">
        <f t="shared" si="11"/>
        <v>***</v>
      </c>
    </row>
    <row r="182" spans="1:23" x14ac:dyDescent="0.25">
      <c r="A182">
        <v>181</v>
      </c>
      <c r="B182" t="s">
        <v>251</v>
      </c>
      <c r="C182">
        <v>0.98519779370782701</v>
      </c>
      <c r="D182">
        <v>1.0161346603077599</v>
      </c>
      <c r="E182">
        <v>0.96955436340439405</v>
      </c>
      <c r="F182">
        <v>0.33226867006156302</v>
      </c>
      <c r="G182">
        <v>1.7463918690523601</v>
      </c>
      <c r="H182">
        <v>1.0351334987137399</v>
      </c>
      <c r="I182">
        <v>1.68711752756764</v>
      </c>
      <c r="J182">
        <v>9.1580755391985597E-2</v>
      </c>
      <c r="K182">
        <v>-13.427948485453699</v>
      </c>
      <c r="L182">
        <v>1245.8986495392101</v>
      </c>
      <c r="M182">
        <v>-1.07777213583303E-2</v>
      </c>
      <c r="N182">
        <v>0.99140078900756501</v>
      </c>
      <c r="O182">
        <v>0.94579640529592302</v>
      </c>
      <c r="P182">
        <v>1.01609473535949</v>
      </c>
      <c r="Q182">
        <v>0.93081518128455598</v>
      </c>
      <c r="R182">
        <v>0.35194917533278702</v>
      </c>
      <c r="T182" t="str">
        <f t="shared" si="8"/>
        <v/>
      </c>
      <c r="U182" t="str">
        <f t="shared" si="9"/>
        <v>^</v>
      </c>
      <c r="V182" t="str">
        <f t="shared" si="10"/>
        <v/>
      </c>
      <c r="W182" t="str">
        <f t="shared" si="11"/>
        <v/>
      </c>
    </row>
    <row r="183" spans="1:23" x14ac:dyDescent="0.25">
      <c r="A183">
        <v>182</v>
      </c>
      <c r="B183" t="s">
        <v>252</v>
      </c>
      <c r="C183">
        <v>1.7254967194467301</v>
      </c>
      <c r="D183">
        <v>0.730803077673155</v>
      </c>
      <c r="E183">
        <v>2.3610966786574501</v>
      </c>
      <c r="F183">
        <v>1.8220979749911201E-2</v>
      </c>
      <c r="G183">
        <v>1.80200351360897</v>
      </c>
      <c r="H183">
        <v>1.0368195372387301</v>
      </c>
      <c r="I183">
        <v>1.7380107616491201</v>
      </c>
      <c r="J183">
        <v>8.2208917548460006E-2</v>
      </c>
      <c r="K183">
        <v>1.87036474672297</v>
      </c>
      <c r="L183">
        <v>1.03374921656083</v>
      </c>
      <c r="M183">
        <v>1.8093022144630699</v>
      </c>
      <c r="N183">
        <v>7.0404065161199902E-2</v>
      </c>
      <c r="O183">
        <v>1.68583390234107</v>
      </c>
      <c r="P183">
        <v>0.73071813954270404</v>
      </c>
      <c r="Q183">
        <v>2.3070919019419698</v>
      </c>
      <c r="R183">
        <v>2.1049697312284E-2</v>
      </c>
      <c r="T183" t="str">
        <f t="shared" si="8"/>
        <v>*</v>
      </c>
      <c r="U183" t="str">
        <f t="shared" si="9"/>
        <v>^</v>
      </c>
      <c r="V183" t="str">
        <f t="shared" si="10"/>
        <v>^</v>
      </c>
      <c r="W183" t="str">
        <f t="shared" si="11"/>
        <v>*</v>
      </c>
    </row>
    <row r="184" spans="1:23" x14ac:dyDescent="0.25">
      <c r="A184">
        <v>183</v>
      </c>
      <c r="B184" t="s">
        <v>253</v>
      </c>
      <c r="C184">
        <v>2.2103577618702399</v>
      </c>
      <c r="D184">
        <v>0.60776315664192604</v>
      </c>
      <c r="E184">
        <v>3.6368735710850402</v>
      </c>
      <c r="F184">
        <v>2.75967298107769E-4</v>
      </c>
      <c r="G184">
        <v>1.8810918839383799</v>
      </c>
      <c r="H184">
        <v>1.0383422359234</v>
      </c>
      <c r="I184">
        <v>1.8116299413223</v>
      </c>
      <c r="J184">
        <v>7.0043395336986003E-2</v>
      </c>
      <c r="K184">
        <v>2.6548895767210698</v>
      </c>
      <c r="L184">
        <v>0.75699658020691596</v>
      </c>
      <c r="M184">
        <v>3.5071354959032801</v>
      </c>
      <c r="N184">
        <v>4.5295844278175001E-4</v>
      </c>
      <c r="O184">
        <v>2.1654589008534999</v>
      </c>
      <c r="P184">
        <v>0.60767560340013704</v>
      </c>
      <c r="Q184">
        <v>3.5635113352207499</v>
      </c>
      <c r="R184">
        <v>3.6592688574523901E-4</v>
      </c>
      <c r="T184" t="str">
        <f t="shared" si="8"/>
        <v>***</v>
      </c>
      <c r="U184" t="str">
        <f t="shared" si="9"/>
        <v>^</v>
      </c>
      <c r="V184" t="str">
        <f t="shared" si="10"/>
        <v>***</v>
      </c>
      <c r="W184" t="str">
        <f t="shared" si="11"/>
        <v>***</v>
      </c>
    </row>
    <row r="185" spans="1:23" x14ac:dyDescent="0.25">
      <c r="A185">
        <v>184</v>
      </c>
      <c r="B185" t="s">
        <v>254</v>
      </c>
      <c r="C185">
        <v>1.8662187591494399</v>
      </c>
      <c r="D185">
        <v>0.73311754477173396</v>
      </c>
      <c r="E185">
        <v>2.54559282131286</v>
      </c>
      <c r="F185">
        <v>1.0909235599112201E-2</v>
      </c>
      <c r="G185">
        <v>1.9567490910276</v>
      </c>
      <c r="H185">
        <v>1.04021292342994</v>
      </c>
      <c r="I185">
        <v>1.8811043844519</v>
      </c>
      <c r="J185">
        <v>5.9957720706236298E-2</v>
      </c>
      <c r="K185">
        <v>2.0197804838392601</v>
      </c>
      <c r="L185">
        <v>1.03704581941931</v>
      </c>
      <c r="M185">
        <v>1.94762897262363</v>
      </c>
      <c r="N185">
        <v>5.1459374448909599E-2</v>
      </c>
      <c r="O185">
        <v>1.81522922798464</v>
      </c>
      <c r="P185">
        <v>0.73308677772424802</v>
      </c>
      <c r="Q185">
        <v>2.4761450937905698</v>
      </c>
      <c r="R185">
        <v>1.32809593192181E-2</v>
      </c>
      <c r="T185" t="str">
        <f t="shared" si="8"/>
        <v>*</v>
      </c>
      <c r="U185" t="str">
        <f t="shared" si="9"/>
        <v>^</v>
      </c>
      <c r="V185" t="str">
        <f t="shared" si="10"/>
        <v>^</v>
      </c>
      <c r="W185" t="str">
        <f t="shared" si="11"/>
        <v>*</v>
      </c>
    </row>
    <row r="186" spans="1:23" x14ac:dyDescent="0.25">
      <c r="A186">
        <v>185</v>
      </c>
      <c r="B186" t="s">
        <v>255</v>
      </c>
      <c r="C186">
        <v>1.19801567628371</v>
      </c>
      <c r="D186">
        <v>1.01881951778187</v>
      </c>
      <c r="E186">
        <v>1.17588606752645</v>
      </c>
      <c r="F186">
        <v>0.23964040706519599</v>
      </c>
      <c r="G186">
        <v>-13.650861954884601</v>
      </c>
      <c r="H186">
        <v>1497.97419958811</v>
      </c>
      <c r="I186">
        <v>-9.1128818898469893E-3</v>
      </c>
      <c r="J186">
        <v>0.99272907287103596</v>
      </c>
      <c r="K186">
        <v>2.0584753713443198</v>
      </c>
      <c r="L186">
        <v>1.0383303682551801</v>
      </c>
      <c r="M186">
        <v>1.98248595464216</v>
      </c>
      <c r="N186">
        <v>4.7424877834357303E-2</v>
      </c>
      <c r="O186">
        <v>1.1444197404523</v>
      </c>
      <c r="P186">
        <v>1.01881629336893</v>
      </c>
      <c r="Q186">
        <v>1.1232837047276101</v>
      </c>
      <c r="R186">
        <v>0.26131702227249798</v>
      </c>
      <c r="T186" t="str">
        <f t="shared" si="8"/>
        <v/>
      </c>
      <c r="U186" t="str">
        <f t="shared" si="9"/>
        <v/>
      </c>
      <c r="V186" t="str">
        <f t="shared" si="10"/>
        <v>*</v>
      </c>
      <c r="W186" t="str">
        <f t="shared" si="11"/>
        <v/>
      </c>
    </row>
    <row r="187" spans="1:23" x14ac:dyDescent="0.25">
      <c r="A187">
        <v>186</v>
      </c>
      <c r="B187" t="s">
        <v>256</v>
      </c>
      <c r="C187">
        <v>1.9376184830794501</v>
      </c>
      <c r="D187">
        <v>0.73470258964991397</v>
      </c>
      <c r="E187">
        <v>2.6372827731595798</v>
      </c>
      <c r="F187">
        <v>8.3573132908879005E-3</v>
      </c>
      <c r="G187">
        <v>-13.6508619548847</v>
      </c>
      <c r="H187">
        <v>1497.97419958817</v>
      </c>
      <c r="I187">
        <v>-9.1128818898467204E-3</v>
      </c>
      <c r="J187">
        <v>0.99272907287103596</v>
      </c>
      <c r="K187">
        <v>2.8446891404110901</v>
      </c>
      <c r="L187">
        <v>0.76407154207078998</v>
      </c>
      <c r="M187">
        <v>3.7230664718926798</v>
      </c>
      <c r="N187">
        <v>1.96817677121682E-4</v>
      </c>
      <c r="O187">
        <v>1.8836598454742199</v>
      </c>
      <c r="P187">
        <v>0.73465168796980196</v>
      </c>
      <c r="Q187">
        <v>2.5640175831892198</v>
      </c>
      <c r="R187">
        <v>1.0346830276278101E-2</v>
      </c>
      <c r="T187" t="str">
        <f t="shared" si="8"/>
        <v>**</v>
      </c>
      <c r="U187" t="str">
        <f t="shared" si="9"/>
        <v/>
      </c>
      <c r="V187" t="str">
        <f t="shared" si="10"/>
        <v>***</v>
      </c>
      <c r="W187" t="str">
        <f t="shared" si="11"/>
        <v>*</v>
      </c>
    </row>
    <row r="188" spans="1:23" x14ac:dyDescent="0.25">
      <c r="A188">
        <v>187</v>
      </c>
      <c r="B188" t="s">
        <v>257</v>
      </c>
      <c r="C188">
        <v>1.2732030703516599</v>
      </c>
      <c r="D188">
        <v>1.0201249167048101</v>
      </c>
      <c r="E188">
        <v>1.24808545453858</v>
      </c>
      <c r="F188">
        <v>0.21199976440030399</v>
      </c>
      <c r="G188">
        <v>-13.6508619548847</v>
      </c>
      <c r="H188">
        <v>1497.97419958819</v>
      </c>
      <c r="I188">
        <v>-9.1128818898466094E-3</v>
      </c>
      <c r="J188">
        <v>0.99272907287103596</v>
      </c>
      <c r="K188">
        <v>2.19890807821742</v>
      </c>
      <c r="L188">
        <v>1.0432175911194199</v>
      </c>
      <c r="M188">
        <v>2.1078134580321799</v>
      </c>
      <c r="N188">
        <v>3.5047128284077599E-2</v>
      </c>
      <c r="O188">
        <v>1.22142507709655</v>
      </c>
      <c r="P188">
        <v>1.02012008593903</v>
      </c>
      <c r="Q188">
        <v>1.1973346020064</v>
      </c>
      <c r="R188">
        <v>0.23117616270188401</v>
      </c>
      <c r="T188" t="str">
        <f t="shared" si="8"/>
        <v/>
      </c>
      <c r="U188" t="str">
        <f t="shared" si="9"/>
        <v/>
      </c>
      <c r="V188" t="str">
        <f t="shared" si="10"/>
        <v>*</v>
      </c>
      <c r="W188" t="str">
        <f t="shared" si="11"/>
        <v/>
      </c>
    </row>
    <row r="189" spans="1:23" x14ac:dyDescent="0.25">
      <c r="A189">
        <v>188</v>
      </c>
      <c r="B189" t="s">
        <v>258</v>
      </c>
      <c r="C189">
        <v>2.4703337905985201</v>
      </c>
      <c r="D189">
        <v>0.61414619170127205</v>
      </c>
      <c r="E189">
        <v>4.0223872165605101</v>
      </c>
      <c r="F189" s="1">
        <v>5.7611242943667897E-5</v>
      </c>
      <c r="G189">
        <v>2.0386598933386102</v>
      </c>
      <c r="H189">
        <v>1.04241215787896</v>
      </c>
      <c r="I189">
        <v>1.95571384881654</v>
      </c>
      <c r="J189">
        <v>5.04988724062908E-2</v>
      </c>
      <c r="K189">
        <v>3.0418812780953099</v>
      </c>
      <c r="L189">
        <v>0.77208782130510001</v>
      </c>
      <c r="M189">
        <v>3.93981253706795</v>
      </c>
      <c r="N189" s="1">
        <v>8.1545304646330494E-5</v>
      </c>
      <c r="O189">
        <v>2.4177832221383002</v>
      </c>
      <c r="P189">
        <v>0.61407616569957402</v>
      </c>
      <c r="Q189">
        <v>3.9372692789401702</v>
      </c>
      <c r="R189" s="1">
        <v>8.2414108044861795E-5</v>
      </c>
      <c r="T189" t="str">
        <f t="shared" si="8"/>
        <v>***</v>
      </c>
      <c r="U189" t="str">
        <f t="shared" si="9"/>
        <v>^</v>
      </c>
      <c r="V189" t="str">
        <f t="shared" si="10"/>
        <v>***</v>
      </c>
      <c r="W189" t="str">
        <f t="shared" si="11"/>
        <v>***</v>
      </c>
    </row>
    <row r="190" spans="1:23" x14ac:dyDescent="0.25">
      <c r="A190">
        <v>189</v>
      </c>
      <c r="B190" t="s">
        <v>259</v>
      </c>
      <c r="C190">
        <v>-12.6355816044306</v>
      </c>
      <c r="D190">
        <v>673.28128803404002</v>
      </c>
      <c r="E190">
        <v>-1.87671658621704E-2</v>
      </c>
      <c r="F190">
        <v>0.98502684705404198</v>
      </c>
      <c r="G190">
        <v>-13.655295446661301</v>
      </c>
      <c r="H190">
        <v>1540.29752839204</v>
      </c>
      <c r="I190">
        <v>-8.8653621751353905E-3</v>
      </c>
      <c r="J190">
        <v>0.99292655705044697</v>
      </c>
      <c r="K190">
        <v>-13.3711227688415</v>
      </c>
      <c r="L190">
        <v>1593.0761539252401</v>
      </c>
      <c r="M190">
        <v>-8.3932728111558493E-3</v>
      </c>
      <c r="N190">
        <v>0.99330321583755499</v>
      </c>
      <c r="O190">
        <v>-12.689281188025401</v>
      </c>
      <c r="P190">
        <v>673.87560140913195</v>
      </c>
      <c r="Q190">
        <v>-1.8830302152936001E-2</v>
      </c>
      <c r="R190">
        <v>0.98497648048278996</v>
      </c>
      <c r="T190" t="str">
        <f t="shared" si="8"/>
        <v/>
      </c>
      <c r="U190" t="str">
        <f t="shared" si="9"/>
        <v/>
      </c>
      <c r="V190" t="str">
        <f t="shared" si="10"/>
        <v/>
      </c>
      <c r="W190" t="str">
        <f t="shared" si="11"/>
        <v/>
      </c>
    </row>
    <row r="191" spans="1:23" x14ac:dyDescent="0.25">
      <c r="A191">
        <v>190</v>
      </c>
      <c r="B191" t="s">
        <v>260</v>
      </c>
      <c r="C191">
        <v>-12.6355816044305</v>
      </c>
      <c r="D191">
        <v>673.28128803403604</v>
      </c>
      <c r="E191">
        <v>-1.8767165862170501E-2</v>
      </c>
      <c r="F191">
        <v>0.98502684705404198</v>
      </c>
      <c r="G191">
        <v>-13.655295446661301</v>
      </c>
      <c r="H191">
        <v>1540.29752839206</v>
      </c>
      <c r="I191">
        <v>-8.8653621751352898E-3</v>
      </c>
      <c r="J191">
        <v>0.99292655705044697</v>
      </c>
      <c r="K191">
        <v>-13.3711227688415</v>
      </c>
      <c r="L191">
        <v>1593.0761539252801</v>
      </c>
      <c r="M191">
        <v>-8.3932728111557001E-3</v>
      </c>
      <c r="N191">
        <v>0.99330321583755599</v>
      </c>
      <c r="O191">
        <v>-12.689281188025401</v>
      </c>
      <c r="P191">
        <v>673.87560140914502</v>
      </c>
      <c r="Q191">
        <v>-1.8830302152935699E-2</v>
      </c>
      <c r="R191">
        <v>0.98497648048278996</v>
      </c>
      <c r="T191" t="str">
        <f t="shared" si="8"/>
        <v/>
      </c>
      <c r="U191" t="str">
        <f t="shared" si="9"/>
        <v/>
      </c>
      <c r="V191" t="str">
        <f t="shared" si="10"/>
        <v/>
      </c>
      <c r="W191" t="str">
        <f t="shared" si="11"/>
        <v/>
      </c>
    </row>
    <row r="192" spans="1:23" x14ac:dyDescent="0.25">
      <c r="A192">
        <v>191</v>
      </c>
      <c r="B192" t="s">
        <v>261</v>
      </c>
      <c r="C192">
        <v>1.42232190937707</v>
      </c>
      <c r="D192">
        <v>1.02210603727354</v>
      </c>
      <c r="E192">
        <v>1.39156003145339</v>
      </c>
      <c r="F192">
        <v>0.16405566914695499</v>
      </c>
      <c r="G192">
        <v>-13.655295446661301</v>
      </c>
      <c r="H192">
        <v>1540.29752839206</v>
      </c>
      <c r="I192">
        <v>-8.8653621751352708E-3</v>
      </c>
      <c r="J192">
        <v>0.99292655705044697</v>
      </c>
      <c r="K192">
        <v>2.4468958501291298</v>
      </c>
      <c r="L192">
        <v>1.0495809662308599</v>
      </c>
      <c r="M192">
        <v>2.3313073777587201</v>
      </c>
      <c r="N192">
        <v>1.9737157476465501E-2</v>
      </c>
      <c r="O192">
        <v>1.37047789572651</v>
      </c>
      <c r="P192">
        <v>1.0221024223095601</v>
      </c>
      <c r="Q192">
        <v>1.3408420387359601</v>
      </c>
      <c r="R192">
        <v>0.179971744040126</v>
      </c>
      <c r="T192" t="str">
        <f t="shared" si="8"/>
        <v/>
      </c>
      <c r="U192" t="str">
        <f t="shared" si="9"/>
        <v/>
      </c>
      <c r="V192" t="str">
        <f t="shared" si="10"/>
        <v>*</v>
      </c>
      <c r="W192" t="str">
        <f t="shared" si="11"/>
        <v/>
      </c>
    </row>
    <row r="193" spans="1:23" x14ac:dyDescent="0.25">
      <c r="A193">
        <v>192</v>
      </c>
      <c r="B193" t="s">
        <v>262</v>
      </c>
      <c r="C193">
        <v>2.18835761281436</v>
      </c>
      <c r="D193">
        <v>0.73990447272248205</v>
      </c>
      <c r="E193">
        <v>2.9576218194252699</v>
      </c>
      <c r="F193">
        <v>3.1002222154129099E-3</v>
      </c>
      <c r="G193">
        <v>2.8617205025106198</v>
      </c>
      <c r="H193">
        <v>0.77221107903318698</v>
      </c>
      <c r="I193">
        <v>3.70587858710019</v>
      </c>
      <c r="J193">
        <v>2.1065920198141901E-4</v>
      </c>
      <c r="K193">
        <v>-13.3591137291716</v>
      </c>
      <c r="L193">
        <v>1646.35881234369</v>
      </c>
      <c r="M193">
        <v>-8.1143391276620406E-3</v>
      </c>
      <c r="N193">
        <v>0.99352576513563196</v>
      </c>
      <c r="O193">
        <v>2.1351216402200999</v>
      </c>
      <c r="P193">
        <v>0.73984642414464896</v>
      </c>
      <c r="Q193">
        <v>2.8858984385692699</v>
      </c>
      <c r="R193">
        <v>3.90298082849155E-3</v>
      </c>
      <c r="T193" t="str">
        <f t="shared" si="8"/>
        <v>**</v>
      </c>
      <c r="U193" t="str">
        <f t="shared" si="9"/>
        <v>***</v>
      </c>
      <c r="V193" t="str">
        <f t="shared" si="10"/>
        <v/>
      </c>
      <c r="W193" t="str">
        <f t="shared" si="11"/>
        <v>**</v>
      </c>
    </row>
    <row r="194" spans="1:23" x14ac:dyDescent="0.25">
      <c r="A194">
        <v>193</v>
      </c>
      <c r="B194" t="s">
        <v>263</v>
      </c>
      <c r="C194">
        <v>2.2599074467956801</v>
      </c>
      <c r="D194">
        <v>0.74189779034916403</v>
      </c>
      <c r="E194">
        <v>3.0461169667752799</v>
      </c>
      <c r="F194">
        <v>2.3181763486924902E-3</v>
      </c>
      <c r="G194">
        <v>-13.6254178253518</v>
      </c>
      <c r="H194">
        <v>1634.3872411730199</v>
      </c>
      <c r="I194">
        <v>-8.3367132844066293E-3</v>
      </c>
      <c r="J194">
        <v>0.99334834223186397</v>
      </c>
      <c r="K194">
        <v>3.3047114895592502</v>
      </c>
      <c r="L194">
        <v>0.78320695334302504</v>
      </c>
      <c r="M194">
        <v>4.2194613766559197</v>
      </c>
      <c r="N194" s="1">
        <v>2.4488666972324199E-5</v>
      </c>
      <c r="O194">
        <v>2.2090380404635401</v>
      </c>
      <c r="P194">
        <v>0.74186273032077399</v>
      </c>
      <c r="Q194">
        <v>2.9776910878221101</v>
      </c>
      <c r="R194">
        <v>2.9042854002637401E-3</v>
      </c>
      <c r="T194" t="str">
        <f t="shared" si="8"/>
        <v>**</v>
      </c>
      <c r="U194" t="str">
        <f t="shared" si="9"/>
        <v/>
      </c>
      <c r="V194" t="str">
        <f t="shared" si="10"/>
        <v>***</v>
      </c>
      <c r="W194" t="str">
        <f t="shared" si="11"/>
        <v>**</v>
      </c>
    </row>
    <row r="195" spans="1:23" x14ac:dyDescent="0.25">
      <c r="A195">
        <v>194</v>
      </c>
      <c r="B195" t="s">
        <v>264</v>
      </c>
      <c r="C195">
        <v>-12.601563901209801</v>
      </c>
      <c r="D195">
        <v>729.04157253109497</v>
      </c>
      <c r="E195">
        <v>-1.7285110172057201E-2</v>
      </c>
      <c r="F195">
        <v>0.98620916419159699</v>
      </c>
      <c r="G195">
        <v>-13.6254178253518</v>
      </c>
      <c r="H195">
        <v>1634.3872411730199</v>
      </c>
      <c r="I195">
        <v>-8.3367132844066501E-3</v>
      </c>
      <c r="J195">
        <v>0.99334834223186397</v>
      </c>
      <c r="K195">
        <v>-13.2974675155006</v>
      </c>
      <c r="L195">
        <v>1763.71452338789</v>
      </c>
      <c r="M195">
        <v>-7.5394670391202004E-3</v>
      </c>
      <c r="N195">
        <v>0.99398443264390501</v>
      </c>
      <c r="O195">
        <v>-12.6542046018956</v>
      </c>
      <c r="P195">
        <v>729.83395176061799</v>
      </c>
      <c r="Q195">
        <v>-1.7338470718400001E-2</v>
      </c>
      <c r="R195">
        <v>0.98616659501494797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1.6219673462686099</v>
      </c>
      <c r="D196">
        <v>1.02554528134177</v>
      </c>
      <c r="E196">
        <v>1.5815658028736801</v>
      </c>
      <c r="F196">
        <v>0.11374872592824101</v>
      </c>
      <c r="G196">
        <v>2.2539058865342798</v>
      </c>
      <c r="H196">
        <v>1.0505621814299899</v>
      </c>
      <c r="I196">
        <v>2.1454283491019401</v>
      </c>
      <c r="J196">
        <v>3.1918614496961602E-2</v>
      </c>
      <c r="K196">
        <v>-13.2974675155006</v>
      </c>
      <c r="L196">
        <v>1763.7145233879</v>
      </c>
      <c r="M196">
        <v>-7.53946703912017E-3</v>
      </c>
      <c r="N196">
        <v>0.99398443264390501</v>
      </c>
      <c r="O196">
        <v>1.5715900279830299</v>
      </c>
      <c r="P196">
        <v>1.0255351031962201</v>
      </c>
      <c r="Q196">
        <v>1.5324585409947999</v>
      </c>
      <c r="R196">
        <v>0.12540932087656401</v>
      </c>
      <c r="T196" t="str">
        <f t="shared" si="12"/>
        <v/>
      </c>
      <c r="U196" t="str">
        <f t="shared" si="13"/>
        <v>*</v>
      </c>
      <c r="V196" t="str">
        <f t="shared" si="14"/>
        <v/>
      </c>
      <c r="W196" t="str">
        <f t="shared" si="15"/>
        <v/>
      </c>
    </row>
    <row r="197" spans="1:23" x14ac:dyDescent="0.25">
      <c r="A197">
        <v>196</v>
      </c>
      <c r="B197" t="s">
        <v>266</v>
      </c>
      <c r="C197">
        <v>1.6625305136761099</v>
      </c>
      <c r="D197">
        <v>1.0264403872694201</v>
      </c>
      <c r="E197">
        <v>1.6197048891449399</v>
      </c>
      <c r="F197">
        <v>0.10529568546087401</v>
      </c>
      <c r="G197">
        <v>-13.626995333731401</v>
      </c>
      <c r="H197">
        <v>1693.65972370238</v>
      </c>
      <c r="I197">
        <v>-8.0458873426726193E-3</v>
      </c>
      <c r="J197">
        <v>0.99358037997514204</v>
      </c>
      <c r="K197">
        <v>2.7410532119702098</v>
      </c>
      <c r="L197">
        <v>1.05894282160403</v>
      </c>
      <c r="M197">
        <v>2.5884808471700298</v>
      </c>
      <c r="N197">
        <v>9.6400307755094006E-3</v>
      </c>
      <c r="O197">
        <v>1.61164654976619</v>
      </c>
      <c r="P197">
        <v>1.02642898893034</v>
      </c>
      <c r="Q197">
        <v>1.5701490966712901</v>
      </c>
      <c r="R197">
        <v>0.11638042873326</v>
      </c>
      <c r="T197" t="str">
        <f t="shared" si="12"/>
        <v/>
      </c>
      <c r="U197" t="str">
        <f t="shared" si="13"/>
        <v/>
      </c>
      <c r="V197" t="str">
        <f t="shared" si="14"/>
        <v>**</v>
      </c>
      <c r="W197" t="str">
        <f t="shared" si="15"/>
        <v/>
      </c>
    </row>
    <row r="198" spans="1:23" x14ac:dyDescent="0.25">
      <c r="A198">
        <v>197</v>
      </c>
      <c r="B198" t="s">
        <v>267</v>
      </c>
      <c r="C198">
        <v>-12.5991863815191</v>
      </c>
      <c r="D198">
        <v>756.42474267193904</v>
      </c>
      <c r="E198">
        <v>-1.6656232498443401E-2</v>
      </c>
      <c r="F198">
        <v>0.98671086371888295</v>
      </c>
      <c r="G198">
        <v>-13.6269953337315</v>
      </c>
      <c r="H198">
        <v>1693.65972370243</v>
      </c>
      <c r="I198">
        <v>-8.0458873426724493E-3</v>
      </c>
      <c r="J198">
        <v>0.99358037997514204</v>
      </c>
      <c r="K198">
        <v>-13.328492152077899</v>
      </c>
      <c r="L198">
        <v>1835.70228874758</v>
      </c>
      <c r="M198">
        <v>-7.2607046544411902E-3</v>
      </c>
      <c r="N198">
        <v>0.99420684675613002</v>
      </c>
      <c r="O198">
        <v>-12.6553820116848</v>
      </c>
      <c r="P198">
        <v>757.37268980580495</v>
      </c>
      <c r="Q198">
        <v>-1.6709583250129698E-2</v>
      </c>
      <c r="R198">
        <v>0.98666830190111199</v>
      </c>
      <c r="T198" t="str">
        <f t="shared" si="12"/>
        <v/>
      </c>
      <c r="U198" t="str">
        <f t="shared" si="13"/>
        <v/>
      </c>
      <c r="V198" t="str">
        <f t="shared" si="14"/>
        <v/>
      </c>
      <c r="W198" t="str">
        <f t="shared" si="15"/>
        <v/>
      </c>
    </row>
    <row r="199" spans="1:23" x14ac:dyDescent="0.25">
      <c r="A199">
        <v>198</v>
      </c>
      <c r="B199" t="s">
        <v>268</v>
      </c>
      <c r="C199">
        <v>-12.599186381519001</v>
      </c>
      <c r="D199">
        <v>756.42474267192995</v>
      </c>
      <c r="E199">
        <v>-1.6656232498443599E-2</v>
      </c>
      <c r="F199">
        <v>0.98671086371888295</v>
      </c>
      <c r="G199">
        <v>-13.626995333731401</v>
      </c>
      <c r="H199">
        <v>1693.65972370238</v>
      </c>
      <c r="I199">
        <v>-8.0458873426726297E-3</v>
      </c>
      <c r="J199">
        <v>0.99358037997514204</v>
      </c>
      <c r="K199">
        <v>-13.328492152077899</v>
      </c>
      <c r="L199">
        <v>1835.70228874757</v>
      </c>
      <c r="M199">
        <v>-7.2607046544412197E-3</v>
      </c>
      <c r="N199">
        <v>0.99420684675613002</v>
      </c>
      <c r="O199">
        <v>-12.6553820116848</v>
      </c>
      <c r="P199">
        <v>757.37268980580802</v>
      </c>
      <c r="Q199">
        <v>-1.6709583250129601E-2</v>
      </c>
      <c r="R199">
        <v>0.98666830190111199</v>
      </c>
      <c r="T199" t="str">
        <f t="shared" si="12"/>
        <v/>
      </c>
      <c r="U199" t="str">
        <f t="shared" si="13"/>
        <v/>
      </c>
      <c r="V199" t="str">
        <f t="shared" si="14"/>
        <v/>
      </c>
      <c r="W199" t="str">
        <f t="shared" si="15"/>
        <v/>
      </c>
    </row>
    <row r="200" spans="1:23" x14ac:dyDescent="0.25">
      <c r="A200">
        <v>199</v>
      </c>
      <c r="B200" t="s">
        <v>269</v>
      </c>
      <c r="C200">
        <v>-12.599186381519001</v>
      </c>
      <c r="D200">
        <v>756.42474267192495</v>
      </c>
      <c r="E200">
        <v>-1.6656232498443699E-2</v>
      </c>
      <c r="F200">
        <v>0.98671086371888195</v>
      </c>
      <c r="G200">
        <v>-13.6269953337315</v>
      </c>
      <c r="H200">
        <v>1693.65972370243</v>
      </c>
      <c r="I200">
        <v>-8.0458873426724302E-3</v>
      </c>
      <c r="J200">
        <v>0.99358037997514204</v>
      </c>
      <c r="K200">
        <v>-13.328492152077899</v>
      </c>
      <c r="L200">
        <v>1835.70228874755</v>
      </c>
      <c r="M200">
        <v>-7.26070465444129E-3</v>
      </c>
      <c r="N200">
        <v>0.99420684675613002</v>
      </c>
      <c r="O200">
        <v>-12.655382011684701</v>
      </c>
      <c r="P200">
        <v>757.37268980578904</v>
      </c>
      <c r="Q200">
        <v>-1.670958325013E-2</v>
      </c>
      <c r="R200">
        <v>0.98666830190111199</v>
      </c>
      <c r="T200" t="str">
        <f t="shared" si="12"/>
        <v/>
      </c>
      <c r="U200" t="str">
        <f t="shared" si="13"/>
        <v/>
      </c>
      <c r="V200" t="str">
        <f t="shared" si="14"/>
        <v/>
      </c>
      <c r="W200" t="str">
        <f t="shared" si="15"/>
        <v/>
      </c>
    </row>
    <row r="201" spans="1:23" x14ac:dyDescent="0.25">
      <c r="A201">
        <v>200</v>
      </c>
      <c r="B201" t="s">
        <v>270</v>
      </c>
      <c r="C201">
        <v>1.70154211138749</v>
      </c>
      <c r="D201">
        <v>1.0274163011220501</v>
      </c>
      <c r="E201">
        <v>1.65613696174493</v>
      </c>
      <c r="F201">
        <v>9.7694085658798405E-2</v>
      </c>
      <c r="G201">
        <v>2.3305504534054902</v>
      </c>
      <c r="H201">
        <v>1.0542978868350199</v>
      </c>
      <c r="I201">
        <v>2.2105236883304</v>
      </c>
      <c r="J201">
        <v>2.7068838364758398E-2</v>
      </c>
      <c r="K201">
        <v>-13.3284921520778</v>
      </c>
      <c r="L201">
        <v>1835.70228874753</v>
      </c>
      <c r="M201">
        <v>-7.2607046544413498E-3</v>
      </c>
      <c r="N201">
        <v>0.99420684675613002</v>
      </c>
      <c r="O201">
        <v>1.6479230624891399</v>
      </c>
      <c r="P201">
        <v>1.0273855316935001</v>
      </c>
      <c r="Q201">
        <v>1.6039967584250201</v>
      </c>
      <c r="R201">
        <v>0.108714767126845</v>
      </c>
      <c r="T201" t="str">
        <f t="shared" si="12"/>
        <v>^</v>
      </c>
      <c r="U201" t="str">
        <f t="shared" si="13"/>
        <v>*</v>
      </c>
      <c r="V201" t="str">
        <f t="shared" si="14"/>
        <v/>
      </c>
      <c r="W201" t="str">
        <f t="shared" si="15"/>
        <v/>
      </c>
    </row>
    <row r="202" spans="1:23" x14ac:dyDescent="0.25">
      <c r="A202">
        <v>201</v>
      </c>
      <c r="B202" t="s">
        <v>271</v>
      </c>
      <c r="C202">
        <v>-12.607407602448699</v>
      </c>
      <c r="D202">
        <v>771.29481985474195</v>
      </c>
      <c r="E202">
        <v>-1.6345769837820299E-2</v>
      </c>
      <c r="F202">
        <v>0.98695854335972699</v>
      </c>
      <c r="G202">
        <v>-13.6515591852271</v>
      </c>
      <c r="H202">
        <v>1756.67376839399</v>
      </c>
      <c r="I202">
        <v>-7.7712546466199304E-3</v>
      </c>
      <c r="J202">
        <v>0.99379949830998604</v>
      </c>
      <c r="K202">
        <v>-13.3284921520778</v>
      </c>
      <c r="L202">
        <v>1835.70228874755</v>
      </c>
      <c r="M202">
        <v>-7.26070465444129E-3</v>
      </c>
      <c r="N202">
        <v>0.99420684675613002</v>
      </c>
      <c r="O202">
        <v>-12.6638331575615</v>
      </c>
      <c r="P202">
        <v>772.06806069666095</v>
      </c>
      <c r="Q202">
        <v>-1.6402482892679902E-2</v>
      </c>
      <c r="R202">
        <v>0.98691329895455504</v>
      </c>
      <c r="T202" t="str">
        <f t="shared" si="12"/>
        <v/>
      </c>
      <c r="U202" t="str">
        <f t="shared" si="13"/>
        <v/>
      </c>
      <c r="V202" t="str">
        <f t="shared" si="14"/>
        <v/>
      </c>
      <c r="W202" t="str">
        <f t="shared" si="15"/>
        <v/>
      </c>
    </row>
    <row r="203" spans="1:23" x14ac:dyDescent="0.25">
      <c r="A203">
        <v>202</v>
      </c>
      <c r="B203" t="s">
        <v>272</v>
      </c>
      <c r="C203">
        <v>-12.607407602448699</v>
      </c>
      <c r="D203">
        <v>771.29481985474899</v>
      </c>
      <c r="E203">
        <v>-1.6345769837820202E-2</v>
      </c>
      <c r="F203">
        <v>0.98695854335972699</v>
      </c>
      <c r="G203">
        <v>-13.6515591852271</v>
      </c>
      <c r="H203">
        <v>1756.67376839396</v>
      </c>
      <c r="I203">
        <v>-7.77125464662005E-3</v>
      </c>
      <c r="J203">
        <v>0.99379949830998604</v>
      </c>
      <c r="K203">
        <v>-13.328492152077899</v>
      </c>
      <c r="L203">
        <v>1835.70228874756</v>
      </c>
      <c r="M203">
        <v>-7.2607046544412596E-3</v>
      </c>
      <c r="N203">
        <v>0.99420684675613002</v>
      </c>
      <c r="O203">
        <v>-12.6638331575616</v>
      </c>
      <c r="P203">
        <v>772.068060696668</v>
      </c>
      <c r="Q203">
        <v>-1.6402482892679801E-2</v>
      </c>
      <c r="R203">
        <v>0.98691329895455504</v>
      </c>
      <c r="T203" t="str">
        <f t="shared" si="12"/>
        <v/>
      </c>
      <c r="U203" t="str">
        <f t="shared" si="13"/>
        <v/>
      </c>
      <c r="V203" t="str">
        <f t="shared" si="14"/>
        <v/>
      </c>
      <c r="W203" t="str">
        <f t="shared" si="15"/>
        <v/>
      </c>
    </row>
    <row r="204" spans="1:23" x14ac:dyDescent="0.25">
      <c r="A204">
        <v>203</v>
      </c>
      <c r="B204" t="s">
        <v>273</v>
      </c>
      <c r="C204">
        <v>1.7340581033009701</v>
      </c>
      <c r="D204">
        <v>1.0284109944473601</v>
      </c>
      <c r="E204">
        <v>1.68615282475933</v>
      </c>
      <c r="F204">
        <v>9.1766367618425299E-2</v>
      </c>
      <c r="G204">
        <v>-13.6515591852272</v>
      </c>
      <c r="H204">
        <v>1756.67376839399</v>
      </c>
      <c r="I204">
        <v>-7.7712546466199503E-3</v>
      </c>
      <c r="J204">
        <v>0.99379949830998604</v>
      </c>
      <c r="K204">
        <v>2.79683465708887</v>
      </c>
      <c r="L204">
        <v>1.0626539827638</v>
      </c>
      <c r="M204">
        <v>2.6319335385303302</v>
      </c>
      <c r="N204">
        <v>8.4900469335004499E-3</v>
      </c>
      <c r="O204">
        <v>1.6796933111499801</v>
      </c>
      <c r="P204">
        <v>1.02836215526333</v>
      </c>
      <c r="Q204">
        <v>1.6333674888297101</v>
      </c>
      <c r="R204">
        <v>0.102391730437289</v>
      </c>
      <c r="T204" t="str">
        <f t="shared" si="12"/>
        <v>^</v>
      </c>
      <c r="U204" t="str">
        <f t="shared" si="13"/>
        <v/>
      </c>
      <c r="V204" t="str">
        <f t="shared" si="14"/>
        <v>**</v>
      </c>
      <c r="W204" t="str">
        <f t="shared" si="15"/>
        <v/>
      </c>
    </row>
    <row r="205" spans="1:23" x14ac:dyDescent="0.25">
      <c r="A205">
        <v>204</v>
      </c>
      <c r="B205" t="s">
        <v>274</v>
      </c>
      <c r="C205">
        <v>1.76447028757747</v>
      </c>
      <c r="D205">
        <v>1.02933100474607</v>
      </c>
      <c r="E205">
        <v>1.71419133344065</v>
      </c>
      <c r="F205">
        <v>8.64935920423264E-2</v>
      </c>
      <c r="G205">
        <v>-13.6515591852271</v>
      </c>
      <c r="H205">
        <v>1756.67376839398</v>
      </c>
      <c r="I205">
        <v>-7.7712546466199902E-3</v>
      </c>
      <c r="J205">
        <v>0.99379949830998604</v>
      </c>
      <c r="K205">
        <v>2.8655906384739001</v>
      </c>
      <c r="L205">
        <v>1.06708587357631</v>
      </c>
      <c r="M205">
        <v>2.6854358298924401</v>
      </c>
      <c r="N205">
        <v>7.2435282732902801E-3</v>
      </c>
      <c r="O205">
        <v>1.70883316164062</v>
      </c>
      <c r="P205">
        <v>1.0292616373346</v>
      </c>
      <c r="Q205">
        <v>1.6602514848079399</v>
      </c>
      <c r="R205">
        <v>9.6863871205584595E-2</v>
      </c>
      <c r="T205" t="str">
        <f t="shared" si="12"/>
        <v>^</v>
      </c>
      <c r="U205" t="str">
        <f t="shared" si="13"/>
        <v/>
      </c>
      <c r="V205" t="str">
        <f t="shared" si="14"/>
        <v>**</v>
      </c>
      <c r="W205" t="str">
        <f t="shared" si="15"/>
        <v>^</v>
      </c>
    </row>
    <row r="206" spans="1:23" x14ac:dyDescent="0.25">
      <c r="A206">
        <v>205</v>
      </c>
      <c r="B206" t="s">
        <v>275</v>
      </c>
      <c r="C206">
        <v>1.81319380821839</v>
      </c>
      <c r="D206">
        <v>1.03057996613737</v>
      </c>
      <c r="E206">
        <v>1.75939167051178</v>
      </c>
      <c r="F206">
        <v>7.8511005725315205E-2</v>
      </c>
      <c r="G206">
        <v>-13.6515591852271</v>
      </c>
      <c r="H206">
        <v>1756.67376839397</v>
      </c>
      <c r="I206">
        <v>-7.7712546466200197E-3</v>
      </c>
      <c r="J206">
        <v>0.99379949830998604</v>
      </c>
      <c r="K206">
        <v>2.98895711098996</v>
      </c>
      <c r="L206">
        <v>1.0735230403560301</v>
      </c>
      <c r="M206">
        <v>2.7842505457532498</v>
      </c>
      <c r="N206">
        <v>5.3651572948657904E-3</v>
      </c>
      <c r="O206">
        <v>1.75669122794862</v>
      </c>
      <c r="P206">
        <v>1.03050254012702</v>
      </c>
      <c r="Q206">
        <v>1.70469373877729</v>
      </c>
      <c r="R206">
        <v>8.8251558207688999E-2</v>
      </c>
      <c r="T206" t="str">
        <f t="shared" si="12"/>
        <v>^</v>
      </c>
      <c r="U206" t="str">
        <f t="shared" si="13"/>
        <v/>
      </c>
      <c r="V206" t="str">
        <f t="shared" si="14"/>
        <v>**</v>
      </c>
      <c r="W206" t="str">
        <f t="shared" si="15"/>
        <v>^</v>
      </c>
    </row>
    <row r="207" spans="1:23" x14ac:dyDescent="0.25">
      <c r="A207">
        <v>206</v>
      </c>
      <c r="B207" t="s">
        <v>276</v>
      </c>
      <c r="C207">
        <v>-12.616913030004399</v>
      </c>
      <c r="D207">
        <v>821.21823879041096</v>
      </c>
      <c r="E207">
        <v>-1.53636541835556E-2</v>
      </c>
      <c r="F207">
        <v>0.98774205976251295</v>
      </c>
      <c r="G207">
        <v>-13.6515591852271</v>
      </c>
      <c r="H207">
        <v>1756.67376839395</v>
      </c>
      <c r="I207">
        <v>-7.7712546466200804E-3</v>
      </c>
      <c r="J207">
        <v>0.99379949830998604</v>
      </c>
      <c r="K207">
        <v>-13.3479424038381</v>
      </c>
      <c r="L207">
        <v>2113.3274575699302</v>
      </c>
      <c r="M207">
        <v>-6.3160786351522504E-3</v>
      </c>
      <c r="N207">
        <v>0.99496053187867495</v>
      </c>
      <c r="O207">
        <v>-12.6758228011724</v>
      </c>
      <c r="P207">
        <v>822.17089590703699</v>
      </c>
      <c r="Q207">
        <v>-1.54175036653275E-2</v>
      </c>
      <c r="R207">
        <v>0.98769909918074095</v>
      </c>
      <c r="T207" t="str">
        <f t="shared" si="12"/>
        <v/>
      </c>
      <c r="U207" t="str">
        <f t="shared" si="13"/>
        <v/>
      </c>
      <c r="V207" t="str">
        <f t="shared" si="14"/>
        <v/>
      </c>
      <c r="W207" t="str">
        <f t="shared" si="15"/>
        <v/>
      </c>
    </row>
    <row r="208" spans="1:23" x14ac:dyDescent="0.25">
      <c r="A208">
        <v>207</v>
      </c>
      <c r="B208" t="s">
        <v>277</v>
      </c>
      <c r="C208">
        <v>-12.616913030004399</v>
      </c>
      <c r="D208">
        <v>821.21823879041403</v>
      </c>
      <c r="E208">
        <v>-1.53636541835555E-2</v>
      </c>
      <c r="F208">
        <v>0.98774205976251295</v>
      </c>
      <c r="G208">
        <v>-13.6515591852271</v>
      </c>
      <c r="H208">
        <v>1756.67376839396</v>
      </c>
      <c r="I208">
        <v>-7.7712546466200396E-3</v>
      </c>
      <c r="J208">
        <v>0.99379949830998604</v>
      </c>
      <c r="K208">
        <v>-13.3479424038381</v>
      </c>
      <c r="L208">
        <v>2113.3274575699302</v>
      </c>
      <c r="M208">
        <v>-6.3160786351522504E-3</v>
      </c>
      <c r="N208">
        <v>0.99496053187867495</v>
      </c>
      <c r="O208">
        <v>-12.6758228011724</v>
      </c>
      <c r="P208">
        <v>822.17089590704904</v>
      </c>
      <c r="Q208">
        <v>-1.5417503665327299E-2</v>
      </c>
      <c r="R208">
        <v>0.98769909918074095</v>
      </c>
      <c r="T208" t="str">
        <f t="shared" si="12"/>
        <v/>
      </c>
      <c r="U208" t="str">
        <f t="shared" si="13"/>
        <v/>
      </c>
      <c r="V208" t="str">
        <f t="shared" si="14"/>
        <v/>
      </c>
      <c r="W208" t="str">
        <f t="shared" si="15"/>
        <v/>
      </c>
    </row>
    <row r="209" spans="1:23" x14ac:dyDescent="0.25">
      <c r="A209">
        <v>208</v>
      </c>
      <c r="B209" t="s">
        <v>278</v>
      </c>
      <c r="C209">
        <v>-12.616913030004399</v>
      </c>
      <c r="D209">
        <v>821.21823879041403</v>
      </c>
      <c r="E209">
        <v>-1.53636541835555E-2</v>
      </c>
      <c r="F209">
        <v>0.98774205976251295</v>
      </c>
      <c r="G209">
        <v>-13.6515591852271</v>
      </c>
      <c r="H209">
        <v>1756.67376839396</v>
      </c>
      <c r="I209">
        <v>-7.7712546466200596E-3</v>
      </c>
      <c r="J209">
        <v>0.99379949830998604</v>
      </c>
      <c r="K209">
        <v>-13.3479424038381</v>
      </c>
      <c r="L209">
        <v>2113.3274575699302</v>
      </c>
      <c r="M209">
        <v>-6.3160786351522703E-3</v>
      </c>
      <c r="N209">
        <v>0.99496053187867495</v>
      </c>
      <c r="O209">
        <v>-12.6758228011724</v>
      </c>
      <c r="P209">
        <v>822.17089590705496</v>
      </c>
      <c r="Q209">
        <v>-1.5417503665327299E-2</v>
      </c>
      <c r="R209">
        <v>0.98769909918074095</v>
      </c>
      <c r="T209" t="str">
        <f t="shared" si="12"/>
        <v/>
      </c>
      <c r="U209" t="str">
        <f t="shared" si="13"/>
        <v/>
      </c>
      <c r="V209" t="str">
        <f t="shared" si="14"/>
        <v/>
      </c>
      <c r="W209" t="str">
        <f t="shared" si="15"/>
        <v/>
      </c>
    </row>
    <row r="210" spans="1:23" x14ac:dyDescent="0.25">
      <c r="A210">
        <v>209</v>
      </c>
      <c r="B210" t="s">
        <v>279</v>
      </c>
      <c r="C210">
        <v>-12.616913030004399</v>
      </c>
      <c r="D210">
        <v>821.21823879041301</v>
      </c>
      <c r="E210">
        <v>-1.53636541835555E-2</v>
      </c>
      <c r="F210">
        <v>0.98774205976251295</v>
      </c>
      <c r="G210">
        <v>-13.6515591852272</v>
      </c>
      <c r="H210">
        <v>1756.67376839399</v>
      </c>
      <c r="I210">
        <v>-7.7712546466199598E-3</v>
      </c>
      <c r="J210">
        <v>0.99379949830998604</v>
      </c>
      <c r="K210">
        <v>-13.3479424038381</v>
      </c>
      <c r="L210">
        <v>2113.3274575699202</v>
      </c>
      <c r="M210">
        <v>-6.3160786351522703E-3</v>
      </c>
      <c r="N210">
        <v>0.99496053187867495</v>
      </c>
      <c r="O210">
        <v>-12.6758228011724</v>
      </c>
      <c r="P210">
        <v>822.17089590704904</v>
      </c>
      <c r="Q210">
        <v>-1.5417503665327299E-2</v>
      </c>
      <c r="R210">
        <v>0.98769909918074095</v>
      </c>
      <c r="T210" t="str">
        <f t="shared" si="12"/>
        <v/>
      </c>
      <c r="U210" t="str">
        <f t="shared" si="13"/>
        <v/>
      </c>
      <c r="V210" t="str">
        <f t="shared" si="14"/>
        <v/>
      </c>
      <c r="W210" t="str">
        <f t="shared" si="15"/>
        <v/>
      </c>
    </row>
    <row r="211" spans="1:23" x14ac:dyDescent="0.25">
      <c r="A211">
        <v>210</v>
      </c>
      <c r="B211" t="s">
        <v>280</v>
      </c>
      <c r="C211">
        <v>1.8566512405778299</v>
      </c>
      <c r="D211">
        <v>1.03192648673662</v>
      </c>
      <c r="E211">
        <v>1.79920882392441</v>
      </c>
      <c r="F211">
        <v>7.1985654163165796E-2</v>
      </c>
      <c r="G211">
        <v>2.3857991226110999</v>
      </c>
      <c r="H211">
        <v>1.05795780941071</v>
      </c>
      <c r="I211">
        <v>2.25509855061234</v>
      </c>
      <c r="J211">
        <v>2.41271436073534E-2</v>
      </c>
      <c r="K211">
        <v>-13.3479424038381</v>
      </c>
      <c r="L211">
        <v>2113.3274575699202</v>
      </c>
      <c r="M211">
        <v>-6.3160786351522703E-3</v>
      </c>
      <c r="N211">
        <v>0.99496053187867495</v>
      </c>
      <c r="O211">
        <v>1.8000771680111001</v>
      </c>
      <c r="P211">
        <v>1.0318374755820501</v>
      </c>
      <c r="Q211">
        <v>1.7445355597262999</v>
      </c>
      <c r="R211">
        <v>8.1065746355687807E-2</v>
      </c>
      <c r="T211" t="str">
        <f t="shared" si="12"/>
        <v>^</v>
      </c>
      <c r="U211" t="str">
        <f t="shared" si="13"/>
        <v>*</v>
      </c>
      <c r="V211" t="str">
        <f t="shared" si="14"/>
        <v/>
      </c>
      <c r="W211" t="str">
        <f t="shared" si="15"/>
        <v>^</v>
      </c>
    </row>
    <row r="212" spans="1:23" x14ac:dyDescent="0.25">
      <c r="A212">
        <v>211</v>
      </c>
      <c r="B212" t="s">
        <v>281</v>
      </c>
      <c r="C212">
        <v>-12.623572238213701</v>
      </c>
      <c r="D212">
        <v>839.69792764338297</v>
      </c>
      <c r="E212">
        <v>-1.5033468373134899E-2</v>
      </c>
      <c r="F212">
        <v>0.98800547949540296</v>
      </c>
      <c r="G212">
        <v>-13.6526664425707</v>
      </c>
      <c r="H212">
        <v>1824.2033628019601</v>
      </c>
      <c r="I212">
        <v>-7.4841800650999402E-3</v>
      </c>
      <c r="J212">
        <v>0.99402854402231899</v>
      </c>
      <c r="K212">
        <v>-13.347942403837999</v>
      </c>
      <c r="L212">
        <v>2113.3274575698701</v>
      </c>
      <c r="M212">
        <v>-6.3160786351523996E-3</v>
      </c>
      <c r="N212">
        <v>0.99496053187867395</v>
      </c>
      <c r="O212">
        <v>-12.6842107130758</v>
      </c>
      <c r="P212">
        <v>840.761729987379</v>
      </c>
      <c r="Q212">
        <v>-1.50865700241449E-2</v>
      </c>
      <c r="R212">
        <v>0.98796311531237302</v>
      </c>
      <c r="T212" t="str">
        <f t="shared" si="12"/>
        <v/>
      </c>
      <c r="U212" t="str">
        <f t="shared" si="13"/>
        <v/>
      </c>
      <c r="V212" t="str">
        <f t="shared" si="14"/>
        <v/>
      </c>
      <c r="W212" t="str">
        <f t="shared" si="15"/>
        <v/>
      </c>
    </row>
    <row r="213" spans="1:23" x14ac:dyDescent="0.25">
      <c r="A213">
        <v>212</v>
      </c>
      <c r="B213" t="s">
        <v>282</v>
      </c>
      <c r="C213">
        <v>-12.6235722382138</v>
      </c>
      <c r="D213">
        <v>839.69792764339604</v>
      </c>
      <c r="E213">
        <v>-1.50334683731347E-2</v>
      </c>
      <c r="F213">
        <v>0.98800547949540296</v>
      </c>
      <c r="G213">
        <v>-13.6526664425707</v>
      </c>
      <c r="H213">
        <v>1824.2033628019101</v>
      </c>
      <c r="I213">
        <v>-7.4841800651001197E-3</v>
      </c>
      <c r="J213">
        <v>0.99402854402231899</v>
      </c>
      <c r="K213">
        <v>-13.3479424038381</v>
      </c>
      <c r="L213">
        <v>2113.3274575699102</v>
      </c>
      <c r="M213">
        <v>-6.3160786351522998E-3</v>
      </c>
      <c r="N213">
        <v>0.99496053187867495</v>
      </c>
      <c r="O213">
        <v>-12.6842107130758</v>
      </c>
      <c r="P213">
        <v>840.76172998737798</v>
      </c>
      <c r="Q213">
        <v>-1.50865700241449E-2</v>
      </c>
      <c r="R213">
        <v>0.98796311531237302</v>
      </c>
      <c r="T213" t="str">
        <f t="shared" si="12"/>
        <v/>
      </c>
      <c r="U213" t="str">
        <f t="shared" si="13"/>
        <v/>
      </c>
      <c r="V213" t="str">
        <f t="shared" si="14"/>
        <v/>
      </c>
      <c r="W213" t="str">
        <f t="shared" si="15"/>
        <v/>
      </c>
    </row>
    <row r="214" spans="1:23" x14ac:dyDescent="0.25">
      <c r="A214">
        <v>213</v>
      </c>
      <c r="B214" t="s">
        <v>283</v>
      </c>
      <c r="C214">
        <v>-12.6235722382138</v>
      </c>
      <c r="D214">
        <v>839.69792764340002</v>
      </c>
      <c r="E214">
        <v>-1.50334683731347E-2</v>
      </c>
      <c r="F214">
        <v>0.98800547949540296</v>
      </c>
      <c r="G214">
        <v>-13.6526664425707</v>
      </c>
      <c r="H214">
        <v>1824.2033628019401</v>
      </c>
      <c r="I214">
        <v>-7.4841800651000304E-3</v>
      </c>
      <c r="J214">
        <v>0.99402854402231899</v>
      </c>
      <c r="K214">
        <v>-13.347942403837999</v>
      </c>
      <c r="L214">
        <v>2113.3274575699002</v>
      </c>
      <c r="M214">
        <v>-6.3160786351523302E-3</v>
      </c>
      <c r="N214">
        <v>0.99496053187867495</v>
      </c>
      <c r="O214">
        <v>-12.6842107130758</v>
      </c>
      <c r="P214">
        <v>840.76172998738298</v>
      </c>
      <c r="Q214">
        <v>-1.50865700241449E-2</v>
      </c>
      <c r="R214">
        <v>0.98796311531237302</v>
      </c>
      <c r="T214" t="str">
        <f t="shared" si="12"/>
        <v/>
      </c>
      <c r="U214" t="str">
        <f t="shared" si="13"/>
        <v/>
      </c>
      <c r="V214" t="str">
        <f t="shared" si="14"/>
        <v/>
      </c>
      <c r="W214" t="str">
        <f t="shared" si="15"/>
        <v/>
      </c>
    </row>
    <row r="215" spans="1:23" x14ac:dyDescent="0.25">
      <c r="A215">
        <v>214</v>
      </c>
      <c r="B215" t="s">
        <v>284</v>
      </c>
      <c r="C215">
        <v>-12.6235722382138</v>
      </c>
      <c r="D215">
        <v>839.69792764339797</v>
      </c>
      <c r="E215">
        <v>-1.50334683731347E-2</v>
      </c>
      <c r="F215">
        <v>0.98800547949540296</v>
      </c>
      <c r="G215">
        <v>-13.6526664425707</v>
      </c>
      <c r="H215">
        <v>1824.2033628019601</v>
      </c>
      <c r="I215">
        <v>-7.4841800650999497E-3</v>
      </c>
      <c r="J215">
        <v>0.99402854402231899</v>
      </c>
      <c r="K215">
        <v>-13.347942403837999</v>
      </c>
      <c r="L215">
        <v>2113.3274575698802</v>
      </c>
      <c r="M215">
        <v>-6.31607863515239E-3</v>
      </c>
      <c r="N215">
        <v>0.99496053187867395</v>
      </c>
      <c r="O215">
        <v>-12.6842107130758</v>
      </c>
      <c r="P215">
        <v>840.76172998737798</v>
      </c>
      <c r="Q215">
        <v>-1.50865700241449E-2</v>
      </c>
      <c r="R215">
        <v>0.98796311531237302</v>
      </c>
      <c r="T215" t="str">
        <f t="shared" si="12"/>
        <v/>
      </c>
      <c r="U215" t="str">
        <f t="shared" si="13"/>
        <v/>
      </c>
      <c r="V215" t="str">
        <f t="shared" si="14"/>
        <v/>
      </c>
      <c r="W215" t="str">
        <f t="shared" si="15"/>
        <v/>
      </c>
    </row>
    <row r="216" spans="1:23" x14ac:dyDescent="0.25">
      <c r="A216">
        <v>215</v>
      </c>
      <c r="B216" t="s">
        <v>285</v>
      </c>
      <c r="C216">
        <v>1.8971260001635999</v>
      </c>
      <c r="D216">
        <v>1.03334903902528</v>
      </c>
      <c r="E216">
        <v>1.8359004832995101</v>
      </c>
      <c r="F216">
        <v>6.6372376216294895E-2</v>
      </c>
      <c r="G216">
        <v>2.4695371580109202</v>
      </c>
      <c r="H216">
        <v>1.06309332739649</v>
      </c>
      <c r="I216">
        <v>2.3229730583097701</v>
      </c>
      <c r="J216">
        <v>2.0180599811898001E-2</v>
      </c>
      <c r="K216">
        <v>-13.3479424038381</v>
      </c>
      <c r="L216">
        <v>2113.3274575699302</v>
      </c>
      <c r="M216">
        <v>-6.3160786351522504E-3</v>
      </c>
      <c r="N216">
        <v>0.99496053187867495</v>
      </c>
      <c r="O216">
        <v>1.83899159215749</v>
      </c>
      <c r="P216">
        <v>1.03322780846917</v>
      </c>
      <c r="Q216">
        <v>1.7798510426099901</v>
      </c>
      <c r="R216">
        <v>7.5100341632916207E-2</v>
      </c>
      <c r="T216" t="str">
        <f t="shared" si="12"/>
        <v>^</v>
      </c>
      <c r="U216" t="str">
        <f t="shared" si="13"/>
        <v>*</v>
      </c>
      <c r="V216" t="str">
        <f t="shared" si="14"/>
        <v/>
      </c>
      <c r="W216" t="str">
        <f t="shared" si="15"/>
        <v>^</v>
      </c>
    </row>
    <row r="217" spans="1:23" x14ac:dyDescent="0.25">
      <c r="A217">
        <v>216</v>
      </c>
      <c r="B217" t="s">
        <v>286</v>
      </c>
      <c r="C217">
        <v>-12.6320425398543</v>
      </c>
      <c r="D217">
        <v>859.84642010060395</v>
      </c>
      <c r="E217">
        <v>-1.46910451035853E-2</v>
      </c>
      <c r="F217">
        <v>0.98827866356107497</v>
      </c>
      <c r="G217">
        <v>-13.6638967370372</v>
      </c>
      <c r="H217">
        <v>1903.0125901777501</v>
      </c>
      <c r="I217">
        <v>-7.1801399568044901E-3</v>
      </c>
      <c r="J217">
        <v>0.99427112640888704</v>
      </c>
      <c r="K217">
        <v>-13.3479424038381</v>
      </c>
      <c r="L217">
        <v>2113.3274575699502</v>
      </c>
      <c r="M217">
        <v>-6.3160786351522096E-3</v>
      </c>
      <c r="N217">
        <v>0.99496053187867495</v>
      </c>
      <c r="O217">
        <v>-12.6907524916514</v>
      </c>
      <c r="P217">
        <v>860.86572307649101</v>
      </c>
      <c r="Q217">
        <v>-1.4741848991615399E-2</v>
      </c>
      <c r="R217">
        <v>0.98823813231243296</v>
      </c>
      <c r="T217" t="str">
        <f t="shared" si="12"/>
        <v/>
      </c>
      <c r="U217" t="str">
        <f t="shared" si="13"/>
        <v/>
      </c>
      <c r="V217" t="str">
        <f t="shared" si="14"/>
        <v/>
      </c>
      <c r="W217" t="str">
        <f t="shared" si="15"/>
        <v/>
      </c>
    </row>
    <row r="218" spans="1:23" x14ac:dyDescent="0.25">
      <c r="A218">
        <v>217</v>
      </c>
      <c r="B218" t="s">
        <v>287</v>
      </c>
      <c r="C218">
        <v>-12.6320425398543</v>
      </c>
      <c r="D218">
        <v>859.84642010059895</v>
      </c>
      <c r="E218">
        <v>-1.46910451035854E-2</v>
      </c>
      <c r="F218">
        <v>0.98827866356107497</v>
      </c>
      <c r="G218">
        <v>-13.6638967370372</v>
      </c>
      <c r="H218">
        <v>1903.0125901777401</v>
      </c>
      <c r="I218">
        <v>-7.1801399568044997E-3</v>
      </c>
      <c r="J218">
        <v>0.99427112640888704</v>
      </c>
      <c r="K218">
        <v>-13.347942403837999</v>
      </c>
      <c r="L218">
        <v>2113.3274575698902</v>
      </c>
      <c r="M218">
        <v>-6.3160786351523501E-3</v>
      </c>
      <c r="N218">
        <v>0.99496053187867495</v>
      </c>
      <c r="O218">
        <v>-12.6907524916514</v>
      </c>
      <c r="P218">
        <v>860.86572307648896</v>
      </c>
      <c r="Q218">
        <v>-1.4741848991615399E-2</v>
      </c>
      <c r="R218">
        <v>0.98823813231243296</v>
      </c>
      <c r="T218" t="str">
        <f t="shared" si="12"/>
        <v/>
      </c>
      <c r="U218" t="str">
        <f t="shared" si="13"/>
        <v/>
      </c>
      <c r="V218" t="str">
        <f t="shared" si="14"/>
        <v/>
      </c>
      <c r="W218" t="str">
        <f t="shared" si="15"/>
        <v/>
      </c>
    </row>
    <row r="219" spans="1:23" x14ac:dyDescent="0.25">
      <c r="A219">
        <v>218</v>
      </c>
      <c r="B219" t="s">
        <v>288</v>
      </c>
      <c r="C219">
        <v>-12.6320425398543</v>
      </c>
      <c r="D219">
        <v>859.84642010059997</v>
      </c>
      <c r="E219">
        <v>-1.46910451035854E-2</v>
      </c>
      <c r="F219">
        <v>0.98827866356107497</v>
      </c>
      <c r="G219">
        <v>-13.6638967370373</v>
      </c>
      <c r="H219">
        <v>1903.0125901777601</v>
      </c>
      <c r="I219">
        <v>-7.1801399568044598E-3</v>
      </c>
      <c r="J219">
        <v>0.99427112640888704</v>
      </c>
      <c r="K219">
        <v>-13.3479424038381</v>
      </c>
      <c r="L219">
        <v>2113.3274575699102</v>
      </c>
      <c r="M219">
        <v>-6.3160786351523102E-3</v>
      </c>
      <c r="N219">
        <v>0.99496053187867495</v>
      </c>
      <c r="O219">
        <v>-12.6907524916514</v>
      </c>
      <c r="P219">
        <v>860.865723076481</v>
      </c>
      <c r="Q219">
        <v>-1.47418489916155E-2</v>
      </c>
      <c r="R219">
        <v>0.98823813231243296</v>
      </c>
      <c r="T219" t="str">
        <f t="shared" si="12"/>
        <v/>
      </c>
      <c r="U219" t="str">
        <f t="shared" si="13"/>
        <v/>
      </c>
      <c r="V219" t="str">
        <f t="shared" si="14"/>
        <v/>
      </c>
      <c r="W219" t="str">
        <f t="shared" si="15"/>
        <v/>
      </c>
    </row>
    <row r="220" spans="1:23" x14ac:dyDescent="0.25">
      <c r="A220">
        <v>219</v>
      </c>
      <c r="B220" t="s">
        <v>289</v>
      </c>
      <c r="C220">
        <v>2.6923084171517999</v>
      </c>
      <c r="D220">
        <v>0.75792985090413301</v>
      </c>
      <c r="E220">
        <v>3.5521868071829501</v>
      </c>
      <c r="F220">
        <v>3.8204352465659799E-4</v>
      </c>
      <c r="G220">
        <v>2.5538725424984698</v>
      </c>
      <c r="H220">
        <v>1.0691086177595801</v>
      </c>
      <c r="I220">
        <v>2.3887867893632202</v>
      </c>
      <c r="J220">
        <v>1.6904109234798001E-2</v>
      </c>
      <c r="K220">
        <v>3.0935482141874902</v>
      </c>
      <c r="L220">
        <v>1.08136258743995</v>
      </c>
      <c r="M220">
        <v>2.8607871680776902</v>
      </c>
      <c r="N220">
        <v>4.2259064089367202E-3</v>
      </c>
      <c r="O220">
        <v>2.63606325583658</v>
      </c>
      <c r="P220">
        <v>0.75773661999776398</v>
      </c>
      <c r="Q220">
        <v>3.4788648011288701</v>
      </c>
      <c r="R220">
        <v>5.0354255918572002E-4</v>
      </c>
      <c r="T220" t="str">
        <f t="shared" si="12"/>
        <v>***</v>
      </c>
      <c r="U220" t="str">
        <f t="shared" si="13"/>
        <v>*</v>
      </c>
      <c r="V220" t="str">
        <f t="shared" si="14"/>
        <v>**</v>
      </c>
      <c r="W220" t="str">
        <f t="shared" si="15"/>
        <v>***</v>
      </c>
    </row>
    <row r="221" spans="1:23" x14ac:dyDescent="0.25">
      <c r="A221">
        <v>220</v>
      </c>
      <c r="B221" t="s">
        <v>290</v>
      </c>
      <c r="C221">
        <v>-12.6283387448205</v>
      </c>
      <c r="D221">
        <v>908.99920813722304</v>
      </c>
      <c r="E221">
        <v>-1.38925739778138E-2</v>
      </c>
      <c r="F221">
        <v>0.98891568626653503</v>
      </c>
      <c r="G221">
        <v>-13.635765122082301</v>
      </c>
      <c r="H221">
        <v>1999.49636475223</v>
      </c>
      <c r="I221">
        <v>-6.8195998564728397E-3</v>
      </c>
      <c r="J221">
        <v>0.99455878873938297</v>
      </c>
      <c r="K221">
        <v>-13.3500586308105</v>
      </c>
      <c r="L221">
        <v>2246.0376559441402</v>
      </c>
      <c r="M221">
        <v>-5.9438267187905498E-3</v>
      </c>
      <c r="N221">
        <v>0.99525754035345904</v>
      </c>
      <c r="O221">
        <v>-12.6953822770163</v>
      </c>
      <c r="P221">
        <v>909.49202137731299</v>
      </c>
      <c r="Q221">
        <v>-1.3958761570872001E-2</v>
      </c>
      <c r="R221">
        <v>0.98886288132825295</v>
      </c>
      <c r="T221" t="str">
        <f t="shared" si="12"/>
        <v/>
      </c>
      <c r="U221" t="str">
        <f t="shared" si="13"/>
        <v/>
      </c>
      <c r="V221" t="str">
        <f t="shared" si="14"/>
        <v/>
      </c>
      <c r="W221" t="str">
        <f t="shared" si="15"/>
        <v/>
      </c>
    </row>
    <row r="222" spans="1:23" x14ac:dyDescent="0.25">
      <c r="A222">
        <v>221</v>
      </c>
      <c r="B222" t="s">
        <v>291</v>
      </c>
      <c r="C222">
        <v>-12.6283387448205</v>
      </c>
      <c r="D222">
        <v>908.99920813722895</v>
      </c>
      <c r="E222">
        <v>-1.38925739778137E-2</v>
      </c>
      <c r="F222">
        <v>0.98891568626653503</v>
      </c>
      <c r="G222">
        <v>-13.635765122082301</v>
      </c>
      <c r="H222">
        <v>1999.49636475223</v>
      </c>
      <c r="I222">
        <v>-6.8195998564728197E-3</v>
      </c>
      <c r="J222">
        <v>0.99455878873938297</v>
      </c>
      <c r="K222">
        <v>-13.3500586308105</v>
      </c>
      <c r="L222">
        <v>2246.0376559441302</v>
      </c>
      <c r="M222">
        <v>-5.9438267187905498E-3</v>
      </c>
      <c r="N222">
        <v>0.99525754035345904</v>
      </c>
      <c r="O222">
        <v>-12.6953822770163</v>
      </c>
      <c r="P222">
        <v>909.49202137731299</v>
      </c>
      <c r="Q222">
        <v>-1.3958761570872001E-2</v>
      </c>
      <c r="R222">
        <v>0.98886288132825295</v>
      </c>
      <c r="T222" t="str">
        <f t="shared" si="12"/>
        <v/>
      </c>
      <c r="U222" t="str">
        <f t="shared" si="13"/>
        <v/>
      </c>
      <c r="V222" t="str">
        <f t="shared" si="14"/>
        <v/>
      </c>
      <c r="W222" t="str">
        <f t="shared" si="15"/>
        <v/>
      </c>
    </row>
    <row r="223" spans="1:23" x14ac:dyDescent="0.25">
      <c r="A223">
        <v>222</v>
      </c>
      <c r="B223" t="s">
        <v>292</v>
      </c>
      <c r="C223">
        <v>2.06094392418346</v>
      </c>
      <c r="D223">
        <v>1.03881148572797</v>
      </c>
      <c r="E223">
        <v>1.98394410583476</v>
      </c>
      <c r="F223">
        <v>4.7262071300837802E-2</v>
      </c>
      <c r="G223">
        <v>2.69553383779105</v>
      </c>
      <c r="H223">
        <v>1.07681385120846</v>
      </c>
      <c r="I223">
        <v>2.5032495958015102</v>
      </c>
      <c r="J223">
        <v>1.23058725584482E-2</v>
      </c>
      <c r="K223">
        <v>-13.3500586308104</v>
      </c>
      <c r="L223">
        <v>2246.0376559441202</v>
      </c>
      <c r="M223">
        <v>-5.9438267187905802E-3</v>
      </c>
      <c r="N223">
        <v>0.99525754035345904</v>
      </c>
      <c r="O223">
        <v>1.9951124320139499</v>
      </c>
      <c r="P223">
        <v>1.03871588425877</v>
      </c>
      <c r="Q223">
        <v>1.9207489384237899</v>
      </c>
      <c r="R223">
        <v>5.4763366648904001E-2</v>
      </c>
      <c r="T223" t="str">
        <f t="shared" si="12"/>
        <v>*</v>
      </c>
      <c r="U223" t="str">
        <f t="shared" si="13"/>
        <v>*</v>
      </c>
      <c r="V223" t="str">
        <f t="shared" si="14"/>
        <v/>
      </c>
      <c r="W223" t="str">
        <f t="shared" si="15"/>
        <v>^</v>
      </c>
    </row>
    <row r="224" spans="1:23" x14ac:dyDescent="0.25">
      <c r="A224">
        <v>223</v>
      </c>
      <c r="B224" t="s">
        <v>293</v>
      </c>
      <c r="C224">
        <v>-12.609334719094999</v>
      </c>
      <c r="D224">
        <v>934.45416953341999</v>
      </c>
      <c r="E224">
        <v>-1.34937968390584E-2</v>
      </c>
      <c r="F224">
        <v>0.98923383455831104</v>
      </c>
      <c r="G224">
        <v>-13.597574744238999</v>
      </c>
      <c r="H224">
        <v>2101.3124433416501</v>
      </c>
      <c r="I224">
        <v>-6.4709913974597801E-3</v>
      </c>
      <c r="J224">
        <v>0.99483693190372302</v>
      </c>
      <c r="K224">
        <v>-13.3500586308104</v>
      </c>
      <c r="L224">
        <v>2246.0376559441202</v>
      </c>
      <c r="M224">
        <v>-5.9438267187905897E-3</v>
      </c>
      <c r="N224">
        <v>0.99525754035345904</v>
      </c>
      <c r="O224">
        <v>-12.682523215506601</v>
      </c>
      <c r="P224">
        <v>934.92320086990003</v>
      </c>
      <c r="Q224">
        <v>-1.3565310181313499E-2</v>
      </c>
      <c r="R224">
        <v>0.98917678038873502</v>
      </c>
      <c r="T224" t="str">
        <f t="shared" si="12"/>
        <v/>
      </c>
      <c r="U224" t="str">
        <f t="shared" si="13"/>
        <v/>
      </c>
      <c r="V224" t="str">
        <f t="shared" si="14"/>
        <v/>
      </c>
      <c r="W224" t="str">
        <f t="shared" si="15"/>
        <v/>
      </c>
    </row>
    <row r="225" spans="1:23" x14ac:dyDescent="0.25">
      <c r="A225">
        <v>224</v>
      </c>
      <c r="B225" t="s">
        <v>294</v>
      </c>
      <c r="C225">
        <v>2.1395017682474098</v>
      </c>
      <c r="D225">
        <v>1.0410629840433001</v>
      </c>
      <c r="E225">
        <v>2.0551127079151099</v>
      </c>
      <c r="F225">
        <v>3.9868119774251497E-2</v>
      </c>
      <c r="G225">
        <v>-13.597574744238999</v>
      </c>
      <c r="H225">
        <v>2101.3124433416601</v>
      </c>
      <c r="I225">
        <v>-6.4709913974597402E-3</v>
      </c>
      <c r="J225">
        <v>0.99483693190372302</v>
      </c>
      <c r="K225">
        <v>3.2321124670489501</v>
      </c>
      <c r="L225">
        <v>1.09179036476028</v>
      </c>
      <c r="M225">
        <v>2.96037826616891</v>
      </c>
      <c r="N225">
        <v>3.0726152477174602E-3</v>
      </c>
      <c r="O225">
        <v>2.0675577866505099</v>
      </c>
      <c r="P225">
        <v>1.0410433780341399</v>
      </c>
      <c r="Q225">
        <v>1.9860438385908501</v>
      </c>
      <c r="R225">
        <v>4.7028456406430198E-2</v>
      </c>
      <c r="T225" t="str">
        <f t="shared" si="12"/>
        <v>*</v>
      </c>
      <c r="U225" t="str">
        <f t="shared" si="13"/>
        <v/>
      </c>
      <c r="V225" t="str">
        <f t="shared" si="14"/>
        <v>**</v>
      </c>
      <c r="W225" t="str">
        <f t="shared" si="15"/>
        <v>*</v>
      </c>
    </row>
    <row r="226" spans="1:23" x14ac:dyDescent="0.25">
      <c r="A226">
        <v>225</v>
      </c>
      <c r="B226" t="s">
        <v>295</v>
      </c>
      <c r="C226">
        <v>-12.557148056793499</v>
      </c>
      <c r="D226">
        <v>962.41406960629604</v>
      </c>
      <c r="E226">
        <v>-1.30475524551822E-2</v>
      </c>
      <c r="F226">
        <v>0.98958985470871996</v>
      </c>
      <c r="G226">
        <v>-13.597574744238999</v>
      </c>
      <c r="H226">
        <v>2101.3124433416701</v>
      </c>
      <c r="I226">
        <v>-6.4709913974597202E-3</v>
      </c>
      <c r="J226">
        <v>0.99483693190372302</v>
      </c>
      <c r="K226">
        <v>-13.2338352176599</v>
      </c>
      <c r="L226">
        <v>2398.2489322461802</v>
      </c>
      <c r="M226">
        <v>-5.51812409450975E-3</v>
      </c>
      <c r="N226">
        <v>0.99559719632441102</v>
      </c>
      <c r="O226">
        <v>-12.6378065046038</v>
      </c>
      <c r="P226">
        <v>962.79859860167596</v>
      </c>
      <c r="Q226">
        <v>-1.3126116430745099E-2</v>
      </c>
      <c r="R226">
        <v>0.98952717509324795</v>
      </c>
      <c r="T226" t="str">
        <f t="shared" si="12"/>
        <v/>
      </c>
      <c r="U226" t="str">
        <f t="shared" si="13"/>
        <v/>
      </c>
      <c r="V226" t="str">
        <f t="shared" si="14"/>
        <v/>
      </c>
      <c r="W226" t="str">
        <f t="shared" si="15"/>
        <v/>
      </c>
    </row>
    <row r="227" spans="1:23" x14ac:dyDescent="0.25">
      <c r="A227">
        <v>226</v>
      </c>
      <c r="B227" t="s">
        <v>296</v>
      </c>
      <c r="C227">
        <v>2.2537706711114098</v>
      </c>
      <c r="D227">
        <v>1.0427786972981099</v>
      </c>
      <c r="E227">
        <v>2.1613125363521899</v>
      </c>
      <c r="F227">
        <v>3.06712051831695E-2</v>
      </c>
      <c r="G227">
        <v>-13.597574744238999</v>
      </c>
      <c r="H227">
        <v>2101.3124433416501</v>
      </c>
      <c r="I227">
        <v>-6.4709913974597697E-3</v>
      </c>
      <c r="J227">
        <v>0.99483693190372302</v>
      </c>
      <c r="K227">
        <v>3.4934372750962099</v>
      </c>
      <c r="L227">
        <v>1.10088621965244</v>
      </c>
      <c r="M227">
        <v>3.1732954893368701</v>
      </c>
      <c r="N227">
        <v>1.5071904321876401E-3</v>
      </c>
      <c r="O227">
        <v>2.1748429094975501</v>
      </c>
      <c r="P227">
        <v>1.04306265987132</v>
      </c>
      <c r="Q227">
        <v>2.0850548995453901</v>
      </c>
      <c r="R227">
        <v>3.7064317474271399E-2</v>
      </c>
      <c r="T227" t="str">
        <f t="shared" si="12"/>
        <v>*</v>
      </c>
      <c r="U227" t="str">
        <f t="shared" si="13"/>
        <v/>
      </c>
      <c r="V227" t="str">
        <f t="shared" si="14"/>
        <v>**</v>
      </c>
      <c r="W227" t="str">
        <f t="shared" si="15"/>
        <v>*</v>
      </c>
    </row>
    <row r="228" spans="1:23" x14ac:dyDescent="0.25">
      <c r="A228">
        <v>227</v>
      </c>
      <c r="B228" t="s">
        <v>297</v>
      </c>
      <c r="C228">
        <v>-12.571678244604399</v>
      </c>
      <c r="D228">
        <v>992.824526392341</v>
      </c>
      <c r="E228">
        <v>-1.26625379514813E-2</v>
      </c>
      <c r="F228">
        <v>0.98989702645356104</v>
      </c>
      <c r="G228">
        <v>-13.597574744238999</v>
      </c>
      <c r="H228">
        <v>2101.3124433416501</v>
      </c>
      <c r="I228">
        <v>-6.4709913974597697E-3</v>
      </c>
      <c r="J228">
        <v>0.99483693190372302</v>
      </c>
      <c r="K228">
        <v>-13.2732401536358</v>
      </c>
      <c r="L228">
        <v>2584.6528023747801</v>
      </c>
      <c r="M228">
        <v>-5.1354054755208597E-3</v>
      </c>
      <c r="N228">
        <v>0.99590255726751997</v>
      </c>
      <c r="O228">
        <v>-12.6501890784693</v>
      </c>
      <c r="P228">
        <v>993.11857491729904</v>
      </c>
      <c r="Q228">
        <v>-1.2737843594882701E-2</v>
      </c>
      <c r="R228">
        <v>0.98983694608888595</v>
      </c>
      <c r="T228" t="str">
        <f t="shared" si="12"/>
        <v/>
      </c>
      <c r="U228" t="str">
        <f t="shared" si="13"/>
        <v/>
      </c>
      <c r="V228" t="str">
        <f t="shared" si="14"/>
        <v/>
      </c>
      <c r="W228" t="str">
        <f t="shared" si="15"/>
        <v/>
      </c>
    </row>
    <row r="229" spans="1:23" x14ac:dyDescent="0.25">
      <c r="A229">
        <v>228</v>
      </c>
      <c r="B229" t="s">
        <v>298</v>
      </c>
      <c r="C229">
        <v>-12.571678244604399</v>
      </c>
      <c r="D229">
        <v>992.82452639233998</v>
      </c>
      <c r="E229">
        <v>-1.26625379514813E-2</v>
      </c>
      <c r="F229">
        <v>0.98989702645356104</v>
      </c>
      <c r="G229">
        <v>-13.597574744238999</v>
      </c>
      <c r="H229">
        <v>2101.3124433416501</v>
      </c>
      <c r="I229">
        <v>-6.4709913974597697E-3</v>
      </c>
      <c r="J229">
        <v>0.99483693190372302</v>
      </c>
      <c r="K229">
        <v>-13.2732401536358</v>
      </c>
      <c r="L229">
        <v>2584.6528023747801</v>
      </c>
      <c r="M229">
        <v>-5.1354054755208701E-3</v>
      </c>
      <c r="N229">
        <v>0.99590255726751997</v>
      </c>
      <c r="O229">
        <v>-12.6501890784693</v>
      </c>
      <c r="P229">
        <v>993.11857491729995</v>
      </c>
      <c r="Q229">
        <v>-1.27378435948826E-2</v>
      </c>
      <c r="R229">
        <v>0.98983694608888595</v>
      </c>
      <c r="T229" t="str">
        <f t="shared" si="12"/>
        <v/>
      </c>
      <c r="U229" t="str">
        <f t="shared" si="13"/>
        <v/>
      </c>
      <c r="V229" t="str">
        <f t="shared" si="14"/>
        <v/>
      </c>
      <c r="W229" t="str">
        <f t="shared" si="15"/>
        <v/>
      </c>
    </row>
    <row r="230" spans="1:23" x14ac:dyDescent="0.25">
      <c r="A230">
        <v>229</v>
      </c>
      <c r="B230" t="s">
        <v>299</v>
      </c>
      <c r="C230">
        <v>-12.571678244604399</v>
      </c>
      <c r="D230">
        <v>992.82452639235498</v>
      </c>
      <c r="E230">
        <v>-1.26625379514811E-2</v>
      </c>
      <c r="F230">
        <v>0.98989702645356104</v>
      </c>
      <c r="G230">
        <v>-13.597574744238999</v>
      </c>
      <c r="H230">
        <v>2101.3124433416501</v>
      </c>
      <c r="I230">
        <v>-6.4709913974597697E-3</v>
      </c>
      <c r="J230">
        <v>0.99483693190372302</v>
      </c>
      <c r="K230">
        <v>-13.2732401536358</v>
      </c>
      <c r="L230">
        <v>2584.6528023747501</v>
      </c>
      <c r="M230">
        <v>-5.13540547552091E-3</v>
      </c>
      <c r="N230">
        <v>0.99590255726751997</v>
      </c>
      <c r="O230">
        <v>-12.6501890784693</v>
      </c>
      <c r="P230">
        <v>993.11857491728597</v>
      </c>
      <c r="Q230">
        <v>-1.27378435948828E-2</v>
      </c>
      <c r="R230">
        <v>0.98983694608888495</v>
      </c>
      <c r="T230" t="str">
        <f t="shared" si="12"/>
        <v/>
      </c>
      <c r="U230" t="str">
        <f t="shared" si="13"/>
        <v/>
      </c>
      <c r="V230" t="str">
        <f t="shared" si="14"/>
        <v/>
      </c>
      <c r="W230" t="str">
        <f t="shared" si="15"/>
        <v/>
      </c>
    </row>
    <row r="231" spans="1:23" x14ac:dyDescent="0.25">
      <c r="A231">
        <v>230</v>
      </c>
      <c r="B231" t="s">
        <v>300</v>
      </c>
      <c r="C231">
        <v>-12.571678244604501</v>
      </c>
      <c r="D231">
        <v>992.82452639235703</v>
      </c>
      <c r="E231">
        <v>-1.26625379514811E-2</v>
      </c>
      <c r="F231">
        <v>0.98989702645356104</v>
      </c>
      <c r="G231">
        <v>-13.597574744238999</v>
      </c>
      <c r="H231">
        <v>2101.3124433416501</v>
      </c>
      <c r="I231">
        <v>-6.4709913974597801E-3</v>
      </c>
      <c r="J231">
        <v>0.99483693190372302</v>
      </c>
      <c r="K231">
        <v>-13.2732401536358</v>
      </c>
      <c r="L231">
        <v>2584.6528023747801</v>
      </c>
      <c r="M231">
        <v>-5.1354054755208701E-3</v>
      </c>
      <c r="N231">
        <v>0.99590255726751997</v>
      </c>
      <c r="O231">
        <v>-12.6501890784693</v>
      </c>
      <c r="P231">
        <v>993.11857491729802</v>
      </c>
      <c r="Q231">
        <v>-1.2737843594882701E-2</v>
      </c>
      <c r="R231">
        <v>0.98983694608888595</v>
      </c>
      <c r="T231" t="str">
        <f t="shared" si="12"/>
        <v/>
      </c>
      <c r="U231" t="str">
        <f t="shared" si="13"/>
        <v/>
      </c>
      <c r="V231" t="str">
        <f t="shared" si="14"/>
        <v/>
      </c>
      <c r="W231" t="str">
        <f t="shared" si="15"/>
        <v/>
      </c>
    </row>
    <row r="232" spans="1:23" x14ac:dyDescent="0.25">
      <c r="A232">
        <v>231</v>
      </c>
      <c r="B232" t="s">
        <v>301</v>
      </c>
      <c r="C232">
        <v>2.3063784184437801</v>
      </c>
      <c r="D232">
        <v>1.0454170392755899</v>
      </c>
      <c r="E232">
        <v>2.20618024366809</v>
      </c>
      <c r="F232">
        <v>2.7371381996787E-2</v>
      </c>
      <c r="G232">
        <v>2.8519572556333501</v>
      </c>
      <c r="H232">
        <v>1.08652991649937</v>
      </c>
      <c r="I232">
        <v>2.6248308604533501</v>
      </c>
      <c r="J232">
        <v>8.6692020063009207E-3</v>
      </c>
      <c r="K232">
        <v>-13.273240153635699</v>
      </c>
      <c r="L232">
        <v>2584.6528023747001</v>
      </c>
      <c r="M232">
        <v>-5.1354054755210002E-3</v>
      </c>
      <c r="N232">
        <v>0.99590255726751997</v>
      </c>
      <c r="O232">
        <v>2.2295919024991502</v>
      </c>
      <c r="P232">
        <v>1.0457807540567099</v>
      </c>
      <c r="Q232">
        <v>2.1319878892877901</v>
      </c>
      <c r="R232">
        <v>3.3007842167538E-2</v>
      </c>
      <c r="T232" t="str">
        <f t="shared" si="12"/>
        <v>*</v>
      </c>
      <c r="U232" t="str">
        <f t="shared" si="13"/>
        <v>**</v>
      </c>
      <c r="V232" t="str">
        <f t="shared" si="14"/>
        <v/>
      </c>
      <c r="W232" t="str">
        <f t="shared" si="15"/>
        <v>*</v>
      </c>
    </row>
    <row r="233" spans="1:23" x14ac:dyDescent="0.25">
      <c r="A233">
        <v>232</v>
      </c>
      <c r="B233" t="s">
        <v>302</v>
      </c>
      <c r="C233">
        <v>-12.535751482122601</v>
      </c>
      <c r="D233">
        <v>1025.6764824905099</v>
      </c>
      <c r="E233">
        <v>-1.22219351775364E-2</v>
      </c>
      <c r="F233">
        <v>0.99024854939094098</v>
      </c>
      <c r="G233">
        <v>-13.531304364307699</v>
      </c>
      <c r="H233">
        <v>2218.9823672266298</v>
      </c>
      <c r="I233">
        <v>-6.0979774171074702E-3</v>
      </c>
      <c r="J233">
        <v>0.99513454812068902</v>
      </c>
      <c r="K233">
        <v>-13.2732401536358</v>
      </c>
      <c r="L233">
        <v>2584.6528023747901</v>
      </c>
      <c r="M233">
        <v>-5.1354054755208501E-3</v>
      </c>
      <c r="N233">
        <v>0.99590255726751997</v>
      </c>
      <c r="O233">
        <v>-12.6232095186942</v>
      </c>
      <c r="P233">
        <v>1025.89637612916</v>
      </c>
      <c r="Q233">
        <v>-1.2304565853252399E-2</v>
      </c>
      <c r="R233">
        <v>0.99018262460786899</v>
      </c>
      <c r="T233" t="str">
        <f t="shared" si="12"/>
        <v/>
      </c>
      <c r="U233" t="str">
        <f t="shared" si="13"/>
        <v/>
      </c>
      <c r="V233" t="str">
        <f t="shared" si="14"/>
        <v/>
      </c>
      <c r="W233" t="str">
        <f t="shared" si="15"/>
        <v/>
      </c>
    </row>
    <row r="234" spans="1:23" x14ac:dyDescent="0.25">
      <c r="A234">
        <v>233</v>
      </c>
      <c r="B234" t="s">
        <v>303</v>
      </c>
      <c r="C234">
        <v>-12.535751482122601</v>
      </c>
      <c r="D234">
        <v>1025.6764824905399</v>
      </c>
      <c r="E234">
        <v>-1.22219351775361E-2</v>
      </c>
      <c r="F234">
        <v>0.99024854939094098</v>
      </c>
      <c r="G234">
        <v>-13.5313043643076</v>
      </c>
      <c r="H234">
        <v>2218.9823672266398</v>
      </c>
      <c r="I234">
        <v>-6.0979774171074398E-3</v>
      </c>
      <c r="J234">
        <v>0.99513454812068902</v>
      </c>
      <c r="K234">
        <v>-13.2732401536358</v>
      </c>
      <c r="L234">
        <v>2584.6528023747801</v>
      </c>
      <c r="M234">
        <v>-5.1354054755208597E-3</v>
      </c>
      <c r="N234">
        <v>0.99590255726751997</v>
      </c>
      <c r="O234">
        <v>-12.6232095186942</v>
      </c>
      <c r="P234">
        <v>1025.89637612916</v>
      </c>
      <c r="Q234">
        <v>-1.2304565853252399E-2</v>
      </c>
      <c r="R234">
        <v>0.99018262460786899</v>
      </c>
      <c r="T234" t="str">
        <f t="shared" si="12"/>
        <v/>
      </c>
      <c r="U234" t="str">
        <f t="shared" si="13"/>
        <v/>
      </c>
      <c r="V234" t="str">
        <f t="shared" si="14"/>
        <v/>
      </c>
      <c r="W234" t="str">
        <f t="shared" si="15"/>
        <v/>
      </c>
    </row>
    <row r="235" spans="1:23" x14ac:dyDescent="0.25">
      <c r="A235">
        <v>234</v>
      </c>
      <c r="B235" t="s">
        <v>304</v>
      </c>
      <c r="C235">
        <v>-12.535751482122601</v>
      </c>
      <c r="D235">
        <v>1025.6764824905299</v>
      </c>
      <c r="E235">
        <v>-1.2221935177536201E-2</v>
      </c>
      <c r="F235">
        <v>0.99024854939094098</v>
      </c>
      <c r="G235">
        <v>-13.531304364307699</v>
      </c>
      <c r="H235">
        <v>2218.9823672266598</v>
      </c>
      <c r="I235">
        <v>-6.0979774171073999E-3</v>
      </c>
      <c r="J235">
        <v>0.99513454812068902</v>
      </c>
      <c r="K235">
        <v>-13.2732401536358</v>
      </c>
      <c r="L235">
        <v>2584.6528023747801</v>
      </c>
      <c r="M235">
        <v>-5.1354054755208501E-3</v>
      </c>
      <c r="N235">
        <v>0.99590255726751997</v>
      </c>
      <c r="O235">
        <v>-12.6232095186942</v>
      </c>
      <c r="P235">
        <v>1025.89637612916</v>
      </c>
      <c r="Q235">
        <v>-1.2304565853252399E-2</v>
      </c>
      <c r="R235">
        <v>0.99018262460786899</v>
      </c>
      <c r="T235" t="str">
        <f t="shared" si="12"/>
        <v/>
      </c>
      <c r="U235" t="str">
        <f t="shared" si="13"/>
        <v/>
      </c>
      <c r="V235" t="str">
        <f t="shared" si="14"/>
        <v/>
      </c>
      <c r="W235" t="str">
        <f t="shared" si="15"/>
        <v/>
      </c>
    </row>
    <row r="236" spans="1:23" x14ac:dyDescent="0.25">
      <c r="A236">
        <v>235</v>
      </c>
      <c r="B236" t="s">
        <v>305</v>
      </c>
      <c r="C236">
        <v>-12.535751482122601</v>
      </c>
      <c r="D236">
        <v>1025.6764824905099</v>
      </c>
      <c r="E236">
        <v>-1.22219351775364E-2</v>
      </c>
      <c r="F236">
        <v>0.99024854939094098</v>
      </c>
      <c r="G236">
        <v>-13.531304364307699</v>
      </c>
      <c r="H236">
        <v>2218.9823672266498</v>
      </c>
      <c r="I236">
        <v>-6.0979774171074199E-3</v>
      </c>
      <c r="J236">
        <v>0.99513454812068902</v>
      </c>
      <c r="K236">
        <v>-13.2732401536358</v>
      </c>
      <c r="L236">
        <v>2584.6528023747801</v>
      </c>
      <c r="M236">
        <v>-5.1354054755208597E-3</v>
      </c>
      <c r="N236">
        <v>0.99590255726751997</v>
      </c>
      <c r="O236">
        <v>-12.6232095186942</v>
      </c>
      <c r="P236">
        <v>1025.89637612916</v>
      </c>
      <c r="Q236">
        <v>-1.2304565853252399E-2</v>
      </c>
      <c r="R236">
        <v>0.99018262460786899</v>
      </c>
      <c r="T236" t="str">
        <f t="shared" si="12"/>
        <v/>
      </c>
      <c r="U236" t="str">
        <f t="shared" si="13"/>
        <v/>
      </c>
      <c r="V236" t="str">
        <f t="shared" si="14"/>
        <v/>
      </c>
      <c r="W236" t="str">
        <f t="shared" si="15"/>
        <v/>
      </c>
    </row>
    <row r="237" spans="1:23" x14ac:dyDescent="0.25">
      <c r="A237">
        <v>236</v>
      </c>
      <c r="B237" t="s">
        <v>306</v>
      </c>
      <c r="C237">
        <v>2.4131173461824198</v>
      </c>
      <c r="D237">
        <v>1.04856988244584</v>
      </c>
      <c r="E237">
        <v>2.3013414619097299</v>
      </c>
      <c r="F237">
        <v>2.1372337903981801E-2</v>
      </c>
      <c r="G237">
        <v>3.0514836687763802</v>
      </c>
      <c r="H237">
        <v>1.09939308466943</v>
      </c>
      <c r="I237">
        <v>2.7756074795521601</v>
      </c>
      <c r="J237">
        <v>5.5098684344051197E-3</v>
      </c>
      <c r="K237">
        <v>-13.2732401536358</v>
      </c>
      <c r="L237">
        <v>2584.6528023747801</v>
      </c>
      <c r="M237">
        <v>-5.1354054755208597E-3</v>
      </c>
      <c r="N237">
        <v>0.99590255726751997</v>
      </c>
      <c r="O237">
        <v>2.3278414222774102</v>
      </c>
      <c r="P237">
        <v>1.04918824580627</v>
      </c>
      <c r="Q237">
        <v>2.2187071115046</v>
      </c>
      <c r="R237">
        <v>2.6506656904663001E-2</v>
      </c>
      <c r="T237" t="str">
        <f t="shared" si="12"/>
        <v>*</v>
      </c>
      <c r="U237" t="str">
        <f t="shared" si="13"/>
        <v>**</v>
      </c>
      <c r="V237" t="str">
        <f t="shared" si="14"/>
        <v/>
      </c>
      <c r="W237" t="str">
        <f t="shared" si="15"/>
        <v>*</v>
      </c>
    </row>
    <row r="238" spans="1:23" x14ac:dyDescent="0.25">
      <c r="A238">
        <v>237</v>
      </c>
      <c r="B238" t="s">
        <v>307</v>
      </c>
      <c r="C238">
        <v>-12.508779080376099</v>
      </c>
      <c r="D238">
        <v>1065.13525178138</v>
      </c>
      <c r="E238">
        <v>-1.1743841037516901E-2</v>
      </c>
      <c r="F238">
        <v>0.99062998593409501</v>
      </c>
      <c r="G238">
        <v>-13.463989946568899</v>
      </c>
      <c r="H238">
        <v>2372.0222302280999</v>
      </c>
      <c r="I238">
        <v>-5.6761651619404198E-3</v>
      </c>
      <c r="J238">
        <v>0.99547109977206105</v>
      </c>
      <c r="K238">
        <v>-13.2732401536358</v>
      </c>
      <c r="L238">
        <v>2584.6528023748001</v>
      </c>
      <c r="M238">
        <v>-5.1354054755208198E-3</v>
      </c>
      <c r="N238">
        <v>0.99590255726751997</v>
      </c>
      <c r="O238">
        <v>-12.6044416508638</v>
      </c>
      <c r="P238">
        <v>1065.26509961549</v>
      </c>
      <c r="Q238">
        <v>-1.18322112077204E-2</v>
      </c>
      <c r="R238">
        <v>0.99055948163840002</v>
      </c>
      <c r="T238" t="str">
        <f t="shared" si="12"/>
        <v/>
      </c>
      <c r="U238" t="str">
        <f t="shared" si="13"/>
        <v/>
      </c>
      <c r="V238" t="str">
        <f t="shared" si="14"/>
        <v/>
      </c>
      <c r="W238" t="str">
        <f t="shared" si="15"/>
        <v/>
      </c>
    </row>
    <row r="239" spans="1:23" x14ac:dyDescent="0.25">
      <c r="A239">
        <v>238</v>
      </c>
      <c r="B239" t="s">
        <v>308</v>
      </c>
      <c r="C239">
        <v>-12.508779080376</v>
      </c>
      <c r="D239">
        <v>1065.13525178138</v>
      </c>
      <c r="E239">
        <v>-1.1743841037516901E-2</v>
      </c>
      <c r="F239">
        <v>0.99062998593409501</v>
      </c>
      <c r="G239">
        <v>-13.463989946569001</v>
      </c>
      <c r="H239">
        <v>2372.02223022812</v>
      </c>
      <c r="I239">
        <v>-5.6761651619403703E-3</v>
      </c>
      <c r="J239">
        <v>0.99547109977206105</v>
      </c>
      <c r="K239">
        <v>-13.2732401536358</v>
      </c>
      <c r="L239">
        <v>2584.6528023747501</v>
      </c>
      <c r="M239">
        <v>-5.1354054755209204E-3</v>
      </c>
      <c r="N239">
        <v>0.99590255726751997</v>
      </c>
      <c r="O239">
        <v>-12.6044416508638</v>
      </c>
      <c r="P239">
        <v>1065.26509961549</v>
      </c>
      <c r="Q239">
        <v>-1.18322112077204E-2</v>
      </c>
      <c r="R239">
        <v>0.99055948163840002</v>
      </c>
      <c r="T239" t="str">
        <f t="shared" si="12"/>
        <v/>
      </c>
      <c r="U239" t="str">
        <f t="shared" si="13"/>
        <v/>
      </c>
      <c r="V239" t="str">
        <f t="shared" si="14"/>
        <v/>
      </c>
      <c r="W239" t="str">
        <f t="shared" si="15"/>
        <v/>
      </c>
    </row>
    <row r="240" spans="1:23" x14ac:dyDescent="0.25">
      <c r="A240">
        <v>239</v>
      </c>
      <c r="B240" t="s">
        <v>309</v>
      </c>
      <c r="C240">
        <v>-12.508779080376</v>
      </c>
      <c r="D240">
        <v>1065.13525178137</v>
      </c>
      <c r="E240">
        <v>-1.1743841037517E-2</v>
      </c>
      <c r="F240">
        <v>0.99062998593409501</v>
      </c>
      <c r="G240">
        <v>-13.463989946568899</v>
      </c>
      <c r="H240">
        <v>2372.0222302280799</v>
      </c>
      <c r="I240">
        <v>-5.6761651619404597E-3</v>
      </c>
      <c r="J240">
        <v>0.99547109977206105</v>
      </c>
      <c r="K240">
        <v>-13.2732401536358</v>
      </c>
      <c r="L240">
        <v>2584.6528023747601</v>
      </c>
      <c r="M240">
        <v>-5.1354054755208996E-3</v>
      </c>
      <c r="N240">
        <v>0.99590255726751997</v>
      </c>
      <c r="O240">
        <v>-12.6044416508638</v>
      </c>
      <c r="P240">
        <v>1065.26509961549</v>
      </c>
      <c r="Q240">
        <v>-1.18322112077204E-2</v>
      </c>
      <c r="R240">
        <v>0.99055948163840002</v>
      </c>
      <c r="T240" t="str">
        <f t="shared" si="12"/>
        <v/>
      </c>
      <c r="U240" t="str">
        <f t="shared" si="13"/>
        <v/>
      </c>
      <c r="V240" t="str">
        <f t="shared" si="14"/>
        <v/>
      </c>
      <c r="W240" t="str">
        <f t="shared" si="15"/>
        <v/>
      </c>
    </row>
    <row r="241" spans="1:23" x14ac:dyDescent="0.25">
      <c r="A241">
        <v>240</v>
      </c>
      <c r="B241" t="s">
        <v>310</v>
      </c>
      <c r="C241">
        <v>-12.508779080376099</v>
      </c>
      <c r="D241">
        <v>1065.13525178138</v>
      </c>
      <c r="E241">
        <v>-1.1743841037516901E-2</v>
      </c>
      <c r="F241">
        <v>0.99062998593409501</v>
      </c>
      <c r="G241">
        <v>-13.463989946568899</v>
      </c>
      <c r="H241">
        <v>2372.0222302280899</v>
      </c>
      <c r="I241">
        <v>-5.6761651619404302E-3</v>
      </c>
      <c r="J241">
        <v>0.99547109977206105</v>
      </c>
      <c r="K241">
        <v>-13.2732401536358</v>
      </c>
      <c r="L241">
        <v>2584.6528023747801</v>
      </c>
      <c r="M241">
        <v>-5.1354054755208597E-3</v>
      </c>
      <c r="N241">
        <v>0.99590255726751997</v>
      </c>
      <c r="O241">
        <v>-12.6044416508638</v>
      </c>
      <c r="P241">
        <v>1065.26509961548</v>
      </c>
      <c r="Q241">
        <v>-1.1832211207720499E-2</v>
      </c>
      <c r="R241">
        <v>0.99055948163840002</v>
      </c>
      <c r="T241" t="str">
        <f t="shared" si="12"/>
        <v/>
      </c>
      <c r="U241" t="str">
        <f t="shared" si="13"/>
        <v/>
      </c>
      <c r="V241" t="str">
        <f t="shared" si="14"/>
        <v/>
      </c>
      <c r="W241" t="str">
        <f t="shared" si="15"/>
        <v/>
      </c>
    </row>
    <row r="242" spans="1:23" x14ac:dyDescent="0.25">
      <c r="A242">
        <v>241</v>
      </c>
      <c r="B242" t="s">
        <v>311</v>
      </c>
      <c r="C242">
        <v>2.5225011875656298</v>
      </c>
      <c r="D242">
        <v>1.0524511386890301</v>
      </c>
      <c r="E242">
        <v>2.3967869812063198</v>
      </c>
      <c r="F242">
        <v>1.6539535977829201E-2</v>
      </c>
      <c r="G242">
        <v>3.2856258144775401</v>
      </c>
      <c r="H242">
        <v>1.11685421212502</v>
      </c>
      <c r="I242">
        <v>2.9418573873003799</v>
      </c>
      <c r="J242">
        <v>3.2625013773297101E-3</v>
      </c>
      <c r="K242">
        <v>-13.2732401536358</v>
      </c>
      <c r="L242">
        <v>2584.6528023747701</v>
      </c>
      <c r="M242">
        <v>-5.1354054755208796E-3</v>
      </c>
      <c r="N242">
        <v>0.99590255726751997</v>
      </c>
      <c r="O242">
        <v>2.4294960518523898</v>
      </c>
      <c r="P242">
        <v>1.0533259452621699</v>
      </c>
      <c r="Q242">
        <v>2.3064997713008002</v>
      </c>
      <c r="R242">
        <v>2.1082722894597301E-2</v>
      </c>
      <c r="T242" t="str">
        <f t="shared" si="12"/>
        <v>*</v>
      </c>
      <c r="U242" t="str">
        <f t="shared" si="13"/>
        <v>**</v>
      </c>
      <c r="V242" t="str">
        <f t="shared" si="14"/>
        <v/>
      </c>
      <c r="W242" t="str">
        <f t="shared" si="15"/>
        <v>*</v>
      </c>
    </row>
    <row r="243" spans="1:23" x14ac:dyDescent="0.25">
      <c r="A243">
        <v>242</v>
      </c>
      <c r="B243" t="s">
        <v>312</v>
      </c>
      <c r="C243">
        <v>-12.4359944600288</v>
      </c>
      <c r="D243">
        <v>1116.87821265599</v>
      </c>
      <c r="E243">
        <v>-1.11346020712996E-2</v>
      </c>
      <c r="F243">
        <v>0.99111605648794898</v>
      </c>
      <c r="G243">
        <v>-13.2616147151906</v>
      </c>
      <c r="H243">
        <v>2624.6909799742398</v>
      </c>
      <c r="I243">
        <v>-5.0526385073037397E-3</v>
      </c>
      <c r="J243">
        <v>0.99596859489677303</v>
      </c>
      <c r="K243">
        <v>-13.2732401536358</v>
      </c>
      <c r="L243">
        <v>2584.6528023747901</v>
      </c>
      <c r="M243">
        <v>-5.1354054755208397E-3</v>
      </c>
      <c r="N243">
        <v>0.99590255726751997</v>
      </c>
      <c r="O243">
        <v>-12.542137035337401</v>
      </c>
      <c r="P243">
        <v>1115.2782208962899</v>
      </c>
      <c r="Q243">
        <v>-1.12457472945701E-2</v>
      </c>
      <c r="R243">
        <v>0.99102738098248799</v>
      </c>
      <c r="T243" t="str">
        <f t="shared" si="12"/>
        <v/>
      </c>
      <c r="U243" t="str">
        <f t="shared" si="13"/>
        <v/>
      </c>
      <c r="V243" t="str">
        <f t="shared" si="14"/>
        <v/>
      </c>
      <c r="W243" t="str">
        <f t="shared" si="15"/>
        <v/>
      </c>
    </row>
    <row r="244" spans="1:23" x14ac:dyDescent="0.25">
      <c r="A244">
        <v>243</v>
      </c>
      <c r="B244" t="s">
        <v>313</v>
      </c>
      <c r="C244">
        <v>2.6921931372996699</v>
      </c>
      <c r="D244">
        <v>1.0542631681277601</v>
      </c>
      <c r="E244">
        <v>2.5536253363386199</v>
      </c>
      <c r="F244">
        <v>1.06607901827496E-2</v>
      </c>
      <c r="G244">
        <v>-13.2616147151906</v>
      </c>
      <c r="H244">
        <v>2624.6909799742598</v>
      </c>
      <c r="I244">
        <v>-5.0526385073036903E-3</v>
      </c>
      <c r="J244">
        <v>0.99596859489677303</v>
      </c>
      <c r="K244">
        <v>3.6317957520370898</v>
      </c>
      <c r="L244">
        <v>1.1169019557202</v>
      </c>
      <c r="M244">
        <v>3.2516692565868301</v>
      </c>
      <c r="N244">
        <v>1.1472944258313E-3</v>
      </c>
      <c r="O244">
        <v>2.5884716000319301</v>
      </c>
      <c r="P244">
        <v>1.0562647458860901</v>
      </c>
      <c r="Q244">
        <v>2.4505897883210102</v>
      </c>
      <c r="R244">
        <v>1.4262238689928699E-2</v>
      </c>
      <c r="T244" t="str">
        <f t="shared" si="12"/>
        <v>*</v>
      </c>
      <c r="U244" t="str">
        <f t="shared" si="13"/>
        <v/>
      </c>
      <c r="V244" t="str">
        <f t="shared" si="14"/>
        <v>**</v>
      </c>
      <c r="W244" t="str">
        <f t="shared" si="15"/>
        <v>*</v>
      </c>
    </row>
    <row r="245" spans="1:23" x14ac:dyDescent="0.25">
      <c r="A245">
        <v>244</v>
      </c>
      <c r="B245" t="s">
        <v>314</v>
      </c>
      <c r="C245">
        <v>-12.4092571811062</v>
      </c>
      <c r="D245">
        <v>1164.3864354284501</v>
      </c>
      <c r="E245">
        <v>-1.06573357465642E-2</v>
      </c>
      <c r="F245">
        <v>0.991496837312005</v>
      </c>
      <c r="G245">
        <v>-13.2616147151906</v>
      </c>
      <c r="H245">
        <v>2624.6909799742498</v>
      </c>
      <c r="I245">
        <v>-5.0526385073037102E-3</v>
      </c>
      <c r="J245">
        <v>0.99596859489677303</v>
      </c>
      <c r="K245">
        <v>-13.2375114957735</v>
      </c>
      <c r="L245">
        <v>2813.6748788128798</v>
      </c>
      <c r="M245">
        <v>-4.7047054353907799E-3</v>
      </c>
      <c r="N245">
        <v>0.99624620201790104</v>
      </c>
      <c r="O245">
        <v>-12.524495927718601</v>
      </c>
      <c r="P245">
        <v>1162.4668759506601</v>
      </c>
      <c r="Q245">
        <v>-1.0774066931994199E-2</v>
      </c>
      <c r="R245">
        <v>0.99140370464863004</v>
      </c>
      <c r="T245" t="str">
        <f t="shared" si="12"/>
        <v/>
      </c>
      <c r="U245" t="str">
        <f t="shared" si="13"/>
        <v/>
      </c>
      <c r="V245" t="str">
        <f t="shared" si="14"/>
        <v/>
      </c>
      <c r="W245" t="str">
        <f t="shared" si="15"/>
        <v/>
      </c>
    </row>
    <row r="246" spans="1:23" x14ac:dyDescent="0.25">
      <c r="A246">
        <v>245</v>
      </c>
      <c r="B246" t="s">
        <v>315</v>
      </c>
      <c r="C246">
        <v>-12.4092571811062</v>
      </c>
      <c r="D246">
        <v>1164.3864354284401</v>
      </c>
      <c r="E246">
        <v>-1.06573357465643E-2</v>
      </c>
      <c r="F246">
        <v>0.991496837312005</v>
      </c>
      <c r="G246">
        <v>-13.2616147151906</v>
      </c>
      <c r="H246">
        <v>2624.6909799742398</v>
      </c>
      <c r="I246">
        <v>-5.0526385073037302E-3</v>
      </c>
      <c r="J246">
        <v>0.99596859489677303</v>
      </c>
      <c r="K246">
        <v>-13.237511495773401</v>
      </c>
      <c r="L246">
        <v>2813.6748788128698</v>
      </c>
      <c r="M246">
        <v>-4.7047054353907998E-3</v>
      </c>
      <c r="N246">
        <v>0.99624620201790104</v>
      </c>
      <c r="O246">
        <v>-12.524495927718601</v>
      </c>
      <c r="P246">
        <v>1162.4668759506701</v>
      </c>
      <c r="Q246">
        <v>-1.0774066931994199E-2</v>
      </c>
      <c r="R246">
        <v>0.99140370464863004</v>
      </c>
      <c r="T246" t="str">
        <f t="shared" si="12"/>
        <v/>
      </c>
      <c r="U246" t="str">
        <f t="shared" si="13"/>
        <v/>
      </c>
      <c r="V246" t="str">
        <f t="shared" si="14"/>
        <v/>
      </c>
      <c r="W246" t="str">
        <f t="shared" si="15"/>
        <v/>
      </c>
    </row>
    <row r="247" spans="1:23" x14ac:dyDescent="0.25">
      <c r="A247">
        <v>246</v>
      </c>
      <c r="B247" t="s">
        <v>316</v>
      </c>
      <c r="C247">
        <v>-12.4092571811062</v>
      </c>
      <c r="D247">
        <v>1164.3864354284599</v>
      </c>
      <c r="E247">
        <v>-1.06573357465642E-2</v>
      </c>
      <c r="F247">
        <v>0.991496837312005</v>
      </c>
      <c r="G247">
        <v>-13.2616147151906</v>
      </c>
      <c r="H247">
        <v>2624.6909799742598</v>
      </c>
      <c r="I247">
        <v>-5.0526385073036903E-3</v>
      </c>
      <c r="J247">
        <v>0.99596859489677303</v>
      </c>
      <c r="K247">
        <v>-13.237511495773401</v>
      </c>
      <c r="L247">
        <v>2813.6748788128798</v>
      </c>
      <c r="M247">
        <v>-4.7047054353907799E-3</v>
      </c>
      <c r="N247">
        <v>0.99624620201790104</v>
      </c>
      <c r="O247">
        <v>-12.524495927718601</v>
      </c>
      <c r="P247">
        <v>1162.4668759506701</v>
      </c>
      <c r="Q247">
        <v>-1.07740669319941E-2</v>
      </c>
      <c r="R247">
        <v>0.99140370464863004</v>
      </c>
      <c r="T247" t="str">
        <f t="shared" si="12"/>
        <v/>
      </c>
      <c r="U247" t="str">
        <f t="shared" si="13"/>
        <v/>
      </c>
      <c r="V247" t="str">
        <f t="shared" si="14"/>
        <v/>
      </c>
      <c r="W247" t="str">
        <f t="shared" si="15"/>
        <v/>
      </c>
    </row>
    <row r="248" spans="1:23" x14ac:dyDescent="0.25">
      <c r="A248">
        <v>247</v>
      </c>
      <c r="B248" t="s">
        <v>317</v>
      </c>
      <c r="C248">
        <v>-12.4092571811062</v>
      </c>
      <c r="D248">
        <v>1164.3864354284501</v>
      </c>
      <c r="E248">
        <v>-1.06573357465643E-2</v>
      </c>
      <c r="F248">
        <v>0.991496837312005</v>
      </c>
      <c r="G248">
        <v>-13.2616147151906</v>
      </c>
      <c r="H248">
        <v>2624.6909799742498</v>
      </c>
      <c r="I248">
        <v>-5.0526385073037102E-3</v>
      </c>
      <c r="J248">
        <v>0.99596859489677303</v>
      </c>
      <c r="K248">
        <v>-13.2375114957735</v>
      </c>
      <c r="L248">
        <v>2813.6748788128798</v>
      </c>
      <c r="M248">
        <v>-4.7047054353907799E-3</v>
      </c>
      <c r="N248">
        <v>0.99624620201790104</v>
      </c>
      <c r="O248">
        <v>-12.524495927718601</v>
      </c>
      <c r="P248">
        <v>1162.4668759506701</v>
      </c>
      <c r="Q248">
        <v>-1.0774066931994199E-2</v>
      </c>
      <c r="R248">
        <v>0.99140370464863004</v>
      </c>
      <c r="T248" t="str">
        <f t="shared" si="12"/>
        <v/>
      </c>
      <c r="U248" t="str">
        <f t="shared" si="13"/>
        <v/>
      </c>
      <c r="V248" t="str">
        <f t="shared" si="14"/>
        <v/>
      </c>
      <c r="W248" t="str">
        <f t="shared" si="15"/>
        <v/>
      </c>
    </row>
    <row r="249" spans="1:23" x14ac:dyDescent="0.25">
      <c r="A249">
        <v>248</v>
      </c>
      <c r="B249" t="s">
        <v>318</v>
      </c>
      <c r="C249">
        <v>-12.4092571811062</v>
      </c>
      <c r="D249">
        <v>1164.3864354284501</v>
      </c>
      <c r="E249">
        <v>-1.06573357465642E-2</v>
      </c>
      <c r="F249">
        <v>0.991496837312005</v>
      </c>
      <c r="G249">
        <v>-13.2616147151906</v>
      </c>
      <c r="H249">
        <v>2624.6909799742498</v>
      </c>
      <c r="I249">
        <v>-5.0526385073037198E-3</v>
      </c>
      <c r="J249">
        <v>0.99596859489677303</v>
      </c>
      <c r="K249">
        <v>-13.237511495773401</v>
      </c>
      <c r="L249">
        <v>2813.6748788128398</v>
      </c>
      <c r="M249">
        <v>-4.7047054353908302E-3</v>
      </c>
      <c r="N249">
        <v>0.99624620201790104</v>
      </c>
      <c r="O249">
        <v>-12.524495927718601</v>
      </c>
      <c r="P249">
        <v>1162.4668759506701</v>
      </c>
      <c r="Q249">
        <v>-1.0774066931994199E-2</v>
      </c>
      <c r="R249">
        <v>0.99140370464863004</v>
      </c>
      <c r="T249" t="str">
        <f t="shared" si="12"/>
        <v/>
      </c>
      <c r="U249" t="str">
        <f t="shared" si="13"/>
        <v/>
      </c>
      <c r="V249" t="str">
        <f t="shared" si="14"/>
        <v/>
      </c>
      <c r="W249" t="str">
        <f t="shared" si="15"/>
        <v/>
      </c>
    </row>
    <row r="250" spans="1:23" x14ac:dyDescent="0.25">
      <c r="A250">
        <v>249</v>
      </c>
      <c r="B250" t="s">
        <v>319</v>
      </c>
      <c r="C250">
        <v>-12.4092571811062</v>
      </c>
      <c r="D250">
        <v>1164.3864354284501</v>
      </c>
      <c r="E250">
        <v>-1.06573357465643E-2</v>
      </c>
      <c r="F250">
        <v>0.991496837312005</v>
      </c>
      <c r="G250">
        <v>-13.2616147151906</v>
      </c>
      <c r="H250">
        <v>2624.6909799742598</v>
      </c>
      <c r="I250">
        <v>-5.0526385073036903E-3</v>
      </c>
      <c r="J250">
        <v>0.99596859489677303</v>
      </c>
      <c r="K250">
        <v>-13.237511495773401</v>
      </c>
      <c r="L250">
        <v>2813.6748788128598</v>
      </c>
      <c r="M250">
        <v>-4.7047054353908102E-3</v>
      </c>
      <c r="N250">
        <v>0.99624620201790104</v>
      </c>
      <c r="O250">
        <v>-12.524495927718601</v>
      </c>
      <c r="P250">
        <v>1162.4668759506601</v>
      </c>
      <c r="Q250">
        <v>-1.0774066931994199E-2</v>
      </c>
      <c r="R250">
        <v>0.99140370464863004</v>
      </c>
      <c r="T250" t="str">
        <f t="shared" si="12"/>
        <v/>
      </c>
      <c r="U250" t="str">
        <f t="shared" si="13"/>
        <v/>
      </c>
      <c r="V250" t="str">
        <f t="shared" si="14"/>
        <v/>
      </c>
      <c r="W250" t="str">
        <f t="shared" si="15"/>
        <v/>
      </c>
    </row>
    <row r="251" spans="1:23" x14ac:dyDescent="0.25">
      <c r="A251">
        <v>250</v>
      </c>
      <c r="B251" t="s">
        <v>320</v>
      </c>
      <c r="C251">
        <v>2.8110457989780602</v>
      </c>
      <c r="D251">
        <v>1.05907869590341</v>
      </c>
      <c r="E251">
        <v>2.6542369418357499</v>
      </c>
      <c r="F251">
        <v>7.9487989919942801E-3</v>
      </c>
      <c r="G251">
        <v>3.69356552643695</v>
      </c>
      <c r="H251">
        <v>1.1237683553450899</v>
      </c>
      <c r="I251">
        <v>3.2867676944887001</v>
      </c>
      <c r="J251">
        <v>1.0134439913687099E-3</v>
      </c>
      <c r="K251">
        <v>-13.237511495773401</v>
      </c>
      <c r="L251">
        <v>2813.6748788128698</v>
      </c>
      <c r="M251">
        <v>-4.7047054353907998E-3</v>
      </c>
      <c r="N251">
        <v>0.99624620201790104</v>
      </c>
      <c r="O251">
        <v>2.6992343682672399</v>
      </c>
      <c r="P251">
        <v>1.06163496072665</v>
      </c>
      <c r="Q251">
        <v>2.5425258851872501</v>
      </c>
      <c r="R251">
        <v>1.10054449093651E-2</v>
      </c>
      <c r="T251" t="str">
        <f t="shared" si="12"/>
        <v>**</v>
      </c>
      <c r="U251" t="str">
        <f t="shared" si="13"/>
        <v>**</v>
      </c>
      <c r="V251" t="str">
        <f t="shared" si="14"/>
        <v/>
      </c>
      <c r="W251" t="str">
        <f t="shared" si="15"/>
        <v>*</v>
      </c>
    </row>
    <row r="252" spans="1:23" x14ac:dyDescent="0.25">
      <c r="A252">
        <v>251</v>
      </c>
      <c r="B252" t="s">
        <v>321</v>
      </c>
      <c r="C252">
        <v>-12.41708742648</v>
      </c>
      <c r="D252">
        <v>1218.6954265705599</v>
      </c>
      <c r="E252">
        <v>-1.01888356645613E-2</v>
      </c>
      <c r="F252">
        <v>0.99187062598586595</v>
      </c>
      <c r="G252">
        <v>-13.2205284977967</v>
      </c>
      <c r="H252">
        <v>2867.3151808336002</v>
      </c>
      <c r="I252">
        <v>-4.6107691913914997E-3</v>
      </c>
      <c r="J252">
        <v>0.99632115148365896</v>
      </c>
      <c r="K252">
        <v>-13.237511495773401</v>
      </c>
      <c r="L252">
        <v>2813.6748788128698</v>
      </c>
      <c r="M252">
        <v>-4.7047054353907998E-3</v>
      </c>
      <c r="N252">
        <v>0.99624620201790104</v>
      </c>
      <c r="O252">
        <v>-12.5419290852995</v>
      </c>
      <c r="P252">
        <v>1216.91218379627</v>
      </c>
      <c r="Q252">
        <v>-1.0306355094723199E-2</v>
      </c>
      <c r="R252">
        <v>0.991776863970254</v>
      </c>
      <c r="T252" t="str">
        <f t="shared" si="12"/>
        <v/>
      </c>
      <c r="U252" t="str">
        <f t="shared" si="13"/>
        <v/>
      </c>
      <c r="V252" t="str">
        <f t="shared" si="14"/>
        <v/>
      </c>
      <c r="W252" t="str">
        <f t="shared" si="15"/>
        <v/>
      </c>
    </row>
    <row r="253" spans="1:23" x14ac:dyDescent="0.25">
      <c r="A253">
        <v>252</v>
      </c>
      <c r="B253" t="s">
        <v>322</v>
      </c>
      <c r="C253">
        <v>2.9052151230423702</v>
      </c>
      <c r="D253">
        <v>1.06502627154284</v>
      </c>
      <c r="E253">
        <v>2.7278342334539398</v>
      </c>
      <c r="F253">
        <v>6.3751635954072397E-3</v>
      </c>
      <c r="G253">
        <v>3.9658718775907502</v>
      </c>
      <c r="H253">
        <v>1.1545980552063499</v>
      </c>
      <c r="I253">
        <v>3.4348506475545402</v>
      </c>
      <c r="J253">
        <v>5.9288048771959296E-4</v>
      </c>
      <c r="K253">
        <v>-13.2375114957735</v>
      </c>
      <c r="L253">
        <v>2813.6748788128798</v>
      </c>
      <c r="M253">
        <v>-4.7047054353907903E-3</v>
      </c>
      <c r="N253">
        <v>0.99624620201790104</v>
      </c>
      <c r="O253">
        <v>2.78484786215345</v>
      </c>
      <c r="P253">
        <v>1.0677750575776299</v>
      </c>
      <c r="Q253">
        <v>2.6080847669088598</v>
      </c>
      <c r="R253">
        <v>9.1050403902282508E-3</v>
      </c>
      <c r="T253" t="str">
        <f t="shared" si="12"/>
        <v>**</v>
      </c>
      <c r="U253" t="str">
        <f t="shared" si="13"/>
        <v>***</v>
      </c>
      <c r="V253" t="str">
        <f t="shared" si="14"/>
        <v/>
      </c>
      <c r="W253" t="str">
        <f t="shared" si="15"/>
        <v>**</v>
      </c>
    </row>
    <row r="254" spans="1:23" x14ac:dyDescent="0.25">
      <c r="A254">
        <v>253</v>
      </c>
      <c r="B254" t="s">
        <v>323</v>
      </c>
      <c r="C254">
        <v>-12.413033640210401</v>
      </c>
      <c r="D254">
        <v>1282.34090680861</v>
      </c>
      <c r="E254">
        <v>-9.6799794612362801E-3</v>
      </c>
      <c r="F254">
        <v>0.99227661445529403</v>
      </c>
      <c r="G254">
        <v>-13.400400888832401</v>
      </c>
      <c r="H254">
        <v>3236.9965056610199</v>
      </c>
      <c r="I254">
        <v>-4.1397637796015902E-3</v>
      </c>
      <c r="J254">
        <v>0.99669695582928697</v>
      </c>
      <c r="K254">
        <v>-13.2375114957735</v>
      </c>
      <c r="L254">
        <v>2813.6748788128798</v>
      </c>
      <c r="M254">
        <v>-4.7047054353907799E-3</v>
      </c>
      <c r="N254">
        <v>0.99624620201790104</v>
      </c>
      <c r="O254">
        <v>-12.4393734742599</v>
      </c>
      <c r="P254">
        <v>1281.31708527981</v>
      </c>
      <c r="Q254">
        <v>-9.7082709792661696E-3</v>
      </c>
      <c r="R254">
        <v>0.99225404215051005</v>
      </c>
      <c r="T254" t="str">
        <f t="shared" si="12"/>
        <v/>
      </c>
      <c r="U254" t="str">
        <f t="shared" si="13"/>
        <v/>
      </c>
      <c r="V254" t="str">
        <f t="shared" si="14"/>
        <v/>
      </c>
      <c r="W254" t="str">
        <f t="shared" si="15"/>
        <v/>
      </c>
    </row>
    <row r="255" spans="1:23" x14ac:dyDescent="0.25">
      <c r="A255">
        <v>254</v>
      </c>
      <c r="B255" t="s">
        <v>324</v>
      </c>
      <c r="C255">
        <v>-12.413033640210401</v>
      </c>
      <c r="D255">
        <v>1282.34090680861</v>
      </c>
      <c r="E255">
        <v>-9.6799794612362697E-3</v>
      </c>
      <c r="F255">
        <v>0.99227661445529403</v>
      </c>
      <c r="G255">
        <v>-13.400400888832401</v>
      </c>
      <c r="H255">
        <v>3236.9965056610599</v>
      </c>
      <c r="I255">
        <v>-4.1397637796015503E-3</v>
      </c>
      <c r="J255">
        <v>0.99669695582928697</v>
      </c>
      <c r="K255">
        <v>-13.237511495773401</v>
      </c>
      <c r="L255">
        <v>2813.6748788128698</v>
      </c>
      <c r="M255">
        <v>-4.7047054353907998E-3</v>
      </c>
      <c r="N255">
        <v>0.99624620201790104</v>
      </c>
      <c r="O255">
        <v>-12.4393734742599</v>
      </c>
      <c r="P255">
        <v>1281.31708527981</v>
      </c>
      <c r="Q255">
        <v>-9.7082709792661696E-3</v>
      </c>
      <c r="R255">
        <v>0.99225404215051005</v>
      </c>
      <c r="T255" t="str">
        <f t="shared" si="12"/>
        <v/>
      </c>
      <c r="U255" t="str">
        <f t="shared" si="13"/>
        <v/>
      </c>
      <c r="V255" t="str">
        <f t="shared" si="14"/>
        <v/>
      </c>
      <c r="W255" t="str">
        <f t="shared" si="15"/>
        <v/>
      </c>
    </row>
    <row r="256" spans="1:23" x14ac:dyDescent="0.25">
      <c r="A256">
        <v>255</v>
      </c>
      <c r="B256" t="s">
        <v>325</v>
      </c>
      <c r="C256">
        <v>-12.413033640210401</v>
      </c>
      <c r="D256">
        <v>1282.34090680861</v>
      </c>
      <c r="E256">
        <v>-9.6799794612362801E-3</v>
      </c>
      <c r="F256">
        <v>0.99227661445529403</v>
      </c>
      <c r="G256">
        <v>-13.400400888832401</v>
      </c>
      <c r="H256">
        <v>3236.9965056610899</v>
      </c>
      <c r="I256">
        <v>-4.1397637796015199E-3</v>
      </c>
      <c r="J256">
        <v>0.99669695582928697</v>
      </c>
      <c r="K256">
        <v>-13.237511495773401</v>
      </c>
      <c r="L256">
        <v>2813.6748788128698</v>
      </c>
      <c r="M256">
        <v>-4.7047054353907998E-3</v>
      </c>
      <c r="N256">
        <v>0.99624620201790104</v>
      </c>
      <c r="O256">
        <v>-12.4393734742599</v>
      </c>
      <c r="P256">
        <v>1281.31708527981</v>
      </c>
      <c r="Q256">
        <v>-9.7082709792661905E-3</v>
      </c>
      <c r="R256">
        <v>0.99225404215051005</v>
      </c>
      <c r="T256" t="str">
        <f t="shared" si="12"/>
        <v/>
      </c>
      <c r="U256" t="str">
        <f t="shared" si="13"/>
        <v/>
      </c>
      <c r="V256" t="str">
        <f t="shared" si="14"/>
        <v/>
      </c>
      <c r="W256" t="str">
        <f t="shared" si="15"/>
        <v/>
      </c>
    </row>
    <row r="257" spans="1:23" x14ac:dyDescent="0.25">
      <c r="A257">
        <v>256</v>
      </c>
      <c r="B257" t="s">
        <v>326</v>
      </c>
      <c r="C257">
        <v>-12.413033640210401</v>
      </c>
      <c r="D257">
        <v>1282.34090680861</v>
      </c>
      <c r="E257">
        <v>-9.6799794612362593E-3</v>
      </c>
      <c r="F257">
        <v>0.99227661445529403</v>
      </c>
      <c r="G257">
        <v>-13.400400888832401</v>
      </c>
      <c r="H257">
        <v>3236.9965056609899</v>
      </c>
      <c r="I257">
        <v>-4.1397637796016197E-3</v>
      </c>
      <c r="J257">
        <v>0.99669695582928697</v>
      </c>
      <c r="K257">
        <v>-13.237511495773401</v>
      </c>
      <c r="L257">
        <v>2813.6748788128498</v>
      </c>
      <c r="M257">
        <v>-4.7047054353908197E-3</v>
      </c>
      <c r="N257">
        <v>0.99624620201790104</v>
      </c>
      <c r="O257">
        <v>-12.4393734742599</v>
      </c>
      <c r="P257">
        <v>1281.31708527981</v>
      </c>
      <c r="Q257">
        <v>-9.7082709792661506E-3</v>
      </c>
      <c r="R257">
        <v>0.99225404215051005</v>
      </c>
      <c r="T257" t="str">
        <f t="shared" si="12"/>
        <v/>
      </c>
      <c r="U257" t="str">
        <f t="shared" si="13"/>
        <v/>
      </c>
      <c r="V257" t="str">
        <f t="shared" si="14"/>
        <v/>
      </c>
      <c r="W257" t="str">
        <f t="shared" si="15"/>
        <v/>
      </c>
    </row>
    <row r="258" spans="1:23" x14ac:dyDescent="0.25">
      <c r="A258">
        <v>257</v>
      </c>
      <c r="B258" t="s">
        <v>327</v>
      </c>
      <c r="C258">
        <v>-12.413033640210401</v>
      </c>
      <c r="D258">
        <v>1282.34090680861</v>
      </c>
      <c r="E258">
        <v>-9.6799794612362801E-3</v>
      </c>
      <c r="F258">
        <v>0.99227661445529403</v>
      </c>
      <c r="G258">
        <v>-13.400400888832401</v>
      </c>
      <c r="H258">
        <v>3236.9965056610799</v>
      </c>
      <c r="I258">
        <v>-4.1397637796015199E-3</v>
      </c>
      <c r="J258">
        <v>0.99669695582928697</v>
      </c>
      <c r="K258">
        <v>-13.237511495773401</v>
      </c>
      <c r="L258">
        <v>2813.6748788128598</v>
      </c>
      <c r="M258">
        <v>-4.7047054353908197E-3</v>
      </c>
      <c r="N258">
        <v>0.99624620201790104</v>
      </c>
      <c r="O258">
        <v>-12.4393734742599</v>
      </c>
      <c r="P258">
        <v>1281.31708527981</v>
      </c>
      <c r="Q258">
        <v>-9.7082709792661506E-3</v>
      </c>
      <c r="R258">
        <v>0.99225404215051005</v>
      </c>
      <c r="T258" t="str">
        <f t="shared" si="12"/>
        <v/>
      </c>
      <c r="U258" t="str">
        <f t="shared" si="13"/>
        <v/>
      </c>
      <c r="V258" t="str">
        <f t="shared" si="14"/>
        <v/>
      </c>
      <c r="W258" t="str">
        <f t="shared" si="15"/>
        <v/>
      </c>
    </row>
    <row r="259" spans="1:23" x14ac:dyDescent="0.25">
      <c r="A259">
        <v>258</v>
      </c>
      <c r="B259" t="s">
        <v>328</v>
      </c>
      <c r="C259">
        <v>-12.413033640210401</v>
      </c>
      <c r="D259">
        <v>1282.34090680861</v>
      </c>
      <c r="E259">
        <v>-9.6799794612362801E-3</v>
      </c>
      <c r="F259">
        <v>0.99227661445529403</v>
      </c>
      <c r="G259">
        <v>-13.400400888832401</v>
      </c>
      <c r="H259">
        <v>3236.9965056610199</v>
      </c>
      <c r="I259">
        <v>-4.1397637796015902E-3</v>
      </c>
      <c r="J259">
        <v>0.99669695582928697</v>
      </c>
      <c r="K259">
        <v>-13.237511495773401</v>
      </c>
      <c r="L259">
        <v>2813.6748788128498</v>
      </c>
      <c r="M259">
        <v>-4.7047054353908302E-3</v>
      </c>
      <c r="N259">
        <v>0.99624620201790104</v>
      </c>
      <c r="O259">
        <v>-12.4393734742599</v>
      </c>
      <c r="P259">
        <v>1281.31708527981</v>
      </c>
      <c r="Q259">
        <v>-9.7082709792661696E-3</v>
      </c>
      <c r="R259">
        <v>0.99225404215051005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-12.413033640210401</v>
      </c>
      <c r="D260">
        <v>1282.3409068086</v>
      </c>
      <c r="E260">
        <v>-9.6799794612363096E-3</v>
      </c>
      <c r="F260">
        <v>0.99227661445529403</v>
      </c>
      <c r="G260">
        <v>-13.400400888832401</v>
      </c>
      <c r="H260">
        <v>3236.9965056610699</v>
      </c>
      <c r="I260">
        <v>-4.1397637796015303E-3</v>
      </c>
      <c r="J260">
        <v>0.99669695582928697</v>
      </c>
      <c r="K260">
        <v>-13.237511495773401</v>
      </c>
      <c r="L260">
        <v>2813.6748788128698</v>
      </c>
      <c r="M260">
        <v>-4.7047054353907998E-3</v>
      </c>
      <c r="N260">
        <v>0.99624620201790104</v>
      </c>
      <c r="O260">
        <v>-12.4393734742599</v>
      </c>
      <c r="P260">
        <v>1281.31708527981</v>
      </c>
      <c r="Q260">
        <v>-9.7082709792661696E-3</v>
      </c>
      <c r="R260">
        <v>0.99225404215051005</v>
      </c>
      <c r="T260" t="str">
        <f t="shared" si="16"/>
        <v/>
      </c>
      <c r="U260" t="str">
        <f t="shared" si="17"/>
        <v/>
      </c>
      <c r="V260" t="str">
        <f t="shared" si="18"/>
        <v/>
      </c>
      <c r="W260" t="str">
        <f t="shared" si="19"/>
        <v/>
      </c>
    </row>
    <row r="261" spans="1:23" x14ac:dyDescent="0.25">
      <c r="A261">
        <v>260</v>
      </c>
      <c r="B261" t="s">
        <v>330</v>
      </c>
      <c r="C261">
        <v>-12.413033640210401</v>
      </c>
      <c r="D261">
        <v>1282.34090680861</v>
      </c>
      <c r="E261">
        <v>-9.6799794612362905E-3</v>
      </c>
      <c r="F261">
        <v>0.99227661445529403</v>
      </c>
      <c r="G261">
        <v>-13.400400888832401</v>
      </c>
      <c r="H261">
        <v>3236.9965056610299</v>
      </c>
      <c r="I261">
        <v>-4.1397637796015702E-3</v>
      </c>
      <c r="J261">
        <v>0.99669695582928697</v>
      </c>
      <c r="K261">
        <v>-13.237511495773401</v>
      </c>
      <c r="L261">
        <v>2813.6748788128498</v>
      </c>
      <c r="M261">
        <v>-4.7047054353908302E-3</v>
      </c>
      <c r="N261">
        <v>0.99624620201790104</v>
      </c>
      <c r="O261">
        <v>-12.4393734742599</v>
      </c>
      <c r="P261">
        <v>1281.3170852798</v>
      </c>
      <c r="Q261">
        <v>-9.7082709792662009E-3</v>
      </c>
      <c r="R261">
        <v>0.99225404215051005</v>
      </c>
      <c r="T261" t="str">
        <f t="shared" si="16"/>
        <v/>
      </c>
      <c r="U261" t="str">
        <f t="shared" si="17"/>
        <v/>
      </c>
      <c r="V261" t="str">
        <f t="shared" si="18"/>
        <v/>
      </c>
      <c r="W261" t="str">
        <f t="shared" si="19"/>
        <v/>
      </c>
    </row>
    <row r="262" spans="1:23" x14ac:dyDescent="0.25">
      <c r="A262">
        <v>261</v>
      </c>
      <c r="B262" t="s">
        <v>331</v>
      </c>
      <c r="C262">
        <v>-12.413033640210401</v>
      </c>
      <c r="D262">
        <v>1282.34090680861</v>
      </c>
      <c r="E262">
        <v>-9.6799794612362905E-3</v>
      </c>
      <c r="F262">
        <v>0.99227661445529403</v>
      </c>
      <c r="G262">
        <v>-13.400400888832401</v>
      </c>
      <c r="H262">
        <v>3236.9965056610099</v>
      </c>
      <c r="I262">
        <v>-4.1397637796015997E-3</v>
      </c>
      <c r="J262">
        <v>0.99669695582928697</v>
      </c>
      <c r="K262">
        <v>-13.237511495773401</v>
      </c>
      <c r="L262">
        <v>2813.6748788128798</v>
      </c>
      <c r="M262">
        <v>-4.7047054353907799E-3</v>
      </c>
      <c r="N262">
        <v>0.99624620201790104</v>
      </c>
      <c r="O262">
        <v>-12.4393734742599</v>
      </c>
      <c r="P262">
        <v>1281.3170852798</v>
      </c>
      <c r="Q262">
        <v>-9.7082709792662009E-3</v>
      </c>
      <c r="R262">
        <v>0.99225404215051005</v>
      </c>
      <c r="T262" t="str">
        <f t="shared" si="16"/>
        <v/>
      </c>
      <c r="U262" t="str">
        <f t="shared" si="17"/>
        <v/>
      </c>
      <c r="V262" t="str">
        <f t="shared" si="18"/>
        <v/>
      </c>
      <c r="W262" t="str">
        <f t="shared" si="19"/>
        <v/>
      </c>
    </row>
    <row r="263" spans="1:23" x14ac:dyDescent="0.25">
      <c r="A263">
        <v>262</v>
      </c>
      <c r="B263" t="s">
        <v>332</v>
      </c>
      <c r="C263">
        <v>-12.413033640210401</v>
      </c>
      <c r="D263">
        <v>1282.34090680861</v>
      </c>
      <c r="E263">
        <v>-9.6799794612362905E-3</v>
      </c>
      <c r="F263">
        <v>0.99227661445529403</v>
      </c>
      <c r="G263">
        <v>-13.400400888832401</v>
      </c>
      <c r="H263">
        <v>3236.9965056609999</v>
      </c>
      <c r="I263">
        <v>-4.1397637796016101E-3</v>
      </c>
      <c r="J263">
        <v>0.99669695582928697</v>
      </c>
      <c r="K263">
        <v>-13.237511495773401</v>
      </c>
      <c r="L263">
        <v>2813.6748788128698</v>
      </c>
      <c r="M263">
        <v>-4.7047054353907903E-3</v>
      </c>
      <c r="N263">
        <v>0.99624620201790104</v>
      </c>
      <c r="O263">
        <v>-12.4393734742599</v>
      </c>
      <c r="P263">
        <v>1281.31708527981</v>
      </c>
      <c r="Q263">
        <v>-9.70827097926618E-3</v>
      </c>
      <c r="R263">
        <v>0.99225404215051005</v>
      </c>
      <c r="T263" t="str">
        <f t="shared" si="16"/>
        <v/>
      </c>
      <c r="U263" t="str">
        <f t="shared" si="17"/>
        <v/>
      </c>
      <c r="V263" t="str">
        <f t="shared" si="18"/>
        <v/>
      </c>
      <c r="W263" t="str">
        <f t="shared" si="19"/>
        <v/>
      </c>
    </row>
    <row r="264" spans="1:23" x14ac:dyDescent="0.25">
      <c r="A264">
        <v>263</v>
      </c>
      <c r="B264" t="s">
        <v>333</v>
      </c>
      <c r="C264">
        <v>-12.413033640210401</v>
      </c>
      <c r="D264">
        <v>1282.34090680861</v>
      </c>
      <c r="E264">
        <v>-9.6799794612362506E-3</v>
      </c>
      <c r="F264">
        <v>0.99227661445529403</v>
      </c>
      <c r="G264">
        <v>-13.400400888832401</v>
      </c>
      <c r="H264">
        <v>3236.9965056610599</v>
      </c>
      <c r="I264">
        <v>-4.1397637796015399E-3</v>
      </c>
      <c r="J264">
        <v>0.99669695582928697</v>
      </c>
      <c r="K264">
        <v>-13.237511495773401</v>
      </c>
      <c r="L264">
        <v>2813.6748788128598</v>
      </c>
      <c r="M264">
        <v>-4.7047054353908197E-3</v>
      </c>
      <c r="N264">
        <v>0.99624620201790104</v>
      </c>
      <c r="O264">
        <v>-12.4393734742599</v>
      </c>
      <c r="P264">
        <v>1281.31708527981</v>
      </c>
      <c r="Q264">
        <v>-9.7082709792661696E-3</v>
      </c>
      <c r="R264">
        <v>0.99225404215051005</v>
      </c>
      <c r="T264" t="str">
        <f t="shared" si="16"/>
        <v/>
      </c>
      <c r="U264" t="str">
        <f t="shared" si="17"/>
        <v/>
      </c>
      <c r="V264" t="str">
        <f t="shared" si="18"/>
        <v/>
      </c>
      <c r="W264" t="str">
        <f t="shared" si="19"/>
        <v/>
      </c>
    </row>
    <row r="265" spans="1:23" x14ac:dyDescent="0.25">
      <c r="A265">
        <v>264</v>
      </c>
      <c r="B265" t="s">
        <v>334</v>
      </c>
      <c r="C265">
        <v>-12.413033640210401</v>
      </c>
      <c r="D265">
        <v>1282.3409068086</v>
      </c>
      <c r="E265">
        <v>-9.6799794612362905E-3</v>
      </c>
      <c r="F265">
        <v>0.99227661445529403</v>
      </c>
      <c r="G265">
        <v>-13.400400888832401</v>
      </c>
      <c r="H265">
        <v>3236.9965056610499</v>
      </c>
      <c r="I265">
        <v>-4.1397637796015598E-3</v>
      </c>
      <c r="J265">
        <v>0.99669695582928697</v>
      </c>
      <c r="K265">
        <v>-13.2375114957735</v>
      </c>
      <c r="L265">
        <v>2813.6748788128798</v>
      </c>
      <c r="M265">
        <v>-4.7047054353907799E-3</v>
      </c>
      <c r="N265">
        <v>0.99624620201790104</v>
      </c>
      <c r="O265">
        <v>-12.4393734742599</v>
      </c>
      <c r="P265">
        <v>1281.31708527981</v>
      </c>
      <c r="Q265">
        <v>-9.7082709792661592E-3</v>
      </c>
      <c r="R265">
        <v>0.99225404215051005</v>
      </c>
      <c r="T265" t="str">
        <f t="shared" si="16"/>
        <v/>
      </c>
      <c r="U265" t="str">
        <f t="shared" si="17"/>
        <v/>
      </c>
      <c r="V265" t="str">
        <f t="shared" si="18"/>
        <v/>
      </c>
      <c r="W265" t="str">
        <f t="shared" si="19"/>
        <v/>
      </c>
    </row>
    <row r="266" spans="1:23" x14ac:dyDescent="0.25">
      <c r="A266">
        <v>265</v>
      </c>
      <c r="B266" t="s">
        <v>335</v>
      </c>
      <c r="C266">
        <v>-12.413033640210401</v>
      </c>
      <c r="D266">
        <v>1282.34090680861</v>
      </c>
      <c r="E266">
        <v>-9.6799794612362402E-3</v>
      </c>
      <c r="F266">
        <v>0.99227661445529403</v>
      </c>
      <c r="G266">
        <v>-13.400400888832401</v>
      </c>
      <c r="H266">
        <v>3236.9965056609999</v>
      </c>
      <c r="I266">
        <v>-4.1397637796015997E-3</v>
      </c>
      <c r="J266">
        <v>0.99669695582928697</v>
      </c>
      <c r="K266">
        <v>-13.2375114957735</v>
      </c>
      <c r="L266">
        <v>2813.6748788128898</v>
      </c>
      <c r="M266">
        <v>-4.7047054353907703E-3</v>
      </c>
      <c r="N266">
        <v>0.99624620201790104</v>
      </c>
      <c r="O266">
        <v>-12.4393734742599</v>
      </c>
      <c r="P266">
        <v>1281.3170852798</v>
      </c>
      <c r="Q266">
        <v>-9.7082709792662009E-3</v>
      </c>
      <c r="R266">
        <v>0.99225404215051005</v>
      </c>
      <c r="T266" t="str">
        <f t="shared" si="16"/>
        <v/>
      </c>
      <c r="U266" t="str">
        <f t="shared" si="17"/>
        <v/>
      </c>
      <c r="V266" t="str">
        <f t="shared" si="18"/>
        <v/>
      </c>
      <c r="W266" t="str">
        <f t="shared" si="19"/>
        <v/>
      </c>
    </row>
    <row r="267" spans="1:23" x14ac:dyDescent="0.25">
      <c r="A267">
        <v>266</v>
      </c>
      <c r="B267" t="s">
        <v>336</v>
      </c>
      <c r="C267">
        <v>-12.413033640210401</v>
      </c>
      <c r="D267">
        <v>1282.3409068086</v>
      </c>
      <c r="E267">
        <v>-9.6799794612362992E-3</v>
      </c>
      <c r="F267">
        <v>0.99227661445529403</v>
      </c>
      <c r="G267">
        <v>-13.400400888832401</v>
      </c>
      <c r="H267">
        <v>3236.9965056610099</v>
      </c>
      <c r="I267">
        <v>-4.1397637796015997E-3</v>
      </c>
      <c r="J267">
        <v>0.99669695582928697</v>
      </c>
      <c r="K267">
        <v>-13.2375114957735</v>
      </c>
      <c r="L267">
        <v>2813.6748788128798</v>
      </c>
      <c r="M267">
        <v>-4.7047054353907799E-3</v>
      </c>
      <c r="N267">
        <v>0.99624620201790104</v>
      </c>
      <c r="O267">
        <v>-12.4393734742599</v>
      </c>
      <c r="P267">
        <v>1281.31708527981</v>
      </c>
      <c r="Q267">
        <v>-9.7082709792661696E-3</v>
      </c>
      <c r="R267">
        <v>0.99225404215051005</v>
      </c>
      <c r="T267" t="str">
        <f t="shared" si="16"/>
        <v/>
      </c>
      <c r="U267" t="str">
        <f t="shared" si="17"/>
        <v/>
      </c>
      <c r="V267" t="str">
        <f t="shared" si="18"/>
        <v/>
      </c>
      <c r="W267" t="str">
        <f t="shared" si="19"/>
        <v/>
      </c>
    </row>
    <row r="268" spans="1:23" x14ac:dyDescent="0.25">
      <c r="A268">
        <v>267</v>
      </c>
      <c r="B268" t="s">
        <v>337</v>
      </c>
      <c r="C268">
        <v>-12.413033640210401</v>
      </c>
      <c r="D268">
        <v>1282.3409068086</v>
      </c>
      <c r="E268">
        <v>-9.6799794612363408E-3</v>
      </c>
      <c r="F268">
        <v>0.99227661445529403</v>
      </c>
      <c r="G268">
        <v>-13.400400888832401</v>
      </c>
      <c r="H268">
        <v>3236.9965056610599</v>
      </c>
      <c r="I268">
        <v>-4.1397637796015503E-3</v>
      </c>
      <c r="J268">
        <v>0.99669695582928697</v>
      </c>
      <c r="K268">
        <v>-13.237511495773401</v>
      </c>
      <c r="L268">
        <v>2813.6748788128598</v>
      </c>
      <c r="M268">
        <v>-4.7047054353907998E-3</v>
      </c>
      <c r="N268">
        <v>0.99624620201790104</v>
      </c>
      <c r="O268">
        <v>-12.4393734742599</v>
      </c>
      <c r="P268">
        <v>1281.31708527981</v>
      </c>
      <c r="Q268">
        <v>-9.7082709792661696E-3</v>
      </c>
      <c r="R268">
        <v>0.99225404215051005</v>
      </c>
      <c r="T268" t="str">
        <f t="shared" si="16"/>
        <v/>
      </c>
      <c r="U268" t="str">
        <f t="shared" si="17"/>
        <v/>
      </c>
      <c r="V268" t="str">
        <f t="shared" si="18"/>
        <v/>
      </c>
      <c r="W268" t="str">
        <f t="shared" si="19"/>
        <v/>
      </c>
    </row>
    <row r="269" spans="1:23" x14ac:dyDescent="0.25">
      <c r="A269">
        <v>268</v>
      </c>
      <c r="B269" t="s">
        <v>338</v>
      </c>
      <c r="C269">
        <v>-12.413033640210401</v>
      </c>
      <c r="D269">
        <v>1282.34090680861</v>
      </c>
      <c r="E269">
        <v>-9.6799794612362402E-3</v>
      </c>
      <c r="F269">
        <v>0.99227661445529403</v>
      </c>
      <c r="G269">
        <v>-13.400400888832401</v>
      </c>
      <c r="H269">
        <v>3236.9965056610499</v>
      </c>
      <c r="I269">
        <v>-4.1397637796015598E-3</v>
      </c>
      <c r="J269">
        <v>0.99669695582928697</v>
      </c>
      <c r="K269">
        <v>-13.237511495773401</v>
      </c>
      <c r="L269">
        <v>2813.6748788128698</v>
      </c>
      <c r="M269">
        <v>-4.7047054353907998E-3</v>
      </c>
      <c r="N269">
        <v>0.99624620201790104</v>
      </c>
      <c r="O269">
        <v>-12.4393734742599</v>
      </c>
      <c r="P269">
        <v>1281.31708527981</v>
      </c>
      <c r="Q269">
        <v>-9.7082709792661592E-3</v>
      </c>
      <c r="R269">
        <v>0.99225404215051005</v>
      </c>
      <c r="T269" t="str">
        <f t="shared" si="16"/>
        <v/>
      </c>
      <c r="U269" t="str">
        <f t="shared" si="17"/>
        <v/>
      </c>
      <c r="V269" t="str">
        <f t="shared" si="18"/>
        <v/>
      </c>
      <c r="W269" t="str">
        <f t="shared" si="19"/>
        <v/>
      </c>
    </row>
    <row r="270" spans="1:23" x14ac:dyDescent="0.25">
      <c r="A270">
        <v>269</v>
      </c>
      <c r="B270" t="s">
        <v>339</v>
      </c>
      <c r="C270">
        <v>-12.413033640210401</v>
      </c>
      <c r="D270">
        <v>1282.34090680861</v>
      </c>
      <c r="E270">
        <v>-9.6799794612362593E-3</v>
      </c>
      <c r="F270">
        <v>0.99227661445529403</v>
      </c>
      <c r="G270">
        <v>-13.400400888832401</v>
      </c>
      <c r="H270">
        <v>3236.9965056610099</v>
      </c>
      <c r="I270">
        <v>-4.1397637796015997E-3</v>
      </c>
      <c r="J270">
        <v>0.99669695582928697</v>
      </c>
      <c r="K270">
        <v>-13.237511495773401</v>
      </c>
      <c r="L270">
        <v>2813.6748788128698</v>
      </c>
      <c r="M270">
        <v>-4.7047054353907903E-3</v>
      </c>
      <c r="N270">
        <v>0.99624620201790104</v>
      </c>
      <c r="O270">
        <v>-12.4393734742599</v>
      </c>
      <c r="P270">
        <v>1281.3170852798</v>
      </c>
      <c r="Q270">
        <v>-9.7082709792661905E-3</v>
      </c>
      <c r="R270">
        <v>0.99225404215051005</v>
      </c>
      <c r="T270" t="str">
        <f t="shared" si="16"/>
        <v/>
      </c>
      <c r="U270" t="str">
        <f t="shared" si="17"/>
        <v/>
      </c>
      <c r="V270" t="str">
        <f t="shared" si="18"/>
        <v/>
      </c>
      <c r="W270" t="str">
        <f t="shared" si="19"/>
        <v/>
      </c>
    </row>
    <row r="271" spans="1:23" x14ac:dyDescent="0.25">
      <c r="A271">
        <v>270</v>
      </c>
      <c r="B271" t="s">
        <v>340</v>
      </c>
      <c r="C271">
        <v>3.02487386967523</v>
      </c>
      <c r="D271">
        <v>1.0722628751163701</v>
      </c>
      <c r="E271">
        <v>2.8210189309659199</v>
      </c>
      <c r="F271">
        <v>4.7871377771959199E-3</v>
      </c>
      <c r="G271">
        <v>-13.400400888832401</v>
      </c>
      <c r="H271">
        <v>3236.9965056610599</v>
      </c>
      <c r="I271">
        <v>-4.1397637796015503E-3</v>
      </c>
      <c r="J271">
        <v>0.99669695582928697</v>
      </c>
      <c r="K271">
        <v>3.8813605463019401</v>
      </c>
      <c r="L271">
        <v>1.1421980659267399</v>
      </c>
      <c r="M271">
        <v>3.3981501650965802</v>
      </c>
      <c r="N271">
        <v>6.7843169905655804E-4</v>
      </c>
      <c r="O271">
        <v>2.9976985245799499</v>
      </c>
      <c r="P271">
        <v>1.0723182287787301</v>
      </c>
      <c r="Q271">
        <v>2.7955306961386199</v>
      </c>
      <c r="R271">
        <v>5.1814580962522803E-3</v>
      </c>
      <c r="T271" t="str">
        <f t="shared" si="16"/>
        <v>**</v>
      </c>
      <c r="U271" t="str">
        <f t="shared" si="17"/>
        <v/>
      </c>
      <c r="V271" t="str">
        <f t="shared" si="18"/>
        <v>***</v>
      </c>
      <c r="W271" t="str">
        <f t="shared" si="19"/>
        <v>**</v>
      </c>
    </row>
    <row r="272" spans="1:23" x14ac:dyDescent="0.25">
      <c r="A272">
        <v>271</v>
      </c>
      <c r="B272" t="s">
        <v>341</v>
      </c>
      <c r="C272">
        <v>-12.3356332232349</v>
      </c>
      <c r="D272">
        <v>1362.9011528424301</v>
      </c>
      <c r="E272">
        <v>-9.0510109243858005E-3</v>
      </c>
      <c r="F272">
        <v>0.99277843672328103</v>
      </c>
      <c r="G272">
        <v>-13.400400888832401</v>
      </c>
      <c r="H272">
        <v>3236.9965056610199</v>
      </c>
      <c r="I272">
        <v>-4.1397637796015902E-3</v>
      </c>
      <c r="J272">
        <v>0.99669695582928697</v>
      </c>
      <c r="K272">
        <v>-13.142384638962399</v>
      </c>
      <c r="L272">
        <v>3191.10305190285</v>
      </c>
      <c r="M272">
        <v>-4.1184456989333401E-3</v>
      </c>
      <c r="N272">
        <v>0.99671396505171805</v>
      </c>
      <c r="O272">
        <v>-12.364147246598</v>
      </c>
      <c r="P272">
        <v>1361.6628132620999</v>
      </c>
      <c r="Q272">
        <v>-9.0801827928145996E-3</v>
      </c>
      <c r="R272">
        <v>0.99275516189629398</v>
      </c>
      <c r="T272" t="str">
        <f t="shared" si="16"/>
        <v/>
      </c>
      <c r="U272" t="str">
        <f t="shared" si="17"/>
        <v/>
      </c>
      <c r="V272" t="str">
        <f t="shared" si="18"/>
        <v/>
      </c>
      <c r="W272" t="str">
        <f t="shared" si="19"/>
        <v/>
      </c>
    </row>
    <row r="273" spans="1:23" x14ac:dyDescent="0.25">
      <c r="A273">
        <v>272</v>
      </c>
      <c r="B273" t="s">
        <v>342</v>
      </c>
      <c r="C273">
        <v>-12.3356332232349</v>
      </c>
      <c r="D273">
        <v>1362.9011528424301</v>
      </c>
      <c r="E273">
        <v>-9.0510109243857901E-3</v>
      </c>
      <c r="F273">
        <v>0.99277843672328103</v>
      </c>
      <c r="G273">
        <v>-13.400400888832401</v>
      </c>
      <c r="H273">
        <v>3236.9965056610799</v>
      </c>
      <c r="I273">
        <v>-4.1397637796015303E-3</v>
      </c>
      <c r="J273">
        <v>0.99669695582928697</v>
      </c>
      <c r="K273">
        <v>-13.142384638962399</v>
      </c>
      <c r="L273">
        <v>3191.10305190287</v>
      </c>
      <c r="M273">
        <v>-4.1184456989333202E-3</v>
      </c>
      <c r="N273">
        <v>0.99671396505171805</v>
      </c>
      <c r="O273">
        <v>-12.364147246598</v>
      </c>
      <c r="P273">
        <v>1361.6628132621099</v>
      </c>
      <c r="Q273">
        <v>-9.0801827928145493E-3</v>
      </c>
      <c r="R273">
        <v>0.99275516189629398</v>
      </c>
      <c r="T273" t="str">
        <f t="shared" si="16"/>
        <v/>
      </c>
      <c r="U273" t="str">
        <f t="shared" si="17"/>
        <v/>
      </c>
      <c r="V273" t="str">
        <f t="shared" si="18"/>
        <v/>
      </c>
      <c r="W273" t="str">
        <f t="shared" si="19"/>
        <v/>
      </c>
    </row>
    <row r="274" spans="1:23" x14ac:dyDescent="0.25">
      <c r="A274">
        <v>273</v>
      </c>
      <c r="B274" t="s">
        <v>343</v>
      </c>
      <c r="C274">
        <v>3.2356133555304498</v>
      </c>
      <c r="D274">
        <v>1.0793923475301499</v>
      </c>
      <c r="E274">
        <v>2.9976248793445102</v>
      </c>
      <c r="F274">
        <v>2.7209235740345201E-3</v>
      </c>
      <c r="G274">
        <v>4.06722973383099</v>
      </c>
      <c r="H274">
        <v>1.1752974208846501</v>
      </c>
      <c r="I274">
        <v>3.4605961534141398</v>
      </c>
      <c r="J274">
        <v>5.3898071139971398E-4</v>
      </c>
      <c r="K274">
        <v>-13.142384638962399</v>
      </c>
      <c r="L274">
        <v>3191.10305190285</v>
      </c>
      <c r="M274">
        <v>-4.1184456989333497E-3</v>
      </c>
      <c r="N274">
        <v>0.99671396505171805</v>
      </c>
      <c r="O274">
        <v>3.2067682457819302</v>
      </c>
      <c r="P274">
        <v>1.0796287889627501</v>
      </c>
      <c r="Q274">
        <v>2.97025077375236</v>
      </c>
      <c r="R274">
        <v>2.9755673783248898E-3</v>
      </c>
      <c r="T274" t="str">
        <f t="shared" si="16"/>
        <v>**</v>
      </c>
      <c r="U274" t="str">
        <f t="shared" si="17"/>
        <v>***</v>
      </c>
      <c r="V274" t="str">
        <f t="shared" si="18"/>
        <v/>
      </c>
      <c r="W274" t="str">
        <f t="shared" si="19"/>
        <v>**</v>
      </c>
    </row>
    <row r="275" spans="1:23" x14ac:dyDescent="0.25">
      <c r="A275">
        <v>274</v>
      </c>
      <c r="B275" t="s">
        <v>344</v>
      </c>
      <c r="C275">
        <v>-12.361296614260899</v>
      </c>
      <c r="D275">
        <v>1457.15432033979</v>
      </c>
      <c r="E275">
        <v>-8.4831760381963994E-3</v>
      </c>
      <c r="F275">
        <v>0.99323148599451605</v>
      </c>
      <c r="G275">
        <v>-13.4777504834016</v>
      </c>
      <c r="H275">
        <v>3735.9008593912399</v>
      </c>
      <c r="I275">
        <v>-3.6076306600913901E-3</v>
      </c>
      <c r="J275">
        <v>0.99712153343910903</v>
      </c>
      <c r="K275">
        <v>-13.142384638962399</v>
      </c>
      <c r="L275">
        <v>3191.10305190285</v>
      </c>
      <c r="M275">
        <v>-4.1184456989333601E-3</v>
      </c>
      <c r="N275">
        <v>0.99671396505171805</v>
      </c>
      <c r="O275">
        <v>-12.4063684406701</v>
      </c>
      <c r="P275">
        <v>1457.2754523824501</v>
      </c>
      <c r="Q275">
        <v>-8.5133997285052505E-3</v>
      </c>
      <c r="R275">
        <v>0.99320737184943697</v>
      </c>
      <c r="T275" t="str">
        <f t="shared" si="16"/>
        <v/>
      </c>
      <c r="U275" t="str">
        <f t="shared" si="17"/>
        <v/>
      </c>
      <c r="V275" t="str">
        <f t="shared" si="18"/>
        <v/>
      </c>
      <c r="W275" t="str">
        <f t="shared" si="19"/>
        <v/>
      </c>
    </row>
    <row r="276" spans="1:23" x14ac:dyDescent="0.25">
      <c r="A276">
        <v>275</v>
      </c>
      <c r="B276" t="s">
        <v>345</v>
      </c>
      <c r="C276">
        <v>-12.361296614260899</v>
      </c>
      <c r="D276">
        <v>1457.1543203398101</v>
      </c>
      <c r="E276">
        <v>-8.4831760381963404E-3</v>
      </c>
      <c r="F276">
        <v>0.99323148599451605</v>
      </c>
      <c r="G276">
        <v>-13.4777504834016</v>
      </c>
      <c r="H276">
        <v>3735.9008593912199</v>
      </c>
      <c r="I276">
        <v>-3.6076306600914001E-3</v>
      </c>
      <c r="J276">
        <v>0.99712153343910903</v>
      </c>
      <c r="K276">
        <v>-13.142384638962399</v>
      </c>
      <c r="L276">
        <v>3191.10305190292</v>
      </c>
      <c r="M276">
        <v>-4.1184456989332803E-3</v>
      </c>
      <c r="N276">
        <v>0.99671396505171805</v>
      </c>
      <c r="O276">
        <v>-12.4063684406701</v>
      </c>
      <c r="P276">
        <v>1457.2754523824501</v>
      </c>
      <c r="Q276">
        <v>-8.5133997285052401E-3</v>
      </c>
      <c r="R276">
        <v>0.99320737184943697</v>
      </c>
      <c r="T276" t="str">
        <f t="shared" si="16"/>
        <v/>
      </c>
      <c r="U276" t="str">
        <f t="shared" si="17"/>
        <v/>
      </c>
      <c r="V276" t="str">
        <f t="shared" si="18"/>
        <v/>
      </c>
      <c r="W276" t="str">
        <f t="shared" si="19"/>
        <v/>
      </c>
    </row>
    <row r="277" spans="1:23" x14ac:dyDescent="0.25">
      <c r="A277">
        <v>276</v>
      </c>
      <c r="B277" t="s">
        <v>346</v>
      </c>
      <c r="C277">
        <v>-12.361296614260899</v>
      </c>
      <c r="D277">
        <v>1457.1543203398101</v>
      </c>
      <c r="E277">
        <v>-8.4831760381963092E-3</v>
      </c>
      <c r="F277">
        <v>0.99323148599451605</v>
      </c>
      <c r="G277">
        <v>-13.4777504834016</v>
      </c>
      <c r="H277">
        <v>3735.9008593912399</v>
      </c>
      <c r="I277">
        <v>-3.6076306600913801E-3</v>
      </c>
      <c r="J277">
        <v>0.99712153343910903</v>
      </c>
      <c r="K277">
        <v>-13.142384638962399</v>
      </c>
      <c r="L277">
        <v>3191.10305190286</v>
      </c>
      <c r="M277">
        <v>-4.1184456989333401E-3</v>
      </c>
      <c r="N277">
        <v>0.99671396505171805</v>
      </c>
      <c r="O277">
        <v>-12.4063684406701</v>
      </c>
      <c r="P277">
        <v>1457.2754523824501</v>
      </c>
      <c r="Q277">
        <v>-8.5133997285052297E-3</v>
      </c>
      <c r="R277">
        <v>0.99320737184943697</v>
      </c>
      <c r="T277" t="str">
        <f t="shared" si="16"/>
        <v/>
      </c>
      <c r="U277" t="str">
        <f t="shared" si="17"/>
        <v/>
      </c>
      <c r="V277" t="str">
        <f t="shared" si="18"/>
        <v/>
      </c>
      <c r="W277" t="str">
        <f t="shared" si="19"/>
        <v/>
      </c>
    </row>
    <row r="278" spans="1:23" x14ac:dyDescent="0.25">
      <c r="A278">
        <v>277</v>
      </c>
      <c r="B278" t="s">
        <v>347</v>
      </c>
      <c r="C278">
        <v>-12.361296614260899</v>
      </c>
      <c r="D278">
        <v>1457.1543203398001</v>
      </c>
      <c r="E278">
        <v>-8.4831760381963803E-3</v>
      </c>
      <c r="F278">
        <v>0.99323148599451605</v>
      </c>
      <c r="G278">
        <v>-13.4777504834016</v>
      </c>
      <c r="H278">
        <v>3735.9008593912299</v>
      </c>
      <c r="I278">
        <v>-3.6076306600914001E-3</v>
      </c>
      <c r="J278">
        <v>0.99712153343910903</v>
      </c>
      <c r="K278">
        <v>-13.142384638962399</v>
      </c>
      <c r="L278">
        <v>3191.1030519029</v>
      </c>
      <c r="M278">
        <v>-4.1184456989333002E-3</v>
      </c>
      <c r="N278">
        <v>0.99671396505171805</v>
      </c>
      <c r="O278">
        <v>-12.4063684406701</v>
      </c>
      <c r="P278">
        <v>1457.2754523824501</v>
      </c>
      <c r="Q278">
        <v>-8.5133997285052297E-3</v>
      </c>
      <c r="R278">
        <v>0.99320737184943697</v>
      </c>
      <c r="T278" t="str">
        <f t="shared" si="16"/>
        <v/>
      </c>
      <c r="U278" t="str">
        <f t="shared" si="17"/>
        <v/>
      </c>
      <c r="V278" t="str">
        <f t="shared" si="18"/>
        <v/>
      </c>
      <c r="W278" t="str">
        <f t="shared" si="19"/>
        <v/>
      </c>
    </row>
    <row r="279" spans="1:23" x14ac:dyDescent="0.25">
      <c r="A279">
        <v>278</v>
      </c>
      <c r="B279" t="s">
        <v>348</v>
      </c>
      <c r="C279">
        <v>-12.361296614260899</v>
      </c>
      <c r="D279">
        <v>1457.1543203398101</v>
      </c>
      <c r="E279">
        <v>-8.48317603819633E-3</v>
      </c>
      <c r="F279">
        <v>0.99323148599451605</v>
      </c>
      <c r="G279">
        <v>-13.4777504834016</v>
      </c>
      <c r="H279">
        <v>3735.9008593912199</v>
      </c>
      <c r="I279">
        <v>-3.6076306600914001E-3</v>
      </c>
      <c r="J279">
        <v>0.99712153343910903</v>
      </c>
      <c r="K279">
        <v>-13.142384638962399</v>
      </c>
      <c r="L279">
        <v>3191.10305190292</v>
      </c>
      <c r="M279">
        <v>-4.1184456989332803E-3</v>
      </c>
      <c r="N279">
        <v>0.99671396505171805</v>
      </c>
      <c r="O279">
        <v>-12.4063684406701</v>
      </c>
      <c r="P279">
        <v>1457.2754523824599</v>
      </c>
      <c r="Q279">
        <v>-8.5133997285052193E-3</v>
      </c>
      <c r="R279">
        <v>0.99320737184943697</v>
      </c>
      <c r="T279" t="str">
        <f t="shared" si="16"/>
        <v/>
      </c>
      <c r="U279" t="str">
        <f t="shared" si="17"/>
        <v/>
      </c>
      <c r="V279" t="str">
        <f t="shared" si="18"/>
        <v/>
      </c>
      <c r="W279" t="str">
        <f t="shared" si="19"/>
        <v/>
      </c>
    </row>
    <row r="280" spans="1:23" x14ac:dyDescent="0.25">
      <c r="A280">
        <v>279</v>
      </c>
      <c r="B280" t="s">
        <v>349</v>
      </c>
      <c r="C280">
        <v>3.3643169939670901</v>
      </c>
      <c r="D280">
        <v>1.0910374108324501</v>
      </c>
      <c r="E280">
        <v>3.0835945317403399</v>
      </c>
      <c r="F280">
        <v>2.0451612350314498E-3</v>
      </c>
      <c r="G280">
        <v>-13.4777504834016</v>
      </c>
      <c r="H280">
        <v>3735.9008593912399</v>
      </c>
      <c r="I280">
        <v>-3.6076306600913901E-3</v>
      </c>
      <c r="J280">
        <v>0.99712153343910903</v>
      </c>
      <c r="K280">
        <v>4.28331190015279</v>
      </c>
      <c r="L280">
        <v>1.1783195551146499</v>
      </c>
      <c r="M280">
        <v>3.6351021092372702</v>
      </c>
      <c r="N280">
        <v>2.7787055551999599E-4</v>
      </c>
      <c r="O280">
        <v>3.32003404164033</v>
      </c>
      <c r="P280">
        <v>1.09077112014369</v>
      </c>
      <c r="Q280">
        <v>3.04374949091335</v>
      </c>
      <c r="R280">
        <v>2.3364961227205498E-3</v>
      </c>
      <c r="T280" t="str">
        <f t="shared" si="16"/>
        <v>**</v>
      </c>
      <c r="U280" t="str">
        <f t="shared" si="17"/>
        <v/>
      </c>
      <c r="V280" t="str">
        <f t="shared" si="18"/>
        <v>***</v>
      </c>
      <c r="W280" t="str">
        <f t="shared" si="19"/>
        <v>**</v>
      </c>
    </row>
    <row r="281" spans="1:23" x14ac:dyDescent="0.25">
      <c r="A281">
        <v>280</v>
      </c>
      <c r="B281" t="s">
        <v>350</v>
      </c>
      <c r="C281">
        <v>-12.3630167588825</v>
      </c>
      <c r="D281">
        <v>1569.6559541747099</v>
      </c>
      <c r="E281">
        <v>-7.8762589508875602E-3</v>
      </c>
      <c r="F281">
        <v>0.99371571956096805</v>
      </c>
      <c r="G281">
        <v>-13.4777504834016</v>
      </c>
      <c r="H281">
        <v>3735.9008593912399</v>
      </c>
      <c r="I281">
        <v>-3.6076306600913901E-3</v>
      </c>
      <c r="J281">
        <v>0.99712153343910903</v>
      </c>
      <c r="K281">
        <v>-13.181111920388901</v>
      </c>
      <c r="L281">
        <v>3728.1318094390199</v>
      </c>
      <c r="M281">
        <v>-3.5355809810738198E-3</v>
      </c>
      <c r="N281">
        <v>0.99717902039893103</v>
      </c>
      <c r="O281">
        <v>-12.411902798774699</v>
      </c>
      <c r="P281">
        <v>1570.02365549157</v>
      </c>
      <c r="Q281">
        <v>-7.9055514580056493E-3</v>
      </c>
      <c r="R281">
        <v>0.99369234824942698</v>
      </c>
      <c r="T281" t="str">
        <f t="shared" si="16"/>
        <v/>
      </c>
      <c r="U281" t="str">
        <f t="shared" si="17"/>
        <v/>
      </c>
      <c r="V281" t="str">
        <f t="shared" si="18"/>
        <v/>
      </c>
      <c r="W281" t="str">
        <f t="shared" si="19"/>
        <v/>
      </c>
    </row>
    <row r="282" spans="1:23" x14ac:dyDescent="0.25">
      <c r="A282">
        <v>281</v>
      </c>
      <c r="B282" t="s">
        <v>351</v>
      </c>
      <c r="C282">
        <v>-12.363016758882599</v>
      </c>
      <c r="D282">
        <v>1569.6559541747199</v>
      </c>
      <c r="E282">
        <v>-7.8762589508875307E-3</v>
      </c>
      <c r="F282">
        <v>0.99371571956096805</v>
      </c>
      <c r="G282">
        <v>-13.4777504834016</v>
      </c>
      <c r="H282">
        <v>3735.9008593912599</v>
      </c>
      <c r="I282">
        <v>-3.6076306600913701E-3</v>
      </c>
      <c r="J282">
        <v>0.99712153343910903</v>
      </c>
      <c r="K282">
        <v>-13.181111920388901</v>
      </c>
      <c r="L282">
        <v>3728.1318094390499</v>
      </c>
      <c r="M282">
        <v>-3.5355809810737899E-3</v>
      </c>
      <c r="N282">
        <v>0.99717902039893203</v>
      </c>
      <c r="O282">
        <v>-12.411902798774699</v>
      </c>
      <c r="P282">
        <v>1570.02365549156</v>
      </c>
      <c r="Q282">
        <v>-7.9055514580056892E-3</v>
      </c>
      <c r="R282">
        <v>0.99369234824942698</v>
      </c>
      <c r="T282" t="str">
        <f t="shared" si="16"/>
        <v/>
      </c>
      <c r="U282" t="str">
        <f t="shared" si="17"/>
        <v/>
      </c>
      <c r="V282" t="str">
        <f t="shared" si="18"/>
        <v/>
      </c>
      <c r="W282" t="str">
        <f t="shared" si="19"/>
        <v/>
      </c>
    </row>
    <row r="283" spans="1:23" x14ac:dyDescent="0.25">
      <c r="A283">
        <v>282</v>
      </c>
      <c r="B283" t="s">
        <v>352</v>
      </c>
      <c r="C283">
        <v>-12.3630167588825</v>
      </c>
      <c r="D283">
        <v>1569.6559541747099</v>
      </c>
      <c r="E283">
        <v>-7.8762589508875706E-3</v>
      </c>
      <c r="F283">
        <v>0.99371571956096805</v>
      </c>
      <c r="G283">
        <v>-13.4777504834016</v>
      </c>
      <c r="H283">
        <v>3735.9008593912299</v>
      </c>
      <c r="I283">
        <v>-3.6076306600913901E-3</v>
      </c>
      <c r="J283">
        <v>0.99712153343910903</v>
      </c>
      <c r="K283">
        <v>-13.181111920389</v>
      </c>
      <c r="L283">
        <v>3728.1318094390399</v>
      </c>
      <c r="M283">
        <v>-3.5355809810738098E-3</v>
      </c>
      <c r="N283">
        <v>0.99717902039893103</v>
      </c>
      <c r="O283">
        <v>-12.411902798774699</v>
      </c>
      <c r="P283">
        <v>1570.02365549156</v>
      </c>
      <c r="Q283">
        <v>-7.9055514580056805E-3</v>
      </c>
      <c r="R283">
        <v>0.99369234824942698</v>
      </c>
      <c r="T283" t="str">
        <f t="shared" si="16"/>
        <v/>
      </c>
      <c r="U283" t="str">
        <f t="shared" si="17"/>
        <v/>
      </c>
      <c r="V283" t="str">
        <f t="shared" si="18"/>
        <v/>
      </c>
      <c r="W283" t="str">
        <f t="shared" si="19"/>
        <v/>
      </c>
    </row>
    <row r="284" spans="1:23" x14ac:dyDescent="0.25">
      <c r="A284">
        <v>283</v>
      </c>
      <c r="B284" t="s">
        <v>353</v>
      </c>
      <c r="C284">
        <v>-12.363016758882599</v>
      </c>
      <c r="D284">
        <v>1569.6559541747299</v>
      </c>
      <c r="E284">
        <v>-7.8762589508875099E-3</v>
      </c>
      <c r="F284">
        <v>0.99371571956096805</v>
      </c>
      <c r="G284">
        <v>-13.4777504834016</v>
      </c>
      <c r="H284">
        <v>3735.9008593912399</v>
      </c>
      <c r="I284">
        <v>-3.6076306600913901E-3</v>
      </c>
      <c r="J284">
        <v>0.99712153343910903</v>
      </c>
      <c r="K284">
        <v>-13.181111920388901</v>
      </c>
      <c r="L284">
        <v>3728.1318094389699</v>
      </c>
      <c r="M284">
        <v>-3.5355809810738601E-3</v>
      </c>
      <c r="N284">
        <v>0.99717902039893103</v>
      </c>
      <c r="O284">
        <v>-12.411902798774699</v>
      </c>
      <c r="P284">
        <v>1570.02365549156</v>
      </c>
      <c r="Q284">
        <v>-7.9055514580056597E-3</v>
      </c>
      <c r="R284">
        <v>0.99369234824942698</v>
      </c>
      <c r="T284" t="str">
        <f t="shared" si="16"/>
        <v/>
      </c>
      <c r="U284" t="str">
        <f t="shared" si="17"/>
        <v/>
      </c>
      <c r="V284" t="str">
        <f t="shared" si="18"/>
        <v/>
      </c>
      <c r="W284" t="str">
        <f t="shared" si="19"/>
        <v/>
      </c>
    </row>
    <row r="285" spans="1:23" x14ac:dyDescent="0.25">
      <c r="A285">
        <v>284</v>
      </c>
      <c r="B285" t="s">
        <v>354</v>
      </c>
      <c r="C285">
        <v>-12.3630167588825</v>
      </c>
      <c r="D285">
        <v>1569.6559541747199</v>
      </c>
      <c r="E285">
        <v>-7.8762589508875394E-3</v>
      </c>
      <c r="F285">
        <v>0.99371571956096805</v>
      </c>
      <c r="G285">
        <v>-13.4777504834016</v>
      </c>
      <c r="H285">
        <v>3735.9008593912499</v>
      </c>
      <c r="I285">
        <v>-3.6076306600913801E-3</v>
      </c>
      <c r="J285">
        <v>0.99712153343910903</v>
      </c>
      <c r="K285">
        <v>-13.181111920389</v>
      </c>
      <c r="L285">
        <v>3728.1318094390499</v>
      </c>
      <c r="M285">
        <v>-3.5355809810737999E-3</v>
      </c>
      <c r="N285">
        <v>0.99717902039893203</v>
      </c>
      <c r="O285">
        <v>-12.411902798774699</v>
      </c>
      <c r="P285">
        <v>1570.02365549157</v>
      </c>
      <c r="Q285">
        <v>-7.9055514580056493E-3</v>
      </c>
      <c r="R285">
        <v>0.99369234824942698</v>
      </c>
      <c r="T285" t="str">
        <f t="shared" si="16"/>
        <v/>
      </c>
      <c r="U285" t="str">
        <f t="shared" si="17"/>
        <v/>
      </c>
      <c r="V285" t="str">
        <f t="shared" si="18"/>
        <v/>
      </c>
      <c r="W285" t="str">
        <f t="shared" si="19"/>
        <v/>
      </c>
    </row>
    <row r="286" spans="1:23" x14ac:dyDescent="0.25">
      <c r="A286">
        <v>285</v>
      </c>
      <c r="B286" t="s">
        <v>355</v>
      </c>
      <c r="C286">
        <v>-12.363016758882599</v>
      </c>
      <c r="D286">
        <v>1569.6559541747199</v>
      </c>
      <c r="E286">
        <v>-7.8762589508875203E-3</v>
      </c>
      <c r="F286">
        <v>0.99371571956096805</v>
      </c>
      <c r="G286">
        <v>-13.4777504834016</v>
      </c>
      <c r="H286">
        <v>3735.9008593912499</v>
      </c>
      <c r="I286">
        <v>-3.6076306600913801E-3</v>
      </c>
      <c r="J286">
        <v>0.99712153343910903</v>
      </c>
      <c r="K286">
        <v>-13.181111920389</v>
      </c>
      <c r="L286">
        <v>3728.1318094390499</v>
      </c>
      <c r="M286">
        <v>-3.5355809810737999E-3</v>
      </c>
      <c r="N286">
        <v>0.99717902039893203</v>
      </c>
      <c r="O286">
        <v>-12.411902798774699</v>
      </c>
      <c r="P286">
        <v>1570.02365549156</v>
      </c>
      <c r="Q286">
        <v>-7.9055514580056805E-3</v>
      </c>
      <c r="R286">
        <v>0.99369234824942698</v>
      </c>
      <c r="T286" t="str">
        <f t="shared" si="16"/>
        <v/>
      </c>
      <c r="U286" t="str">
        <f t="shared" si="17"/>
        <v/>
      </c>
      <c r="V286" t="str">
        <f t="shared" si="18"/>
        <v/>
      </c>
      <c r="W286" t="str">
        <f t="shared" si="19"/>
        <v/>
      </c>
    </row>
    <row r="287" spans="1:23" x14ac:dyDescent="0.25">
      <c r="A287">
        <v>286</v>
      </c>
      <c r="B287" t="s">
        <v>356</v>
      </c>
      <c r="C287">
        <v>3.5404904965078399</v>
      </c>
      <c r="D287">
        <v>1.1077411731898399</v>
      </c>
      <c r="E287">
        <v>3.1961351461846301</v>
      </c>
      <c r="F287">
        <v>1.39281856185847E-3</v>
      </c>
      <c r="G287">
        <v>4.3950437620257699</v>
      </c>
      <c r="H287">
        <v>1.2448134665446</v>
      </c>
      <c r="I287">
        <v>3.5306846207453999</v>
      </c>
      <c r="J287">
        <v>4.1448563958514399E-4</v>
      </c>
      <c r="K287">
        <v>-13.181111920389</v>
      </c>
      <c r="L287">
        <v>3728.1318094390599</v>
      </c>
      <c r="M287">
        <v>-3.5355809810737899E-3</v>
      </c>
      <c r="N287">
        <v>0.99717902039893203</v>
      </c>
      <c r="O287">
        <v>3.4928153614862798</v>
      </c>
      <c r="P287">
        <v>1.10734702527378</v>
      </c>
      <c r="Q287">
        <v>3.1542193023209699</v>
      </c>
      <c r="R287">
        <v>1.6092810571703799E-3</v>
      </c>
      <c r="T287" t="str">
        <f t="shared" si="16"/>
        <v>**</v>
      </c>
      <c r="U287" t="str">
        <f t="shared" si="17"/>
        <v>***</v>
      </c>
      <c r="V287" t="str">
        <f t="shared" si="18"/>
        <v/>
      </c>
      <c r="W287" t="str">
        <f t="shared" si="19"/>
        <v>**</v>
      </c>
    </row>
    <row r="288" spans="1:23" x14ac:dyDescent="0.25">
      <c r="A288">
        <v>287</v>
      </c>
      <c r="B288" t="s">
        <v>357</v>
      </c>
      <c r="C288">
        <v>-12.3474756059688</v>
      </c>
      <c r="D288">
        <v>1735.9836859919999</v>
      </c>
      <c r="E288">
        <v>-7.1126679965964196E-3</v>
      </c>
      <c r="F288">
        <v>0.99432495986952996</v>
      </c>
      <c r="G288">
        <v>-13.330753213890301</v>
      </c>
      <c r="H288">
        <v>4608.3222096999198</v>
      </c>
      <c r="I288">
        <v>-2.89275632372901E-3</v>
      </c>
      <c r="J288">
        <v>0.99769191761015297</v>
      </c>
      <c r="K288">
        <v>-13.181111920389</v>
      </c>
      <c r="L288">
        <v>3728.1318094390599</v>
      </c>
      <c r="M288">
        <v>-3.5355809810737899E-3</v>
      </c>
      <c r="N288">
        <v>0.99717902039893203</v>
      </c>
      <c r="O288">
        <v>-12.400121725518</v>
      </c>
      <c r="P288">
        <v>1735.68622864543</v>
      </c>
      <c r="Q288">
        <v>-7.1442185349337699E-3</v>
      </c>
      <c r="R288">
        <v>0.99429978682169495</v>
      </c>
      <c r="T288" t="str">
        <f t="shared" si="16"/>
        <v/>
      </c>
      <c r="U288" t="str">
        <f t="shared" si="17"/>
        <v/>
      </c>
      <c r="V288" t="str">
        <f t="shared" si="18"/>
        <v/>
      </c>
      <c r="W288" t="str">
        <f t="shared" si="19"/>
        <v/>
      </c>
    </row>
    <row r="289" spans="1:23" x14ac:dyDescent="0.25">
      <c r="A289">
        <v>288</v>
      </c>
      <c r="B289" t="s">
        <v>358</v>
      </c>
      <c r="C289">
        <v>-12.3474756059688</v>
      </c>
      <c r="D289">
        <v>1735.9836859919999</v>
      </c>
      <c r="E289">
        <v>-7.11266799659643E-3</v>
      </c>
      <c r="F289">
        <v>0.99432495986952996</v>
      </c>
      <c r="G289">
        <v>-13.330753213890301</v>
      </c>
      <c r="H289">
        <v>4608.3222096999298</v>
      </c>
      <c r="I289">
        <v>-2.89275632372901E-3</v>
      </c>
      <c r="J289">
        <v>0.99769191761015297</v>
      </c>
      <c r="K289">
        <v>-13.181111920389</v>
      </c>
      <c r="L289">
        <v>3728.1318094390599</v>
      </c>
      <c r="M289">
        <v>-3.5355809810737899E-3</v>
      </c>
      <c r="N289">
        <v>0.99717902039893203</v>
      </c>
      <c r="O289">
        <v>-12.400121725518</v>
      </c>
      <c r="P289">
        <v>1735.68622864545</v>
      </c>
      <c r="Q289">
        <v>-7.1442185349337196E-3</v>
      </c>
      <c r="R289">
        <v>0.99429978682169495</v>
      </c>
      <c r="T289" t="str">
        <f t="shared" si="16"/>
        <v/>
      </c>
      <c r="U289" t="str">
        <f t="shared" si="17"/>
        <v/>
      </c>
      <c r="V289" t="str">
        <f t="shared" si="18"/>
        <v/>
      </c>
      <c r="W289" t="str">
        <f t="shared" si="19"/>
        <v/>
      </c>
    </row>
    <row r="290" spans="1:23" x14ac:dyDescent="0.25">
      <c r="A290">
        <v>289</v>
      </c>
      <c r="B290" t="s">
        <v>359</v>
      </c>
      <c r="C290">
        <v>-12.3474756059688</v>
      </c>
      <c r="D290">
        <v>1735.9836859919899</v>
      </c>
      <c r="E290">
        <v>-7.1126679965964499E-3</v>
      </c>
      <c r="F290">
        <v>0.99432495986952996</v>
      </c>
      <c r="G290">
        <v>-13.330753213890301</v>
      </c>
      <c r="H290">
        <v>4608.3222096999198</v>
      </c>
      <c r="I290">
        <v>-2.89275632372901E-3</v>
      </c>
      <c r="J290">
        <v>0.99769191761015297</v>
      </c>
      <c r="K290">
        <v>-13.181111920389</v>
      </c>
      <c r="L290">
        <v>3728.1318094390599</v>
      </c>
      <c r="M290">
        <v>-3.5355809810737899E-3</v>
      </c>
      <c r="N290">
        <v>0.99717902039893203</v>
      </c>
      <c r="O290">
        <v>-12.400121725518</v>
      </c>
      <c r="P290">
        <v>1735.68622864544</v>
      </c>
      <c r="Q290">
        <v>-7.1442185349337396E-3</v>
      </c>
      <c r="R290">
        <v>0.99429978682169495</v>
      </c>
      <c r="T290" t="str">
        <f t="shared" si="16"/>
        <v/>
      </c>
      <c r="U290" t="str">
        <f t="shared" si="17"/>
        <v/>
      </c>
      <c r="V290" t="str">
        <f t="shared" si="18"/>
        <v/>
      </c>
      <c r="W290" t="str">
        <f t="shared" si="19"/>
        <v/>
      </c>
    </row>
    <row r="291" spans="1:23" x14ac:dyDescent="0.25">
      <c r="A291">
        <v>290</v>
      </c>
      <c r="B291" t="s">
        <v>360</v>
      </c>
      <c r="C291">
        <v>3.7989009689192001</v>
      </c>
      <c r="D291">
        <v>1.13248213575347</v>
      </c>
      <c r="E291">
        <v>3.3544908559566</v>
      </c>
      <c r="F291">
        <v>7.9511180994598998E-4</v>
      </c>
      <c r="G291">
        <v>-13.330753213890301</v>
      </c>
      <c r="H291">
        <v>4608.3222096999298</v>
      </c>
      <c r="I291">
        <v>-2.89275632372901E-3</v>
      </c>
      <c r="J291">
        <v>0.99769191761015297</v>
      </c>
      <c r="K291">
        <v>4.6744441899863798</v>
      </c>
      <c r="L291">
        <v>1.2536831732818301</v>
      </c>
      <c r="M291">
        <v>3.7285689794733901</v>
      </c>
      <c r="N291">
        <v>1.9257019983542201E-4</v>
      </c>
      <c r="O291">
        <v>3.74735096183724</v>
      </c>
      <c r="P291">
        <v>1.13204132873694</v>
      </c>
      <c r="Q291">
        <v>3.3102598524545801</v>
      </c>
      <c r="R291">
        <v>9.3209396074819795E-4</v>
      </c>
      <c r="T291" t="str">
        <f t="shared" si="16"/>
        <v>***</v>
      </c>
      <c r="U291" t="str">
        <f t="shared" si="17"/>
        <v/>
      </c>
      <c r="V291" t="str">
        <f t="shared" si="18"/>
        <v>***</v>
      </c>
      <c r="W291" t="str">
        <f t="shared" si="19"/>
        <v>***</v>
      </c>
    </row>
    <row r="292" spans="1:23" x14ac:dyDescent="0.25">
      <c r="A292">
        <v>291</v>
      </c>
      <c r="B292" t="s">
        <v>361</v>
      </c>
      <c r="C292">
        <v>-12.284109594866701</v>
      </c>
      <c r="D292">
        <v>1933.6032743544899</v>
      </c>
      <c r="E292">
        <v>-6.3529627601440503E-3</v>
      </c>
      <c r="F292">
        <v>0.99493110319524203</v>
      </c>
      <c r="G292">
        <v>-13.330753213890301</v>
      </c>
      <c r="H292">
        <v>4608.3222096998998</v>
      </c>
      <c r="I292">
        <v>-2.89275632372902E-3</v>
      </c>
      <c r="J292">
        <v>0.99769191761015297</v>
      </c>
      <c r="K292">
        <v>-13.1060763975113</v>
      </c>
      <c r="L292">
        <v>4542.5369864378599</v>
      </c>
      <c r="M292">
        <v>-2.8851887032820302E-3</v>
      </c>
      <c r="N292">
        <v>0.99769795567247199</v>
      </c>
      <c r="O292">
        <v>-12.346963493251501</v>
      </c>
      <c r="P292">
        <v>1932.7934743555199</v>
      </c>
      <c r="Q292">
        <v>-6.3881442363460401E-3</v>
      </c>
      <c r="R292">
        <v>0.99490303300816096</v>
      </c>
      <c r="T292" t="str">
        <f t="shared" si="16"/>
        <v/>
      </c>
      <c r="U292" t="str">
        <f t="shared" si="17"/>
        <v/>
      </c>
      <c r="V292" t="str">
        <f t="shared" si="18"/>
        <v/>
      </c>
      <c r="W292" t="str">
        <f t="shared" si="19"/>
        <v/>
      </c>
    </row>
    <row r="293" spans="1:23" x14ac:dyDescent="0.25">
      <c r="A293">
        <v>292</v>
      </c>
      <c r="B293" t="s">
        <v>362</v>
      </c>
      <c r="C293">
        <v>-12.284109594866599</v>
      </c>
      <c r="D293">
        <v>1933.6032743544599</v>
      </c>
      <c r="E293">
        <v>-6.3529627601441197E-3</v>
      </c>
      <c r="F293">
        <v>0.99493110319524203</v>
      </c>
      <c r="G293">
        <v>-13.330753213890301</v>
      </c>
      <c r="H293">
        <v>4608.3222096999198</v>
      </c>
      <c r="I293">
        <v>-2.89275632372901E-3</v>
      </c>
      <c r="J293">
        <v>0.99769191761015297</v>
      </c>
      <c r="K293">
        <v>-13.1060763975113</v>
      </c>
      <c r="L293">
        <v>4542.5369864378899</v>
      </c>
      <c r="M293">
        <v>-2.8851887032820098E-3</v>
      </c>
      <c r="N293">
        <v>0.99769795567247199</v>
      </c>
      <c r="O293">
        <v>-12.346963493251501</v>
      </c>
      <c r="P293">
        <v>1932.79347435553</v>
      </c>
      <c r="Q293">
        <v>-6.3881442363460297E-3</v>
      </c>
      <c r="R293">
        <v>0.99490303300816096</v>
      </c>
      <c r="T293" t="str">
        <f t="shared" si="16"/>
        <v/>
      </c>
      <c r="U293" t="str">
        <f t="shared" si="17"/>
        <v/>
      </c>
      <c r="V293" t="str">
        <f t="shared" si="18"/>
        <v/>
      </c>
      <c r="W293" t="str">
        <f t="shared" si="19"/>
        <v/>
      </c>
    </row>
    <row r="294" spans="1:23" x14ac:dyDescent="0.25">
      <c r="A294">
        <v>293</v>
      </c>
      <c r="B294" t="s">
        <v>363</v>
      </c>
      <c r="C294">
        <v>-12.284109594866599</v>
      </c>
      <c r="D294">
        <v>1933.6032743544599</v>
      </c>
      <c r="E294">
        <v>-6.3529627601441197E-3</v>
      </c>
      <c r="F294">
        <v>0.99493110319524203</v>
      </c>
      <c r="G294">
        <v>-13.330753213890301</v>
      </c>
      <c r="H294">
        <v>4608.3222096999098</v>
      </c>
      <c r="I294">
        <v>-2.89275632372902E-3</v>
      </c>
      <c r="J294">
        <v>0.99769191761015297</v>
      </c>
      <c r="K294">
        <v>-13.1060763975113</v>
      </c>
      <c r="L294">
        <v>4542.5369864378599</v>
      </c>
      <c r="M294">
        <v>-2.8851887032820302E-3</v>
      </c>
      <c r="N294">
        <v>0.99769795567247199</v>
      </c>
      <c r="O294">
        <v>-12.346963493251501</v>
      </c>
      <c r="P294">
        <v>1932.7934743555199</v>
      </c>
      <c r="Q294">
        <v>-6.3881442363460297E-3</v>
      </c>
      <c r="R294">
        <v>0.99490303300816096</v>
      </c>
      <c r="T294" t="str">
        <f t="shared" si="16"/>
        <v/>
      </c>
      <c r="U294" t="str">
        <f t="shared" si="17"/>
        <v/>
      </c>
      <c r="V294" t="str">
        <f t="shared" si="18"/>
        <v/>
      </c>
      <c r="W294" t="str">
        <f t="shared" si="19"/>
        <v/>
      </c>
    </row>
    <row r="295" spans="1:23" x14ac:dyDescent="0.25">
      <c r="A295">
        <v>294</v>
      </c>
      <c r="B295" t="s">
        <v>364</v>
      </c>
      <c r="C295">
        <v>-12.284109594866701</v>
      </c>
      <c r="D295">
        <v>1933.6032743544799</v>
      </c>
      <c r="E295">
        <v>-6.3529627601440703E-3</v>
      </c>
      <c r="F295">
        <v>0.99493110319524203</v>
      </c>
      <c r="G295">
        <v>-13.330753213890301</v>
      </c>
      <c r="H295">
        <v>4608.3222096999198</v>
      </c>
      <c r="I295">
        <v>-2.89275632372901E-3</v>
      </c>
      <c r="J295">
        <v>0.99769191761015297</v>
      </c>
      <c r="K295">
        <v>-13.1060763975113</v>
      </c>
      <c r="L295">
        <v>4542.53698643793</v>
      </c>
      <c r="M295">
        <v>-2.8851887032819898E-3</v>
      </c>
      <c r="N295">
        <v>0.99769795567247199</v>
      </c>
      <c r="O295">
        <v>-12.346963493251501</v>
      </c>
      <c r="P295">
        <v>1932.7934743555199</v>
      </c>
      <c r="Q295">
        <v>-6.3881442363460496E-3</v>
      </c>
      <c r="R295">
        <v>0.99490303300816096</v>
      </c>
      <c r="T295" t="str">
        <f t="shared" si="16"/>
        <v/>
      </c>
      <c r="U295" t="str">
        <f t="shared" si="17"/>
        <v/>
      </c>
      <c r="V295" t="str">
        <f t="shared" si="18"/>
        <v/>
      </c>
      <c r="W295" t="str">
        <f t="shared" si="19"/>
        <v/>
      </c>
    </row>
    <row r="296" spans="1:23" x14ac:dyDescent="0.25">
      <c r="A296">
        <v>295</v>
      </c>
      <c r="B296" t="s">
        <v>365</v>
      </c>
      <c r="C296">
        <v>-12.284109594866701</v>
      </c>
      <c r="D296">
        <v>1933.6032743544899</v>
      </c>
      <c r="E296">
        <v>-6.3529627601440599E-3</v>
      </c>
      <c r="F296">
        <v>0.99493110319524203</v>
      </c>
      <c r="G296">
        <v>-13.330753213890301</v>
      </c>
      <c r="H296">
        <v>4608.3222096999298</v>
      </c>
      <c r="I296">
        <v>-2.89275632372901E-3</v>
      </c>
      <c r="J296">
        <v>0.99769191761015297</v>
      </c>
      <c r="K296">
        <v>-13.1060763975113</v>
      </c>
      <c r="L296">
        <v>4542.5369864378999</v>
      </c>
      <c r="M296">
        <v>-2.8851887032820098E-3</v>
      </c>
      <c r="N296">
        <v>0.99769795567247199</v>
      </c>
      <c r="O296">
        <v>-12.346963493251501</v>
      </c>
      <c r="P296">
        <v>1932.7934743555199</v>
      </c>
      <c r="Q296">
        <v>-6.3881442363460401E-3</v>
      </c>
      <c r="R296">
        <v>0.99490303300816096</v>
      </c>
      <c r="T296" t="str">
        <f t="shared" si="16"/>
        <v/>
      </c>
      <c r="U296" t="str">
        <f t="shared" si="17"/>
        <v/>
      </c>
      <c r="V296" t="str">
        <f t="shared" si="18"/>
        <v/>
      </c>
      <c r="W296" t="str">
        <f t="shared" si="19"/>
        <v/>
      </c>
    </row>
    <row r="297" spans="1:23" x14ac:dyDescent="0.25">
      <c r="A297">
        <v>296</v>
      </c>
      <c r="B297" t="s">
        <v>366</v>
      </c>
      <c r="C297">
        <v>-12.284109594866701</v>
      </c>
      <c r="D297">
        <v>1933.6032743544899</v>
      </c>
      <c r="E297">
        <v>-6.3529627601440599E-3</v>
      </c>
      <c r="F297">
        <v>0.99493110319524203</v>
      </c>
      <c r="G297">
        <v>-13.330753213890301</v>
      </c>
      <c r="H297">
        <v>4608.3222096999298</v>
      </c>
      <c r="I297">
        <v>-2.89275632372901E-3</v>
      </c>
      <c r="J297">
        <v>0.99769191761015297</v>
      </c>
      <c r="K297">
        <v>-13.1060763975113</v>
      </c>
      <c r="L297">
        <v>4542.5369864378899</v>
      </c>
      <c r="M297">
        <v>-2.8851887032820098E-3</v>
      </c>
      <c r="N297">
        <v>0.99769795567247199</v>
      </c>
      <c r="O297">
        <v>-12.346963493251501</v>
      </c>
      <c r="P297">
        <v>1932.7934743555199</v>
      </c>
      <c r="Q297">
        <v>-6.3881442363460496E-3</v>
      </c>
      <c r="R297">
        <v>0.99490303300816096</v>
      </c>
      <c r="T297" t="str">
        <f t="shared" si="16"/>
        <v/>
      </c>
      <c r="U297" t="str">
        <f t="shared" si="17"/>
        <v/>
      </c>
      <c r="V297" t="str">
        <f t="shared" si="18"/>
        <v/>
      </c>
      <c r="W297" t="str">
        <f t="shared" si="19"/>
        <v/>
      </c>
    </row>
    <row r="298" spans="1:23" x14ac:dyDescent="0.25">
      <c r="A298">
        <v>297</v>
      </c>
      <c r="B298" t="s">
        <v>367</v>
      </c>
      <c r="C298">
        <v>-12.284109594866701</v>
      </c>
      <c r="D298">
        <v>1933.6032743544999</v>
      </c>
      <c r="E298">
        <v>-6.35296276014402E-3</v>
      </c>
      <c r="F298">
        <v>0.99493110319524203</v>
      </c>
      <c r="G298">
        <v>-13.330753213890301</v>
      </c>
      <c r="H298">
        <v>4608.3222096999298</v>
      </c>
      <c r="I298">
        <v>-2.89275632372901E-3</v>
      </c>
      <c r="J298">
        <v>0.99769191761015297</v>
      </c>
      <c r="K298">
        <v>-13.1060763975113</v>
      </c>
      <c r="L298">
        <v>4542.5369864379099</v>
      </c>
      <c r="M298">
        <v>-2.8851887032819998E-3</v>
      </c>
      <c r="N298">
        <v>0.99769795567247199</v>
      </c>
      <c r="O298">
        <v>-12.346963493251501</v>
      </c>
      <c r="P298">
        <v>1932.79347435553</v>
      </c>
      <c r="Q298">
        <v>-6.3881442363460201E-3</v>
      </c>
      <c r="R298">
        <v>0.99490303300816096</v>
      </c>
      <c r="T298" t="str">
        <f t="shared" si="16"/>
        <v/>
      </c>
      <c r="U298" t="str">
        <f t="shared" si="17"/>
        <v/>
      </c>
      <c r="V298" t="str">
        <f t="shared" si="18"/>
        <v/>
      </c>
      <c r="W298" t="str">
        <f t="shared" si="19"/>
        <v/>
      </c>
    </row>
    <row r="299" spans="1:23" x14ac:dyDescent="0.25">
      <c r="A299">
        <v>298</v>
      </c>
      <c r="B299" t="s">
        <v>368</v>
      </c>
      <c r="C299">
        <v>-12.284109594866599</v>
      </c>
      <c r="D299">
        <v>1933.6032743544699</v>
      </c>
      <c r="E299">
        <v>-6.3529627601440902E-3</v>
      </c>
      <c r="F299">
        <v>0.99493110319524203</v>
      </c>
      <c r="G299">
        <v>-13.330753213890301</v>
      </c>
      <c r="H299">
        <v>4608.3222096999098</v>
      </c>
      <c r="I299">
        <v>-2.89275632372902E-3</v>
      </c>
      <c r="J299">
        <v>0.99769191761015297</v>
      </c>
      <c r="K299">
        <v>-13.1060763975113</v>
      </c>
      <c r="L299">
        <v>4542.5369864378899</v>
      </c>
      <c r="M299">
        <v>-2.8851887032820098E-3</v>
      </c>
      <c r="N299">
        <v>0.99769795567247199</v>
      </c>
      <c r="O299">
        <v>-12.346963493251501</v>
      </c>
      <c r="P299">
        <v>1932.7934743555199</v>
      </c>
      <c r="Q299">
        <v>-6.3881442363460297E-3</v>
      </c>
      <c r="R299">
        <v>0.99490303300816096</v>
      </c>
      <c r="T299" t="str">
        <f t="shared" si="16"/>
        <v/>
      </c>
      <c r="U299" t="str">
        <f t="shared" si="17"/>
        <v/>
      </c>
      <c r="V299" t="str">
        <f t="shared" si="18"/>
        <v/>
      </c>
      <c r="W299" t="str">
        <f t="shared" si="19"/>
        <v/>
      </c>
    </row>
    <row r="300" spans="1:23" x14ac:dyDescent="0.25">
      <c r="A300">
        <v>299</v>
      </c>
      <c r="B300" t="s">
        <v>369</v>
      </c>
      <c r="C300">
        <v>4.1417013882179097</v>
      </c>
      <c r="D300">
        <v>1.1701084227512999</v>
      </c>
      <c r="E300">
        <v>3.5395877063079899</v>
      </c>
      <c r="F300">
        <v>4.0075258102872198E-4</v>
      </c>
      <c r="G300">
        <v>-13.330753213890301</v>
      </c>
      <c r="H300">
        <v>4608.3222096999298</v>
      </c>
      <c r="I300">
        <v>-2.89275632372901E-3</v>
      </c>
      <c r="J300">
        <v>0.99769191761015297</v>
      </c>
      <c r="K300">
        <v>5.4300153908531099</v>
      </c>
      <c r="L300">
        <v>1.4494883650319199</v>
      </c>
      <c r="M300">
        <v>3.7461600395347401</v>
      </c>
      <c r="N300">
        <v>1.7956206128614199E-4</v>
      </c>
      <c r="O300">
        <v>4.0816102262238898</v>
      </c>
      <c r="P300">
        <v>1.1699359929761499</v>
      </c>
      <c r="Q300">
        <v>3.4887466072745199</v>
      </c>
      <c r="R300">
        <v>4.8529094636226002E-4</v>
      </c>
      <c r="T300" t="str">
        <f t="shared" si="16"/>
        <v>***</v>
      </c>
      <c r="U300" t="str">
        <f t="shared" si="17"/>
        <v/>
      </c>
      <c r="V300" t="str">
        <f t="shared" si="18"/>
        <v>***</v>
      </c>
      <c r="W300" t="str">
        <f t="shared" si="19"/>
        <v>***</v>
      </c>
    </row>
    <row r="301" spans="1:23" x14ac:dyDescent="0.25">
      <c r="A301">
        <v>300</v>
      </c>
      <c r="B301" t="s">
        <v>370</v>
      </c>
      <c r="C301">
        <v>-12.2109406753091</v>
      </c>
      <c r="D301">
        <v>2214.4093156499498</v>
      </c>
      <c r="E301">
        <v>-5.5143105608391604E-3</v>
      </c>
      <c r="F301">
        <v>0.99560023903775596</v>
      </c>
      <c r="G301">
        <v>-13.330753213890301</v>
      </c>
      <c r="H301">
        <v>4608.3222096999198</v>
      </c>
      <c r="I301">
        <v>-2.89275632372901E-3</v>
      </c>
      <c r="J301">
        <v>0.99769191761015297</v>
      </c>
      <c r="K301">
        <v>-13.1664975524128</v>
      </c>
      <c r="L301">
        <v>6522.6386147121002</v>
      </c>
      <c r="M301">
        <v>-2.0185845529929001E-3</v>
      </c>
      <c r="N301">
        <v>0.99838940364426998</v>
      </c>
      <c r="O301">
        <v>-12.236980821706901</v>
      </c>
      <c r="P301">
        <v>2213.3029270469001</v>
      </c>
      <c r="Q301">
        <v>-5.5288323492320504E-3</v>
      </c>
      <c r="R301">
        <v>0.99558865250362705</v>
      </c>
      <c r="T301" t="str">
        <f t="shared" si="16"/>
        <v/>
      </c>
      <c r="U301" t="str">
        <f t="shared" si="17"/>
        <v/>
      </c>
      <c r="V301" t="str">
        <f t="shared" si="18"/>
        <v/>
      </c>
      <c r="W301" t="str">
        <f t="shared" si="19"/>
        <v/>
      </c>
    </row>
    <row r="302" spans="1:23" x14ac:dyDescent="0.25">
      <c r="A302">
        <v>301</v>
      </c>
      <c r="B302" t="s">
        <v>371</v>
      </c>
      <c r="C302">
        <v>-12.2109406753091</v>
      </c>
      <c r="D302">
        <v>2214.4093156499498</v>
      </c>
      <c r="E302">
        <v>-5.51431056083915E-3</v>
      </c>
      <c r="F302">
        <v>0.99560023903775596</v>
      </c>
      <c r="G302">
        <v>-13.330753213890301</v>
      </c>
      <c r="H302">
        <v>4608.3222096999198</v>
      </c>
      <c r="I302">
        <v>-2.89275632372901E-3</v>
      </c>
      <c r="J302">
        <v>0.99769191761015297</v>
      </c>
      <c r="K302">
        <v>-13.1664975524128</v>
      </c>
      <c r="L302">
        <v>6522.6386147120802</v>
      </c>
      <c r="M302">
        <v>-2.0185845529929001E-3</v>
      </c>
      <c r="N302">
        <v>0.99838940364426998</v>
      </c>
      <c r="O302">
        <v>-12.236980821706901</v>
      </c>
      <c r="P302">
        <v>2213.3029270469001</v>
      </c>
      <c r="Q302">
        <v>-5.5288323492320504E-3</v>
      </c>
      <c r="R302">
        <v>0.99558865250362705</v>
      </c>
      <c r="T302" t="str">
        <f t="shared" si="16"/>
        <v/>
      </c>
      <c r="U302" t="str">
        <f t="shared" si="17"/>
        <v/>
      </c>
      <c r="V302" t="str">
        <f t="shared" si="18"/>
        <v/>
      </c>
      <c r="W302" t="str">
        <f t="shared" si="19"/>
        <v/>
      </c>
    </row>
    <row r="303" spans="1:23" x14ac:dyDescent="0.25">
      <c r="A303">
        <v>302</v>
      </c>
      <c r="B303" t="s">
        <v>372</v>
      </c>
      <c r="C303">
        <v>-12.2109406753091</v>
      </c>
      <c r="D303">
        <v>2214.4093156499498</v>
      </c>
      <c r="E303">
        <v>-5.5143105608391604E-3</v>
      </c>
      <c r="F303">
        <v>0.99560023903775596</v>
      </c>
      <c r="G303">
        <v>-13.330753213890301</v>
      </c>
      <c r="H303">
        <v>4608.3222096999198</v>
      </c>
      <c r="I303">
        <v>-2.89275632372901E-3</v>
      </c>
      <c r="J303">
        <v>0.99769191761015297</v>
      </c>
      <c r="K303">
        <v>-13.1664975524128</v>
      </c>
      <c r="L303">
        <v>6522.6386147120802</v>
      </c>
      <c r="M303">
        <v>-2.0185845529929001E-3</v>
      </c>
      <c r="N303">
        <v>0.99838940364426998</v>
      </c>
      <c r="O303">
        <v>-12.236980821706901</v>
      </c>
      <c r="P303">
        <v>2213.3029270469101</v>
      </c>
      <c r="Q303">
        <v>-5.5288323492320296E-3</v>
      </c>
      <c r="R303">
        <v>0.99558865250362705</v>
      </c>
      <c r="T303" t="str">
        <f t="shared" si="16"/>
        <v/>
      </c>
      <c r="U303" t="str">
        <f t="shared" si="17"/>
        <v/>
      </c>
      <c r="V303" t="str">
        <f t="shared" si="18"/>
        <v/>
      </c>
      <c r="W303" t="str">
        <f t="shared" si="19"/>
        <v/>
      </c>
    </row>
    <row r="304" spans="1:23" x14ac:dyDescent="0.25">
      <c r="A304">
        <v>303</v>
      </c>
      <c r="B304" t="s">
        <v>373</v>
      </c>
      <c r="C304">
        <v>-12.2109406753091</v>
      </c>
      <c r="D304">
        <v>2214.4093156499498</v>
      </c>
      <c r="E304">
        <v>-5.5143105608391604E-3</v>
      </c>
      <c r="F304">
        <v>0.99560023903775596</v>
      </c>
      <c r="G304">
        <v>-13.330753213890301</v>
      </c>
      <c r="H304">
        <v>4608.3222096999298</v>
      </c>
      <c r="I304">
        <v>-2.89275632372901E-3</v>
      </c>
      <c r="J304">
        <v>0.99769191761015297</v>
      </c>
      <c r="K304">
        <v>-13.1664975524128</v>
      </c>
      <c r="L304">
        <v>6522.6386147120702</v>
      </c>
      <c r="M304">
        <v>-2.0185845529929101E-3</v>
      </c>
      <c r="N304">
        <v>0.99838940364426998</v>
      </c>
      <c r="O304">
        <v>-12.236980821706901</v>
      </c>
      <c r="P304">
        <v>2213.3029270469101</v>
      </c>
      <c r="Q304">
        <v>-5.52883234923204E-3</v>
      </c>
      <c r="R304">
        <v>0.99558865250362705</v>
      </c>
      <c r="T304" t="str">
        <f t="shared" si="16"/>
        <v/>
      </c>
      <c r="U304" t="str">
        <f t="shared" si="17"/>
        <v/>
      </c>
      <c r="V304" t="str">
        <f t="shared" si="18"/>
        <v/>
      </c>
      <c r="W304" t="str">
        <f t="shared" si="19"/>
        <v/>
      </c>
    </row>
    <row r="305" spans="1:23" x14ac:dyDescent="0.25">
      <c r="A305">
        <v>304</v>
      </c>
      <c r="B305" t="s">
        <v>374</v>
      </c>
      <c r="C305">
        <v>-12.2109406753091</v>
      </c>
      <c r="D305">
        <v>2214.4093156499398</v>
      </c>
      <c r="E305">
        <v>-5.5143105608391604E-3</v>
      </c>
      <c r="F305">
        <v>0.99560023903775596</v>
      </c>
      <c r="G305">
        <v>-13.330753213890301</v>
      </c>
      <c r="H305">
        <v>4608.3222096999198</v>
      </c>
      <c r="I305">
        <v>-2.89275632372901E-3</v>
      </c>
      <c r="J305">
        <v>0.99769191761015297</v>
      </c>
      <c r="K305">
        <v>-13.1664975524128</v>
      </c>
      <c r="L305">
        <v>6522.6386147121002</v>
      </c>
      <c r="M305">
        <v>-2.0185845529929001E-3</v>
      </c>
      <c r="N305">
        <v>0.99838940364426998</v>
      </c>
      <c r="O305">
        <v>-12.236980821706901</v>
      </c>
      <c r="P305">
        <v>2213.3029270469101</v>
      </c>
      <c r="Q305">
        <v>-5.52883234923204E-3</v>
      </c>
      <c r="R305">
        <v>0.99558865250362705</v>
      </c>
      <c r="T305" t="str">
        <f t="shared" si="16"/>
        <v/>
      </c>
      <c r="U305" t="str">
        <f t="shared" si="17"/>
        <v/>
      </c>
      <c r="V305" t="str">
        <f t="shared" si="18"/>
        <v/>
      </c>
      <c r="W305" t="str">
        <f t="shared" si="19"/>
        <v/>
      </c>
    </row>
    <row r="306" spans="1:23" x14ac:dyDescent="0.25">
      <c r="A306">
        <v>305</v>
      </c>
      <c r="B306" t="s">
        <v>375</v>
      </c>
      <c r="C306">
        <v>-12.2109406753091</v>
      </c>
      <c r="D306">
        <v>2214.4093156499498</v>
      </c>
      <c r="E306">
        <v>-5.5143105608391604E-3</v>
      </c>
      <c r="F306">
        <v>0.99560023903775596</v>
      </c>
      <c r="G306">
        <v>-13.330753213890301</v>
      </c>
      <c r="H306">
        <v>4608.3222096999298</v>
      </c>
      <c r="I306">
        <v>-2.89275632372901E-3</v>
      </c>
      <c r="J306">
        <v>0.99769191761015297</v>
      </c>
      <c r="K306">
        <v>-13.1664975524128</v>
      </c>
      <c r="L306">
        <v>6522.6386147120802</v>
      </c>
      <c r="M306">
        <v>-2.0185845529929001E-3</v>
      </c>
      <c r="N306">
        <v>0.99838940364426998</v>
      </c>
      <c r="O306">
        <v>-12.236980821706901</v>
      </c>
      <c r="P306">
        <v>2213.3029270469101</v>
      </c>
      <c r="Q306">
        <v>-5.52883234923204E-3</v>
      </c>
      <c r="R306">
        <v>0.99558865250362705</v>
      </c>
      <c r="T306" t="str">
        <f t="shared" si="16"/>
        <v/>
      </c>
      <c r="U306" t="str">
        <f t="shared" si="17"/>
        <v/>
      </c>
      <c r="V306" t="str">
        <f t="shared" si="18"/>
        <v/>
      </c>
      <c r="W306" t="str">
        <f t="shared" si="19"/>
        <v/>
      </c>
    </row>
    <row r="307" spans="1:23" x14ac:dyDescent="0.25">
      <c r="A307">
        <v>306</v>
      </c>
      <c r="B307" t="s">
        <v>376</v>
      </c>
      <c r="C307">
        <v>-12.2109406753091</v>
      </c>
      <c r="D307">
        <v>2214.4093156499498</v>
      </c>
      <c r="E307">
        <v>-5.5143105608391604E-3</v>
      </c>
      <c r="F307">
        <v>0.99560023903775596</v>
      </c>
      <c r="G307">
        <v>-13.330753213890301</v>
      </c>
      <c r="H307">
        <v>4608.3222096999198</v>
      </c>
      <c r="I307">
        <v>-2.89275632372901E-3</v>
      </c>
      <c r="J307">
        <v>0.99769191761015297</v>
      </c>
      <c r="K307">
        <v>-13.1664975524128</v>
      </c>
      <c r="L307">
        <v>6522.6386147120802</v>
      </c>
      <c r="M307">
        <v>-2.0185845529929001E-3</v>
      </c>
      <c r="N307">
        <v>0.99838940364426998</v>
      </c>
      <c r="O307">
        <v>-12.236980821706901</v>
      </c>
      <c r="P307">
        <v>2213.3029270469001</v>
      </c>
      <c r="Q307">
        <v>-5.52883234923204E-3</v>
      </c>
      <c r="R307">
        <v>0.99558865250362705</v>
      </c>
      <c r="T307" t="str">
        <f t="shared" si="16"/>
        <v/>
      </c>
      <c r="U307" t="str">
        <f t="shared" si="17"/>
        <v/>
      </c>
      <c r="V307" t="str">
        <f t="shared" si="18"/>
        <v/>
      </c>
      <c r="W307" t="str">
        <f t="shared" si="19"/>
        <v/>
      </c>
    </row>
    <row r="308" spans="1:23" x14ac:dyDescent="0.25">
      <c r="A308">
        <v>307</v>
      </c>
      <c r="B308" t="s">
        <v>377</v>
      </c>
      <c r="C308">
        <v>-12.2109406753091</v>
      </c>
      <c r="D308">
        <v>2214.4093156499498</v>
      </c>
      <c r="E308">
        <v>-5.51431056083915E-3</v>
      </c>
      <c r="F308">
        <v>0.99560023903775596</v>
      </c>
      <c r="G308">
        <v>-13.330753213890301</v>
      </c>
      <c r="H308">
        <v>4608.3222096999198</v>
      </c>
      <c r="I308">
        <v>-2.89275632372901E-3</v>
      </c>
      <c r="J308">
        <v>0.99769191761015297</v>
      </c>
      <c r="K308">
        <v>-13.1664975524128</v>
      </c>
      <c r="L308">
        <v>6522.6386147120802</v>
      </c>
      <c r="M308">
        <v>-2.0185845529929001E-3</v>
      </c>
      <c r="N308">
        <v>0.99838940364426998</v>
      </c>
      <c r="O308">
        <v>-12.236980821706901</v>
      </c>
      <c r="P308">
        <v>2213.3029270469001</v>
      </c>
      <c r="Q308">
        <v>-5.5288323492320504E-3</v>
      </c>
      <c r="R308">
        <v>0.99558865250362705</v>
      </c>
      <c r="T308" t="str">
        <f t="shared" si="16"/>
        <v/>
      </c>
      <c r="U308" t="str">
        <f t="shared" si="17"/>
        <v/>
      </c>
      <c r="V308" t="str">
        <f t="shared" si="18"/>
        <v/>
      </c>
      <c r="W308" t="str">
        <f t="shared" si="19"/>
        <v/>
      </c>
    </row>
    <row r="309" spans="1:23" x14ac:dyDescent="0.25">
      <c r="A309">
        <v>308</v>
      </c>
      <c r="B309" t="s">
        <v>378</v>
      </c>
      <c r="C309">
        <v>-12.2109406753091</v>
      </c>
      <c r="D309">
        <v>2214.4093156499498</v>
      </c>
      <c r="E309">
        <v>-5.51431056083915E-3</v>
      </c>
      <c r="F309">
        <v>0.99560023903775596</v>
      </c>
      <c r="G309">
        <v>-13.330753213890301</v>
      </c>
      <c r="H309">
        <v>4608.3222096999298</v>
      </c>
      <c r="I309">
        <v>-2.89275632372901E-3</v>
      </c>
      <c r="J309">
        <v>0.99769191761015297</v>
      </c>
      <c r="K309">
        <v>-13.1664975524128</v>
      </c>
      <c r="L309">
        <v>6522.6386147120702</v>
      </c>
      <c r="M309">
        <v>-2.0185845529929101E-3</v>
      </c>
      <c r="N309">
        <v>0.99838940364426998</v>
      </c>
      <c r="O309">
        <v>-12.236980821706901</v>
      </c>
      <c r="P309">
        <v>2213.3029270469001</v>
      </c>
      <c r="Q309">
        <v>-5.5288323492320504E-3</v>
      </c>
      <c r="R309">
        <v>0.99558865250362705</v>
      </c>
      <c r="T309" t="str">
        <f t="shared" si="16"/>
        <v/>
      </c>
      <c r="U309" t="str">
        <f t="shared" si="17"/>
        <v/>
      </c>
      <c r="V309" t="str">
        <f t="shared" si="18"/>
        <v/>
      </c>
      <c r="W309" t="str">
        <f t="shared" si="19"/>
        <v/>
      </c>
    </row>
    <row r="310" spans="1:23" x14ac:dyDescent="0.25">
      <c r="A310">
        <v>309</v>
      </c>
      <c r="B310" t="s">
        <v>379</v>
      </c>
      <c r="C310">
        <v>-12.2109406753091</v>
      </c>
      <c r="D310">
        <v>2214.4093156499498</v>
      </c>
      <c r="E310">
        <v>-5.5143105608391604E-3</v>
      </c>
      <c r="F310">
        <v>0.99560023903775596</v>
      </c>
      <c r="G310">
        <v>-13.330753213890301</v>
      </c>
      <c r="H310">
        <v>4608.3222096999198</v>
      </c>
      <c r="I310">
        <v>-2.89275632372901E-3</v>
      </c>
      <c r="J310">
        <v>0.99769191761015297</v>
      </c>
      <c r="K310">
        <v>-13.1664975524128</v>
      </c>
      <c r="L310">
        <v>6522.6386147121002</v>
      </c>
      <c r="M310">
        <v>-2.0185845529929001E-3</v>
      </c>
      <c r="N310">
        <v>0.99838940364426998</v>
      </c>
      <c r="O310">
        <v>-12.236980821706901</v>
      </c>
      <c r="P310">
        <v>2213.3029270469001</v>
      </c>
      <c r="Q310">
        <v>-5.52883234923206E-3</v>
      </c>
      <c r="R310">
        <v>0.99558865250362705</v>
      </c>
      <c r="T310" t="str">
        <f t="shared" si="16"/>
        <v/>
      </c>
      <c r="U310" t="str">
        <f t="shared" si="17"/>
        <v/>
      </c>
      <c r="V310" t="str">
        <f t="shared" si="18"/>
        <v/>
      </c>
      <c r="W310" t="str">
        <f t="shared" si="19"/>
        <v/>
      </c>
    </row>
    <row r="311" spans="1:23" x14ac:dyDescent="0.25">
      <c r="A311">
        <v>310</v>
      </c>
      <c r="B311" t="s">
        <v>380</v>
      </c>
      <c r="C311">
        <v>-12.2109406753091</v>
      </c>
      <c r="D311">
        <v>2214.4093156499498</v>
      </c>
      <c r="E311">
        <v>-5.5143105608391604E-3</v>
      </c>
      <c r="F311">
        <v>0.99560023903775596</v>
      </c>
      <c r="G311">
        <v>-13.330753213890301</v>
      </c>
      <c r="H311">
        <v>4608.3222096999298</v>
      </c>
      <c r="I311">
        <v>-2.89275632372901E-3</v>
      </c>
      <c r="J311">
        <v>0.99769191761015297</v>
      </c>
      <c r="K311">
        <v>-13.1664975524128</v>
      </c>
      <c r="L311">
        <v>6522.6386147120902</v>
      </c>
      <c r="M311">
        <v>-2.0185845529929001E-3</v>
      </c>
      <c r="N311">
        <v>0.99838940364426998</v>
      </c>
      <c r="O311">
        <v>-12.236980821706901</v>
      </c>
      <c r="P311">
        <v>2213.3029270469001</v>
      </c>
      <c r="Q311">
        <v>-5.5288323492320504E-3</v>
      </c>
      <c r="R311">
        <v>0.99558865250362705</v>
      </c>
      <c r="T311" t="str">
        <f t="shared" si="16"/>
        <v/>
      </c>
      <c r="U311" t="str">
        <f t="shared" si="17"/>
        <v/>
      </c>
      <c r="V311" t="str">
        <f t="shared" si="18"/>
        <v/>
      </c>
      <c r="W311" t="str">
        <f t="shared" si="19"/>
        <v/>
      </c>
    </row>
    <row r="312" spans="1:23" x14ac:dyDescent="0.25">
      <c r="A312">
        <v>311</v>
      </c>
      <c r="B312" t="s">
        <v>381</v>
      </c>
      <c r="C312">
        <v>-12.2109406753091</v>
      </c>
      <c r="D312">
        <v>2214.4093156499498</v>
      </c>
      <c r="E312">
        <v>-5.5143105608391604E-3</v>
      </c>
      <c r="F312">
        <v>0.99560023903775596</v>
      </c>
      <c r="G312">
        <v>-13.330753213890301</v>
      </c>
      <c r="H312">
        <v>4608.3222096999298</v>
      </c>
      <c r="I312">
        <v>-2.89275632372901E-3</v>
      </c>
      <c r="J312">
        <v>0.99769191761015297</v>
      </c>
      <c r="K312">
        <v>-13.1664975524128</v>
      </c>
      <c r="L312">
        <v>6522.6386147120902</v>
      </c>
      <c r="M312">
        <v>-2.0185845529929001E-3</v>
      </c>
      <c r="N312">
        <v>0.99838940364426998</v>
      </c>
      <c r="O312">
        <v>-12.236980821706901</v>
      </c>
      <c r="P312">
        <v>2213.3029270469101</v>
      </c>
      <c r="Q312">
        <v>-5.5288323492320296E-3</v>
      </c>
      <c r="R312">
        <v>0.99558865250362705</v>
      </c>
      <c r="T312" t="str">
        <f t="shared" si="16"/>
        <v/>
      </c>
      <c r="U312" t="str">
        <f t="shared" si="17"/>
        <v/>
      </c>
      <c r="V312" t="str">
        <f t="shared" si="18"/>
        <v/>
      </c>
      <c r="W312" t="str">
        <f t="shared" si="19"/>
        <v/>
      </c>
    </row>
    <row r="313" spans="1:23" x14ac:dyDescent="0.25">
      <c r="A313">
        <v>312</v>
      </c>
      <c r="B313" t="s">
        <v>382</v>
      </c>
      <c r="C313">
        <v>-12.2109406753091</v>
      </c>
      <c r="D313">
        <v>2214.4093156499498</v>
      </c>
      <c r="E313">
        <v>-5.5143105608391604E-3</v>
      </c>
      <c r="F313">
        <v>0.99560023903775596</v>
      </c>
      <c r="G313">
        <v>-13.330753213890301</v>
      </c>
      <c r="H313">
        <v>4608.3222096999198</v>
      </c>
      <c r="I313">
        <v>-2.89275632372901E-3</v>
      </c>
      <c r="J313">
        <v>0.99769191761015297</v>
      </c>
      <c r="K313">
        <v>-13.1664975524128</v>
      </c>
      <c r="L313">
        <v>6522.6386147120902</v>
      </c>
      <c r="M313">
        <v>-2.0185845529929001E-3</v>
      </c>
      <c r="N313">
        <v>0.99838940364426998</v>
      </c>
      <c r="O313">
        <v>-12.236980821706901</v>
      </c>
      <c r="P313">
        <v>2213.3029270469101</v>
      </c>
      <c r="Q313">
        <v>-5.52883234923204E-3</v>
      </c>
      <c r="R313">
        <v>0.99558865250362705</v>
      </c>
      <c r="T313" t="str">
        <f t="shared" si="16"/>
        <v/>
      </c>
      <c r="U313" t="str">
        <f t="shared" si="17"/>
        <v/>
      </c>
      <c r="V313" t="str">
        <f t="shared" si="18"/>
        <v/>
      </c>
      <c r="W313" t="str">
        <f t="shared" si="19"/>
        <v/>
      </c>
    </row>
    <row r="314" spans="1:23" x14ac:dyDescent="0.25">
      <c r="A314">
        <v>313</v>
      </c>
      <c r="B314" t="s">
        <v>383</v>
      </c>
      <c r="C314">
        <v>-12.2109406753091</v>
      </c>
      <c r="D314">
        <v>2214.4093156499598</v>
      </c>
      <c r="E314">
        <v>-5.5143105608391196E-3</v>
      </c>
      <c r="F314">
        <v>0.99560023903775596</v>
      </c>
      <c r="G314">
        <v>-13.330753213890301</v>
      </c>
      <c r="H314">
        <v>4608.3222096998998</v>
      </c>
      <c r="I314">
        <v>-2.89275632372902E-3</v>
      </c>
      <c r="J314">
        <v>0.99769191761015297</v>
      </c>
      <c r="K314">
        <v>-13.1664975524128</v>
      </c>
      <c r="L314">
        <v>6522.6386147120702</v>
      </c>
      <c r="M314">
        <v>-2.0185845529929101E-3</v>
      </c>
      <c r="N314">
        <v>0.99838940364426998</v>
      </c>
      <c r="O314">
        <v>-12.236980821706901</v>
      </c>
      <c r="P314">
        <v>2213.3029270469101</v>
      </c>
      <c r="Q314">
        <v>-5.52883234923204E-3</v>
      </c>
      <c r="R314">
        <v>0.99558865250362705</v>
      </c>
      <c r="T314" t="str">
        <f t="shared" si="16"/>
        <v/>
      </c>
      <c r="U314" t="str">
        <f t="shared" si="17"/>
        <v/>
      </c>
      <c r="V314" t="str">
        <f t="shared" si="18"/>
        <v/>
      </c>
      <c r="W314" t="str">
        <f t="shared" si="19"/>
        <v/>
      </c>
    </row>
    <row r="315" spans="1:23" x14ac:dyDescent="0.25">
      <c r="A315">
        <v>314</v>
      </c>
      <c r="B315" t="s">
        <v>384</v>
      </c>
      <c r="C315">
        <v>-12.2109406753091</v>
      </c>
      <c r="D315">
        <v>2214.4093156499498</v>
      </c>
      <c r="E315">
        <v>-5.51431056083915E-3</v>
      </c>
      <c r="F315">
        <v>0.99560023903775596</v>
      </c>
      <c r="G315">
        <v>-13.330753213890301</v>
      </c>
      <c r="H315">
        <v>4608.3222096999298</v>
      </c>
      <c r="I315">
        <v>-2.89275632372901E-3</v>
      </c>
      <c r="J315">
        <v>0.99769191761015297</v>
      </c>
      <c r="K315">
        <v>-13.1664975524128</v>
      </c>
      <c r="L315">
        <v>6522.6386147120902</v>
      </c>
      <c r="M315">
        <v>-2.0185845529929001E-3</v>
      </c>
      <c r="N315">
        <v>0.99838940364426998</v>
      </c>
      <c r="O315">
        <v>-12.236980821706901</v>
      </c>
      <c r="P315">
        <v>2213.3029270469001</v>
      </c>
      <c r="Q315">
        <v>-5.5288323492320504E-3</v>
      </c>
      <c r="R315">
        <v>0.99558865250362705</v>
      </c>
      <c r="T315" t="str">
        <f t="shared" si="16"/>
        <v/>
      </c>
      <c r="U315" t="str">
        <f t="shared" si="17"/>
        <v/>
      </c>
      <c r="V315" t="str">
        <f t="shared" si="18"/>
        <v/>
      </c>
      <c r="W315" t="str">
        <f t="shared" si="19"/>
        <v/>
      </c>
    </row>
    <row r="316" spans="1:23" x14ac:dyDescent="0.25">
      <c r="A316">
        <v>315</v>
      </c>
      <c r="B316" t="s">
        <v>385</v>
      </c>
      <c r="C316">
        <v>-12.2109406753091</v>
      </c>
      <c r="D316">
        <v>2214.4093156499498</v>
      </c>
      <c r="E316">
        <v>-5.5143105608391604E-3</v>
      </c>
      <c r="F316">
        <v>0.99560023903775596</v>
      </c>
      <c r="G316">
        <v>-13.330753213890301</v>
      </c>
      <c r="H316">
        <v>4608.3222096999298</v>
      </c>
      <c r="I316">
        <v>-2.89275632372901E-3</v>
      </c>
      <c r="J316">
        <v>0.99769191761015297</v>
      </c>
      <c r="K316">
        <v>-13.1664975524128</v>
      </c>
      <c r="L316">
        <v>6522.6386147120902</v>
      </c>
      <c r="M316">
        <v>-2.0185845529929001E-3</v>
      </c>
      <c r="N316">
        <v>0.99838940364426998</v>
      </c>
      <c r="O316">
        <v>-12.236980821706901</v>
      </c>
      <c r="P316">
        <v>2213.3029270469101</v>
      </c>
      <c r="Q316">
        <v>-5.52883234923204E-3</v>
      </c>
      <c r="R316">
        <v>0.99558865250362705</v>
      </c>
      <c r="T316" t="str">
        <f t="shared" si="16"/>
        <v/>
      </c>
      <c r="U316" t="str">
        <f t="shared" si="17"/>
        <v/>
      </c>
      <c r="V316" t="str">
        <f t="shared" si="18"/>
        <v/>
      </c>
      <c r="W316" t="str">
        <f t="shared" si="19"/>
        <v/>
      </c>
    </row>
    <row r="317" spans="1:23" x14ac:dyDescent="0.25">
      <c r="A317">
        <v>316</v>
      </c>
      <c r="B317" t="s">
        <v>386</v>
      </c>
      <c r="C317">
        <v>-12.2109406753091</v>
      </c>
      <c r="D317">
        <v>2214.4093156499498</v>
      </c>
      <c r="E317">
        <v>-5.51431056083915E-3</v>
      </c>
      <c r="F317">
        <v>0.99560023903775596</v>
      </c>
      <c r="G317">
        <v>-13.330753213890301</v>
      </c>
      <c r="H317">
        <v>4608.3222096999298</v>
      </c>
      <c r="I317">
        <v>-2.89275632372901E-3</v>
      </c>
      <c r="J317">
        <v>0.99769191761015297</v>
      </c>
      <c r="K317">
        <v>-13.1664975524128</v>
      </c>
      <c r="L317">
        <v>6522.6386147120802</v>
      </c>
      <c r="M317">
        <v>-2.0185845529929001E-3</v>
      </c>
      <c r="N317">
        <v>0.99838940364426998</v>
      </c>
      <c r="O317">
        <v>-12.236980821706901</v>
      </c>
      <c r="P317">
        <v>2213.3029270469101</v>
      </c>
      <c r="Q317">
        <v>-5.5288323492320296E-3</v>
      </c>
      <c r="R317">
        <v>0.99558865250362705</v>
      </c>
      <c r="T317" t="str">
        <f t="shared" si="16"/>
        <v/>
      </c>
      <c r="U317" t="str">
        <f t="shared" si="17"/>
        <v/>
      </c>
      <c r="V317" t="str">
        <f t="shared" si="18"/>
        <v/>
      </c>
      <c r="W317" t="str">
        <f t="shared" si="19"/>
        <v/>
      </c>
    </row>
    <row r="318" spans="1:23" x14ac:dyDescent="0.25">
      <c r="A318">
        <v>317</v>
      </c>
      <c r="B318" t="s">
        <v>387</v>
      </c>
      <c r="C318">
        <v>-12.2109406753091</v>
      </c>
      <c r="D318">
        <v>2214.4093156499698</v>
      </c>
      <c r="E318">
        <v>-5.5143105608391101E-3</v>
      </c>
      <c r="F318">
        <v>0.99560023903775596</v>
      </c>
      <c r="G318">
        <v>-13.330753213890301</v>
      </c>
      <c r="H318">
        <v>4608.3222096999298</v>
      </c>
      <c r="I318">
        <v>-2.89275632372901E-3</v>
      </c>
      <c r="J318">
        <v>0.99769191761015297</v>
      </c>
      <c r="K318">
        <v>-13.1664975524128</v>
      </c>
      <c r="L318">
        <v>6522.6386147120702</v>
      </c>
      <c r="M318">
        <v>-2.0185845529929101E-3</v>
      </c>
      <c r="N318">
        <v>0.99838940364426998</v>
      </c>
      <c r="O318">
        <v>-12.236980821706901</v>
      </c>
      <c r="P318">
        <v>2213.3029270469101</v>
      </c>
      <c r="Q318">
        <v>-5.52883234923204E-3</v>
      </c>
      <c r="R318">
        <v>0.99558865250362705</v>
      </c>
      <c r="T318" t="str">
        <f t="shared" si="16"/>
        <v/>
      </c>
      <c r="U318" t="str">
        <f t="shared" si="17"/>
        <v/>
      </c>
      <c r="V318" t="str">
        <f t="shared" si="18"/>
        <v/>
      </c>
      <c r="W318" t="str">
        <f t="shared" si="19"/>
        <v/>
      </c>
    </row>
    <row r="319" spans="1:23" x14ac:dyDescent="0.25">
      <c r="A319">
        <v>318</v>
      </c>
      <c r="B319" t="s">
        <v>388</v>
      </c>
      <c r="C319">
        <v>-12.2109406753091</v>
      </c>
      <c r="D319">
        <v>2214.4093156499498</v>
      </c>
      <c r="E319">
        <v>-5.5143105608391396E-3</v>
      </c>
      <c r="F319">
        <v>0.99560023903775596</v>
      </c>
      <c r="G319">
        <v>-13.330753213890301</v>
      </c>
      <c r="H319">
        <v>4608.3222096999198</v>
      </c>
      <c r="I319">
        <v>-2.89275632372901E-3</v>
      </c>
      <c r="J319">
        <v>0.99769191761015297</v>
      </c>
      <c r="K319">
        <v>-13.1664975524128</v>
      </c>
      <c r="L319">
        <v>6522.6386147120902</v>
      </c>
      <c r="M319">
        <v>-2.0185845529929001E-3</v>
      </c>
      <c r="N319">
        <v>0.99838940364426998</v>
      </c>
      <c r="O319">
        <v>-12.236980821706901</v>
      </c>
      <c r="P319">
        <v>2213.3029270469101</v>
      </c>
      <c r="Q319">
        <v>-5.52883234923204E-3</v>
      </c>
      <c r="R319">
        <v>0.99558865250362705</v>
      </c>
      <c r="T319" t="str">
        <f t="shared" si="16"/>
        <v/>
      </c>
      <c r="U319" t="str">
        <f t="shared" si="17"/>
        <v/>
      </c>
      <c r="V319" t="str">
        <f t="shared" si="18"/>
        <v/>
      </c>
      <c r="W319" t="str">
        <f t="shared" si="19"/>
        <v/>
      </c>
    </row>
    <row r="320" spans="1:23" x14ac:dyDescent="0.25">
      <c r="A320">
        <v>319</v>
      </c>
      <c r="B320" t="s">
        <v>389</v>
      </c>
      <c r="C320">
        <v>-12.2109406753091</v>
      </c>
      <c r="D320">
        <v>2214.4093156499698</v>
      </c>
      <c r="E320">
        <v>-5.5143105608391101E-3</v>
      </c>
      <c r="F320">
        <v>0.99560023903775596</v>
      </c>
      <c r="G320">
        <v>-13.330753213890301</v>
      </c>
      <c r="H320">
        <v>4608.3222096999298</v>
      </c>
      <c r="I320">
        <v>-2.89275632372901E-3</v>
      </c>
      <c r="J320">
        <v>0.99769191761015297</v>
      </c>
      <c r="K320">
        <v>-13.1664975524128</v>
      </c>
      <c r="L320">
        <v>6522.6386147120802</v>
      </c>
      <c r="M320">
        <v>-2.0185845529929001E-3</v>
      </c>
      <c r="N320">
        <v>0.99838940364426998</v>
      </c>
      <c r="O320">
        <v>-12.236980821706901</v>
      </c>
      <c r="P320">
        <v>2213.3029270469001</v>
      </c>
      <c r="Q320">
        <v>-5.5288323492320504E-3</v>
      </c>
      <c r="R320">
        <v>0.99558865250362705</v>
      </c>
      <c r="T320" t="str">
        <f t="shared" si="16"/>
        <v/>
      </c>
      <c r="U320" t="str">
        <f t="shared" si="17"/>
        <v/>
      </c>
      <c r="V320" t="str">
        <f t="shared" si="18"/>
        <v/>
      </c>
      <c r="W320" t="str">
        <f t="shared" si="19"/>
        <v/>
      </c>
    </row>
    <row r="321" spans="1:23" x14ac:dyDescent="0.25">
      <c r="A321">
        <v>320</v>
      </c>
      <c r="B321" t="s">
        <v>390</v>
      </c>
      <c r="C321">
        <v>-12.2109406753091</v>
      </c>
      <c r="D321">
        <v>2214.4093156499498</v>
      </c>
      <c r="E321">
        <v>-5.5143105608391396E-3</v>
      </c>
      <c r="F321">
        <v>0.99560023903775596</v>
      </c>
      <c r="G321">
        <v>-13.330753213890301</v>
      </c>
      <c r="H321">
        <v>4608.3222096999198</v>
      </c>
      <c r="I321">
        <v>-2.89275632372901E-3</v>
      </c>
      <c r="J321">
        <v>0.99769191761015297</v>
      </c>
      <c r="K321">
        <v>-13.1664975524128</v>
      </c>
      <c r="L321">
        <v>6522.6386147120902</v>
      </c>
      <c r="M321">
        <v>-2.0185845529929001E-3</v>
      </c>
      <c r="N321">
        <v>0.99838940364426998</v>
      </c>
      <c r="O321">
        <v>-12.236980821706901</v>
      </c>
      <c r="P321">
        <v>2213.3029270469101</v>
      </c>
      <c r="Q321">
        <v>-5.52883234923204E-3</v>
      </c>
      <c r="R321">
        <v>0.99558865250362705</v>
      </c>
      <c r="T321" t="str">
        <f t="shared" si="16"/>
        <v/>
      </c>
      <c r="U321" t="str">
        <f t="shared" si="17"/>
        <v/>
      </c>
      <c r="V321" t="str">
        <f t="shared" si="18"/>
        <v/>
      </c>
      <c r="W321" t="str">
        <f t="shared" si="19"/>
        <v/>
      </c>
    </row>
    <row r="322" spans="1:23" x14ac:dyDescent="0.25">
      <c r="A322">
        <v>321</v>
      </c>
      <c r="B322" t="s">
        <v>391</v>
      </c>
      <c r="C322">
        <v>-12.2109406753091</v>
      </c>
      <c r="D322">
        <v>2214.4093156499598</v>
      </c>
      <c r="E322">
        <v>-5.5143105608391396E-3</v>
      </c>
      <c r="F322">
        <v>0.99560023903775596</v>
      </c>
      <c r="G322">
        <v>-13.330753213890301</v>
      </c>
      <c r="H322">
        <v>4608.3222096999298</v>
      </c>
      <c r="I322">
        <v>-2.89275632372901E-3</v>
      </c>
      <c r="J322">
        <v>0.99769191761015297</v>
      </c>
      <c r="K322">
        <v>-13.1664975524128</v>
      </c>
      <c r="L322">
        <v>6522.6386147120702</v>
      </c>
      <c r="M322">
        <v>-2.0185845529929101E-3</v>
      </c>
      <c r="N322">
        <v>0.99838940364426998</v>
      </c>
      <c r="O322">
        <v>-12.236980821706901</v>
      </c>
      <c r="P322">
        <v>2213.3029270469001</v>
      </c>
      <c r="Q322">
        <v>-5.52883234923206E-3</v>
      </c>
      <c r="R322">
        <v>0.99558865250362705</v>
      </c>
      <c r="T322" t="str">
        <f t="shared" si="16"/>
        <v/>
      </c>
      <c r="U322" t="str">
        <f t="shared" si="17"/>
        <v/>
      </c>
      <c r="V322" t="str">
        <f t="shared" si="18"/>
        <v/>
      </c>
      <c r="W322" t="str">
        <f t="shared" si="19"/>
        <v/>
      </c>
    </row>
    <row r="323" spans="1:23" x14ac:dyDescent="0.25">
      <c r="A323">
        <v>322</v>
      </c>
      <c r="B323" t="s">
        <v>392</v>
      </c>
      <c r="C323">
        <v>-12.2109406753091</v>
      </c>
      <c r="D323">
        <v>2214.4093156499698</v>
      </c>
      <c r="E323">
        <v>-5.5143105608391196E-3</v>
      </c>
      <c r="F323">
        <v>0.99560023903775596</v>
      </c>
      <c r="G323">
        <v>-13.330753213890301</v>
      </c>
      <c r="H323">
        <v>4608.3222096999198</v>
      </c>
      <c r="I323">
        <v>-2.89275632372901E-3</v>
      </c>
      <c r="J323">
        <v>0.99769191761015297</v>
      </c>
      <c r="K323">
        <v>-13.1664975524128</v>
      </c>
      <c r="L323">
        <v>6522.6386147120802</v>
      </c>
      <c r="M323">
        <v>-2.0185845529929001E-3</v>
      </c>
      <c r="N323">
        <v>0.99838940364426998</v>
      </c>
      <c r="O323">
        <v>-12.236980821706901</v>
      </c>
      <c r="P323">
        <v>2213.3029270469101</v>
      </c>
      <c r="Q323">
        <v>-5.52883234923204E-3</v>
      </c>
      <c r="R323">
        <v>0.99558865250362705</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393</v>
      </c>
      <c r="C324">
        <v>-12.2109406753091</v>
      </c>
      <c r="D324">
        <v>2214.4093156499498</v>
      </c>
      <c r="E324">
        <v>-5.51431056083915E-3</v>
      </c>
      <c r="F324">
        <v>0.99560023903775596</v>
      </c>
      <c r="G324">
        <v>-13.330753213890301</v>
      </c>
      <c r="H324">
        <v>4608.3222096998998</v>
      </c>
      <c r="I324">
        <v>-2.89275632372902E-3</v>
      </c>
      <c r="J324">
        <v>0.99769191761015297</v>
      </c>
      <c r="K324">
        <v>-13.1664975524128</v>
      </c>
      <c r="L324">
        <v>6522.6386147120902</v>
      </c>
      <c r="M324">
        <v>-2.0185845529929001E-3</v>
      </c>
      <c r="N324">
        <v>0.99838940364426998</v>
      </c>
      <c r="O324">
        <v>-12.236980821706901</v>
      </c>
      <c r="P324">
        <v>2213.3029270469101</v>
      </c>
      <c r="Q324">
        <v>-5.52883234923204E-3</v>
      </c>
      <c r="R324">
        <v>0.99558865250362705</v>
      </c>
      <c r="T324" t="str">
        <f t="shared" si="20"/>
        <v/>
      </c>
      <c r="U324" t="str">
        <f t="shared" si="21"/>
        <v/>
      </c>
      <c r="V324" t="str">
        <f t="shared" si="22"/>
        <v/>
      </c>
      <c r="W324" t="str">
        <f t="shared" si="23"/>
        <v/>
      </c>
    </row>
    <row r="325" spans="1:23" x14ac:dyDescent="0.25">
      <c r="A325">
        <v>324</v>
      </c>
      <c r="B325" t="s">
        <v>394</v>
      </c>
      <c r="C325">
        <v>-12.2109406753091</v>
      </c>
      <c r="D325">
        <v>2214.4093156499498</v>
      </c>
      <c r="E325">
        <v>-5.51431056083915E-3</v>
      </c>
      <c r="F325">
        <v>0.99560023903775596</v>
      </c>
      <c r="G325">
        <v>-13.330753213890301</v>
      </c>
      <c r="H325">
        <v>4608.3222096999298</v>
      </c>
      <c r="I325">
        <v>-2.89275632372901E-3</v>
      </c>
      <c r="J325">
        <v>0.99769191761015297</v>
      </c>
      <c r="K325">
        <v>-13.1664975524128</v>
      </c>
      <c r="L325">
        <v>6522.6386147120802</v>
      </c>
      <c r="M325">
        <v>-2.0185845529929001E-3</v>
      </c>
      <c r="N325">
        <v>0.99838940364426998</v>
      </c>
      <c r="O325">
        <v>-12.236980821706901</v>
      </c>
      <c r="P325">
        <v>2213.3029270469101</v>
      </c>
      <c r="Q325">
        <v>-5.52883234923204E-3</v>
      </c>
      <c r="R325">
        <v>0.99558865250362705</v>
      </c>
      <c r="T325" t="str">
        <f t="shared" si="20"/>
        <v/>
      </c>
      <c r="U325" t="str">
        <f t="shared" si="21"/>
        <v/>
      </c>
      <c r="V325" t="str">
        <f t="shared" si="22"/>
        <v/>
      </c>
      <c r="W325" t="str">
        <f t="shared" si="23"/>
        <v/>
      </c>
    </row>
    <row r="326" spans="1:23" x14ac:dyDescent="0.25">
      <c r="A326">
        <v>325</v>
      </c>
      <c r="B326" t="s">
        <v>395</v>
      </c>
      <c r="C326">
        <v>-12.2109406753091</v>
      </c>
      <c r="D326">
        <v>2214.4093156499698</v>
      </c>
      <c r="E326">
        <v>-5.5143105608391196E-3</v>
      </c>
      <c r="F326">
        <v>0.99560023903775596</v>
      </c>
      <c r="G326">
        <v>-13.330753213890301</v>
      </c>
      <c r="H326">
        <v>4608.3222096999298</v>
      </c>
      <c r="I326">
        <v>-2.89275632372901E-3</v>
      </c>
      <c r="J326">
        <v>0.99769191761015297</v>
      </c>
      <c r="K326">
        <v>-13.1664975524128</v>
      </c>
      <c r="L326">
        <v>6522.6386147120802</v>
      </c>
      <c r="M326">
        <v>-2.0185845529929001E-3</v>
      </c>
      <c r="N326">
        <v>0.99838940364426998</v>
      </c>
      <c r="O326">
        <v>-12.236980821706901</v>
      </c>
      <c r="P326">
        <v>2213.3029270469101</v>
      </c>
      <c r="Q326">
        <v>-5.5288323492320296E-3</v>
      </c>
      <c r="R326">
        <v>0.99558865250362705</v>
      </c>
      <c r="T326" t="str">
        <f t="shared" si="20"/>
        <v/>
      </c>
      <c r="U326" t="str">
        <f t="shared" si="21"/>
        <v/>
      </c>
      <c r="V326" t="str">
        <f t="shared" si="22"/>
        <v/>
      </c>
      <c r="W326" t="str">
        <f t="shared" si="23"/>
        <v/>
      </c>
    </row>
    <row r="327" spans="1:23" x14ac:dyDescent="0.25">
      <c r="A327">
        <v>326</v>
      </c>
      <c r="B327" t="s">
        <v>396</v>
      </c>
      <c r="C327">
        <v>-12.2109406753091</v>
      </c>
      <c r="D327">
        <v>2214.4093156499698</v>
      </c>
      <c r="E327">
        <v>-5.5143105608391196E-3</v>
      </c>
      <c r="F327">
        <v>0.99560023903775596</v>
      </c>
      <c r="G327">
        <v>-13.330753213890301</v>
      </c>
      <c r="H327">
        <v>4608.3222096999198</v>
      </c>
      <c r="I327">
        <v>-2.89275632372901E-3</v>
      </c>
      <c r="J327">
        <v>0.99769191761015297</v>
      </c>
      <c r="K327">
        <v>-13.1664975524128</v>
      </c>
      <c r="L327">
        <v>6522.6386147120802</v>
      </c>
      <c r="M327">
        <v>-2.0185845529929001E-3</v>
      </c>
      <c r="N327">
        <v>0.99838940364426998</v>
      </c>
      <c r="O327">
        <v>-12.236980821706901</v>
      </c>
      <c r="P327">
        <v>2213.3029270469101</v>
      </c>
      <c r="Q327">
        <v>-5.5288323492320296E-3</v>
      </c>
      <c r="R327">
        <v>0.99558865250362705</v>
      </c>
      <c r="T327" t="str">
        <f t="shared" si="20"/>
        <v/>
      </c>
      <c r="U327" t="str">
        <f t="shared" si="21"/>
        <v/>
      </c>
      <c r="V327" t="str">
        <f t="shared" si="22"/>
        <v/>
      </c>
      <c r="W327" t="str">
        <f t="shared" si="23"/>
        <v/>
      </c>
    </row>
    <row r="328" spans="1:23" x14ac:dyDescent="0.25">
      <c r="A328">
        <v>327</v>
      </c>
      <c r="B328" t="s">
        <v>397</v>
      </c>
      <c r="C328">
        <v>-12.2109406753091</v>
      </c>
      <c r="D328">
        <v>2214.4093156499698</v>
      </c>
      <c r="E328">
        <v>-5.5143105608391101E-3</v>
      </c>
      <c r="F328">
        <v>0.99560023903775596</v>
      </c>
      <c r="G328">
        <v>-13.330753213890301</v>
      </c>
      <c r="H328">
        <v>4608.3222096998998</v>
      </c>
      <c r="I328">
        <v>-2.89275632372902E-3</v>
      </c>
      <c r="J328">
        <v>0.99769191761015297</v>
      </c>
      <c r="K328">
        <v>-13.1664975524128</v>
      </c>
      <c r="L328">
        <v>6522.6386147120802</v>
      </c>
      <c r="M328">
        <v>-2.0185845529929001E-3</v>
      </c>
      <c r="N328">
        <v>0.99838940364426998</v>
      </c>
      <c r="O328">
        <v>-12.236980821706901</v>
      </c>
      <c r="P328">
        <v>2213.3029270469101</v>
      </c>
      <c r="Q328">
        <v>-5.52883234923204E-3</v>
      </c>
      <c r="R328">
        <v>0.99558865250362705</v>
      </c>
      <c r="T328" t="str">
        <f t="shared" si="20"/>
        <v/>
      </c>
      <c r="U328" t="str">
        <f t="shared" si="21"/>
        <v/>
      </c>
      <c r="V328" t="str">
        <f t="shared" si="22"/>
        <v/>
      </c>
      <c r="W328" t="str">
        <f t="shared" si="23"/>
        <v/>
      </c>
    </row>
    <row r="329" spans="1:23" x14ac:dyDescent="0.25">
      <c r="A329">
        <v>328</v>
      </c>
      <c r="B329" t="s">
        <v>430</v>
      </c>
      <c r="C329">
        <v>-12.2109406753091</v>
      </c>
      <c r="D329">
        <v>2214.4093156499698</v>
      </c>
      <c r="E329">
        <v>-5.5143105608391196E-3</v>
      </c>
      <c r="F329">
        <v>0.99560023903775596</v>
      </c>
      <c r="G329">
        <v>-13.330753213890301</v>
      </c>
      <c r="H329">
        <v>4608.3222096999298</v>
      </c>
      <c r="I329">
        <v>-2.89275632372901E-3</v>
      </c>
      <c r="J329">
        <v>0.99769191761015297</v>
      </c>
      <c r="K329">
        <v>-13.1664975524128</v>
      </c>
      <c r="L329">
        <v>6522.6386147120902</v>
      </c>
      <c r="M329">
        <v>-2.0185845529929001E-3</v>
      </c>
      <c r="N329">
        <v>0.99838940364426998</v>
      </c>
      <c r="O329">
        <v>-12.236980821706901</v>
      </c>
      <c r="P329">
        <v>2213.3029270469101</v>
      </c>
      <c r="Q329">
        <v>-5.52883234923204E-3</v>
      </c>
      <c r="R329">
        <v>0.99558865250362705</v>
      </c>
      <c r="T329" t="str">
        <f t="shared" si="20"/>
        <v/>
      </c>
      <c r="U329" t="str">
        <f t="shared" si="21"/>
        <v/>
      </c>
      <c r="V329" t="str">
        <f t="shared" si="22"/>
        <v/>
      </c>
      <c r="W329" t="str">
        <f t="shared" si="23"/>
        <v/>
      </c>
    </row>
    <row r="330" spans="1:23" x14ac:dyDescent="0.25">
      <c r="A330">
        <v>329</v>
      </c>
      <c r="B330" t="s">
        <v>431</v>
      </c>
      <c r="C330">
        <v>-12.2109406753091</v>
      </c>
      <c r="D330">
        <v>2214.4093156499698</v>
      </c>
      <c r="E330">
        <v>-5.5143105608391196E-3</v>
      </c>
      <c r="F330">
        <v>0.99560023903775596</v>
      </c>
      <c r="G330">
        <v>-13.330753213890301</v>
      </c>
      <c r="H330">
        <v>4608.3222096999098</v>
      </c>
      <c r="I330">
        <v>-2.89275632372902E-3</v>
      </c>
      <c r="J330">
        <v>0.99769191761015297</v>
      </c>
      <c r="K330">
        <v>-13.1664975524128</v>
      </c>
      <c r="L330">
        <v>6522.6386147120902</v>
      </c>
      <c r="M330">
        <v>-2.0185845529929001E-3</v>
      </c>
      <c r="N330">
        <v>0.99838940364426998</v>
      </c>
      <c r="O330">
        <v>-12.236980821706901</v>
      </c>
      <c r="P330">
        <v>2213.3029270469101</v>
      </c>
      <c r="Q330">
        <v>-5.52883234923204E-3</v>
      </c>
      <c r="R330">
        <v>0.99558865250362705</v>
      </c>
      <c r="T330" t="str">
        <f t="shared" si="20"/>
        <v/>
      </c>
      <c r="U330" t="str">
        <f t="shared" si="21"/>
        <v/>
      </c>
      <c r="V330" t="str">
        <f t="shared" si="22"/>
        <v/>
      </c>
      <c r="W330" t="str">
        <f t="shared" si="23"/>
        <v/>
      </c>
    </row>
    <row r="331" spans="1:23" x14ac:dyDescent="0.25">
      <c r="A331">
        <v>330</v>
      </c>
      <c r="B331" t="s">
        <v>432</v>
      </c>
      <c r="C331">
        <v>-12.2109406753091</v>
      </c>
      <c r="D331">
        <v>2214.4093156499698</v>
      </c>
      <c r="E331">
        <v>-5.5143105608391196E-3</v>
      </c>
      <c r="F331">
        <v>0.99560023903775596</v>
      </c>
      <c r="G331">
        <v>-13.330753213890301</v>
      </c>
      <c r="H331">
        <v>4608.3222096999198</v>
      </c>
      <c r="I331">
        <v>-2.89275632372901E-3</v>
      </c>
      <c r="J331">
        <v>0.99769191761015297</v>
      </c>
      <c r="K331">
        <v>-13.1664975524128</v>
      </c>
      <c r="L331">
        <v>6522.6386147120802</v>
      </c>
      <c r="M331">
        <v>-2.0185845529929001E-3</v>
      </c>
      <c r="N331">
        <v>0.99838940364426998</v>
      </c>
      <c r="O331">
        <v>-12.236980821706901</v>
      </c>
      <c r="P331">
        <v>2213.3029270469101</v>
      </c>
      <c r="Q331">
        <v>-5.52883234923204E-3</v>
      </c>
      <c r="R331">
        <v>0.99558865250362705</v>
      </c>
      <c r="T331" t="str">
        <f t="shared" si="20"/>
        <v/>
      </c>
      <c r="U331" t="str">
        <f t="shared" si="21"/>
        <v/>
      </c>
      <c r="V331" t="str">
        <f t="shared" si="22"/>
        <v/>
      </c>
      <c r="W331" t="str">
        <f t="shared" si="23"/>
        <v/>
      </c>
    </row>
    <row r="332" spans="1:23" x14ac:dyDescent="0.25">
      <c r="A332">
        <v>331</v>
      </c>
      <c r="B332" t="s">
        <v>433</v>
      </c>
      <c r="C332">
        <v>-12.2109406753091</v>
      </c>
      <c r="D332">
        <v>2214.4093156499698</v>
      </c>
      <c r="E332">
        <v>-5.5143105608391196E-3</v>
      </c>
      <c r="F332">
        <v>0.99560023903775596</v>
      </c>
      <c r="G332">
        <v>-13.330753213890301</v>
      </c>
      <c r="H332">
        <v>4608.3222096999298</v>
      </c>
      <c r="I332">
        <v>-2.89275632372901E-3</v>
      </c>
      <c r="J332">
        <v>0.99769191761015297</v>
      </c>
      <c r="K332">
        <v>-13.1664975524128</v>
      </c>
      <c r="L332">
        <v>6522.6386147120902</v>
      </c>
      <c r="M332">
        <v>-2.0185845529929001E-3</v>
      </c>
      <c r="N332">
        <v>0.99838940364426998</v>
      </c>
      <c r="O332">
        <v>-12.236980821706901</v>
      </c>
      <c r="P332">
        <v>2213.3029270469101</v>
      </c>
      <c r="Q332">
        <v>-5.5288323492320296E-3</v>
      </c>
      <c r="R332">
        <v>0.99558865250362705</v>
      </c>
      <c r="T332" t="str">
        <f t="shared" si="20"/>
        <v/>
      </c>
      <c r="U332" t="str">
        <f t="shared" si="21"/>
        <v/>
      </c>
      <c r="V332" t="str">
        <f t="shared" si="22"/>
        <v/>
      </c>
      <c r="W332" t="str">
        <f t="shared" si="23"/>
        <v/>
      </c>
    </row>
    <row r="333" spans="1:23" x14ac:dyDescent="0.25">
      <c r="A333">
        <v>332</v>
      </c>
      <c r="B333" t="s">
        <v>434</v>
      </c>
      <c r="C333">
        <v>-12.2109406753091</v>
      </c>
      <c r="D333">
        <v>2214.4093156499698</v>
      </c>
      <c r="E333">
        <v>-5.5143105608391101E-3</v>
      </c>
      <c r="F333">
        <v>0.99560023903775596</v>
      </c>
      <c r="G333">
        <v>-13.330753213890301</v>
      </c>
      <c r="H333">
        <v>4608.3222096999298</v>
      </c>
      <c r="I333">
        <v>-2.89275632372901E-3</v>
      </c>
      <c r="J333">
        <v>0.99769191761015297</v>
      </c>
      <c r="K333">
        <v>-13.1664975524128</v>
      </c>
      <c r="L333">
        <v>6522.6386147120702</v>
      </c>
      <c r="M333">
        <v>-2.0185845529929101E-3</v>
      </c>
      <c r="N333">
        <v>0.99838940364426998</v>
      </c>
      <c r="O333">
        <v>-12.236980821706901</v>
      </c>
      <c r="P333">
        <v>2213.3029270469101</v>
      </c>
      <c r="Q333">
        <v>-5.5288323492320296E-3</v>
      </c>
      <c r="R333">
        <v>0.99558865250362705</v>
      </c>
      <c r="T333" t="str">
        <f t="shared" si="20"/>
        <v/>
      </c>
      <c r="U333" t="str">
        <f t="shared" si="21"/>
        <v/>
      </c>
      <c r="V333" t="str">
        <f t="shared" si="22"/>
        <v/>
      </c>
      <c r="W333" t="str">
        <f t="shared" si="23"/>
        <v/>
      </c>
    </row>
    <row r="334" spans="1:23" x14ac:dyDescent="0.25">
      <c r="A334">
        <v>333</v>
      </c>
      <c r="B334" t="s">
        <v>435</v>
      </c>
      <c r="C334">
        <v>-12.2109406753091</v>
      </c>
      <c r="D334">
        <v>2214.4093156499698</v>
      </c>
      <c r="E334">
        <v>-5.5143105608391101E-3</v>
      </c>
      <c r="F334">
        <v>0.99560023903775596</v>
      </c>
      <c r="G334">
        <v>-13.330753213890301</v>
      </c>
      <c r="H334">
        <v>4608.3222096999298</v>
      </c>
      <c r="I334">
        <v>-2.89275632372901E-3</v>
      </c>
      <c r="J334">
        <v>0.99769191761015297</v>
      </c>
      <c r="K334">
        <v>-13.1664975524128</v>
      </c>
      <c r="L334">
        <v>6522.6386147120902</v>
      </c>
      <c r="M334">
        <v>-2.0185845529929001E-3</v>
      </c>
      <c r="N334">
        <v>0.99838940364426998</v>
      </c>
      <c r="O334">
        <v>-12.236980821706901</v>
      </c>
      <c r="P334">
        <v>2213.3029270469101</v>
      </c>
      <c r="Q334">
        <v>-5.5288323492320296E-3</v>
      </c>
      <c r="R334">
        <v>0.99558865250362705</v>
      </c>
      <c r="T334" t="str">
        <f t="shared" si="20"/>
        <v/>
      </c>
      <c r="U334" t="str">
        <f t="shared" si="21"/>
        <v/>
      </c>
      <c r="V334" t="str">
        <f t="shared" si="22"/>
        <v/>
      </c>
      <c r="W334" t="str">
        <f t="shared" si="23"/>
        <v/>
      </c>
    </row>
    <row r="335" spans="1:23" x14ac:dyDescent="0.25">
      <c r="A335">
        <v>334</v>
      </c>
      <c r="B335" t="s">
        <v>436</v>
      </c>
      <c r="C335">
        <v>-12.2109406753091</v>
      </c>
      <c r="D335">
        <v>2214.4093156499698</v>
      </c>
      <c r="E335">
        <v>-5.5143105608391101E-3</v>
      </c>
      <c r="F335">
        <v>0.99560023903775596</v>
      </c>
      <c r="G335">
        <v>-13.330753213890301</v>
      </c>
      <c r="H335">
        <v>4608.3222096999398</v>
      </c>
      <c r="I335">
        <v>-2.892756323729E-3</v>
      </c>
      <c r="J335">
        <v>0.99769191761015297</v>
      </c>
      <c r="K335">
        <v>-13.1664975524128</v>
      </c>
      <c r="L335">
        <v>6522.6386147121002</v>
      </c>
      <c r="M335">
        <v>-2.0185845529929001E-3</v>
      </c>
      <c r="N335">
        <v>0.99838940364426998</v>
      </c>
      <c r="O335">
        <v>-12.236980821706901</v>
      </c>
      <c r="P335">
        <v>2213.3029270469001</v>
      </c>
      <c r="Q335">
        <v>-5.5288323492320504E-3</v>
      </c>
      <c r="R335">
        <v>0.99558865250362705</v>
      </c>
      <c r="T335" t="str">
        <f t="shared" si="20"/>
        <v/>
      </c>
      <c r="U335" t="str">
        <f t="shared" si="21"/>
        <v/>
      </c>
      <c r="V335" t="str">
        <f t="shared" si="22"/>
        <v/>
      </c>
      <c r="W335" t="str">
        <f t="shared" si="23"/>
        <v/>
      </c>
    </row>
    <row r="336" spans="1:23" x14ac:dyDescent="0.25">
      <c r="A336">
        <v>335</v>
      </c>
      <c r="B336" t="s">
        <v>437</v>
      </c>
      <c r="C336">
        <v>-12.2109406753091</v>
      </c>
      <c r="D336">
        <v>2214.4093156499698</v>
      </c>
      <c r="E336">
        <v>-5.5143105608391101E-3</v>
      </c>
      <c r="F336">
        <v>0.99560023903775596</v>
      </c>
      <c r="G336">
        <v>-13.330753213890301</v>
      </c>
      <c r="H336">
        <v>4608.3222096999198</v>
      </c>
      <c r="I336">
        <v>-2.89275632372901E-3</v>
      </c>
      <c r="J336">
        <v>0.99769191761015297</v>
      </c>
      <c r="K336">
        <v>-13.1664975524128</v>
      </c>
      <c r="L336">
        <v>6522.6386147120902</v>
      </c>
      <c r="M336">
        <v>-2.0185845529929001E-3</v>
      </c>
      <c r="N336">
        <v>0.99838940364426998</v>
      </c>
      <c r="O336">
        <v>-12.236980821706901</v>
      </c>
      <c r="P336">
        <v>2213.3029270469101</v>
      </c>
      <c r="Q336">
        <v>-5.5288323492320296E-3</v>
      </c>
      <c r="R336">
        <v>0.99558865250362705</v>
      </c>
      <c r="T336" t="str">
        <f t="shared" si="20"/>
        <v/>
      </c>
      <c r="U336" t="str">
        <f t="shared" si="21"/>
        <v/>
      </c>
      <c r="V336" t="str">
        <f t="shared" si="22"/>
        <v/>
      </c>
      <c r="W336" t="str">
        <f t="shared" si="23"/>
        <v/>
      </c>
    </row>
    <row r="337" spans="1:23" x14ac:dyDescent="0.25">
      <c r="A337">
        <v>336</v>
      </c>
      <c r="B337" t="s">
        <v>438</v>
      </c>
      <c r="C337">
        <v>-12.2109406753091</v>
      </c>
      <c r="D337">
        <v>2214.4093156499498</v>
      </c>
      <c r="E337">
        <v>-5.51431056083915E-3</v>
      </c>
      <c r="F337">
        <v>0.99560023903775596</v>
      </c>
      <c r="G337">
        <v>-13.330753213890301</v>
      </c>
      <c r="H337">
        <v>4608.3222096999098</v>
      </c>
      <c r="I337">
        <v>-2.89275632372902E-3</v>
      </c>
      <c r="J337">
        <v>0.99769191761015297</v>
      </c>
      <c r="K337">
        <v>-13.1664975524128</v>
      </c>
      <c r="L337">
        <v>6522.6386147120702</v>
      </c>
      <c r="M337">
        <v>-2.0185845529929101E-3</v>
      </c>
      <c r="N337">
        <v>0.99838940364426998</v>
      </c>
      <c r="O337">
        <v>-12.236980821706901</v>
      </c>
      <c r="P337">
        <v>2213.3029270469101</v>
      </c>
      <c r="Q337">
        <v>-5.52883234923204E-3</v>
      </c>
      <c r="R337">
        <v>0.99558865250362705</v>
      </c>
      <c r="T337" t="str">
        <f t="shared" si="20"/>
        <v/>
      </c>
      <c r="U337" t="str">
        <f t="shared" si="21"/>
        <v/>
      </c>
      <c r="V337" t="str">
        <f t="shared" si="22"/>
        <v/>
      </c>
      <c r="W337" t="str">
        <f t="shared" si="23"/>
        <v/>
      </c>
    </row>
    <row r="338" spans="1:23" x14ac:dyDescent="0.25">
      <c r="A338">
        <v>337</v>
      </c>
      <c r="B338" t="s">
        <v>439</v>
      </c>
      <c r="C338">
        <v>-12.2109406753091</v>
      </c>
      <c r="D338">
        <v>2214.4093156499498</v>
      </c>
      <c r="E338">
        <v>-5.51431056083915E-3</v>
      </c>
      <c r="F338">
        <v>0.99560023903775596</v>
      </c>
      <c r="G338">
        <v>-13.330753213890301</v>
      </c>
      <c r="H338">
        <v>4608.3222096999298</v>
      </c>
      <c r="I338">
        <v>-2.89275632372901E-3</v>
      </c>
      <c r="J338">
        <v>0.99769191761015297</v>
      </c>
      <c r="K338">
        <v>-13.1664975524128</v>
      </c>
      <c r="L338">
        <v>6522.6386147120802</v>
      </c>
      <c r="M338">
        <v>-2.0185845529929001E-3</v>
      </c>
      <c r="N338">
        <v>0.99838940364426998</v>
      </c>
      <c r="O338">
        <v>-12.236980821706901</v>
      </c>
      <c r="P338">
        <v>2213.3029270469001</v>
      </c>
      <c r="Q338">
        <v>-5.52883234923206E-3</v>
      </c>
      <c r="R338">
        <v>0.99558865250362705</v>
      </c>
      <c r="T338" t="str">
        <f t="shared" si="20"/>
        <v/>
      </c>
      <c r="U338" t="str">
        <f t="shared" si="21"/>
        <v/>
      </c>
      <c r="V338" t="str">
        <f t="shared" si="22"/>
        <v/>
      </c>
      <c r="W338" t="str">
        <f t="shared" si="23"/>
        <v/>
      </c>
    </row>
    <row r="339" spans="1:23" x14ac:dyDescent="0.25">
      <c r="A339">
        <v>338</v>
      </c>
      <c r="B339" t="s">
        <v>440</v>
      </c>
      <c r="C339">
        <v>-12.2109406753091</v>
      </c>
      <c r="D339">
        <v>2214.4093156499398</v>
      </c>
      <c r="E339">
        <v>-5.5143105608391699E-3</v>
      </c>
      <c r="F339">
        <v>0.99560023903775596</v>
      </c>
      <c r="G339">
        <v>-13.330753213890301</v>
      </c>
      <c r="H339">
        <v>4608.3222096999198</v>
      </c>
      <c r="I339">
        <v>-2.89275632372901E-3</v>
      </c>
      <c r="J339">
        <v>0.99769191761015297</v>
      </c>
      <c r="K339">
        <v>-13.1664975524128</v>
      </c>
      <c r="L339">
        <v>6522.6386147120802</v>
      </c>
      <c r="M339">
        <v>-2.0185845529929001E-3</v>
      </c>
      <c r="N339">
        <v>0.99838940364426998</v>
      </c>
      <c r="O339">
        <v>-12.236980821706901</v>
      </c>
      <c r="P339">
        <v>2213.3029270469101</v>
      </c>
      <c r="Q339">
        <v>-5.52883234923204E-3</v>
      </c>
      <c r="R339">
        <v>0.99558865250362705</v>
      </c>
      <c r="T339" t="str">
        <f t="shared" si="20"/>
        <v/>
      </c>
      <c r="U339" t="str">
        <f t="shared" si="21"/>
        <v/>
      </c>
      <c r="V339" t="str">
        <f t="shared" si="22"/>
        <v/>
      </c>
      <c r="W339" t="str">
        <f t="shared" si="23"/>
        <v/>
      </c>
    </row>
    <row r="340" spans="1:23" x14ac:dyDescent="0.25">
      <c r="A340">
        <v>339</v>
      </c>
      <c r="B340" t="s">
        <v>441</v>
      </c>
      <c r="C340">
        <v>-12.2109406753091</v>
      </c>
      <c r="D340">
        <v>2214.4093156499498</v>
      </c>
      <c r="E340">
        <v>-5.51431056083915E-3</v>
      </c>
      <c r="F340">
        <v>0.99560023903775596</v>
      </c>
      <c r="G340">
        <v>-13.330753213890301</v>
      </c>
      <c r="H340">
        <v>4608.3222096999298</v>
      </c>
      <c r="I340">
        <v>-2.89275632372901E-3</v>
      </c>
      <c r="J340">
        <v>0.99769191761015297</v>
      </c>
      <c r="K340">
        <v>-13.1664975524128</v>
      </c>
      <c r="L340">
        <v>6522.6386147120902</v>
      </c>
      <c r="M340">
        <v>-2.0185845529929001E-3</v>
      </c>
      <c r="N340">
        <v>0.99838940364426998</v>
      </c>
      <c r="O340">
        <v>-12.236980821706901</v>
      </c>
      <c r="P340">
        <v>2213.3029270469101</v>
      </c>
      <c r="Q340">
        <v>-5.52883234923204E-3</v>
      </c>
      <c r="R340">
        <v>0.99558865250362705</v>
      </c>
      <c r="T340" t="str">
        <f t="shared" si="20"/>
        <v/>
      </c>
      <c r="U340" t="str">
        <f t="shared" si="21"/>
        <v/>
      </c>
      <c r="V340" t="str">
        <f t="shared" si="22"/>
        <v/>
      </c>
      <c r="W340" t="str">
        <f t="shared" si="23"/>
        <v/>
      </c>
    </row>
    <row r="341" spans="1:23" x14ac:dyDescent="0.25">
      <c r="A341">
        <v>340</v>
      </c>
      <c r="B341" t="s">
        <v>442</v>
      </c>
      <c r="C341">
        <v>-12.2109406753091</v>
      </c>
      <c r="D341">
        <v>2214.4093156499698</v>
      </c>
      <c r="E341">
        <v>-5.5143105608391101E-3</v>
      </c>
      <c r="F341">
        <v>0.99560023903775596</v>
      </c>
      <c r="G341">
        <v>-13.330753213890301</v>
      </c>
      <c r="H341">
        <v>4608.3222096999098</v>
      </c>
      <c r="I341">
        <v>-2.89275632372902E-3</v>
      </c>
      <c r="J341">
        <v>0.99769191761015297</v>
      </c>
      <c r="K341">
        <v>-13.1664975524128</v>
      </c>
      <c r="L341">
        <v>6522.6386147121002</v>
      </c>
      <c r="M341">
        <v>-2.0185845529928901E-3</v>
      </c>
      <c r="N341">
        <v>0.99838940364426998</v>
      </c>
      <c r="O341">
        <v>-12.236980821706901</v>
      </c>
      <c r="P341">
        <v>2213.3029270469001</v>
      </c>
      <c r="Q341">
        <v>-5.5288323492320504E-3</v>
      </c>
      <c r="R341">
        <v>0.99558865250362705</v>
      </c>
      <c r="T341" t="str">
        <f t="shared" si="20"/>
        <v/>
      </c>
      <c r="U341" t="str">
        <f t="shared" si="21"/>
        <v/>
      </c>
      <c r="V341" t="str">
        <f t="shared" si="22"/>
        <v/>
      </c>
      <c r="W341" t="str">
        <f t="shared" si="23"/>
        <v/>
      </c>
    </row>
    <row r="342" spans="1:23" x14ac:dyDescent="0.25">
      <c r="A342">
        <v>341</v>
      </c>
      <c r="B342" t="s">
        <v>443</v>
      </c>
      <c r="C342">
        <v>-12.2109406753091</v>
      </c>
      <c r="D342">
        <v>2214.4093156499498</v>
      </c>
      <c r="E342">
        <v>-5.51431056083915E-3</v>
      </c>
      <c r="F342">
        <v>0.99560023903775596</v>
      </c>
      <c r="G342">
        <v>-13.330753213890301</v>
      </c>
      <c r="H342">
        <v>4608.3222096999298</v>
      </c>
      <c r="I342">
        <v>-2.89275632372901E-3</v>
      </c>
      <c r="J342">
        <v>0.99769191761015297</v>
      </c>
      <c r="K342">
        <v>-13.1664975524128</v>
      </c>
      <c r="L342">
        <v>6522.6386147120602</v>
      </c>
      <c r="M342">
        <v>-2.0185845529929101E-3</v>
      </c>
      <c r="N342">
        <v>0.99838940364426998</v>
      </c>
      <c r="O342">
        <v>-12.236980821706901</v>
      </c>
      <c r="P342">
        <v>2213.3029270469101</v>
      </c>
      <c r="Q342">
        <v>-5.5288323492320296E-3</v>
      </c>
      <c r="R342">
        <v>0.99558865250362705</v>
      </c>
      <c r="T342" t="str">
        <f t="shared" si="20"/>
        <v/>
      </c>
      <c r="U342" t="str">
        <f t="shared" si="21"/>
        <v/>
      </c>
      <c r="V342" t="str">
        <f t="shared" si="22"/>
        <v/>
      </c>
      <c r="W342" t="str">
        <f t="shared" si="23"/>
        <v/>
      </c>
    </row>
    <row r="343" spans="1:23" x14ac:dyDescent="0.25">
      <c r="A343">
        <v>342</v>
      </c>
      <c r="B343" t="s">
        <v>444</v>
      </c>
      <c r="C343">
        <v>-12.2109406753091</v>
      </c>
      <c r="D343">
        <v>2214.4093156499698</v>
      </c>
      <c r="E343">
        <v>-5.5143105608391101E-3</v>
      </c>
      <c r="F343">
        <v>0.99560023903775596</v>
      </c>
      <c r="G343">
        <v>-13.330753213890301</v>
      </c>
      <c r="H343">
        <v>4608.3222096999298</v>
      </c>
      <c r="I343">
        <v>-2.89275632372901E-3</v>
      </c>
      <c r="J343">
        <v>0.99769191761015297</v>
      </c>
      <c r="K343">
        <v>-13.1664975524128</v>
      </c>
      <c r="L343">
        <v>6522.6386147120802</v>
      </c>
      <c r="M343">
        <v>-2.0185845529929001E-3</v>
      </c>
      <c r="N343">
        <v>0.99838940364426998</v>
      </c>
      <c r="O343">
        <v>-12.236980821706901</v>
      </c>
      <c r="P343">
        <v>2213.3029270469001</v>
      </c>
      <c r="Q343">
        <v>-5.5288323492320504E-3</v>
      </c>
      <c r="R343">
        <v>0.99558865250362705</v>
      </c>
      <c r="T343" t="str">
        <f t="shared" si="20"/>
        <v/>
      </c>
      <c r="U343" t="str">
        <f t="shared" si="21"/>
        <v/>
      </c>
      <c r="V343" t="str">
        <f t="shared" si="22"/>
        <v/>
      </c>
      <c r="W343" t="str">
        <f t="shared" si="23"/>
        <v/>
      </c>
    </row>
    <row r="344" spans="1:23" x14ac:dyDescent="0.25">
      <c r="A344">
        <v>343</v>
      </c>
      <c r="B344" t="s">
        <v>445</v>
      </c>
      <c r="C344">
        <v>-12.2109406753091</v>
      </c>
      <c r="D344">
        <v>2214.4093156499498</v>
      </c>
      <c r="E344">
        <v>-5.51431056083915E-3</v>
      </c>
      <c r="F344">
        <v>0.99560023903775596</v>
      </c>
      <c r="G344">
        <v>-13.330753213890301</v>
      </c>
      <c r="H344">
        <v>4608.3222096999198</v>
      </c>
      <c r="I344">
        <v>-2.89275632372901E-3</v>
      </c>
      <c r="J344">
        <v>0.99769191761015297</v>
      </c>
      <c r="K344">
        <v>-13.1664975524128</v>
      </c>
      <c r="L344">
        <v>6522.6386147120802</v>
      </c>
      <c r="M344">
        <v>-2.0185845529929001E-3</v>
      </c>
      <c r="N344">
        <v>0.99838940364426998</v>
      </c>
      <c r="O344">
        <v>-12.236980821706901</v>
      </c>
      <c r="P344">
        <v>2213.3029270469101</v>
      </c>
      <c r="Q344">
        <v>-5.52883234923204E-3</v>
      </c>
      <c r="R344">
        <v>0.99558865250362705</v>
      </c>
      <c r="T344" t="str">
        <f t="shared" si="20"/>
        <v/>
      </c>
      <c r="U344" t="str">
        <f t="shared" si="21"/>
        <v/>
      </c>
      <c r="V344" t="str">
        <f t="shared" si="22"/>
        <v/>
      </c>
      <c r="W344" t="str">
        <f t="shared" si="23"/>
        <v/>
      </c>
    </row>
    <row r="345" spans="1:23" x14ac:dyDescent="0.25">
      <c r="A345">
        <v>344</v>
      </c>
      <c r="B345" t="s">
        <v>446</v>
      </c>
      <c r="C345">
        <v>-12.2109406753091</v>
      </c>
      <c r="D345">
        <v>2214.4093156499498</v>
      </c>
      <c r="E345">
        <v>-5.51431056083915E-3</v>
      </c>
      <c r="F345">
        <v>0.99560023903775596</v>
      </c>
      <c r="G345">
        <v>-13.330753213890301</v>
      </c>
      <c r="H345">
        <v>4608.3222096999198</v>
      </c>
      <c r="I345">
        <v>-2.89275632372901E-3</v>
      </c>
      <c r="J345">
        <v>0.99769191761015297</v>
      </c>
      <c r="K345">
        <v>-13.1664975524128</v>
      </c>
      <c r="L345">
        <v>6522.6386147120702</v>
      </c>
      <c r="M345">
        <v>-2.0185845529929101E-3</v>
      </c>
      <c r="N345">
        <v>0.99838940364426998</v>
      </c>
      <c r="O345">
        <v>-12.236980821706901</v>
      </c>
      <c r="P345">
        <v>2213.3029270469001</v>
      </c>
      <c r="Q345">
        <v>-5.5288323492320504E-3</v>
      </c>
      <c r="R345">
        <v>0.99558865250362705</v>
      </c>
      <c r="T345" t="str">
        <f t="shared" si="20"/>
        <v/>
      </c>
      <c r="U345" t="str">
        <f t="shared" si="21"/>
        <v/>
      </c>
      <c r="V345" t="str">
        <f t="shared" si="22"/>
        <v/>
      </c>
      <c r="W345" t="str">
        <f t="shared" si="23"/>
        <v/>
      </c>
    </row>
    <row r="346" spans="1:23" x14ac:dyDescent="0.25">
      <c r="A346">
        <v>345</v>
      </c>
      <c r="B346" t="s">
        <v>447</v>
      </c>
      <c r="C346">
        <v>-12.2109406753091</v>
      </c>
      <c r="D346">
        <v>2214.4093156499498</v>
      </c>
      <c r="E346">
        <v>-5.51431056083915E-3</v>
      </c>
      <c r="F346">
        <v>0.99560023903775596</v>
      </c>
      <c r="G346">
        <v>-13.330753213890301</v>
      </c>
      <c r="H346">
        <v>4608.3222096999098</v>
      </c>
      <c r="I346">
        <v>-2.89275632372902E-3</v>
      </c>
      <c r="J346">
        <v>0.99769191761015297</v>
      </c>
      <c r="K346">
        <v>-13.1664975524128</v>
      </c>
      <c r="L346">
        <v>6522.6386147120102</v>
      </c>
      <c r="M346">
        <v>-2.01858455299292E-3</v>
      </c>
      <c r="N346">
        <v>0.99838940364426998</v>
      </c>
      <c r="O346">
        <v>-12.236980821706901</v>
      </c>
      <c r="P346">
        <v>2213.3029270469101</v>
      </c>
      <c r="Q346">
        <v>-5.5288323492320296E-3</v>
      </c>
      <c r="R346">
        <v>0.99558865250362705</v>
      </c>
      <c r="T346" t="str">
        <f t="shared" si="20"/>
        <v/>
      </c>
      <c r="U346" t="str">
        <f t="shared" si="21"/>
        <v/>
      </c>
      <c r="V346" t="str">
        <f t="shared" si="22"/>
        <v/>
      </c>
      <c r="W346" t="str">
        <f t="shared" si="23"/>
        <v/>
      </c>
    </row>
    <row r="347" spans="1:23" x14ac:dyDescent="0.25">
      <c r="A347">
        <v>346</v>
      </c>
      <c r="B347" t="s">
        <v>448</v>
      </c>
      <c r="C347">
        <v>-12.2109406753091</v>
      </c>
      <c r="D347">
        <v>2214.4093156499598</v>
      </c>
      <c r="E347">
        <v>-5.5143105608391396E-3</v>
      </c>
      <c r="F347">
        <v>0.99560023903775596</v>
      </c>
      <c r="G347">
        <v>-13.330753213890301</v>
      </c>
      <c r="H347">
        <v>4608.3222096999298</v>
      </c>
      <c r="I347">
        <v>-2.89275632372901E-3</v>
      </c>
      <c r="J347">
        <v>0.99769191761015297</v>
      </c>
      <c r="K347">
        <v>-13.1664975524128</v>
      </c>
      <c r="L347">
        <v>6522.6386147120802</v>
      </c>
      <c r="M347">
        <v>-2.0185845529929001E-3</v>
      </c>
      <c r="N347">
        <v>0.99838940364426998</v>
      </c>
      <c r="O347">
        <v>-12.236980821706901</v>
      </c>
      <c r="P347">
        <v>2213.3029270469101</v>
      </c>
      <c r="Q347">
        <v>-5.5288323492320296E-3</v>
      </c>
      <c r="R347">
        <v>0.99558865250362705</v>
      </c>
      <c r="T347" t="str">
        <f t="shared" si="20"/>
        <v/>
      </c>
      <c r="U347" t="str">
        <f t="shared" si="21"/>
        <v/>
      </c>
      <c r="V347" t="str">
        <f t="shared" si="22"/>
        <v/>
      </c>
      <c r="W347" t="str">
        <f t="shared" si="23"/>
        <v/>
      </c>
    </row>
    <row r="348" spans="1:23" x14ac:dyDescent="0.25">
      <c r="A348">
        <v>347</v>
      </c>
      <c r="B348" t="s">
        <v>449</v>
      </c>
      <c r="C348">
        <v>-12.2109406753091</v>
      </c>
      <c r="D348">
        <v>2214.4093156499398</v>
      </c>
      <c r="E348">
        <v>-5.5143105608391604E-3</v>
      </c>
      <c r="F348">
        <v>0.99560023903775596</v>
      </c>
      <c r="G348">
        <v>-13.330753213890301</v>
      </c>
      <c r="H348">
        <v>4608.3222096999198</v>
      </c>
      <c r="I348">
        <v>-2.89275632372901E-3</v>
      </c>
      <c r="J348">
        <v>0.99769191761015297</v>
      </c>
      <c r="K348">
        <v>-13.1664975524128</v>
      </c>
      <c r="L348">
        <v>6522.6386147120802</v>
      </c>
      <c r="M348">
        <v>-2.0185845529929001E-3</v>
      </c>
      <c r="N348">
        <v>0.99838940364426998</v>
      </c>
      <c r="O348">
        <v>-12.236980821706901</v>
      </c>
      <c r="P348">
        <v>2213.3029270469001</v>
      </c>
      <c r="Q348">
        <v>-5.5288323492320504E-3</v>
      </c>
      <c r="R348">
        <v>0.99558865250362705</v>
      </c>
      <c r="T348" t="str">
        <f t="shared" si="20"/>
        <v/>
      </c>
      <c r="U348" t="str">
        <f t="shared" si="21"/>
        <v/>
      </c>
      <c r="V348" t="str">
        <f t="shared" si="22"/>
        <v/>
      </c>
      <c r="W348" t="str">
        <f t="shared" si="23"/>
        <v/>
      </c>
    </row>
    <row r="349" spans="1:23" x14ac:dyDescent="0.25">
      <c r="A349">
        <v>348</v>
      </c>
      <c r="B349" t="s">
        <v>450</v>
      </c>
      <c r="C349">
        <v>-12.2109406753091</v>
      </c>
      <c r="D349">
        <v>2214.4093156499498</v>
      </c>
      <c r="E349">
        <v>-5.51431056083915E-3</v>
      </c>
      <c r="F349">
        <v>0.99560023903775596</v>
      </c>
      <c r="G349">
        <v>-13.330753213890301</v>
      </c>
      <c r="H349">
        <v>4608.3222096999298</v>
      </c>
      <c r="I349">
        <v>-2.89275632372901E-3</v>
      </c>
      <c r="J349">
        <v>0.99769191761015297</v>
      </c>
      <c r="K349">
        <v>-13.1664975524128</v>
      </c>
      <c r="L349">
        <v>6522.6386147120702</v>
      </c>
      <c r="M349">
        <v>-2.0185845529929101E-3</v>
      </c>
      <c r="N349">
        <v>0.99838940364426998</v>
      </c>
      <c r="O349">
        <v>-12.236980821706901</v>
      </c>
      <c r="P349">
        <v>2213.3029270469101</v>
      </c>
      <c r="Q349">
        <v>-5.52883234923204E-3</v>
      </c>
      <c r="R349">
        <v>0.99558865250362705</v>
      </c>
      <c r="T349" t="str">
        <f t="shared" si="20"/>
        <v/>
      </c>
      <c r="U349" t="str">
        <f t="shared" si="21"/>
        <v/>
      </c>
      <c r="V349" t="str">
        <f t="shared" si="22"/>
        <v/>
      </c>
      <c r="W349" t="str">
        <f t="shared" si="23"/>
        <v/>
      </c>
    </row>
    <row r="350" spans="1:23" x14ac:dyDescent="0.25">
      <c r="A350">
        <v>349</v>
      </c>
      <c r="B350" t="s">
        <v>451</v>
      </c>
      <c r="C350">
        <v>-12.2109406753091</v>
      </c>
      <c r="D350">
        <v>2214.4093156499498</v>
      </c>
      <c r="E350">
        <v>-5.51431056083915E-3</v>
      </c>
      <c r="F350">
        <v>0.99560023903775596</v>
      </c>
      <c r="G350">
        <v>-13.330753213890301</v>
      </c>
      <c r="H350">
        <v>4608.3222096999198</v>
      </c>
      <c r="I350">
        <v>-2.89275632372901E-3</v>
      </c>
      <c r="J350">
        <v>0.99769191761015297</v>
      </c>
      <c r="K350">
        <v>-13.1664975524128</v>
      </c>
      <c r="L350">
        <v>6522.6386147120702</v>
      </c>
      <c r="M350">
        <v>-2.0185845529929101E-3</v>
      </c>
      <c r="N350">
        <v>0.99838940364426998</v>
      </c>
      <c r="O350">
        <v>-12.236980821706901</v>
      </c>
      <c r="P350">
        <v>2213.3029270469001</v>
      </c>
      <c r="Q350">
        <v>-5.5288323492320504E-3</v>
      </c>
      <c r="R350">
        <v>0.99558865250362705</v>
      </c>
      <c r="T350" t="str">
        <f t="shared" si="20"/>
        <v/>
      </c>
      <c r="U350" t="str">
        <f t="shared" si="21"/>
        <v/>
      </c>
      <c r="V350" t="str">
        <f t="shared" si="22"/>
        <v/>
      </c>
      <c r="W350" t="str">
        <f t="shared" si="23"/>
        <v/>
      </c>
    </row>
    <row r="351" spans="1:23" x14ac:dyDescent="0.25">
      <c r="A351">
        <v>350</v>
      </c>
      <c r="B351" t="s">
        <v>452</v>
      </c>
      <c r="C351">
        <v>-12.2109406753091</v>
      </c>
      <c r="D351">
        <v>2214.4093156499598</v>
      </c>
      <c r="E351">
        <v>-5.5143105608391396E-3</v>
      </c>
      <c r="F351">
        <v>0.99560023903775596</v>
      </c>
      <c r="G351">
        <v>-13.330753213890301</v>
      </c>
      <c r="H351">
        <v>4608.3222096999298</v>
      </c>
      <c r="I351">
        <v>-2.89275632372901E-3</v>
      </c>
      <c r="J351">
        <v>0.99769191761015297</v>
      </c>
      <c r="K351">
        <v>-13.1664975524128</v>
      </c>
      <c r="L351">
        <v>6522.6386147120902</v>
      </c>
      <c r="M351">
        <v>-2.0185845529929001E-3</v>
      </c>
      <c r="N351">
        <v>0.99838940364426998</v>
      </c>
      <c r="O351">
        <v>-12.236980821706901</v>
      </c>
      <c r="P351">
        <v>2213.3029270469001</v>
      </c>
      <c r="Q351">
        <v>-5.5288323492320504E-3</v>
      </c>
      <c r="R351">
        <v>0.99558865250362705</v>
      </c>
      <c r="T351" t="str">
        <f t="shared" si="20"/>
        <v/>
      </c>
      <c r="U351" t="str">
        <f t="shared" si="21"/>
        <v/>
      </c>
      <c r="V351" t="str">
        <f t="shared" si="22"/>
        <v/>
      </c>
      <c r="W351" t="str">
        <f t="shared" si="23"/>
        <v/>
      </c>
    </row>
    <row r="352" spans="1:23" x14ac:dyDescent="0.25">
      <c r="A352">
        <v>351</v>
      </c>
      <c r="B352" t="s">
        <v>453</v>
      </c>
      <c r="C352">
        <v>-12.2109406753091</v>
      </c>
      <c r="D352">
        <v>2214.4093156499698</v>
      </c>
      <c r="E352">
        <v>-5.5143105608391196E-3</v>
      </c>
      <c r="F352">
        <v>0.99560023903775596</v>
      </c>
      <c r="G352">
        <v>-13.330753213890301</v>
      </c>
      <c r="H352">
        <v>4608.3222096999298</v>
      </c>
      <c r="I352">
        <v>-2.89275632372901E-3</v>
      </c>
      <c r="J352">
        <v>0.99769191761015297</v>
      </c>
      <c r="K352">
        <v>-13.1664975524128</v>
      </c>
      <c r="L352">
        <v>6522.6386147120802</v>
      </c>
      <c r="M352">
        <v>-2.0185845529929001E-3</v>
      </c>
      <c r="N352">
        <v>0.99838940364426998</v>
      </c>
      <c r="O352">
        <v>-12.236980821706901</v>
      </c>
      <c r="P352">
        <v>2213.3029270469001</v>
      </c>
      <c r="Q352">
        <v>-5.52883234923206E-3</v>
      </c>
      <c r="R352">
        <v>0.99558865250362705</v>
      </c>
      <c r="T352" t="str">
        <f t="shared" si="20"/>
        <v/>
      </c>
      <c r="U352" t="str">
        <f t="shared" si="21"/>
        <v/>
      </c>
      <c r="V352" t="str">
        <f t="shared" si="22"/>
        <v/>
      </c>
      <c r="W352" t="str">
        <f t="shared" si="23"/>
        <v/>
      </c>
    </row>
    <row r="353" spans="1:23" x14ac:dyDescent="0.25">
      <c r="A353">
        <v>352</v>
      </c>
      <c r="B353" t="s">
        <v>454</v>
      </c>
      <c r="C353">
        <v>-12.2109406753091</v>
      </c>
      <c r="D353">
        <v>2214.4093156499698</v>
      </c>
      <c r="E353">
        <v>-5.5143105608390997E-3</v>
      </c>
      <c r="F353">
        <v>0.99560023903775596</v>
      </c>
      <c r="G353">
        <v>-13.330753213890301</v>
      </c>
      <c r="H353">
        <v>4608.3222096999198</v>
      </c>
      <c r="I353">
        <v>-2.89275632372901E-3</v>
      </c>
      <c r="J353">
        <v>0.99769191761015297</v>
      </c>
      <c r="K353">
        <v>-13.1664975524128</v>
      </c>
      <c r="L353">
        <v>6522.6386147121002</v>
      </c>
      <c r="M353">
        <v>-2.0185845529928901E-3</v>
      </c>
      <c r="N353">
        <v>0.99838940364426998</v>
      </c>
      <c r="O353">
        <v>-12.236980821706901</v>
      </c>
      <c r="P353">
        <v>2213.3029270468901</v>
      </c>
      <c r="Q353">
        <v>-5.52883234923206E-3</v>
      </c>
      <c r="R353">
        <v>0.99558865250362705</v>
      </c>
      <c r="T353" t="str">
        <f t="shared" si="20"/>
        <v/>
      </c>
      <c r="U353" t="str">
        <f t="shared" si="21"/>
        <v/>
      </c>
      <c r="V353" t="str">
        <f t="shared" si="22"/>
        <v/>
      </c>
      <c r="W353" t="str">
        <f t="shared" si="23"/>
        <v/>
      </c>
    </row>
    <row r="354" spans="1:23" x14ac:dyDescent="0.25">
      <c r="A354">
        <v>353</v>
      </c>
      <c r="B354" t="s">
        <v>455</v>
      </c>
      <c r="C354">
        <v>-12.2109406753091</v>
      </c>
      <c r="D354">
        <v>2214.4093156499498</v>
      </c>
      <c r="E354">
        <v>-5.51431056083915E-3</v>
      </c>
      <c r="F354">
        <v>0.99560023903775596</v>
      </c>
      <c r="G354">
        <v>-13.330753213890301</v>
      </c>
      <c r="H354">
        <v>4608.3222096999198</v>
      </c>
      <c r="I354">
        <v>-2.89275632372901E-3</v>
      </c>
      <c r="J354">
        <v>0.99769191761015297</v>
      </c>
      <c r="K354">
        <v>-13.1664975524128</v>
      </c>
      <c r="L354">
        <v>6522.6386147120802</v>
      </c>
      <c r="M354">
        <v>-2.0185845529929001E-3</v>
      </c>
      <c r="N354">
        <v>0.99838940364426998</v>
      </c>
      <c r="O354">
        <v>-12.236980821706901</v>
      </c>
      <c r="P354">
        <v>2213.3029270469101</v>
      </c>
      <c r="Q354">
        <v>-5.52883234923204E-3</v>
      </c>
      <c r="R354">
        <v>0.99558865250362705</v>
      </c>
      <c r="T354" t="str">
        <f t="shared" si="20"/>
        <v/>
      </c>
      <c r="U354" t="str">
        <f t="shared" si="21"/>
        <v/>
      </c>
      <c r="V354" t="str">
        <f t="shared" si="22"/>
        <v/>
      </c>
      <c r="W354" t="str">
        <f t="shared" si="23"/>
        <v/>
      </c>
    </row>
    <row r="355" spans="1:23" x14ac:dyDescent="0.25">
      <c r="A355">
        <v>354</v>
      </c>
      <c r="B355" t="s">
        <v>456</v>
      </c>
      <c r="C355">
        <v>-12.2109406753091</v>
      </c>
      <c r="D355">
        <v>2214.4093156499598</v>
      </c>
      <c r="E355">
        <v>-5.5143105608391396E-3</v>
      </c>
      <c r="F355">
        <v>0.99560023903775596</v>
      </c>
      <c r="G355">
        <v>-13.330753213890301</v>
      </c>
      <c r="H355">
        <v>4608.3222096999198</v>
      </c>
      <c r="I355">
        <v>-2.89275632372901E-3</v>
      </c>
      <c r="J355">
        <v>0.99769191761015297</v>
      </c>
      <c r="K355">
        <v>-13.1664975524128</v>
      </c>
      <c r="L355">
        <v>6522.6386147121002</v>
      </c>
      <c r="M355">
        <v>-2.0185845529929001E-3</v>
      </c>
      <c r="N355">
        <v>0.99838940364426998</v>
      </c>
      <c r="O355">
        <v>-12.236980821706901</v>
      </c>
      <c r="P355">
        <v>2213.3029270469001</v>
      </c>
      <c r="Q355">
        <v>-5.5288323492320504E-3</v>
      </c>
      <c r="R355">
        <v>0.99558865250362705</v>
      </c>
      <c r="T355" t="str">
        <f t="shared" si="20"/>
        <v/>
      </c>
      <c r="U355" t="str">
        <f t="shared" si="21"/>
        <v/>
      </c>
      <c r="V355" t="str">
        <f t="shared" si="22"/>
        <v/>
      </c>
      <c r="W355" t="str">
        <f t="shared" si="23"/>
        <v/>
      </c>
    </row>
    <row r="356" spans="1:23" x14ac:dyDescent="0.25">
      <c r="A356">
        <v>355</v>
      </c>
      <c r="B356" t="s">
        <v>457</v>
      </c>
      <c r="C356">
        <v>-12.2109406753091</v>
      </c>
      <c r="D356">
        <v>2214.4093156499698</v>
      </c>
      <c r="E356">
        <v>-5.5143105608391101E-3</v>
      </c>
      <c r="F356">
        <v>0.99560023903775596</v>
      </c>
      <c r="G356">
        <v>-13.330753213890301</v>
      </c>
      <c r="H356">
        <v>4608.3222096999198</v>
      </c>
      <c r="I356">
        <v>-2.89275632372901E-3</v>
      </c>
      <c r="J356">
        <v>0.99769191761015297</v>
      </c>
      <c r="K356">
        <v>-13.1664975524128</v>
      </c>
      <c r="L356">
        <v>6522.6386147120902</v>
      </c>
      <c r="M356">
        <v>-2.0185845529929001E-3</v>
      </c>
      <c r="N356">
        <v>0.99838940364426998</v>
      </c>
      <c r="O356">
        <v>-12.236980821706901</v>
      </c>
      <c r="P356">
        <v>2213.3029270468901</v>
      </c>
      <c r="Q356">
        <v>-5.5288323492320704E-3</v>
      </c>
      <c r="R356">
        <v>0.99558865250362705</v>
      </c>
      <c r="T356" t="str">
        <f t="shared" si="20"/>
        <v/>
      </c>
      <c r="U356" t="str">
        <f t="shared" si="21"/>
        <v/>
      </c>
      <c r="V356" t="str">
        <f t="shared" si="22"/>
        <v/>
      </c>
      <c r="W356" t="str">
        <f t="shared" si="23"/>
        <v/>
      </c>
    </row>
    <row r="357" spans="1:23" x14ac:dyDescent="0.25">
      <c r="A357">
        <v>356</v>
      </c>
      <c r="B357" t="s">
        <v>458</v>
      </c>
      <c r="C357">
        <v>-12.2109406753091</v>
      </c>
      <c r="D357">
        <v>2214.4093156499698</v>
      </c>
      <c r="E357">
        <v>-5.5143105608391101E-3</v>
      </c>
      <c r="F357">
        <v>0.99560023903775596</v>
      </c>
      <c r="G357">
        <v>-13.330753213890301</v>
      </c>
      <c r="H357">
        <v>4608.3222096999198</v>
      </c>
      <c r="I357">
        <v>-2.89275632372901E-3</v>
      </c>
      <c r="J357">
        <v>0.99769191761015297</v>
      </c>
      <c r="K357">
        <v>-13.1664975524128</v>
      </c>
      <c r="L357">
        <v>6522.6386147120902</v>
      </c>
      <c r="M357">
        <v>-2.0185845529929001E-3</v>
      </c>
      <c r="N357">
        <v>0.99838940364426998</v>
      </c>
      <c r="O357">
        <v>-12.236980821706901</v>
      </c>
      <c r="P357">
        <v>2213.3029270469001</v>
      </c>
      <c r="Q357">
        <v>-5.5288323492320504E-3</v>
      </c>
      <c r="R357">
        <v>0.99558865250362705</v>
      </c>
      <c r="T357" t="str">
        <f t="shared" si="20"/>
        <v/>
      </c>
      <c r="U357" t="str">
        <f t="shared" si="21"/>
        <v/>
      </c>
      <c r="V357" t="str">
        <f t="shared" si="22"/>
        <v/>
      </c>
      <c r="W357" t="str">
        <f t="shared" si="23"/>
        <v/>
      </c>
    </row>
    <row r="358" spans="1:23" x14ac:dyDescent="0.25">
      <c r="A358">
        <v>357</v>
      </c>
      <c r="B358" t="s">
        <v>459</v>
      </c>
      <c r="C358">
        <v>-12.2109406753091</v>
      </c>
      <c r="D358">
        <v>2214.4093156499698</v>
      </c>
      <c r="E358">
        <v>-5.5143105608391101E-3</v>
      </c>
      <c r="F358">
        <v>0.99560023903775596</v>
      </c>
      <c r="G358">
        <v>-13.330753213890301</v>
      </c>
      <c r="H358">
        <v>4608.3222096999198</v>
      </c>
      <c r="I358">
        <v>-2.89275632372901E-3</v>
      </c>
      <c r="J358">
        <v>0.99769191761015297</v>
      </c>
      <c r="K358">
        <v>-13.1664975524128</v>
      </c>
      <c r="L358">
        <v>6522.6386147120702</v>
      </c>
      <c r="M358">
        <v>-2.0185845529929001E-3</v>
      </c>
      <c r="N358">
        <v>0.99838940364426998</v>
      </c>
      <c r="O358">
        <v>-12.236980821706901</v>
      </c>
      <c r="P358">
        <v>2213.3029270469101</v>
      </c>
      <c r="Q358">
        <v>-5.5288323492320296E-3</v>
      </c>
      <c r="R358">
        <v>0.99558865250362705</v>
      </c>
      <c r="T358" t="str">
        <f t="shared" si="20"/>
        <v/>
      </c>
      <c r="U358" t="str">
        <f t="shared" si="21"/>
        <v/>
      </c>
      <c r="V358" t="str">
        <f t="shared" si="22"/>
        <v/>
      </c>
      <c r="W358" t="str">
        <f t="shared" si="23"/>
        <v/>
      </c>
    </row>
    <row r="359" spans="1:23" x14ac:dyDescent="0.25">
      <c r="A359">
        <v>358</v>
      </c>
      <c r="B359" t="s">
        <v>460</v>
      </c>
      <c r="C359">
        <v>-12.2109406753091</v>
      </c>
      <c r="D359">
        <v>2214.4093156499498</v>
      </c>
      <c r="E359">
        <v>-5.51431056083915E-3</v>
      </c>
      <c r="F359">
        <v>0.99560023903775596</v>
      </c>
      <c r="G359">
        <v>-13.330753213890301</v>
      </c>
      <c r="H359">
        <v>4608.3222096999298</v>
      </c>
      <c r="I359">
        <v>-2.89275632372901E-3</v>
      </c>
      <c r="J359">
        <v>0.99769191761015297</v>
      </c>
      <c r="K359">
        <v>-13.1664975524128</v>
      </c>
      <c r="L359">
        <v>6522.6386147120702</v>
      </c>
      <c r="M359">
        <v>-2.0185845529929001E-3</v>
      </c>
      <c r="N359">
        <v>0.99838940364426998</v>
      </c>
      <c r="O359">
        <v>-12.236980821706901</v>
      </c>
      <c r="P359">
        <v>2213.3029270469001</v>
      </c>
      <c r="Q359">
        <v>-5.5288323492320504E-3</v>
      </c>
      <c r="R359">
        <v>0.99558865250362705</v>
      </c>
      <c r="T359" t="str">
        <f t="shared" si="20"/>
        <v/>
      </c>
      <c r="U359" t="str">
        <f t="shared" si="21"/>
        <v/>
      </c>
      <c r="V359" t="str">
        <f t="shared" si="22"/>
        <v/>
      </c>
      <c r="W359" t="str">
        <f t="shared" si="23"/>
        <v/>
      </c>
    </row>
    <row r="360" spans="1:23" x14ac:dyDescent="0.25">
      <c r="A360">
        <v>359</v>
      </c>
      <c r="B360" t="s">
        <v>461</v>
      </c>
      <c r="C360">
        <v>-12.2109406753091</v>
      </c>
      <c r="D360">
        <v>2214.4093156499498</v>
      </c>
      <c r="E360">
        <v>-5.51431056083915E-3</v>
      </c>
      <c r="F360">
        <v>0.99560023903775596</v>
      </c>
      <c r="G360">
        <v>-13.330753213890301</v>
      </c>
      <c r="H360">
        <v>4608.3222096998998</v>
      </c>
      <c r="I360">
        <v>-2.89275632372902E-3</v>
      </c>
      <c r="J360">
        <v>0.99769191761015297</v>
      </c>
      <c r="K360">
        <v>-13.1664975524128</v>
      </c>
      <c r="L360">
        <v>6522.6386147120702</v>
      </c>
      <c r="M360">
        <v>-2.0185845529929001E-3</v>
      </c>
      <c r="N360">
        <v>0.99838940364426998</v>
      </c>
      <c r="O360">
        <v>-12.236980821706901</v>
      </c>
      <c r="P360">
        <v>2213.3029270468901</v>
      </c>
      <c r="Q360">
        <v>-5.5288323492320704E-3</v>
      </c>
      <c r="R360">
        <v>0.99558865250362705</v>
      </c>
      <c r="T360" t="str">
        <f t="shared" si="20"/>
        <v/>
      </c>
      <c r="U360" t="str">
        <f t="shared" si="21"/>
        <v/>
      </c>
      <c r="V360" t="str">
        <f t="shared" si="22"/>
        <v/>
      </c>
      <c r="W360" t="str">
        <f t="shared" si="23"/>
        <v/>
      </c>
    </row>
    <row r="361" spans="1:23" x14ac:dyDescent="0.25">
      <c r="A361">
        <v>360</v>
      </c>
      <c r="B361" t="s">
        <v>462</v>
      </c>
      <c r="C361">
        <v>-12.2109406753091</v>
      </c>
      <c r="D361">
        <v>2214.4093156499698</v>
      </c>
      <c r="E361">
        <v>-5.5143105608390997E-3</v>
      </c>
      <c r="F361">
        <v>0.99560023903775596</v>
      </c>
      <c r="G361">
        <v>-13.330753213890301</v>
      </c>
      <c r="H361">
        <v>4608.3222096998998</v>
      </c>
      <c r="I361">
        <v>-2.89275632372902E-3</v>
      </c>
      <c r="J361">
        <v>0.99769191761015297</v>
      </c>
      <c r="K361">
        <v>-13.1664975524128</v>
      </c>
      <c r="L361">
        <v>6522.6386147120802</v>
      </c>
      <c r="M361">
        <v>-2.0185845529929001E-3</v>
      </c>
      <c r="N361">
        <v>0.99838940364426998</v>
      </c>
      <c r="O361">
        <v>-12.236980821706901</v>
      </c>
      <c r="P361">
        <v>2213.3029270469001</v>
      </c>
      <c r="Q361">
        <v>-5.5288323492320504E-3</v>
      </c>
      <c r="R361">
        <v>0.99558865250362705</v>
      </c>
      <c r="T361" t="str">
        <f t="shared" si="20"/>
        <v/>
      </c>
      <c r="U361" t="str">
        <f t="shared" si="21"/>
        <v/>
      </c>
      <c r="V361" t="str">
        <f t="shared" si="22"/>
        <v/>
      </c>
      <c r="W361" t="str">
        <f t="shared" si="23"/>
        <v/>
      </c>
    </row>
    <row r="362" spans="1:23" x14ac:dyDescent="0.25">
      <c r="A362">
        <v>361</v>
      </c>
      <c r="B362" t="s">
        <v>463</v>
      </c>
      <c r="C362">
        <v>-12.2109406753091</v>
      </c>
      <c r="D362">
        <v>2214.4093156499698</v>
      </c>
      <c r="E362">
        <v>-5.5143105608390997E-3</v>
      </c>
      <c r="F362">
        <v>0.99560023903775596</v>
      </c>
      <c r="G362">
        <v>-13.330753213890301</v>
      </c>
      <c r="H362">
        <v>4608.3222096999298</v>
      </c>
      <c r="I362">
        <v>-2.89275632372901E-3</v>
      </c>
      <c r="J362">
        <v>0.99769191761015297</v>
      </c>
      <c r="K362">
        <v>-13.1664975524128</v>
      </c>
      <c r="L362">
        <v>6522.6386147120802</v>
      </c>
      <c r="M362">
        <v>-2.0185845529929001E-3</v>
      </c>
      <c r="N362">
        <v>0.99838940364426998</v>
      </c>
      <c r="O362">
        <v>-12.236980821706901</v>
      </c>
      <c r="P362">
        <v>2213.3029270469001</v>
      </c>
      <c r="Q362">
        <v>-5.5288323492320504E-3</v>
      </c>
      <c r="R362">
        <v>0.99558865250362705</v>
      </c>
      <c r="T362" t="str">
        <f t="shared" si="20"/>
        <v/>
      </c>
      <c r="U362" t="str">
        <f t="shared" si="21"/>
        <v/>
      </c>
      <c r="V362" t="str">
        <f t="shared" si="22"/>
        <v/>
      </c>
      <c r="W362" t="str">
        <f t="shared" si="23"/>
        <v/>
      </c>
    </row>
    <row r="363" spans="1:23" x14ac:dyDescent="0.25">
      <c r="A363">
        <v>362</v>
      </c>
      <c r="B363" t="s">
        <v>464</v>
      </c>
      <c r="C363">
        <v>-12.2109406753091</v>
      </c>
      <c r="D363">
        <v>2214.4093156499598</v>
      </c>
      <c r="E363">
        <v>-5.5143105608391396E-3</v>
      </c>
      <c r="F363">
        <v>0.99560023903775596</v>
      </c>
      <c r="G363">
        <v>-13.330753213890301</v>
      </c>
      <c r="H363">
        <v>4608.3222096998998</v>
      </c>
      <c r="I363">
        <v>-2.89275632372902E-3</v>
      </c>
      <c r="J363">
        <v>0.99769191761015297</v>
      </c>
      <c r="K363">
        <v>-13.1664975524128</v>
      </c>
      <c r="L363">
        <v>6522.6386147120802</v>
      </c>
      <c r="M363">
        <v>-2.0185845529929001E-3</v>
      </c>
      <c r="N363">
        <v>0.99838940364426998</v>
      </c>
      <c r="O363">
        <v>-12.236980821706901</v>
      </c>
      <c r="P363">
        <v>2213.3029270469001</v>
      </c>
      <c r="Q363">
        <v>-5.52883234923206E-3</v>
      </c>
      <c r="R363">
        <v>0.99558865250362705</v>
      </c>
      <c r="T363" t="str">
        <f t="shared" si="20"/>
        <v/>
      </c>
      <c r="U363" t="str">
        <f t="shared" si="21"/>
        <v/>
      </c>
      <c r="V363" t="str">
        <f t="shared" si="22"/>
        <v/>
      </c>
      <c r="W363" t="str">
        <f t="shared" si="23"/>
        <v/>
      </c>
    </row>
    <row r="364" spans="1:23" x14ac:dyDescent="0.25">
      <c r="A364">
        <v>363</v>
      </c>
      <c r="B364" t="s">
        <v>465</v>
      </c>
      <c r="C364">
        <v>-12.2109406753091</v>
      </c>
      <c r="D364">
        <v>2214.4093156499498</v>
      </c>
      <c r="E364">
        <v>-5.51431056083915E-3</v>
      </c>
      <c r="F364">
        <v>0.99560023903775596</v>
      </c>
      <c r="G364">
        <v>-13.330753213890301</v>
      </c>
      <c r="H364">
        <v>4608.3222096999098</v>
      </c>
      <c r="I364">
        <v>-2.89275632372902E-3</v>
      </c>
      <c r="J364">
        <v>0.99769191761015297</v>
      </c>
      <c r="K364">
        <v>-13.1664975524128</v>
      </c>
      <c r="L364">
        <v>6522.6386147120702</v>
      </c>
      <c r="M364">
        <v>-2.0185845529929001E-3</v>
      </c>
      <c r="N364">
        <v>0.99838940364426998</v>
      </c>
      <c r="O364">
        <v>-12.236980821706901</v>
      </c>
      <c r="P364">
        <v>2213.3029270469001</v>
      </c>
      <c r="Q364">
        <v>-5.5288323492320504E-3</v>
      </c>
      <c r="R364">
        <v>0.99558865250362705</v>
      </c>
      <c r="T364" t="str">
        <f t="shared" si="20"/>
        <v/>
      </c>
      <c r="U364" t="str">
        <f t="shared" si="21"/>
        <v/>
      </c>
      <c r="V364" t="str">
        <f t="shared" si="22"/>
        <v/>
      </c>
      <c r="W364" t="str">
        <f t="shared" si="23"/>
        <v/>
      </c>
    </row>
    <row r="365" spans="1:23" x14ac:dyDescent="0.25">
      <c r="A365">
        <v>364</v>
      </c>
      <c r="B365" t="s">
        <v>466</v>
      </c>
      <c r="C365">
        <v>-12.2109406753091</v>
      </c>
      <c r="D365">
        <v>2214.4093156499698</v>
      </c>
      <c r="E365">
        <v>-5.5143105608390997E-3</v>
      </c>
      <c r="F365">
        <v>0.99560023903775596</v>
      </c>
      <c r="G365">
        <v>-13.330753213890301</v>
      </c>
      <c r="H365">
        <v>4608.3222096999298</v>
      </c>
      <c r="I365">
        <v>-2.89275632372901E-3</v>
      </c>
      <c r="J365">
        <v>0.99769191761015297</v>
      </c>
      <c r="K365">
        <v>-13.1664975524128</v>
      </c>
      <c r="L365">
        <v>6522.6386147120902</v>
      </c>
      <c r="M365">
        <v>-2.0185845529929001E-3</v>
      </c>
      <c r="N365">
        <v>0.99838940364426998</v>
      </c>
      <c r="O365">
        <v>-12.236980821706901</v>
      </c>
      <c r="P365">
        <v>2213.3029270469001</v>
      </c>
      <c r="Q365">
        <v>-5.5288323492320504E-3</v>
      </c>
      <c r="R365">
        <v>0.99558865250362705</v>
      </c>
      <c r="T365" t="str">
        <f t="shared" si="20"/>
        <v/>
      </c>
      <c r="U365" t="str">
        <f t="shared" si="21"/>
        <v/>
      </c>
      <c r="V365" t="str">
        <f t="shared" si="22"/>
        <v/>
      </c>
      <c r="W365" t="str">
        <f t="shared" si="23"/>
        <v/>
      </c>
    </row>
    <row r="366" spans="1:23" x14ac:dyDescent="0.25">
      <c r="A366">
        <v>365</v>
      </c>
      <c r="B366" t="s">
        <v>467</v>
      </c>
      <c r="C366">
        <v>-12.2109406753091</v>
      </c>
      <c r="D366">
        <v>2214.4093156499698</v>
      </c>
      <c r="E366">
        <v>-5.5143105608391101E-3</v>
      </c>
      <c r="F366">
        <v>0.99560023903775596</v>
      </c>
      <c r="G366">
        <v>-13.330753213890301</v>
      </c>
      <c r="H366">
        <v>4608.3222096999198</v>
      </c>
      <c r="I366">
        <v>-2.89275632372901E-3</v>
      </c>
      <c r="J366">
        <v>0.99769191761015297</v>
      </c>
      <c r="K366">
        <v>-13.1664975524128</v>
      </c>
      <c r="L366">
        <v>6522.6386147120802</v>
      </c>
      <c r="M366">
        <v>-2.0185845529929001E-3</v>
      </c>
      <c r="N366">
        <v>0.99838940364426998</v>
      </c>
      <c r="O366">
        <v>-12.236980821706901</v>
      </c>
      <c r="P366">
        <v>2213.3029270469001</v>
      </c>
      <c r="Q366">
        <v>-5.5288323492320504E-3</v>
      </c>
      <c r="R366">
        <v>0.99558865250362705</v>
      </c>
      <c r="T366" t="str">
        <f t="shared" si="20"/>
        <v/>
      </c>
      <c r="U366" t="str">
        <f t="shared" si="21"/>
        <v/>
      </c>
      <c r="V366" t="str">
        <f t="shared" si="22"/>
        <v/>
      </c>
      <c r="W366" t="str">
        <f t="shared" si="23"/>
        <v/>
      </c>
    </row>
    <row r="367" spans="1:23" x14ac:dyDescent="0.25">
      <c r="A367">
        <v>366</v>
      </c>
      <c r="B367" t="s">
        <v>468</v>
      </c>
      <c r="C367">
        <v>-12.2109406753091</v>
      </c>
      <c r="D367">
        <v>2214.4093156499798</v>
      </c>
      <c r="E367">
        <v>-5.5143105608390997E-3</v>
      </c>
      <c r="F367">
        <v>0.99560023903775596</v>
      </c>
      <c r="G367">
        <v>-13.330753213890301</v>
      </c>
      <c r="H367">
        <v>4608.3222096999198</v>
      </c>
      <c r="I367">
        <v>-2.89275632372901E-3</v>
      </c>
      <c r="J367">
        <v>0.99769191761015297</v>
      </c>
      <c r="K367">
        <v>-13.1664975524128</v>
      </c>
      <c r="L367">
        <v>6522.6386147120702</v>
      </c>
      <c r="M367">
        <v>-2.0185845529929001E-3</v>
      </c>
      <c r="N367">
        <v>0.99838940364426998</v>
      </c>
      <c r="O367">
        <v>-12.236980821706901</v>
      </c>
      <c r="P367">
        <v>2213.3029270469001</v>
      </c>
      <c r="Q367">
        <v>-5.5288323492320504E-3</v>
      </c>
      <c r="R367">
        <v>0.99558865250362705</v>
      </c>
      <c r="T367" t="str">
        <f t="shared" si="20"/>
        <v/>
      </c>
      <c r="U367" t="str">
        <f t="shared" si="21"/>
        <v/>
      </c>
      <c r="V367" t="str">
        <f t="shared" si="22"/>
        <v/>
      </c>
      <c r="W367" t="str">
        <f t="shared" si="23"/>
        <v/>
      </c>
    </row>
    <row r="368" spans="1:23" x14ac:dyDescent="0.25">
      <c r="A368">
        <v>367</v>
      </c>
      <c r="B368" t="s">
        <v>469</v>
      </c>
      <c r="C368">
        <v>-12.2109406753091</v>
      </c>
      <c r="D368">
        <v>2214.4093156499598</v>
      </c>
      <c r="E368">
        <v>-5.5143105608391396E-3</v>
      </c>
      <c r="F368">
        <v>0.99560023903775596</v>
      </c>
      <c r="G368">
        <v>-13.330753213890301</v>
      </c>
      <c r="H368">
        <v>4608.3222096999198</v>
      </c>
      <c r="I368">
        <v>-2.89275632372901E-3</v>
      </c>
      <c r="J368">
        <v>0.99769191761015297</v>
      </c>
      <c r="K368">
        <v>-13.1664975524128</v>
      </c>
      <c r="L368">
        <v>6522.6386147121202</v>
      </c>
      <c r="M368">
        <v>-2.0185845529928901E-3</v>
      </c>
      <c r="N368">
        <v>0.99838940364426998</v>
      </c>
      <c r="O368">
        <v>-12.236980821706901</v>
      </c>
      <c r="P368">
        <v>2213.3029270469001</v>
      </c>
      <c r="Q368">
        <v>-5.5288323492320504E-3</v>
      </c>
      <c r="R368">
        <v>0.99558865250362705</v>
      </c>
      <c r="T368" t="str">
        <f t="shared" si="20"/>
        <v/>
      </c>
      <c r="U368" t="str">
        <f t="shared" si="21"/>
        <v/>
      </c>
      <c r="V368" t="str">
        <f t="shared" si="22"/>
        <v/>
      </c>
      <c r="W368" t="str">
        <f t="shared" si="23"/>
        <v/>
      </c>
    </row>
    <row r="369" spans="1:23" x14ac:dyDescent="0.25">
      <c r="A369">
        <v>368</v>
      </c>
      <c r="B369" t="s">
        <v>470</v>
      </c>
      <c r="C369">
        <v>-12.2109406753091</v>
      </c>
      <c r="D369">
        <v>2214.4093156499698</v>
      </c>
      <c r="E369">
        <v>-5.5143105608391101E-3</v>
      </c>
      <c r="F369">
        <v>0.99560023903775596</v>
      </c>
      <c r="G369">
        <v>-13.330753213890301</v>
      </c>
      <c r="H369">
        <v>4608.3222096999298</v>
      </c>
      <c r="I369">
        <v>-2.89275632372901E-3</v>
      </c>
      <c r="J369">
        <v>0.99769191761015297</v>
      </c>
      <c r="K369">
        <v>-13.1664975524128</v>
      </c>
      <c r="L369">
        <v>6522.6386147120702</v>
      </c>
      <c r="M369">
        <v>-2.0185845529929001E-3</v>
      </c>
      <c r="N369">
        <v>0.99838940364426998</v>
      </c>
      <c r="O369">
        <v>-12.236980821706901</v>
      </c>
      <c r="P369">
        <v>2213.3029270469001</v>
      </c>
      <c r="Q369">
        <v>-5.52883234923204E-3</v>
      </c>
      <c r="R369">
        <v>0.99558865250362705</v>
      </c>
      <c r="T369" t="str">
        <f t="shared" si="20"/>
        <v/>
      </c>
      <c r="U369" t="str">
        <f t="shared" si="21"/>
        <v/>
      </c>
      <c r="V369" t="str">
        <f t="shared" si="22"/>
        <v/>
      </c>
      <c r="W369" t="str">
        <f t="shared" si="23"/>
        <v/>
      </c>
    </row>
    <row r="370" spans="1:23" x14ac:dyDescent="0.25">
      <c r="A370">
        <v>369</v>
      </c>
      <c r="B370" t="s">
        <v>471</v>
      </c>
      <c r="C370">
        <v>-12.2109406753092</v>
      </c>
      <c r="D370">
        <v>2214.4093156499798</v>
      </c>
      <c r="E370">
        <v>-5.5143105608390997E-3</v>
      </c>
      <c r="F370">
        <v>0.99560023903775596</v>
      </c>
      <c r="G370">
        <v>-13.330753213890301</v>
      </c>
      <c r="H370">
        <v>4608.3222096999098</v>
      </c>
      <c r="I370">
        <v>-2.89275632372901E-3</v>
      </c>
      <c r="J370">
        <v>0.99769191761015297</v>
      </c>
      <c r="K370">
        <v>-13.1664975524128</v>
      </c>
      <c r="L370">
        <v>6522.6386147120802</v>
      </c>
      <c r="M370">
        <v>-2.0185845529929001E-3</v>
      </c>
      <c r="N370">
        <v>0.99838940364426998</v>
      </c>
      <c r="O370">
        <v>-12.236980821706901</v>
      </c>
      <c r="P370">
        <v>2213.3029270468901</v>
      </c>
      <c r="Q370">
        <v>-5.5288323492320704E-3</v>
      </c>
      <c r="R370">
        <v>0.99558865250362705</v>
      </c>
      <c r="T370" t="str">
        <f t="shared" si="20"/>
        <v/>
      </c>
      <c r="U370" t="str">
        <f t="shared" si="21"/>
        <v/>
      </c>
      <c r="V370" t="str">
        <f t="shared" si="22"/>
        <v/>
      </c>
      <c r="W370" t="str">
        <f t="shared" si="23"/>
        <v/>
      </c>
    </row>
    <row r="371" spans="1:23" x14ac:dyDescent="0.25">
      <c r="A371">
        <v>370</v>
      </c>
      <c r="B371" t="s">
        <v>472</v>
      </c>
      <c r="C371">
        <v>-12.2109406753091</v>
      </c>
      <c r="D371">
        <v>2214.4093156499698</v>
      </c>
      <c r="E371">
        <v>-5.5143105608390997E-3</v>
      </c>
      <c r="F371">
        <v>0.99560023903775596</v>
      </c>
      <c r="G371">
        <v>-13.330753213890301</v>
      </c>
      <c r="H371">
        <v>4608.3222096999198</v>
      </c>
      <c r="I371">
        <v>-2.89275632372901E-3</v>
      </c>
      <c r="J371">
        <v>0.99769191761015297</v>
      </c>
      <c r="K371">
        <v>-13.1664975524128</v>
      </c>
      <c r="L371">
        <v>6522.6386147120802</v>
      </c>
      <c r="M371">
        <v>-2.0185845529929001E-3</v>
      </c>
      <c r="N371">
        <v>0.99838940364426998</v>
      </c>
      <c r="O371">
        <v>-12.236980821706901</v>
      </c>
      <c r="P371">
        <v>2213.3029270469001</v>
      </c>
      <c r="Q371">
        <v>-5.52883234923206E-3</v>
      </c>
      <c r="R371">
        <v>0.99558865250362705</v>
      </c>
      <c r="T371" t="str">
        <f t="shared" si="20"/>
        <v/>
      </c>
      <c r="U371" t="str">
        <f t="shared" si="21"/>
        <v/>
      </c>
      <c r="V371" t="str">
        <f t="shared" si="22"/>
        <v/>
      </c>
      <c r="W371" t="str">
        <f t="shared" si="23"/>
        <v/>
      </c>
    </row>
    <row r="372" spans="1:23" x14ac:dyDescent="0.25">
      <c r="A372">
        <v>371</v>
      </c>
      <c r="B372" t="s">
        <v>473</v>
      </c>
      <c r="C372">
        <v>-12.2109406753091</v>
      </c>
      <c r="D372">
        <v>2214.4093156499598</v>
      </c>
      <c r="E372">
        <v>-5.51431056083913E-3</v>
      </c>
      <c r="F372">
        <v>0.99560023903775596</v>
      </c>
      <c r="G372">
        <v>-13.330753213890301</v>
      </c>
      <c r="H372">
        <v>4608.3222096999198</v>
      </c>
      <c r="I372">
        <v>-2.89275632372901E-3</v>
      </c>
      <c r="J372">
        <v>0.99769191761015297</v>
      </c>
      <c r="K372">
        <v>-13.1664975524128</v>
      </c>
      <c r="L372">
        <v>6522.6386147121102</v>
      </c>
      <c r="M372">
        <v>-2.0185845529928901E-3</v>
      </c>
      <c r="N372">
        <v>0.99838940364426998</v>
      </c>
      <c r="O372">
        <v>-12.236980821706901</v>
      </c>
      <c r="P372">
        <v>2213.3029270469001</v>
      </c>
      <c r="Q372">
        <v>-5.52883234923206E-3</v>
      </c>
      <c r="R372">
        <v>0.99558865250362705</v>
      </c>
      <c r="T372" t="str">
        <f t="shared" si="20"/>
        <v/>
      </c>
      <c r="U372" t="str">
        <f t="shared" si="21"/>
        <v/>
      </c>
      <c r="V372" t="str">
        <f t="shared" si="22"/>
        <v/>
      </c>
      <c r="W372" t="str">
        <f t="shared" si="23"/>
        <v/>
      </c>
    </row>
    <row r="373" spans="1:23" x14ac:dyDescent="0.25">
      <c r="A373">
        <v>372</v>
      </c>
      <c r="B373" t="s">
        <v>474</v>
      </c>
      <c r="C373">
        <v>-12.2109406753092</v>
      </c>
      <c r="D373">
        <v>2214.4093156499798</v>
      </c>
      <c r="E373">
        <v>-5.5143105608390901E-3</v>
      </c>
      <c r="F373">
        <v>0.99560023903775596</v>
      </c>
      <c r="G373">
        <v>-13.330753213890301</v>
      </c>
      <c r="H373">
        <v>4608.3222096999098</v>
      </c>
      <c r="I373">
        <v>-2.89275632372902E-3</v>
      </c>
      <c r="J373">
        <v>0.99769191761015297</v>
      </c>
      <c r="K373">
        <v>-13.1664975524128</v>
      </c>
      <c r="L373">
        <v>6522.6386147120802</v>
      </c>
      <c r="M373">
        <v>-2.0185845529929001E-3</v>
      </c>
      <c r="N373">
        <v>0.99838940364426998</v>
      </c>
      <c r="O373">
        <v>-12.236980821706901</v>
      </c>
      <c r="P373">
        <v>2213.3029270468901</v>
      </c>
      <c r="Q373">
        <v>-5.5288323492320704E-3</v>
      </c>
      <c r="R373">
        <v>0.99558865250362705</v>
      </c>
      <c r="T373" t="str">
        <f t="shared" si="20"/>
        <v/>
      </c>
      <c r="U373" t="str">
        <f t="shared" si="21"/>
        <v/>
      </c>
      <c r="V373" t="str">
        <f t="shared" si="22"/>
        <v/>
      </c>
      <c r="W373" t="str">
        <f t="shared" si="23"/>
        <v/>
      </c>
    </row>
    <row r="374" spans="1:23" x14ac:dyDescent="0.25">
      <c r="A374">
        <v>373</v>
      </c>
      <c r="B374" t="s">
        <v>475</v>
      </c>
      <c r="C374">
        <v>-12.2109406753091</v>
      </c>
      <c r="D374">
        <v>2214.4093156499498</v>
      </c>
      <c r="E374">
        <v>-5.51431056083915E-3</v>
      </c>
      <c r="F374">
        <v>0.99560023903775596</v>
      </c>
      <c r="G374">
        <v>-13.330753213890301</v>
      </c>
      <c r="H374">
        <v>4608.3222096999398</v>
      </c>
      <c r="I374">
        <v>-2.892756323729E-3</v>
      </c>
      <c r="J374">
        <v>0.99769191761015297</v>
      </c>
      <c r="K374">
        <v>-13.1664975524128</v>
      </c>
      <c r="L374">
        <v>6522.6386147120902</v>
      </c>
      <c r="M374">
        <v>-2.0185845529929001E-3</v>
      </c>
      <c r="N374">
        <v>0.99838940364426998</v>
      </c>
      <c r="O374">
        <v>-12.236980821706901</v>
      </c>
      <c r="P374">
        <v>2213.3029270469001</v>
      </c>
      <c r="Q374">
        <v>-5.52883234923206E-3</v>
      </c>
      <c r="R374">
        <v>0.99558865250362705</v>
      </c>
      <c r="T374" t="str">
        <f t="shared" si="20"/>
        <v/>
      </c>
      <c r="U374" t="str">
        <f t="shared" si="21"/>
        <v/>
      </c>
      <c r="V374" t="str">
        <f t="shared" si="22"/>
        <v/>
      </c>
      <c r="W374" t="str">
        <f t="shared" si="23"/>
        <v/>
      </c>
    </row>
    <row r="375" spans="1:23" x14ac:dyDescent="0.25">
      <c r="A375">
        <v>374</v>
      </c>
      <c r="B375" t="s">
        <v>476</v>
      </c>
      <c r="C375">
        <v>-12.2109406753091</v>
      </c>
      <c r="D375">
        <v>2214.4093156499698</v>
      </c>
      <c r="E375">
        <v>-5.5143105608390997E-3</v>
      </c>
      <c r="F375">
        <v>0.99560023903775596</v>
      </c>
      <c r="G375">
        <v>-13.330753213890301</v>
      </c>
      <c r="H375">
        <v>4608.3222096999198</v>
      </c>
      <c r="I375">
        <v>-2.89275632372901E-3</v>
      </c>
      <c r="J375">
        <v>0.99769191761015297</v>
      </c>
      <c r="K375">
        <v>-13.1664975524128</v>
      </c>
      <c r="L375">
        <v>6522.6386147120802</v>
      </c>
      <c r="M375">
        <v>-2.0185845529929001E-3</v>
      </c>
      <c r="N375">
        <v>0.99838940364426998</v>
      </c>
      <c r="O375">
        <v>-12.236980821706901</v>
      </c>
      <c r="P375">
        <v>2213.3029270469001</v>
      </c>
      <c r="Q375">
        <v>-5.5288323492320504E-3</v>
      </c>
      <c r="R375">
        <v>0.99558865250362705</v>
      </c>
      <c r="T375" t="str">
        <f t="shared" si="20"/>
        <v/>
      </c>
      <c r="U375" t="str">
        <f t="shared" si="21"/>
        <v/>
      </c>
      <c r="V375" t="str">
        <f t="shared" si="22"/>
        <v/>
      </c>
      <c r="W375" t="str">
        <f t="shared" si="23"/>
        <v/>
      </c>
    </row>
    <row r="376" spans="1:23" x14ac:dyDescent="0.25">
      <c r="A376">
        <v>375</v>
      </c>
      <c r="B376" t="s">
        <v>477</v>
      </c>
      <c r="C376">
        <v>-12.2109406753092</v>
      </c>
      <c r="D376">
        <v>2214.4093156499798</v>
      </c>
      <c r="E376">
        <v>-5.5143105608390997E-3</v>
      </c>
      <c r="F376">
        <v>0.99560023903775596</v>
      </c>
      <c r="G376">
        <v>-13.330753213890301</v>
      </c>
      <c r="H376">
        <v>4608.3222096999198</v>
      </c>
      <c r="I376">
        <v>-2.89275632372901E-3</v>
      </c>
      <c r="J376">
        <v>0.99769191761015297</v>
      </c>
      <c r="K376">
        <v>-13.1664975524128</v>
      </c>
      <c r="L376">
        <v>6522.6386147120902</v>
      </c>
      <c r="M376">
        <v>-2.0185845529929001E-3</v>
      </c>
      <c r="N376">
        <v>0.99838940364426998</v>
      </c>
      <c r="O376">
        <v>-12.236980821706901</v>
      </c>
      <c r="P376">
        <v>2213.3029270469001</v>
      </c>
      <c r="Q376">
        <v>-5.5288323492320504E-3</v>
      </c>
      <c r="R376">
        <v>0.99558865250362705</v>
      </c>
      <c r="T376" t="str">
        <f t="shared" si="20"/>
        <v/>
      </c>
      <c r="U376" t="str">
        <f t="shared" si="21"/>
        <v/>
      </c>
      <c r="V376" t="str">
        <f t="shared" si="22"/>
        <v/>
      </c>
      <c r="W376" t="str">
        <f t="shared" si="23"/>
        <v/>
      </c>
    </row>
    <row r="377" spans="1:23" x14ac:dyDescent="0.25">
      <c r="A377">
        <v>376</v>
      </c>
      <c r="B377" t="s">
        <v>478</v>
      </c>
      <c r="C377">
        <v>-12.2109406753091</v>
      </c>
      <c r="D377">
        <v>2214.4093156499698</v>
      </c>
      <c r="E377">
        <v>-5.5143105608390997E-3</v>
      </c>
      <c r="F377">
        <v>0.99560023903775596</v>
      </c>
      <c r="G377">
        <v>-13.330753213890301</v>
      </c>
      <c r="H377">
        <v>4608.3222096999398</v>
      </c>
      <c r="I377">
        <v>-2.892756323729E-3</v>
      </c>
      <c r="J377">
        <v>0.99769191761015297</v>
      </c>
      <c r="K377">
        <v>-13.1664975524128</v>
      </c>
      <c r="L377">
        <v>6522.6386147120902</v>
      </c>
      <c r="M377">
        <v>-2.0185845529929001E-3</v>
      </c>
      <c r="N377">
        <v>0.99838940364426998</v>
      </c>
      <c r="O377">
        <v>-12.236980821706901</v>
      </c>
      <c r="P377">
        <v>2213.3029270469001</v>
      </c>
      <c r="Q377">
        <v>-5.52883234923206E-3</v>
      </c>
      <c r="R377">
        <v>0.99558865250362705</v>
      </c>
      <c r="T377" t="str">
        <f t="shared" si="20"/>
        <v/>
      </c>
      <c r="U377" t="str">
        <f t="shared" si="21"/>
        <v/>
      </c>
      <c r="V377" t="str">
        <f t="shared" si="22"/>
        <v/>
      </c>
      <c r="W377" t="str">
        <f t="shared" si="23"/>
        <v/>
      </c>
    </row>
    <row r="378" spans="1:23" x14ac:dyDescent="0.25">
      <c r="A378">
        <v>377</v>
      </c>
      <c r="B378" t="s">
        <v>479</v>
      </c>
      <c r="C378">
        <v>-12.2109406753091</v>
      </c>
      <c r="D378">
        <v>2214.4093156499498</v>
      </c>
      <c r="E378">
        <v>-5.51431056083915E-3</v>
      </c>
      <c r="F378">
        <v>0.99560023903775596</v>
      </c>
      <c r="G378">
        <v>-13.330753213890301</v>
      </c>
      <c r="H378">
        <v>4608.3222096999098</v>
      </c>
      <c r="I378">
        <v>-2.89275632372902E-3</v>
      </c>
      <c r="J378">
        <v>0.99769191761015297</v>
      </c>
      <c r="K378">
        <v>-13.1664975524128</v>
      </c>
      <c r="L378">
        <v>6522.6386147120902</v>
      </c>
      <c r="M378">
        <v>-2.0185845529929001E-3</v>
      </c>
      <c r="N378">
        <v>0.99838940364426998</v>
      </c>
      <c r="O378">
        <v>-12.236980821706901</v>
      </c>
      <c r="P378">
        <v>2213.3029270469001</v>
      </c>
      <c r="Q378">
        <v>-5.5288323492320504E-3</v>
      </c>
      <c r="R378">
        <v>0.99558865250362705</v>
      </c>
      <c r="T378" t="str">
        <f t="shared" si="20"/>
        <v/>
      </c>
      <c r="U378" t="str">
        <f t="shared" si="21"/>
        <v/>
      </c>
      <c r="V378" t="str">
        <f t="shared" si="22"/>
        <v/>
      </c>
      <c r="W378" t="str">
        <f t="shared" si="23"/>
        <v/>
      </c>
    </row>
    <row r="379" spans="1:23" x14ac:dyDescent="0.25">
      <c r="A379">
        <v>378</v>
      </c>
      <c r="B379" t="s">
        <v>480</v>
      </c>
      <c r="C379">
        <v>-12.2109406753091</v>
      </c>
      <c r="D379">
        <v>2214.4093156499498</v>
      </c>
      <c r="E379">
        <v>-5.51431056083915E-3</v>
      </c>
      <c r="F379">
        <v>0.99560023903775596</v>
      </c>
      <c r="G379">
        <v>-13.330753213890301</v>
      </c>
      <c r="H379">
        <v>4608.3222096999098</v>
      </c>
      <c r="I379">
        <v>-2.89275632372902E-3</v>
      </c>
      <c r="J379">
        <v>0.99769191761015297</v>
      </c>
      <c r="K379">
        <v>-13.1664975524128</v>
      </c>
      <c r="L379">
        <v>6522.6386147121102</v>
      </c>
      <c r="M379">
        <v>-2.0185845529928901E-3</v>
      </c>
      <c r="N379">
        <v>0.99838940364426998</v>
      </c>
      <c r="O379">
        <v>-12.236980821706901</v>
      </c>
      <c r="P379">
        <v>2213.3029270469001</v>
      </c>
      <c r="Q379">
        <v>-5.52883234923206E-3</v>
      </c>
      <c r="R379">
        <v>0.99558865250362705</v>
      </c>
      <c r="T379" t="str">
        <f t="shared" si="20"/>
        <v/>
      </c>
      <c r="U379" t="str">
        <f t="shared" si="21"/>
        <v/>
      </c>
      <c r="V379" t="str">
        <f t="shared" si="22"/>
        <v/>
      </c>
      <c r="W379" t="str">
        <f t="shared" si="23"/>
        <v/>
      </c>
    </row>
    <row r="380" spans="1:23" x14ac:dyDescent="0.25">
      <c r="A380">
        <v>379</v>
      </c>
      <c r="B380" t="s">
        <v>481</v>
      </c>
      <c r="C380">
        <v>-12.2109406753091</v>
      </c>
      <c r="D380">
        <v>2214.4093156499598</v>
      </c>
      <c r="E380">
        <v>-5.51431056083913E-3</v>
      </c>
      <c r="F380">
        <v>0.99560023903775596</v>
      </c>
      <c r="G380">
        <v>-13.330753213890301</v>
      </c>
      <c r="H380">
        <v>4608.3222096999398</v>
      </c>
      <c r="I380">
        <v>-2.892756323729E-3</v>
      </c>
      <c r="J380">
        <v>0.99769191761015297</v>
      </c>
      <c r="K380">
        <v>-13.1664975524128</v>
      </c>
      <c r="L380">
        <v>6522.6386147120802</v>
      </c>
      <c r="M380">
        <v>-2.0185845529929001E-3</v>
      </c>
      <c r="N380">
        <v>0.99838940364426998</v>
      </c>
      <c r="O380">
        <v>-12.236980821706901</v>
      </c>
      <c r="P380">
        <v>2213.3029270468901</v>
      </c>
      <c r="Q380">
        <v>-5.5288323492320704E-3</v>
      </c>
      <c r="R380">
        <v>0.99558865250362705</v>
      </c>
      <c r="T380" t="str">
        <f t="shared" si="20"/>
        <v/>
      </c>
      <c r="U380" t="str">
        <f t="shared" si="21"/>
        <v/>
      </c>
      <c r="V380" t="str">
        <f t="shared" si="22"/>
        <v/>
      </c>
      <c r="W380" t="str">
        <f t="shared" si="23"/>
        <v/>
      </c>
    </row>
    <row r="381" spans="1:23" x14ac:dyDescent="0.25">
      <c r="A381">
        <v>380</v>
      </c>
      <c r="B381" t="s">
        <v>482</v>
      </c>
      <c r="C381">
        <v>-12.2109406753091</v>
      </c>
      <c r="D381">
        <v>2214.4093156499698</v>
      </c>
      <c r="E381">
        <v>-5.5143105608391101E-3</v>
      </c>
      <c r="F381">
        <v>0.99560023903775596</v>
      </c>
      <c r="G381">
        <v>-13.330753213890301</v>
      </c>
      <c r="H381">
        <v>4608.3222096999098</v>
      </c>
      <c r="I381">
        <v>-2.89275632372902E-3</v>
      </c>
      <c r="J381">
        <v>0.99769191761015297</v>
      </c>
      <c r="K381">
        <v>-13.1664975524128</v>
      </c>
      <c r="L381">
        <v>6522.6386147120802</v>
      </c>
      <c r="M381">
        <v>-2.0185845529929001E-3</v>
      </c>
      <c r="N381">
        <v>0.99838940364426998</v>
      </c>
      <c r="O381">
        <v>-12.236980821706901</v>
      </c>
      <c r="P381">
        <v>2213.3029270469001</v>
      </c>
      <c r="Q381">
        <v>-5.5288323492320504E-3</v>
      </c>
      <c r="R381">
        <v>0.99558865250362705</v>
      </c>
      <c r="T381" t="str">
        <f t="shared" si="20"/>
        <v/>
      </c>
      <c r="U381" t="str">
        <f t="shared" si="21"/>
        <v/>
      </c>
      <c r="V381" t="str">
        <f t="shared" si="22"/>
        <v/>
      </c>
      <c r="W381" t="str">
        <f t="shared" si="23"/>
        <v/>
      </c>
    </row>
    <row r="382" spans="1:23" x14ac:dyDescent="0.25">
      <c r="A382">
        <v>381</v>
      </c>
      <c r="B382" t="s">
        <v>483</v>
      </c>
      <c r="C382">
        <v>-12.2109406753091</v>
      </c>
      <c r="D382">
        <v>2214.4093156499698</v>
      </c>
      <c r="E382">
        <v>-5.5143105608391101E-3</v>
      </c>
      <c r="F382">
        <v>0.99560023903775596</v>
      </c>
      <c r="G382">
        <v>-13.330753213890301</v>
      </c>
      <c r="H382">
        <v>4608.3222096999298</v>
      </c>
      <c r="I382">
        <v>-2.89275632372901E-3</v>
      </c>
      <c r="J382">
        <v>0.99769191761015297</v>
      </c>
      <c r="K382">
        <v>-13.1664975524128</v>
      </c>
      <c r="L382">
        <v>6522.6386147120802</v>
      </c>
      <c r="M382">
        <v>-2.0185845529929001E-3</v>
      </c>
      <c r="N382">
        <v>0.99838940364426998</v>
      </c>
      <c r="O382">
        <v>-12.236980821706901</v>
      </c>
      <c r="P382">
        <v>2213.3029270468901</v>
      </c>
      <c r="Q382">
        <v>-5.5288323492320704E-3</v>
      </c>
      <c r="R382">
        <v>0.99558865250362705</v>
      </c>
      <c r="T382" t="str">
        <f t="shared" si="20"/>
        <v/>
      </c>
      <c r="U382" t="str">
        <f t="shared" si="21"/>
        <v/>
      </c>
      <c r="V382" t="str">
        <f t="shared" si="22"/>
        <v/>
      </c>
      <c r="W382" t="str">
        <f t="shared" si="23"/>
        <v/>
      </c>
    </row>
    <row r="383" spans="1:23" x14ac:dyDescent="0.25">
      <c r="A383">
        <v>382</v>
      </c>
      <c r="B383" t="s">
        <v>484</v>
      </c>
      <c r="C383">
        <v>-12.2109406753091</v>
      </c>
      <c r="D383">
        <v>2214.4093156499798</v>
      </c>
      <c r="E383">
        <v>-5.5143105608390997E-3</v>
      </c>
      <c r="F383">
        <v>0.99560023903775596</v>
      </c>
      <c r="G383">
        <v>-13.330753213890301</v>
      </c>
      <c r="H383">
        <v>4608.3222096999198</v>
      </c>
      <c r="I383">
        <v>-2.89275632372901E-3</v>
      </c>
      <c r="J383">
        <v>0.99769191761015297</v>
      </c>
      <c r="K383">
        <v>-13.1664975524128</v>
      </c>
      <c r="L383">
        <v>6522.6386147121102</v>
      </c>
      <c r="M383">
        <v>-2.0185845529928901E-3</v>
      </c>
      <c r="N383">
        <v>0.99838940364426998</v>
      </c>
      <c r="O383">
        <v>-12.236980821706901</v>
      </c>
      <c r="P383">
        <v>2213.3029270469001</v>
      </c>
      <c r="Q383">
        <v>-5.5288323492320504E-3</v>
      </c>
      <c r="R383">
        <v>0.99558865250362705</v>
      </c>
      <c r="T383" t="str">
        <f t="shared" si="20"/>
        <v/>
      </c>
      <c r="U383" t="str">
        <f t="shared" si="21"/>
        <v/>
      </c>
      <c r="V383" t="str">
        <f t="shared" si="22"/>
        <v/>
      </c>
      <c r="W383" t="str">
        <f t="shared" si="23"/>
        <v/>
      </c>
    </row>
    <row r="384" spans="1:23" x14ac:dyDescent="0.25">
      <c r="A384">
        <v>383</v>
      </c>
      <c r="B384" t="s">
        <v>485</v>
      </c>
      <c r="C384">
        <v>-12.2109406753091</v>
      </c>
      <c r="D384">
        <v>2214.4093156499498</v>
      </c>
      <c r="E384">
        <v>-5.51431056083915E-3</v>
      </c>
      <c r="F384">
        <v>0.99560023903775596</v>
      </c>
      <c r="G384">
        <v>-13.330753213890301</v>
      </c>
      <c r="H384">
        <v>4608.3222096998998</v>
      </c>
      <c r="I384">
        <v>-2.89275632372902E-3</v>
      </c>
      <c r="J384">
        <v>0.99769191761015297</v>
      </c>
      <c r="K384">
        <v>-13.1664975524128</v>
      </c>
      <c r="L384">
        <v>6522.6386147121002</v>
      </c>
      <c r="M384">
        <v>-2.0185845529929001E-3</v>
      </c>
      <c r="N384">
        <v>0.99838940364426998</v>
      </c>
      <c r="O384">
        <v>-12.236980821706901</v>
      </c>
      <c r="P384">
        <v>2213.3029270469001</v>
      </c>
      <c r="Q384">
        <v>-5.52883234923206E-3</v>
      </c>
      <c r="R384">
        <v>0.99558865250362705</v>
      </c>
      <c r="T384" t="str">
        <f t="shared" si="20"/>
        <v/>
      </c>
      <c r="U384" t="str">
        <f t="shared" si="21"/>
        <v/>
      </c>
      <c r="V384" t="str">
        <f t="shared" si="22"/>
        <v/>
      </c>
      <c r="W384" t="str">
        <f t="shared" si="23"/>
        <v/>
      </c>
    </row>
    <row r="385" spans="1:23" x14ac:dyDescent="0.25">
      <c r="A385">
        <v>384</v>
      </c>
      <c r="B385" t="s">
        <v>486</v>
      </c>
      <c r="C385">
        <v>-12.2109406753091</v>
      </c>
      <c r="D385">
        <v>2214.4093156499498</v>
      </c>
      <c r="E385">
        <v>-5.51431056083915E-3</v>
      </c>
      <c r="F385">
        <v>0.99560023903775596</v>
      </c>
      <c r="G385">
        <v>-13.330753213890301</v>
      </c>
      <c r="H385">
        <v>4608.3222096999198</v>
      </c>
      <c r="I385">
        <v>-2.89275632372901E-3</v>
      </c>
      <c r="J385">
        <v>0.99769191761015297</v>
      </c>
      <c r="K385">
        <v>-13.1664975524128</v>
      </c>
      <c r="L385">
        <v>6522.6386147120802</v>
      </c>
      <c r="M385">
        <v>-2.0185845529929001E-3</v>
      </c>
      <c r="N385">
        <v>0.99838940364426998</v>
      </c>
      <c r="O385">
        <v>-12.236980821706901</v>
      </c>
      <c r="P385">
        <v>2213.3029270469001</v>
      </c>
      <c r="Q385">
        <v>-5.52883234923206E-3</v>
      </c>
      <c r="R385">
        <v>0.99558865250362705</v>
      </c>
      <c r="T385" t="str">
        <f t="shared" si="20"/>
        <v/>
      </c>
      <c r="U385" t="str">
        <f t="shared" si="21"/>
        <v/>
      </c>
      <c r="V385" t="str">
        <f t="shared" si="22"/>
        <v/>
      </c>
      <c r="W385" t="str">
        <f t="shared" si="23"/>
        <v/>
      </c>
    </row>
    <row r="386" spans="1:23" x14ac:dyDescent="0.25">
      <c r="A386">
        <v>385</v>
      </c>
      <c r="B386" t="s">
        <v>487</v>
      </c>
      <c r="C386">
        <v>-12.2109406753091</v>
      </c>
      <c r="D386">
        <v>2214.4093156499698</v>
      </c>
      <c r="E386">
        <v>-5.5143105608391196E-3</v>
      </c>
      <c r="F386">
        <v>0.99560023903775596</v>
      </c>
      <c r="G386">
        <v>-13.330753213890301</v>
      </c>
      <c r="H386">
        <v>4608.3222096999198</v>
      </c>
      <c r="I386">
        <v>-2.89275632372901E-3</v>
      </c>
      <c r="J386">
        <v>0.99769191761015297</v>
      </c>
      <c r="K386">
        <v>-13.1664975524128</v>
      </c>
      <c r="L386">
        <v>6522.6386147121002</v>
      </c>
      <c r="M386">
        <v>-2.0185845529929001E-3</v>
      </c>
      <c r="N386">
        <v>0.99838940364426998</v>
      </c>
      <c r="O386">
        <v>-12.236980821706901</v>
      </c>
      <c r="P386">
        <v>2213.3029270469001</v>
      </c>
      <c r="Q386">
        <v>-5.52883234923206E-3</v>
      </c>
      <c r="R386">
        <v>0.99558865250362705</v>
      </c>
      <c r="T386" t="str">
        <f t="shared" si="20"/>
        <v/>
      </c>
      <c r="U386" t="str">
        <f t="shared" si="21"/>
        <v/>
      </c>
      <c r="V386" t="str">
        <f t="shared" si="22"/>
        <v/>
      </c>
      <c r="W386" t="str">
        <f t="shared" si="23"/>
        <v/>
      </c>
    </row>
    <row r="387" spans="1:23" x14ac:dyDescent="0.25">
      <c r="A387">
        <v>386</v>
      </c>
      <c r="B387" t="s">
        <v>488</v>
      </c>
      <c r="C387">
        <v>-12.2109406753091</v>
      </c>
      <c r="D387">
        <v>2214.4093156499598</v>
      </c>
      <c r="E387">
        <v>-5.5143105608391196E-3</v>
      </c>
      <c r="F387">
        <v>0.99560023903775596</v>
      </c>
      <c r="G387">
        <v>-13.330753213890301</v>
      </c>
      <c r="H387">
        <v>4608.3222096999298</v>
      </c>
      <c r="I387">
        <v>-2.89275632372901E-3</v>
      </c>
      <c r="J387">
        <v>0.99769191761015297</v>
      </c>
      <c r="K387">
        <v>-13.1664975524128</v>
      </c>
      <c r="L387">
        <v>6522.6386147120702</v>
      </c>
      <c r="M387">
        <v>-2.0185845529929001E-3</v>
      </c>
      <c r="N387">
        <v>0.99838940364426998</v>
      </c>
      <c r="O387">
        <v>-12.236980821706901</v>
      </c>
      <c r="P387">
        <v>2213.3029270468901</v>
      </c>
      <c r="Q387">
        <v>-5.5288323492320704E-3</v>
      </c>
      <c r="R387">
        <v>0.99558865250362705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489</v>
      </c>
      <c r="C388">
        <v>-12.2109406753091</v>
      </c>
      <c r="D388">
        <v>2214.4093156499698</v>
      </c>
      <c r="E388">
        <v>-5.5143105608391101E-3</v>
      </c>
      <c r="F388">
        <v>0.99560023903775596</v>
      </c>
      <c r="G388">
        <v>-13.330753213890301</v>
      </c>
      <c r="H388">
        <v>4608.3222096999198</v>
      </c>
      <c r="I388">
        <v>-2.89275632372901E-3</v>
      </c>
      <c r="J388">
        <v>0.99769191761015297</v>
      </c>
      <c r="K388">
        <v>-13.1664975524128</v>
      </c>
      <c r="L388">
        <v>6522.6386147120702</v>
      </c>
      <c r="M388">
        <v>-2.0185845529929001E-3</v>
      </c>
      <c r="N388">
        <v>0.99838940364426998</v>
      </c>
      <c r="O388">
        <v>-12.236980821706901</v>
      </c>
      <c r="P388">
        <v>2213.3029270469001</v>
      </c>
      <c r="Q388">
        <v>-5.5288323492320504E-3</v>
      </c>
      <c r="R388">
        <v>0.99558865250362705</v>
      </c>
      <c r="T388" t="str">
        <f t="shared" si="24"/>
        <v/>
      </c>
      <c r="U388" t="str">
        <f t="shared" si="25"/>
        <v/>
      </c>
      <c r="V388" t="str">
        <f t="shared" si="26"/>
        <v/>
      </c>
      <c r="W388" t="str">
        <f t="shared" si="27"/>
        <v/>
      </c>
    </row>
    <row r="389" spans="1:23" x14ac:dyDescent="0.25">
      <c r="A389">
        <v>388</v>
      </c>
      <c r="B389" t="s">
        <v>490</v>
      </c>
      <c r="C389">
        <v>4.60310586993314</v>
      </c>
      <c r="D389">
        <v>1.24044900139723</v>
      </c>
      <c r="E389">
        <v>3.71083846635231</v>
      </c>
      <c r="F389">
        <v>2.0657389484467599E-4</v>
      </c>
      <c r="G389">
        <v>5.2375912082051901</v>
      </c>
      <c r="H389">
        <v>1.4311503006621999</v>
      </c>
      <c r="I389">
        <v>3.6597073038252699</v>
      </c>
      <c r="J389">
        <v>2.5250350016773498E-4</v>
      </c>
      <c r="K389">
        <v>-13.1664975524128</v>
      </c>
      <c r="L389">
        <v>6522.6386147120802</v>
      </c>
      <c r="M389">
        <v>-2.0185845529929001E-3</v>
      </c>
      <c r="N389">
        <v>0.99838940364426998</v>
      </c>
      <c r="O389">
        <v>4.5763600351355302</v>
      </c>
      <c r="P389">
        <v>1.23959773021377</v>
      </c>
      <c r="Q389">
        <v>3.6918105959635401</v>
      </c>
      <c r="R389">
        <v>2.2266326197130099E-4</v>
      </c>
      <c r="T389" t="str">
        <f t="shared" si="24"/>
        <v>***</v>
      </c>
      <c r="U389" t="str">
        <f t="shared" si="25"/>
        <v>***</v>
      </c>
      <c r="V389" t="str">
        <f t="shared" si="26"/>
        <v/>
      </c>
      <c r="W389" t="str">
        <f t="shared" si="27"/>
        <v>***</v>
      </c>
    </row>
    <row r="390" spans="1:23" x14ac:dyDescent="0.25">
      <c r="A390">
        <v>389</v>
      </c>
      <c r="B390" t="s">
        <v>491</v>
      </c>
      <c r="C390">
        <v>-12.2474309712716</v>
      </c>
      <c r="D390">
        <v>2681.2609502835098</v>
      </c>
      <c r="E390">
        <v>-4.56778776790697E-3</v>
      </c>
      <c r="F390">
        <v>0.99635544533671505</v>
      </c>
      <c r="G390">
        <v>-13.417519462206</v>
      </c>
      <c r="H390">
        <v>6522.6386082905001</v>
      </c>
      <c r="I390">
        <v>-2.0570692733385301E-3</v>
      </c>
      <c r="J390">
        <v>0.99835869734383897</v>
      </c>
      <c r="K390">
        <v>-13.1664975524128</v>
      </c>
      <c r="L390">
        <v>6522.6386147120802</v>
      </c>
      <c r="M390">
        <v>-2.0185845529929001E-3</v>
      </c>
      <c r="N390">
        <v>0.99838940364426998</v>
      </c>
      <c r="O390">
        <v>-12.2771776714441</v>
      </c>
      <c r="P390">
        <v>2679.31704268248</v>
      </c>
      <c r="Q390">
        <v>-4.5822041497382499E-3</v>
      </c>
      <c r="R390">
        <v>0.99634394284860694</v>
      </c>
      <c r="T390" t="str">
        <f t="shared" si="24"/>
        <v/>
      </c>
      <c r="U390" t="str">
        <f t="shared" si="25"/>
        <v/>
      </c>
      <c r="V390" t="str">
        <f t="shared" si="26"/>
        <v/>
      </c>
      <c r="W390" t="str">
        <f t="shared" si="27"/>
        <v/>
      </c>
    </row>
    <row r="391" spans="1:23" x14ac:dyDescent="0.25">
      <c r="A391">
        <v>390</v>
      </c>
      <c r="B391" t="s">
        <v>492</v>
      </c>
      <c r="C391">
        <v>-12.2474309712716</v>
      </c>
      <c r="D391">
        <v>2681.2609502835098</v>
      </c>
      <c r="E391">
        <v>-4.56778776790697E-3</v>
      </c>
      <c r="F391">
        <v>0.99635544533671505</v>
      </c>
      <c r="G391">
        <v>-13.417519462206</v>
      </c>
      <c r="H391">
        <v>6522.6386082905501</v>
      </c>
      <c r="I391">
        <v>-2.0570692733385201E-3</v>
      </c>
      <c r="J391">
        <v>0.99835869734383897</v>
      </c>
      <c r="K391">
        <v>-13.1664975524128</v>
      </c>
      <c r="L391">
        <v>6522.6386147120802</v>
      </c>
      <c r="M391">
        <v>-2.0185845529929001E-3</v>
      </c>
      <c r="N391">
        <v>0.99838940364426998</v>
      </c>
      <c r="O391">
        <v>-12.2771776714441</v>
      </c>
      <c r="P391">
        <v>2679.31704268249</v>
      </c>
      <c r="Q391">
        <v>-4.5822041497382403E-3</v>
      </c>
      <c r="R391">
        <v>0.99634394284860694</v>
      </c>
      <c r="T391" t="str">
        <f t="shared" si="24"/>
        <v/>
      </c>
      <c r="U391" t="str">
        <f t="shared" si="25"/>
        <v/>
      </c>
      <c r="V391" t="str">
        <f t="shared" si="26"/>
        <v/>
      </c>
      <c r="W391" t="str">
        <f t="shared" si="27"/>
        <v/>
      </c>
    </row>
    <row r="392" spans="1:23" x14ac:dyDescent="0.25">
      <c r="A392">
        <v>391</v>
      </c>
      <c r="B392" t="s">
        <v>493</v>
      </c>
      <c r="C392">
        <v>-12.2474309712716</v>
      </c>
      <c r="D392">
        <v>2681.2609502835098</v>
      </c>
      <c r="E392">
        <v>-4.56778776790697E-3</v>
      </c>
      <c r="F392">
        <v>0.99635544533671505</v>
      </c>
      <c r="G392">
        <v>-13.417519462206</v>
      </c>
      <c r="H392">
        <v>6522.6386082905501</v>
      </c>
      <c r="I392">
        <v>-2.0570692733385201E-3</v>
      </c>
      <c r="J392">
        <v>0.99835869734383897</v>
      </c>
      <c r="K392">
        <v>-13.1664975524128</v>
      </c>
      <c r="L392">
        <v>6522.6386147120702</v>
      </c>
      <c r="M392">
        <v>-2.0185845529929101E-3</v>
      </c>
      <c r="N392">
        <v>0.99838940364426998</v>
      </c>
      <c r="O392">
        <v>-12.2771776714441</v>
      </c>
      <c r="P392">
        <v>2679.3170426824599</v>
      </c>
      <c r="Q392">
        <v>-4.5822041497382898E-3</v>
      </c>
      <c r="R392">
        <v>0.99634394284860694</v>
      </c>
      <c r="T392" t="str">
        <f t="shared" si="24"/>
        <v/>
      </c>
      <c r="U392" t="str">
        <f t="shared" si="25"/>
        <v/>
      </c>
      <c r="V392" t="str">
        <f t="shared" si="26"/>
        <v/>
      </c>
      <c r="W392" t="str">
        <f t="shared" si="27"/>
        <v/>
      </c>
    </row>
    <row r="393" spans="1:23" x14ac:dyDescent="0.25">
      <c r="A393">
        <v>392</v>
      </c>
      <c r="B393" t="s">
        <v>494</v>
      </c>
      <c r="C393">
        <v>-12.2474309712716</v>
      </c>
      <c r="D393">
        <v>2681.2609502835098</v>
      </c>
      <c r="E393">
        <v>-4.5677877679069804E-3</v>
      </c>
      <c r="F393">
        <v>0.99635544533671505</v>
      </c>
      <c r="G393">
        <v>-13.417519462206</v>
      </c>
      <c r="H393">
        <v>6522.6386082905501</v>
      </c>
      <c r="I393">
        <v>-2.0570692733385201E-3</v>
      </c>
      <c r="J393">
        <v>0.99835869734383897</v>
      </c>
      <c r="K393">
        <v>-13.1664975524128</v>
      </c>
      <c r="L393">
        <v>6522.6386147120702</v>
      </c>
      <c r="M393">
        <v>-2.0185845529929001E-3</v>
      </c>
      <c r="N393">
        <v>0.99838940364426998</v>
      </c>
      <c r="O393">
        <v>-12.2771776714441</v>
      </c>
      <c r="P393">
        <v>2679.3170426824499</v>
      </c>
      <c r="Q393">
        <v>-4.5822041497382898E-3</v>
      </c>
      <c r="R393">
        <v>0.99634394284860694</v>
      </c>
      <c r="T393" t="str">
        <f t="shared" si="24"/>
        <v/>
      </c>
      <c r="U393" t="str">
        <f t="shared" si="25"/>
        <v/>
      </c>
      <c r="V393" t="str">
        <f t="shared" si="26"/>
        <v/>
      </c>
      <c r="W393" t="str">
        <f t="shared" si="27"/>
        <v/>
      </c>
    </row>
    <row r="394" spans="1:23" x14ac:dyDescent="0.25">
      <c r="A394">
        <v>393</v>
      </c>
      <c r="B394" t="s">
        <v>495</v>
      </c>
      <c r="C394">
        <v>-12.2474309712716</v>
      </c>
      <c r="D394">
        <v>2681.2609502835098</v>
      </c>
      <c r="E394">
        <v>-4.56778776790697E-3</v>
      </c>
      <c r="F394">
        <v>0.99635544533671505</v>
      </c>
      <c r="G394">
        <v>-13.417519462206</v>
      </c>
      <c r="H394">
        <v>6522.6386082905301</v>
      </c>
      <c r="I394">
        <v>-2.0570692733385201E-3</v>
      </c>
      <c r="J394">
        <v>0.99835869734383897</v>
      </c>
      <c r="K394">
        <v>-13.1664975524128</v>
      </c>
      <c r="L394">
        <v>6522.6386147120802</v>
      </c>
      <c r="M394">
        <v>-2.0185845529929001E-3</v>
      </c>
      <c r="N394">
        <v>0.99838940364426998</v>
      </c>
      <c r="O394">
        <v>-12.2771776714441</v>
      </c>
      <c r="P394">
        <v>2679.3170426824599</v>
      </c>
      <c r="Q394">
        <v>-4.5822041497382802E-3</v>
      </c>
      <c r="R394">
        <v>0.99634394284860694</v>
      </c>
      <c r="T394" t="str">
        <f t="shared" si="24"/>
        <v/>
      </c>
      <c r="U394" t="str">
        <f t="shared" si="25"/>
        <v/>
      </c>
      <c r="V394" t="str">
        <f t="shared" si="26"/>
        <v/>
      </c>
      <c r="W394" t="str">
        <f t="shared" si="27"/>
        <v/>
      </c>
    </row>
    <row r="395" spans="1:23" x14ac:dyDescent="0.25">
      <c r="A395">
        <v>394</v>
      </c>
      <c r="B395" t="s">
        <v>496</v>
      </c>
      <c r="C395">
        <v>5.2349588769918904</v>
      </c>
      <c r="D395">
        <v>1.433881057874</v>
      </c>
      <c r="E395">
        <v>3.6509017594205</v>
      </c>
      <c r="F395">
        <v>2.6132118920176099E-4</v>
      </c>
      <c r="G395">
        <v>23.714617556644701</v>
      </c>
      <c r="H395">
        <v>6522.6386054307104</v>
      </c>
      <c r="I395">
        <v>3.6357399192559901E-3</v>
      </c>
      <c r="J395">
        <v>0.99709910564229498</v>
      </c>
      <c r="K395">
        <v>-13.1664975524128</v>
      </c>
      <c r="L395">
        <v>6522.6386147120802</v>
      </c>
      <c r="M395">
        <v>-2.0185845529929001E-3</v>
      </c>
      <c r="N395">
        <v>0.99838940364426998</v>
      </c>
      <c r="O395">
        <v>5.20355725803637</v>
      </c>
      <c r="P395">
        <v>1.43215331594632</v>
      </c>
      <c r="Q395">
        <v>3.63338002998514</v>
      </c>
      <c r="R395">
        <v>2.7973254175642199E-4</v>
      </c>
      <c r="T395" t="str">
        <f t="shared" si="24"/>
        <v>***</v>
      </c>
      <c r="U395" t="str">
        <f t="shared" si="25"/>
        <v/>
      </c>
      <c r="V395" t="str">
        <f t="shared" si="26"/>
        <v/>
      </c>
      <c r="W395" t="str">
        <f t="shared" si="27"/>
        <v>***</v>
      </c>
    </row>
    <row r="396" spans="1:23" x14ac:dyDescent="0.25">
      <c r="A396">
        <v>395</v>
      </c>
      <c r="B396" t="s">
        <v>497</v>
      </c>
      <c r="C396">
        <v>-12.379273988861399</v>
      </c>
      <c r="D396">
        <v>3956.1803444125599</v>
      </c>
      <c r="E396">
        <v>-3.1290974908019702E-3</v>
      </c>
      <c r="F396">
        <v>0.99750334549707098</v>
      </c>
      <c r="G396" t="s">
        <v>170</v>
      </c>
      <c r="H396" t="s">
        <v>170</v>
      </c>
      <c r="I396" t="s">
        <v>170</v>
      </c>
      <c r="J396" t="s">
        <v>170</v>
      </c>
      <c r="K396">
        <v>-13.1664975524128</v>
      </c>
      <c r="L396">
        <v>6522.6386147120502</v>
      </c>
      <c r="M396">
        <v>-2.0185845529929101E-3</v>
      </c>
      <c r="N396">
        <v>0.99838940364426998</v>
      </c>
      <c r="O396">
        <v>-12.406198123231199</v>
      </c>
      <c r="P396">
        <v>3956.1803422077601</v>
      </c>
      <c r="Q396">
        <v>-3.1359030807751099E-3</v>
      </c>
      <c r="R396">
        <v>0.99749791544854605</v>
      </c>
      <c r="T396" t="str">
        <f t="shared" si="24"/>
        <v/>
      </c>
      <c r="U396" t="str">
        <f t="shared" si="25"/>
        <v/>
      </c>
      <c r="V396" t="str">
        <f t="shared" si="26"/>
        <v/>
      </c>
      <c r="W396" t="str">
        <f t="shared" si="27"/>
        <v/>
      </c>
    </row>
    <row r="397" spans="1:23" x14ac:dyDescent="0.25">
      <c r="A397">
        <v>396</v>
      </c>
      <c r="B397" t="s">
        <v>498</v>
      </c>
      <c r="C397">
        <v>-12.379273988861399</v>
      </c>
      <c r="D397">
        <v>3956.1803444125298</v>
      </c>
      <c r="E397">
        <v>-3.1290974908019802E-3</v>
      </c>
      <c r="F397">
        <v>0.99750334549707098</v>
      </c>
      <c r="G397" t="s">
        <v>170</v>
      </c>
      <c r="H397" t="s">
        <v>170</v>
      </c>
      <c r="I397" t="s">
        <v>170</v>
      </c>
      <c r="J397" t="s">
        <v>170</v>
      </c>
      <c r="K397">
        <v>-13.1664975524128</v>
      </c>
      <c r="L397">
        <v>6522.6386147120702</v>
      </c>
      <c r="M397">
        <v>-2.0185845529929001E-3</v>
      </c>
      <c r="N397">
        <v>0.99838940364426998</v>
      </c>
      <c r="O397">
        <v>-12.406198123231199</v>
      </c>
      <c r="P397">
        <v>3956.18034220769</v>
      </c>
      <c r="Q397">
        <v>-3.1359030807751498E-3</v>
      </c>
      <c r="R397">
        <v>0.99749791544854605</v>
      </c>
      <c r="T397" t="str">
        <f t="shared" si="24"/>
        <v/>
      </c>
      <c r="U397" t="str">
        <f t="shared" si="25"/>
        <v/>
      </c>
      <c r="V397" t="str">
        <f t="shared" si="26"/>
        <v/>
      </c>
      <c r="W397" t="str">
        <f t="shared" si="27"/>
        <v/>
      </c>
    </row>
    <row r="398" spans="1:23" x14ac:dyDescent="0.25">
      <c r="A398">
        <v>397</v>
      </c>
      <c r="B398" t="s">
        <v>499</v>
      </c>
      <c r="C398">
        <v>-12.379273988861399</v>
      </c>
      <c r="D398">
        <v>3956.1803444125599</v>
      </c>
      <c r="E398">
        <v>-3.1290974908019702E-3</v>
      </c>
      <c r="F398">
        <v>0.99750334549707098</v>
      </c>
      <c r="G398" t="s">
        <v>170</v>
      </c>
      <c r="H398" t="s">
        <v>170</v>
      </c>
      <c r="I398" t="s">
        <v>170</v>
      </c>
      <c r="J398" t="s">
        <v>170</v>
      </c>
      <c r="K398">
        <v>-13.1664975524128</v>
      </c>
      <c r="L398">
        <v>6522.6386147121002</v>
      </c>
      <c r="M398">
        <v>-2.0185845529929001E-3</v>
      </c>
      <c r="N398">
        <v>0.99838940364426998</v>
      </c>
      <c r="O398">
        <v>-12.406198123231199</v>
      </c>
      <c r="P398">
        <v>3956.18034220766</v>
      </c>
      <c r="Q398">
        <v>-3.1359030807751602E-3</v>
      </c>
      <c r="R398">
        <v>0.99749791544854605</v>
      </c>
      <c r="T398" t="str">
        <f t="shared" si="24"/>
        <v/>
      </c>
      <c r="U398" t="str">
        <f t="shared" si="25"/>
        <v/>
      </c>
      <c r="V398" t="str">
        <f t="shared" si="26"/>
        <v/>
      </c>
      <c r="W398" t="str">
        <f t="shared" si="27"/>
        <v/>
      </c>
    </row>
    <row r="399" spans="1:23" x14ac:dyDescent="0.25">
      <c r="A399">
        <v>398</v>
      </c>
      <c r="B399" t="s">
        <v>500</v>
      </c>
      <c r="C399">
        <v>22.752862984621501</v>
      </c>
      <c r="D399">
        <v>3956.18034592507</v>
      </c>
      <c r="E399">
        <v>5.7512198623749103E-3</v>
      </c>
      <c r="F399">
        <v>0.99541121576288505</v>
      </c>
      <c r="G399" t="s">
        <v>170</v>
      </c>
      <c r="H399" t="s">
        <v>170</v>
      </c>
      <c r="I399" t="s">
        <v>170</v>
      </c>
      <c r="J399" t="s">
        <v>170</v>
      </c>
      <c r="K399">
        <v>23.9656394646099</v>
      </c>
      <c r="L399">
        <v>6522.63860589054</v>
      </c>
      <c r="M399">
        <v>3.6742246370919198E-3</v>
      </c>
      <c r="N399">
        <v>0.99706839948520998</v>
      </c>
      <c r="O399">
        <v>22.725938849279999</v>
      </c>
      <c r="P399">
        <v>3956.18034179799</v>
      </c>
      <c r="Q399">
        <v>5.74441427989899E-3</v>
      </c>
      <c r="R399">
        <v>0.99541664574237299</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602</v>
      </c>
      <c r="C1" t="s">
        <v>598</v>
      </c>
      <c r="D1" t="s">
        <v>599</v>
      </c>
      <c r="E1" t="s">
        <v>600</v>
      </c>
      <c r="F1" t="s">
        <v>601</v>
      </c>
      <c r="G1" t="s">
        <v>603</v>
      </c>
      <c r="H1" t="s">
        <v>604</v>
      </c>
      <c r="I1" t="s">
        <v>605</v>
      </c>
      <c r="J1" t="s">
        <v>606</v>
      </c>
      <c r="K1" t="s">
        <v>607</v>
      </c>
      <c r="L1" t="s">
        <v>608</v>
      </c>
      <c r="M1" t="s">
        <v>609</v>
      </c>
      <c r="N1" t="s">
        <v>610</v>
      </c>
      <c r="O1" t="s">
        <v>611</v>
      </c>
      <c r="P1" t="s">
        <v>612</v>
      </c>
      <c r="Q1" t="s">
        <v>613</v>
      </c>
      <c r="R1" t="s">
        <v>614</v>
      </c>
    </row>
    <row r="2" spans="1:23" x14ac:dyDescent="0.25">
      <c r="A2">
        <v>1</v>
      </c>
      <c r="B2" t="s">
        <v>172</v>
      </c>
      <c r="C2">
        <v>-1.85969263219898</v>
      </c>
      <c r="D2">
        <v>0.177906491052787</v>
      </c>
      <c r="E2">
        <v>-10.4532028100492</v>
      </c>
      <c r="F2" s="1">
        <v>1.4165890018680601E-25</v>
      </c>
      <c r="G2">
        <v>-1.95017404989003</v>
      </c>
      <c r="H2">
        <v>0.58110634964958496</v>
      </c>
      <c r="I2">
        <v>-3.3559675454690998</v>
      </c>
      <c r="J2">
        <v>7.9087849174528399E-4</v>
      </c>
      <c r="K2">
        <v>-1.3285729000748201</v>
      </c>
      <c r="L2">
        <v>0.245443877104146</v>
      </c>
      <c r="M2">
        <v>-5.4129396738264797</v>
      </c>
      <c r="N2" s="1">
        <v>6.1998382300163998E-8</v>
      </c>
      <c r="O2">
        <v>-1.8711691544562501</v>
      </c>
      <c r="P2">
        <v>0.17664124801095499</v>
      </c>
      <c r="Q2">
        <v>-10.5930476348322</v>
      </c>
      <c r="R2" s="1">
        <v>3.2096848191049102E-26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-4.7436023772620697E-2</v>
      </c>
      <c r="D3">
        <v>6.8064978335977994E-2</v>
      </c>
      <c r="E3">
        <v>-0.69692263087883399</v>
      </c>
      <c r="F3">
        <v>0.48585121409523302</v>
      </c>
      <c r="G3">
        <v>-1.98466487098014E-2</v>
      </c>
      <c r="H3">
        <v>8.7859864103684807E-2</v>
      </c>
      <c r="I3">
        <v>-0.225889817976272</v>
      </c>
      <c r="J3">
        <v>0.82128711724536396</v>
      </c>
      <c r="K3">
        <v>-0.10200000193266499</v>
      </c>
      <c r="L3">
        <v>0.11236426684348</v>
      </c>
      <c r="M3">
        <v>-0.907761913978824</v>
      </c>
      <c r="N3">
        <v>0.36400402460229703</v>
      </c>
      <c r="O3">
        <v>-3.76116627057895E-2</v>
      </c>
      <c r="P3">
        <v>6.7840487439918107E-2</v>
      </c>
      <c r="Q3">
        <v>-0.55441321436700697</v>
      </c>
      <c r="R3">
        <v>0.57929608455092696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-6.5450274965341906E-2</v>
      </c>
      <c r="D4">
        <v>3.4954076481623103E-2</v>
      </c>
      <c r="E4">
        <v>-1.8724647180923799</v>
      </c>
      <c r="F4">
        <v>6.1142338673903403E-2</v>
      </c>
      <c r="G4">
        <v>-0.107703553921488</v>
      </c>
      <c r="H4">
        <v>5.5564597961889103E-2</v>
      </c>
      <c r="I4">
        <v>-1.93834847856471</v>
      </c>
      <c r="J4">
        <v>5.2580721623701303E-2</v>
      </c>
      <c r="K4">
        <v>-2.7894682790496901E-2</v>
      </c>
      <c r="L4">
        <v>4.5906166679640197E-2</v>
      </c>
      <c r="M4">
        <v>-0.60764565652283997</v>
      </c>
      <c r="N4">
        <v>0.54342251280319998</v>
      </c>
      <c r="O4">
        <v>-6.7933746542280807E-2</v>
      </c>
      <c r="P4">
        <v>3.4805564253749997E-2</v>
      </c>
      <c r="Q4">
        <v>-1.95180707449561</v>
      </c>
      <c r="R4">
        <v>5.09611140528392E-2</v>
      </c>
      <c r="T4" t="str">
        <f t="shared" si="0"/>
        <v>^</v>
      </c>
      <c r="U4" t="str">
        <f t="shared" si="1"/>
        <v>^</v>
      </c>
      <c r="V4" t="str">
        <f t="shared" si="2"/>
        <v/>
      </c>
      <c r="W4" t="str">
        <f t="shared" si="3"/>
        <v>^</v>
      </c>
    </row>
    <row r="5" spans="1:23" x14ac:dyDescent="0.25">
      <c r="A5">
        <v>4</v>
      </c>
      <c r="B5" t="s">
        <v>12</v>
      </c>
      <c r="C5">
        <v>-6.6047065033505201E-2</v>
      </c>
      <c r="D5">
        <v>4.18440684111272E-2</v>
      </c>
      <c r="E5">
        <v>-1.5784092594577099</v>
      </c>
      <c r="F5">
        <v>0.11447161936537401</v>
      </c>
      <c r="G5">
        <v>-0.14745997599751801</v>
      </c>
      <c r="H5">
        <v>6.00432183353048E-2</v>
      </c>
      <c r="I5">
        <v>-2.4558972700970698</v>
      </c>
      <c r="J5">
        <v>1.40533324808808E-2</v>
      </c>
      <c r="K5">
        <v>1.3372295746352E-2</v>
      </c>
      <c r="L5">
        <v>5.9851975552599898E-2</v>
      </c>
      <c r="M5">
        <v>0.223422796372026</v>
      </c>
      <c r="N5">
        <v>0.82320646376392503</v>
      </c>
      <c r="O5">
        <v>-6.7160163061146902E-2</v>
      </c>
      <c r="P5">
        <v>4.1629201379122703E-2</v>
      </c>
      <c r="Q5">
        <v>-1.6132945345146099</v>
      </c>
      <c r="R5">
        <v>0.106680533402275</v>
      </c>
      <c r="T5" t="str">
        <f t="shared" si="0"/>
        <v/>
      </c>
      <c r="U5" t="str">
        <f t="shared" si="1"/>
        <v>*</v>
      </c>
      <c r="V5" t="str">
        <f t="shared" si="2"/>
        <v/>
      </c>
      <c r="W5" t="str">
        <f t="shared" si="3"/>
        <v/>
      </c>
    </row>
    <row r="6" spans="1:23" x14ac:dyDescent="0.25">
      <c r="A6">
        <v>5</v>
      </c>
      <c r="B6" t="s">
        <v>124</v>
      </c>
      <c r="C6">
        <v>9.8432606788075999E-2</v>
      </c>
      <c r="D6">
        <v>3.3733090401931003E-2</v>
      </c>
      <c r="E6">
        <v>2.91798366574921</v>
      </c>
      <c r="F6">
        <v>3.52302804363322E-3</v>
      </c>
      <c r="G6" t="s">
        <v>170</v>
      </c>
      <c r="H6" t="s">
        <v>170</v>
      </c>
      <c r="I6" t="s">
        <v>170</v>
      </c>
      <c r="J6" t="s">
        <v>170</v>
      </c>
      <c r="K6" t="s">
        <v>170</v>
      </c>
      <c r="L6" t="s">
        <v>170</v>
      </c>
      <c r="M6" t="s">
        <v>170</v>
      </c>
      <c r="N6" t="s">
        <v>170</v>
      </c>
      <c r="O6">
        <v>8.8951030309145404E-2</v>
      </c>
      <c r="P6">
        <v>3.2347036333921102E-2</v>
      </c>
      <c r="Q6">
        <v>2.7498973751689801</v>
      </c>
      <c r="R6">
        <v>5.9613931841340203E-3</v>
      </c>
      <c r="T6" t="str">
        <f t="shared" si="0"/>
        <v>**</v>
      </c>
      <c r="U6" t="str">
        <f t="shared" si="1"/>
        <v/>
      </c>
      <c r="V6" t="str">
        <f t="shared" si="2"/>
        <v/>
      </c>
      <c r="W6" t="str">
        <f t="shared" si="3"/>
        <v>**</v>
      </c>
    </row>
    <row r="7" spans="1:23" x14ac:dyDescent="0.25">
      <c r="A7">
        <v>6</v>
      </c>
      <c r="B7" t="s">
        <v>25</v>
      </c>
      <c r="C7">
        <v>7.8495010743797403E-2</v>
      </c>
      <c r="D7">
        <v>4.3445948507624101E-2</v>
      </c>
      <c r="E7">
        <v>1.80672797902025</v>
      </c>
      <c r="F7">
        <v>7.0804702983301201E-2</v>
      </c>
      <c r="G7">
        <v>6.1568360914180997E-2</v>
      </c>
      <c r="H7">
        <v>5.8733746000068199E-2</v>
      </c>
      <c r="I7">
        <v>1.0482621168775701</v>
      </c>
      <c r="J7">
        <v>0.29451785839120997</v>
      </c>
      <c r="K7">
        <v>8.4329682909555295E-2</v>
      </c>
      <c r="L7">
        <v>6.8532078586870895E-2</v>
      </c>
      <c r="M7">
        <v>1.23051401107963</v>
      </c>
      <c r="N7">
        <v>0.21850468353500199</v>
      </c>
      <c r="O7">
        <v>6.5011940164357601E-2</v>
      </c>
      <c r="P7">
        <v>4.3118743204272399E-2</v>
      </c>
      <c r="Q7">
        <v>1.5077420011146301</v>
      </c>
      <c r="R7">
        <v>0.131620571363325</v>
      </c>
      <c r="T7" t="str">
        <f t="shared" si="0"/>
        <v>^</v>
      </c>
      <c r="U7" t="str">
        <f t="shared" si="1"/>
        <v/>
      </c>
      <c r="V7" t="str">
        <f t="shared" si="2"/>
        <v/>
      </c>
      <c r="W7" t="str">
        <f t="shared" si="3"/>
        <v/>
      </c>
    </row>
    <row r="8" spans="1:23" x14ac:dyDescent="0.25">
      <c r="A8">
        <v>7</v>
      </c>
      <c r="B8" t="s">
        <v>26</v>
      </c>
      <c r="C8">
        <v>-4.0076395351398203E-2</v>
      </c>
      <c r="D8">
        <v>6.6559710889913595E-2</v>
      </c>
      <c r="E8">
        <v>-0.60211192049320195</v>
      </c>
      <c r="F8">
        <v>0.54709964018417701</v>
      </c>
      <c r="G8">
        <v>-0.13851055037245499</v>
      </c>
      <c r="H8">
        <v>8.9800717045685E-2</v>
      </c>
      <c r="I8">
        <v>-1.54242142968623</v>
      </c>
      <c r="J8">
        <v>0.122971217354755</v>
      </c>
      <c r="K8">
        <v>9.6106883150858996E-2</v>
      </c>
      <c r="L8">
        <v>0.105277893112283</v>
      </c>
      <c r="M8">
        <v>0.91288759975807698</v>
      </c>
      <c r="N8">
        <v>0.36130165990101099</v>
      </c>
      <c r="O8">
        <v>-6.11880657018435E-2</v>
      </c>
      <c r="P8">
        <v>6.6080736581959398E-2</v>
      </c>
      <c r="Q8">
        <v>-0.92595919577791697</v>
      </c>
      <c r="R8">
        <v>0.35446718605762101</v>
      </c>
      <c r="T8" t="str">
        <f t="shared" si="0"/>
        <v/>
      </c>
      <c r="U8" t="str">
        <f t="shared" si="1"/>
        <v/>
      </c>
      <c r="V8" t="str">
        <f t="shared" si="2"/>
        <v/>
      </c>
      <c r="W8" t="str">
        <f t="shared" si="3"/>
        <v/>
      </c>
    </row>
    <row r="9" spans="1:23" x14ac:dyDescent="0.25">
      <c r="A9">
        <v>8</v>
      </c>
      <c r="B9" t="s">
        <v>30</v>
      </c>
      <c r="C9">
        <v>0.323058278600096</v>
      </c>
      <c r="D9">
        <v>5.0176495628623502E-2</v>
      </c>
      <c r="E9">
        <v>6.4384384471801503</v>
      </c>
      <c r="F9" s="1">
        <v>1.2070889270279901E-10</v>
      </c>
      <c r="G9">
        <v>0.39613217578530902</v>
      </c>
      <c r="H9">
        <v>7.4079711350140701E-2</v>
      </c>
      <c r="I9">
        <v>5.3473774204245297</v>
      </c>
      <c r="J9" s="1">
        <v>8.9237808046334105E-8</v>
      </c>
      <c r="K9">
        <v>0.27246467174917299</v>
      </c>
      <c r="L9">
        <v>6.9891828952855603E-2</v>
      </c>
      <c r="M9">
        <v>3.8983766175722701</v>
      </c>
      <c r="N9" s="1">
        <v>9.68397214392022E-5</v>
      </c>
      <c r="O9">
        <v>0.31444074620319001</v>
      </c>
      <c r="P9">
        <v>4.9968715913117703E-2</v>
      </c>
      <c r="Q9">
        <v>6.2927521841849803</v>
      </c>
      <c r="R9" s="1">
        <v>3.1188604835945898E-10</v>
      </c>
      <c r="T9" t="str">
        <f t="shared" si="0"/>
        <v>***</v>
      </c>
      <c r="U9" t="str">
        <f t="shared" si="1"/>
        <v>***</v>
      </c>
      <c r="V9" t="str">
        <f t="shared" si="2"/>
        <v>***</v>
      </c>
      <c r="W9" t="str">
        <f t="shared" si="3"/>
        <v>***</v>
      </c>
    </row>
    <row r="10" spans="1:23" x14ac:dyDescent="0.25">
      <c r="A10">
        <v>9</v>
      </c>
      <c r="B10" t="s">
        <v>27</v>
      </c>
      <c r="C10">
        <v>0.29181576193054598</v>
      </c>
      <c r="D10">
        <v>6.6593661937569604E-2</v>
      </c>
      <c r="E10">
        <v>4.3820350682039102</v>
      </c>
      <c r="F10" s="1">
        <v>1.17575878178325E-5</v>
      </c>
      <c r="G10">
        <v>0.35424865187147098</v>
      </c>
      <c r="H10">
        <v>9.6888230557032703E-2</v>
      </c>
      <c r="I10">
        <v>3.6562609290603598</v>
      </c>
      <c r="J10">
        <v>2.55920862621799E-4</v>
      </c>
      <c r="K10">
        <v>0.23740782338039801</v>
      </c>
      <c r="L10">
        <v>9.42702129979862E-2</v>
      </c>
      <c r="M10">
        <v>2.5183758032398802</v>
      </c>
      <c r="N10">
        <v>1.17897454251386E-2</v>
      </c>
      <c r="O10">
        <v>0.25794454110673198</v>
      </c>
      <c r="P10">
        <v>6.5493904668566999E-2</v>
      </c>
      <c r="Q10">
        <v>3.9384511033822802</v>
      </c>
      <c r="R10" s="1">
        <v>8.2009302025101306E-5</v>
      </c>
      <c r="T10" t="str">
        <f t="shared" si="0"/>
        <v>***</v>
      </c>
      <c r="U10" t="str">
        <f t="shared" si="1"/>
        <v>***</v>
      </c>
      <c r="V10" t="str">
        <f t="shared" si="2"/>
        <v>*</v>
      </c>
      <c r="W10" t="str">
        <f t="shared" si="3"/>
        <v>***</v>
      </c>
    </row>
    <row r="11" spans="1:23" x14ac:dyDescent="0.25">
      <c r="A11">
        <v>10</v>
      </c>
      <c r="B11" t="s">
        <v>29</v>
      </c>
      <c r="C11">
        <v>0.14585472135639899</v>
      </c>
      <c r="D11">
        <v>4.7035342015955398E-2</v>
      </c>
      <c r="E11">
        <v>3.1009601526214499</v>
      </c>
      <c r="F11">
        <v>1.92894246452037E-3</v>
      </c>
      <c r="G11">
        <v>0.19099265635202001</v>
      </c>
      <c r="H11">
        <v>7.1871774931130103E-2</v>
      </c>
      <c r="I11">
        <v>2.6574083711587102</v>
      </c>
      <c r="J11">
        <v>7.8743992965298708E-3</v>
      </c>
      <c r="K11">
        <v>0.110896678990523</v>
      </c>
      <c r="L11">
        <v>6.3727056087953607E-2</v>
      </c>
      <c r="M11">
        <v>1.7401820482256001</v>
      </c>
      <c r="N11">
        <v>8.1827056782392701E-2</v>
      </c>
      <c r="O11">
        <v>0.141115180426505</v>
      </c>
      <c r="P11">
        <v>4.6845352794852101E-2</v>
      </c>
      <c r="Q11">
        <v>3.0123624224687702</v>
      </c>
      <c r="R11">
        <v>2.59222907576067E-3</v>
      </c>
      <c r="T11" t="str">
        <f t="shared" si="0"/>
        <v>**</v>
      </c>
      <c r="U11" t="str">
        <f t="shared" si="1"/>
        <v>**</v>
      </c>
      <c r="V11" t="str">
        <f t="shared" si="2"/>
        <v>^</v>
      </c>
      <c r="W11" t="str">
        <f t="shared" si="3"/>
        <v>**</v>
      </c>
    </row>
    <row r="12" spans="1:23" x14ac:dyDescent="0.25">
      <c r="A12">
        <v>11</v>
      </c>
      <c r="B12" t="s">
        <v>28</v>
      </c>
      <c r="C12">
        <v>0.19525349268860001</v>
      </c>
      <c r="D12">
        <v>9.4298207537389503E-2</v>
      </c>
      <c r="E12">
        <v>2.0705960143641202</v>
      </c>
      <c r="F12">
        <v>3.8396564948006098E-2</v>
      </c>
      <c r="G12">
        <v>0.20352687241195799</v>
      </c>
      <c r="H12">
        <v>0.136558084382147</v>
      </c>
      <c r="I12">
        <v>1.4904051512790999</v>
      </c>
      <c r="J12">
        <v>0.136117738879376</v>
      </c>
      <c r="K12">
        <v>0.19584560387942701</v>
      </c>
      <c r="L12">
        <v>0.13366899005295599</v>
      </c>
      <c r="M12">
        <v>1.4651536141766199</v>
      </c>
      <c r="N12">
        <v>0.142879011808039</v>
      </c>
      <c r="O12">
        <v>0.15974031144164</v>
      </c>
      <c r="P12">
        <v>9.2809697101773697E-2</v>
      </c>
      <c r="Q12">
        <v>1.7211597109995</v>
      </c>
      <c r="R12">
        <v>8.5221846478495997E-2</v>
      </c>
      <c r="T12" t="str">
        <f t="shared" si="0"/>
        <v>*</v>
      </c>
      <c r="U12" t="str">
        <f t="shared" si="1"/>
        <v/>
      </c>
      <c r="V12" t="str">
        <f t="shared" si="2"/>
        <v/>
      </c>
      <c r="W12" t="str">
        <f t="shared" si="3"/>
        <v>^</v>
      </c>
    </row>
    <row r="13" spans="1:23" x14ac:dyDescent="0.25">
      <c r="A13">
        <v>12</v>
      </c>
      <c r="B13" t="s">
        <v>31</v>
      </c>
      <c r="C13">
        <v>-5.9174283875340697E-2</v>
      </c>
      <c r="D13">
        <v>7.41706423305377E-3</v>
      </c>
      <c r="E13">
        <v>-7.9781274660712196</v>
      </c>
      <c r="F13" s="1">
        <v>1.4856992600128701E-15</v>
      </c>
      <c r="G13">
        <v>-5.8022587237290202E-2</v>
      </c>
      <c r="H13">
        <v>1.0946194971395399E-2</v>
      </c>
      <c r="I13">
        <v>-5.3007083638574901</v>
      </c>
      <c r="J13" s="1">
        <v>1.1535422934767699E-7</v>
      </c>
      <c r="K13">
        <v>-6.4966876862590506E-2</v>
      </c>
      <c r="L13">
        <v>1.03264011602825E-2</v>
      </c>
      <c r="M13">
        <v>-6.2913376939554597</v>
      </c>
      <c r="N13" s="1">
        <v>3.1474179162696201E-10</v>
      </c>
      <c r="O13">
        <v>-5.7261855309896997E-2</v>
      </c>
      <c r="P13">
        <v>7.3730739367950902E-3</v>
      </c>
      <c r="Q13">
        <v>-7.7663476320417102</v>
      </c>
      <c r="R13" s="1">
        <v>8.0781650773195194E-15</v>
      </c>
      <c r="T13" t="str">
        <f t="shared" si="0"/>
        <v>***</v>
      </c>
      <c r="U13" t="str">
        <f t="shared" si="1"/>
        <v>***</v>
      </c>
      <c r="V13" t="str">
        <f t="shared" si="2"/>
        <v>***</v>
      </c>
      <c r="W13" t="str">
        <f t="shared" si="3"/>
        <v>***</v>
      </c>
    </row>
    <row r="14" spans="1:23" x14ac:dyDescent="0.25">
      <c r="A14">
        <v>13</v>
      </c>
      <c r="B14" t="s">
        <v>173</v>
      </c>
      <c r="C14">
        <v>-0.16186957574136701</v>
      </c>
      <c r="D14">
        <v>4.34933133746781E-2</v>
      </c>
      <c r="E14">
        <v>-3.7217117570906302</v>
      </c>
      <c r="F14">
        <v>1.9787682585485801E-4</v>
      </c>
      <c r="G14">
        <v>-0.139349752162817</v>
      </c>
      <c r="H14">
        <v>6.48109515427467E-2</v>
      </c>
      <c r="I14">
        <v>-2.1500957607590001</v>
      </c>
      <c r="J14">
        <v>3.1547640877895897E-2</v>
      </c>
      <c r="K14">
        <v>-0.16145051268447599</v>
      </c>
      <c r="L14">
        <v>5.9765648262323799E-2</v>
      </c>
      <c r="M14">
        <v>-2.7013931477131599</v>
      </c>
      <c r="N14">
        <v>6.9049663530991196E-3</v>
      </c>
      <c r="O14">
        <v>-0.16404348747366801</v>
      </c>
      <c r="P14">
        <v>4.3248002762607402E-2</v>
      </c>
      <c r="Q14">
        <v>-3.7930881658077702</v>
      </c>
      <c r="R14">
        <v>1.4878529942763299E-4</v>
      </c>
      <c r="T14" t="str">
        <f t="shared" si="0"/>
        <v>***</v>
      </c>
      <c r="U14" t="str">
        <f t="shared" si="1"/>
        <v>*</v>
      </c>
      <c r="V14" t="str">
        <f t="shared" si="2"/>
        <v>**</v>
      </c>
      <c r="W14" t="str">
        <f t="shared" si="3"/>
        <v>***</v>
      </c>
    </row>
    <row r="15" spans="1:23" x14ac:dyDescent="0.25">
      <c r="A15">
        <v>14</v>
      </c>
      <c r="B15" t="s">
        <v>32</v>
      </c>
      <c r="C15">
        <v>1.07154844104885E-2</v>
      </c>
      <c r="D15">
        <v>2.5795627318364499E-2</v>
      </c>
      <c r="E15">
        <v>0.41539925655771398</v>
      </c>
      <c r="F15">
        <v>0.67784965081841797</v>
      </c>
      <c r="G15">
        <v>8.4235158612825205E-3</v>
      </c>
      <c r="H15">
        <v>3.49988190038849E-2</v>
      </c>
      <c r="I15">
        <v>0.240680002955171</v>
      </c>
      <c r="J15">
        <v>0.80980313877168897</v>
      </c>
      <c r="K15">
        <v>6.6346473233105403E-3</v>
      </c>
      <c r="L15">
        <v>3.9831663644157501E-2</v>
      </c>
      <c r="M15">
        <v>0.166567165825214</v>
      </c>
      <c r="N15">
        <v>0.86771063059289599</v>
      </c>
      <c r="O15">
        <v>1.4691985350106801E-2</v>
      </c>
      <c r="P15">
        <v>2.5679479120948701E-2</v>
      </c>
      <c r="Q15">
        <v>0.57212941434319897</v>
      </c>
      <c r="R15">
        <v>0.56723430297976096</v>
      </c>
      <c r="T15" t="str">
        <f t="shared" si="0"/>
        <v/>
      </c>
      <c r="U15" t="str">
        <f t="shared" si="1"/>
        <v/>
      </c>
      <c r="V15" t="str">
        <f t="shared" si="2"/>
        <v/>
      </c>
      <c r="W15" t="str">
        <f t="shared" si="3"/>
        <v/>
      </c>
    </row>
    <row r="16" spans="1:23" x14ac:dyDescent="0.25">
      <c r="A16">
        <v>15</v>
      </c>
      <c r="B16" t="s">
        <v>33</v>
      </c>
      <c r="C16">
        <v>2.7973036428349401E-2</v>
      </c>
      <c r="D16">
        <v>7.1899645834609099E-3</v>
      </c>
      <c r="E16">
        <v>3.8905666507309098</v>
      </c>
      <c r="F16">
        <v>1.00010401180996E-4</v>
      </c>
      <c r="G16">
        <v>4.3255798322550103E-2</v>
      </c>
      <c r="H16">
        <v>1.1122748012899499E-2</v>
      </c>
      <c r="I16">
        <v>3.8889488705834698</v>
      </c>
      <c r="J16">
        <v>1.00679323513263E-4</v>
      </c>
      <c r="K16">
        <v>1.1928435591159201E-2</v>
      </c>
      <c r="L16">
        <v>9.5326736388964602E-3</v>
      </c>
      <c r="M16">
        <v>1.2513210923834801</v>
      </c>
      <c r="N16">
        <v>0.21081735309195601</v>
      </c>
      <c r="O16">
        <v>2.7158901720879699E-2</v>
      </c>
      <c r="P16">
        <v>7.14403548955322E-3</v>
      </c>
      <c r="Q16">
        <v>3.8016190933813698</v>
      </c>
      <c r="R16">
        <v>1.43753611882703E-4</v>
      </c>
      <c r="T16" t="str">
        <f t="shared" si="0"/>
        <v>***</v>
      </c>
      <c r="U16" t="str">
        <f t="shared" si="1"/>
        <v>***</v>
      </c>
      <c r="V16" t="str">
        <f t="shared" si="2"/>
        <v/>
      </c>
      <c r="W16" t="str">
        <f t="shared" si="3"/>
        <v>***</v>
      </c>
    </row>
    <row r="17" spans="1:23" x14ac:dyDescent="0.25">
      <c r="A17">
        <v>16</v>
      </c>
      <c r="B17" t="s">
        <v>118</v>
      </c>
      <c r="C17">
        <v>-4.03321317947305E-3</v>
      </c>
      <c r="D17">
        <v>1.0562868127355501E-2</v>
      </c>
      <c r="E17">
        <v>-0.38182936024998099</v>
      </c>
      <c r="F17">
        <v>0.70258793948584897</v>
      </c>
      <c r="G17">
        <v>2.0956321507808299E-2</v>
      </c>
      <c r="H17">
        <v>1.5819225747115601E-2</v>
      </c>
      <c r="I17">
        <v>1.3247374961843099</v>
      </c>
      <c r="J17">
        <v>0.18525823204778299</v>
      </c>
      <c r="K17">
        <v>-2.1932036433856002E-2</v>
      </c>
      <c r="L17">
        <v>1.4579475734939E-2</v>
      </c>
      <c r="M17">
        <v>-1.5043089911180401</v>
      </c>
      <c r="N17">
        <v>0.13250182508559499</v>
      </c>
      <c r="O17">
        <v>-3.0921886652424302E-3</v>
      </c>
      <c r="P17">
        <v>1.05103525582456E-2</v>
      </c>
      <c r="Q17">
        <v>-0.29420408574368401</v>
      </c>
      <c r="R17">
        <v>0.76860195876515902</v>
      </c>
      <c r="T17" t="str">
        <f t="shared" si="0"/>
        <v/>
      </c>
      <c r="U17" t="str">
        <f t="shared" si="1"/>
        <v/>
      </c>
      <c r="V17" t="str">
        <f t="shared" si="2"/>
        <v/>
      </c>
      <c r="W17" t="str">
        <f t="shared" si="3"/>
        <v/>
      </c>
    </row>
    <row r="18" spans="1:23" x14ac:dyDescent="0.25">
      <c r="A18">
        <v>17</v>
      </c>
      <c r="B18" t="s">
        <v>34</v>
      </c>
      <c r="C18">
        <v>4.3156635872911601E-3</v>
      </c>
      <c r="D18">
        <v>6.6519252743405801E-4</v>
      </c>
      <c r="E18">
        <v>6.4878413531471599</v>
      </c>
      <c r="F18" s="1">
        <v>8.7074895586575904E-11</v>
      </c>
      <c r="G18">
        <v>4.7663336253147403E-3</v>
      </c>
      <c r="H18">
        <v>1.0505247909783401E-3</v>
      </c>
      <c r="I18">
        <v>4.53709771177882</v>
      </c>
      <c r="J18" s="1">
        <v>5.7033685438973596E-6</v>
      </c>
      <c r="K18">
        <v>3.9371390182995503E-3</v>
      </c>
      <c r="L18">
        <v>8.7448642935870999E-4</v>
      </c>
      <c r="M18">
        <v>4.5022299787851301</v>
      </c>
      <c r="N18" s="1">
        <v>6.7244159856746399E-6</v>
      </c>
      <c r="O18">
        <v>4.2363917841784001E-3</v>
      </c>
      <c r="P18">
        <v>6.6038338260784402E-4</v>
      </c>
      <c r="Q18">
        <v>6.4150490393155497</v>
      </c>
      <c r="R18" s="1">
        <v>1.40777538076858E-10</v>
      </c>
      <c r="T18" t="str">
        <f t="shared" si="0"/>
        <v>***</v>
      </c>
      <c r="U18" t="str">
        <f t="shared" si="1"/>
        <v>***</v>
      </c>
      <c r="V18" t="str">
        <f t="shared" si="2"/>
        <v>***</v>
      </c>
      <c r="W18" t="str">
        <f t="shared" si="3"/>
        <v>***</v>
      </c>
    </row>
    <row r="19" spans="1:23" x14ac:dyDescent="0.25">
      <c r="A19">
        <v>18</v>
      </c>
      <c r="B19" t="s">
        <v>35</v>
      </c>
      <c r="C19">
        <v>-1.02770622767756E-4</v>
      </c>
      <c r="D19">
        <v>2.2307997242112899E-4</v>
      </c>
      <c r="E19">
        <v>-0.46068959778131202</v>
      </c>
      <c r="F19">
        <v>0.64502131914227301</v>
      </c>
      <c r="G19">
        <v>-1.3119526625414199E-4</v>
      </c>
      <c r="H19">
        <v>3.7490003121166E-4</v>
      </c>
      <c r="I19">
        <v>-0.34994733350681401</v>
      </c>
      <c r="J19">
        <v>0.72637822319938306</v>
      </c>
      <c r="K19" s="1">
        <v>-6.8283736816591501E-5</v>
      </c>
      <c r="L19">
        <v>2.8422095512317902E-4</v>
      </c>
      <c r="M19">
        <v>-0.24024877682575399</v>
      </c>
      <c r="N19">
        <v>0.81013740230153597</v>
      </c>
      <c r="O19">
        <v>-1.8370354269517199E-4</v>
      </c>
      <c r="P19">
        <v>2.2043613665563E-4</v>
      </c>
      <c r="Q19">
        <v>-0.83336400955963796</v>
      </c>
      <c r="R19">
        <v>0.40463946616338398</v>
      </c>
      <c r="T19" t="str">
        <f t="shared" si="0"/>
        <v/>
      </c>
      <c r="U19" t="str">
        <f t="shared" si="1"/>
        <v/>
      </c>
      <c r="V19" t="str">
        <f t="shared" si="2"/>
        <v/>
      </c>
      <c r="W19" t="str">
        <f t="shared" si="3"/>
        <v/>
      </c>
    </row>
    <row r="20" spans="1:23" x14ac:dyDescent="0.25">
      <c r="A20">
        <v>19</v>
      </c>
      <c r="B20" t="s">
        <v>36</v>
      </c>
      <c r="C20">
        <v>4.8066627811626199E-4</v>
      </c>
      <c r="D20">
        <v>1.45693442526295E-4</v>
      </c>
      <c r="E20">
        <v>3.2991620609795902</v>
      </c>
      <c r="F20">
        <v>9.6973909487854096E-4</v>
      </c>
      <c r="G20">
        <v>3.9249333556005701E-4</v>
      </c>
      <c r="H20">
        <v>2.18377593768882E-4</v>
      </c>
      <c r="I20">
        <v>1.79731504861002</v>
      </c>
      <c r="J20">
        <v>7.2285618509469102E-2</v>
      </c>
      <c r="K20">
        <v>5.8967280313328705E-4</v>
      </c>
      <c r="L20">
        <v>2.0097562555266901E-4</v>
      </c>
      <c r="M20">
        <v>2.93405133837364</v>
      </c>
      <c r="N20">
        <v>3.3456886463705099E-3</v>
      </c>
      <c r="O20">
        <v>4.6676142528192898E-4</v>
      </c>
      <c r="P20">
        <v>1.4497494013247699E-4</v>
      </c>
      <c r="Q20">
        <v>3.21960074517296</v>
      </c>
      <c r="R20">
        <v>1.2836924547587601E-3</v>
      </c>
      <c r="T20" t="str">
        <f t="shared" si="0"/>
        <v>***</v>
      </c>
      <c r="U20" t="str">
        <f t="shared" si="1"/>
        <v>^</v>
      </c>
      <c r="V20" t="str">
        <f t="shared" si="2"/>
        <v>**</v>
      </c>
      <c r="W20" t="str">
        <f t="shared" si="3"/>
        <v>**</v>
      </c>
    </row>
    <row r="21" spans="1:23" x14ac:dyDescent="0.25">
      <c r="A21">
        <v>20</v>
      </c>
      <c r="B21" t="s">
        <v>37</v>
      </c>
      <c r="C21">
        <v>2.1943030139973101E-2</v>
      </c>
      <c r="D21">
        <v>3.1396287164449803E-2</v>
      </c>
      <c r="E21">
        <v>0.69890525669606196</v>
      </c>
      <c r="F21">
        <v>0.48461124213912599</v>
      </c>
      <c r="G21">
        <v>-1.08594843506266E-2</v>
      </c>
      <c r="H21">
        <v>4.5988566087867798E-2</v>
      </c>
      <c r="I21">
        <v>-0.23613444111038301</v>
      </c>
      <c r="J21">
        <v>0.81332834934578502</v>
      </c>
      <c r="K21">
        <v>6.4730011000508195E-2</v>
      </c>
      <c r="L21">
        <v>4.3820178989841099E-2</v>
      </c>
      <c r="M21">
        <v>1.47717358743593</v>
      </c>
      <c r="N21">
        <v>0.13962911192472</v>
      </c>
      <c r="O21">
        <v>2.4829470156810501E-2</v>
      </c>
      <c r="P21">
        <v>3.1288774627697802E-2</v>
      </c>
      <c r="Q21">
        <v>0.79355840720047299</v>
      </c>
      <c r="R21">
        <v>0.42745255423359502</v>
      </c>
      <c r="T21" t="str">
        <f t="shared" si="0"/>
        <v/>
      </c>
      <c r="U21" t="str">
        <f t="shared" si="1"/>
        <v/>
      </c>
      <c r="V21" t="str">
        <f t="shared" si="2"/>
        <v/>
      </c>
      <c r="W21" t="str">
        <f t="shared" si="3"/>
        <v/>
      </c>
    </row>
    <row r="22" spans="1:23" x14ac:dyDescent="0.25">
      <c r="A22">
        <v>21</v>
      </c>
      <c r="B22" t="s">
        <v>38</v>
      </c>
      <c r="C22">
        <v>-5.9121931716473397E-2</v>
      </c>
      <c r="D22">
        <v>4.8498959308077703E-2</v>
      </c>
      <c r="E22">
        <v>-1.2190350588951</v>
      </c>
      <c r="F22">
        <v>0.222830886204815</v>
      </c>
      <c r="G22">
        <v>-6.1927232968068902E-2</v>
      </c>
      <c r="H22">
        <v>7.0261678675860598E-2</v>
      </c>
      <c r="I22">
        <v>-0.881379923382686</v>
      </c>
      <c r="J22">
        <v>0.378112220433306</v>
      </c>
      <c r="K22">
        <v>-4.7264745105453997E-2</v>
      </c>
      <c r="L22">
        <v>6.86401540965942E-2</v>
      </c>
      <c r="M22">
        <v>-0.688587397967383</v>
      </c>
      <c r="N22">
        <v>0.49108295371666599</v>
      </c>
      <c r="O22">
        <v>-5.6095544490366099E-2</v>
      </c>
      <c r="P22">
        <v>4.8409490022863398E-2</v>
      </c>
      <c r="Q22">
        <v>-1.1587716471268901</v>
      </c>
      <c r="R22">
        <v>0.24654927744972199</v>
      </c>
      <c r="T22" t="str">
        <f t="shared" si="0"/>
        <v/>
      </c>
      <c r="U22" t="str">
        <f t="shared" si="1"/>
        <v/>
      </c>
      <c r="V22" t="str">
        <f t="shared" si="2"/>
        <v/>
      </c>
      <c r="W22" t="str">
        <f t="shared" si="3"/>
        <v/>
      </c>
    </row>
    <row r="23" spans="1:23" x14ac:dyDescent="0.25">
      <c r="A23">
        <v>22</v>
      </c>
      <c r="B23" t="s">
        <v>40</v>
      </c>
      <c r="C23">
        <v>-0.18260660299672099</v>
      </c>
      <c r="D23">
        <v>5.0252125939899903E-2</v>
      </c>
      <c r="E23">
        <v>-3.6338085122032999</v>
      </c>
      <c r="F23">
        <v>2.79268158778368E-4</v>
      </c>
      <c r="G23">
        <v>-0.145894907635089</v>
      </c>
      <c r="H23">
        <v>7.75767348306238E-2</v>
      </c>
      <c r="I23">
        <v>-1.8806528523484101</v>
      </c>
      <c r="J23">
        <v>6.0019157134581301E-2</v>
      </c>
      <c r="K23">
        <v>-0.223475329417575</v>
      </c>
      <c r="L23">
        <v>6.7250833436607399E-2</v>
      </c>
      <c r="M23">
        <v>-3.3230120430883501</v>
      </c>
      <c r="N23">
        <v>8.9051069797069205E-4</v>
      </c>
      <c r="O23">
        <v>-0.18522995846923701</v>
      </c>
      <c r="P23">
        <v>4.9993303274572E-2</v>
      </c>
      <c r="Q23">
        <v>-3.7050954095175799</v>
      </c>
      <c r="R23">
        <v>2.1131117734309E-4</v>
      </c>
      <c r="T23" t="str">
        <f t="shared" si="0"/>
        <v>***</v>
      </c>
      <c r="U23" t="str">
        <f t="shared" si="1"/>
        <v>^</v>
      </c>
      <c r="V23" t="str">
        <f t="shared" si="2"/>
        <v>***</v>
      </c>
      <c r="W23" t="str">
        <f t="shared" si="3"/>
        <v>***</v>
      </c>
    </row>
    <row r="24" spans="1:23" x14ac:dyDescent="0.25">
      <c r="A24">
        <v>23</v>
      </c>
      <c r="B24" t="s">
        <v>41</v>
      </c>
      <c r="C24">
        <v>-0.17372066542943301</v>
      </c>
      <c r="D24">
        <v>4.2832871725319799E-2</v>
      </c>
      <c r="E24">
        <v>-4.0557790881609597</v>
      </c>
      <c r="F24" s="1">
        <v>4.9967469280357301E-5</v>
      </c>
      <c r="G24">
        <v>-0.13219374216097901</v>
      </c>
      <c r="H24">
        <v>6.2405663834139202E-2</v>
      </c>
      <c r="I24">
        <v>-2.1182971871322702</v>
      </c>
      <c r="J24">
        <v>3.414990671583E-2</v>
      </c>
      <c r="K24">
        <v>-0.22593485729118501</v>
      </c>
      <c r="L24">
        <v>6.0323190283970998E-2</v>
      </c>
      <c r="M24">
        <v>-3.7454063060590399</v>
      </c>
      <c r="N24">
        <v>1.8010205487715801E-4</v>
      </c>
      <c r="O24">
        <v>-0.16913078935328299</v>
      </c>
      <c r="P24">
        <v>4.25476104810018E-2</v>
      </c>
      <c r="Q24">
        <v>-3.9750948981918199</v>
      </c>
      <c r="R24" s="1">
        <v>7.0351198309374501E-5</v>
      </c>
      <c r="T24" t="str">
        <f t="shared" si="0"/>
        <v>***</v>
      </c>
      <c r="U24" t="str">
        <f t="shared" si="1"/>
        <v>*</v>
      </c>
      <c r="V24" t="str">
        <f t="shared" si="2"/>
        <v>***</v>
      </c>
      <c r="W24" t="str">
        <f t="shared" si="3"/>
        <v>***</v>
      </c>
    </row>
    <row r="25" spans="1:23" x14ac:dyDescent="0.25">
      <c r="A25">
        <v>24</v>
      </c>
      <c r="B25" t="s">
        <v>39</v>
      </c>
      <c r="C25">
        <v>-0.13259443182854899</v>
      </c>
      <c r="D25">
        <v>4.3337951406497197E-2</v>
      </c>
      <c r="E25">
        <v>-3.0595454451654098</v>
      </c>
      <c r="F25">
        <v>2.2167315338647198E-3</v>
      </c>
      <c r="G25">
        <v>-6.4276458257240696E-2</v>
      </c>
      <c r="H25">
        <v>6.5265086605811803E-2</v>
      </c>
      <c r="I25">
        <v>-0.98485211006395701</v>
      </c>
      <c r="J25">
        <v>0.32469671979502102</v>
      </c>
      <c r="K25">
        <v>-0.20879375195177199</v>
      </c>
      <c r="L25">
        <v>5.9128083583306998E-2</v>
      </c>
      <c r="M25">
        <v>-3.5312112163689102</v>
      </c>
      <c r="N25">
        <v>4.1366128530161399E-4</v>
      </c>
      <c r="O25">
        <v>-0.12632544947631</v>
      </c>
      <c r="P25">
        <v>4.3088738701553699E-2</v>
      </c>
      <c r="Q25">
        <v>-2.9317509233974199</v>
      </c>
      <c r="R25">
        <v>3.3705695506252901E-3</v>
      </c>
      <c r="T25" t="str">
        <f t="shared" si="0"/>
        <v>**</v>
      </c>
      <c r="U25" t="str">
        <f t="shared" si="1"/>
        <v/>
      </c>
      <c r="V25" t="str">
        <f t="shared" si="2"/>
        <v>***</v>
      </c>
      <c r="W25" t="str">
        <f t="shared" si="3"/>
        <v>**</v>
      </c>
    </row>
    <row r="26" spans="1:23" x14ac:dyDescent="0.25">
      <c r="A26">
        <v>25</v>
      </c>
      <c r="B26" t="s">
        <v>43</v>
      </c>
      <c r="C26">
        <v>-8.9575841723422894E-2</v>
      </c>
      <c r="D26">
        <v>8.5790127072329098E-3</v>
      </c>
      <c r="E26">
        <v>-10.441276261066999</v>
      </c>
      <c r="F26" s="1">
        <v>1.60636355414952E-25</v>
      </c>
      <c r="G26">
        <v>-8.4378814035544605E-2</v>
      </c>
      <c r="H26">
        <v>1.3035434748893E-2</v>
      </c>
      <c r="I26">
        <v>-6.4730341305041597</v>
      </c>
      <c r="J26" s="1">
        <v>9.6054244630810198E-11</v>
      </c>
      <c r="K26">
        <v>-9.8526961399449595E-2</v>
      </c>
      <c r="L26">
        <v>1.1607001263674E-2</v>
      </c>
      <c r="M26">
        <v>-8.4885802250927291</v>
      </c>
      <c r="N26" s="1">
        <v>2.0917681286888299E-17</v>
      </c>
      <c r="O26">
        <v>-8.94509715345993E-2</v>
      </c>
      <c r="P26">
        <v>8.5261904595207594E-3</v>
      </c>
      <c r="Q26">
        <v>-10.491317542022999</v>
      </c>
      <c r="R26" s="1">
        <v>9.4698542539769995E-26</v>
      </c>
      <c r="T26" t="str">
        <f t="shared" si="0"/>
        <v>***</v>
      </c>
      <c r="U26" t="str">
        <f t="shared" si="1"/>
        <v>***</v>
      </c>
      <c r="V26" t="str">
        <f t="shared" si="2"/>
        <v>***</v>
      </c>
      <c r="W26" t="str">
        <f t="shared" si="3"/>
        <v>***</v>
      </c>
    </row>
    <row r="27" spans="1:23" x14ac:dyDescent="0.25">
      <c r="A27">
        <v>26</v>
      </c>
      <c r="B27" t="s">
        <v>44</v>
      </c>
      <c r="C27">
        <v>2.22184135927599E-2</v>
      </c>
      <c r="D27">
        <v>2.2157449990573799E-2</v>
      </c>
      <c r="E27">
        <v>1.0027513816893201</v>
      </c>
      <c r="F27">
        <v>0.31598083196188897</v>
      </c>
      <c r="G27">
        <v>2.42179399764672E-2</v>
      </c>
      <c r="H27">
        <v>3.2687102785073197E-2</v>
      </c>
      <c r="I27">
        <v>0.74090200455228195</v>
      </c>
      <c r="J27">
        <v>0.45875285999551102</v>
      </c>
      <c r="K27">
        <v>1.96593063275315E-2</v>
      </c>
      <c r="L27">
        <v>3.0965670642051999E-2</v>
      </c>
      <c r="M27">
        <v>0.63487423071773397</v>
      </c>
      <c r="N27">
        <v>0.52551044501280697</v>
      </c>
      <c r="O27">
        <v>2.1619864105277099E-2</v>
      </c>
      <c r="P27">
        <v>2.20267249062755E-2</v>
      </c>
      <c r="Q27">
        <v>0.981528765500565</v>
      </c>
      <c r="R27">
        <v>0.326332056285904</v>
      </c>
      <c r="T27" t="str">
        <f t="shared" si="0"/>
        <v/>
      </c>
      <c r="U27" t="str">
        <f t="shared" si="1"/>
        <v/>
      </c>
      <c r="V27" t="str">
        <f t="shared" si="2"/>
        <v/>
      </c>
      <c r="W27" t="str">
        <f t="shared" si="3"/>
        <v/>
      </c>
    </row>
    <row r="28" spans="1:23" x14ac:dyDescent="0.25">
      <c r="A28">
        <v>27</v>
      </c>
      <c r="B28" t="s">
        <v>131</v>
      </c>
      <c r="C28">
        <v>-9.43623568009858E-2</v>
      </c>
      <c r="D28">
        <v>0.26702542292396197</v>
      </c>
      <c r="E28">
        <v>-0.35338341858129502</v>
      </c>
      <c r="F28">
        <v>0.72380101502147198</v>
      </c>
      <c r="G28">
        <v>-0.51380876101598605</v>
      </c>
      <c r="H28">
        <v>0.47895627578481398</v>
      </c>
      <c r="I28">
        <v>-1.07276757189174</v>
      </c>
      <c r="J28">
        <v>0.28337541388235898</v>
      </c>
      <c r="K28">
        <v>0.153883840847756</v>
      </c>
      <c r="L28">
        <v>0.32531592612771798</v>
      </c>
      <c r="M28">
        <v>0.47302891893261301</v>
      </c>
      <c r="N28">
        <v>0.636192547373991</v>
      </c>
      <c r="O28">
        <v>-0.10417845316464899</v>
      </c>
      <c r="P28">
        <v>3.3783187139263898E-2</v>
      </c>
      <c r="Q28">
        <v>-3.0837366745534198</v>
      </c>
      <c r="R28">
        <v>2.0441844179248502E-3</v>
      </c>
      <c r="T28" t="str">
        <f t="shared" si="0"/>
        <v/>
      </c>
      <c r="U28" t="str">
        <f t="shared" si="1"/>
        <v/>
      </c>
      <c r="V28" t="str">
        <f t="shared" si="2"/>
        <v/>
      </c>
      <c r="W28" t="str">
        <f t="shared" si="3"/>
        <v>**</v>
      </c>
    </row>
    <row r="29" spans="1:23" x14ac:dyDescent="0.25">
      <c r="A29">
        <v>28</v>
      </c>
      <c r="B29" t="s">
        <v>145</v>
      </c>
      <c r="C29">
        <v>-0.52153007665795303</v>
      </c>
      <c r="D29">
        <v>0.29780406898802703</v>
      </c>
      <c r="E29">
        <v>-1.7512523533683499</v>
      </c>
      <c r="F29">
        <v>7.9902451033130401E-2</v>
      </c>
      <c r="G29">
        <v>-0.73604313015788803</v>
      </c>
      <c r="H29">
        <v>0.51462263571767297</v>
      </c>
      <c r="I29">
        <v>-1.4302579775400499</v>
      </c>
      <c r="J29">
        <v>0.15264299082807201</v>
      </c>
      <c r="K29">
        <v>-0.46706884360939899</v>
      </c>
      <c r="L29">
        <v>0.375804942213876</v>
      </c>
      <c r="M29">
        <v>-1.2428491250218401</v>
      </c>
      <c r="N29">
        <v>0.21392343603779301</v>
      </c>
      <c r="O29">
        <v>-0.50115067391622303</v>
      </c>
      <c r="P29">
        <v>0.13109545594643299</v>
      </c>
      <c r="Q29">
        <v>-3.82279210441129</v>
      </c>
      <c r="R29">
        <v>1.3194902433614499E-4</v>
      </c>
      <c r="T29" t="str">
        <f t="shared" si="0"/>
        <v>^</v>
      </c>
      <c r="U29" t="str">
        <f t="shared" si="1"/>
        <v/>
      </c>
      <c r="V29" t="str">
        <f t="shared" si="2"/>
        <v/>
      </c>
      <c r="W29" t="str">
        <f t="shared" si="3"/>
        <v>***</v>
      </c>
    </row>
    <row r="30" spans="1:23" x14ac:dyDescent="0.25">
      <c r="A30">
        <v>29</v>
      </c>
      <c r="B30" t="s">
        <v>46</v>
      </c>
      <c r="C30">
        <v>-0.464207451666445</v>
      </c>
      <c r="D30">
        <v>0.28149515742313702</v>
      </c>
      <c r="E30">
        <v>-1.6490779305615499</v>
      </c>
      <c r="F30">
        <v>9.9131670298793703E-2</v>
      </c>
      <c r="G30">
        <v>-0.92995630561501796</v>
      </c>
      <c r="H30">
        <v>0.49779139957198498</v>
      </c>
      <c r="I30">
        <v>-1.86816466980872</v>
      </c>
      <c r="J30">
        <v>6.1739121681005302E-2</v>
      </c>
      <c r="K30">
        <v>-0.14465760690469601</v>
      </c>
      <c r="L30">
        <v>0.34592136064775902</v>
      </c>
      <c r="M30">
        <v>-0.41818061374936599</v>
      </c>
      <c r="N30">
        <v>0.67581506867475105</v>
      </c>
      <c r="O30">
        <v>-0.46775374721653401</v>
      </c>
      <c r="P30">
        <v>9.1205666845667693E-2</v>
      </c>
      <c r="Q30">
        <v>-5.1285601365980504</v>
      </c>
      <c r="R30" s="1">
        <v>2.9196663513913401E-7</v>
      </c>
      <c r="T30" t="str">
        <f t="shared" si="0"/>
        <v>^</v>
      </c>
      <c r="U30" t="str">
        <f t="shared" si="1"/>
        <v>^</v>
      </c>
      <c r="V30" t="str">
        <f t="shared" si="2"/>
        <v/>
      </c>
      <c r="W30" t="str">
        <f t="shared" si="3"/>
        <v>***</v>
      </c>
    </row>
    <row r="31" spans="1:23" x14ac:dyDescent="0.25">
      <c r="A31">
        <v>30</v>
      </c>
      <c r="B31" t="s">
        <v>129</v>
      </c>
      <c r="C31">
        <v>-0.42362158012304102</v>
      </c>
      <c r="D31">
        <v>0.29179461542819901</v>
      </c>
      <c r="E31">
        <v>-1.45177997716439</v>
      </c>
      <c r="F31">
        <v>0.146562793034275</v>
      </c>
      <c r="G31">
        <v>-0.92919215938893296</v>
      </c>
      <c r="H31">
        <v>0.525064908128556</v>
      </c>
      <c r="I31">
        <v>-1.7696710349597999</v>
      </c>
      <c r="J31">
        <v>7.6781957774914006E-2</v>
      </c>
      <c r="K31">
        <v>-0.13373654550654199</v>
      </c>
      <c r="L31">
        <v>0.35333723029368302</v>
      </c>
      <c r="M31">
        <v>-0.37849548261694399</v>
      </c>
      <c r="N31">
        <v>0.70506254896840004</v>
      </c>
      <c r="O31">
        <v>-0.41447457434180501</v>
      </c>
      <c r="P31">
        <v>0.12246852843007799</v>
      </c>
      <c r="Q31">
        <v>-3.38433538522058</v>
      </c>
      <c r="R31">
        <v>7.1350789313154696E-4</v>
      </c>
      <c r="T31" t="str">
        <f t="shared" si="0"/>
        <v/>
      </c>
      <c r="U31" t="str">
        <f t="shared" si="1"/>
        <v>^</v>
      </c>
      <c r="V31" t="str">
        <f t="shared" si="2"/>
        <v/>
      </c>
      <c r="W31" t="str">
        <f t="shared" si="3"/>
        <v>***</v>
      </c>
    </row>
    <row r="32" spans="1:23" x14ac:dyDescent="0.25">
      <c r="A32">
        <v>31</v>
      </c>
      <c r="B32" t="s">
        <v>130</v>
      </c>
      <c r="C32">
        <v>-0.34726857154768997</v>
      </c>
      <c r="D32">
        <v>0.28849982831472198</v>
      </c>
      <c r="E32">
        <v>-1.20370460383379</v>
      </c>
      <c r="F32">
        <v>0.22870377221435101</v>
      </c>
      <c r="G32">
        <v>-0.669367389184372</v>
      </c>
      <c r="H32">
        <v>0.51772767435987999</v>
      </c>
      <c r="I32">
        <v>-1.2928947443498799</v>
      </c>
      <c r="J32">
        <v>0.196047465491307</v>
      </c>
      <c r="K32">
        <v>-0.142466348415385</v>
      </c>
      <c r="L32">
        <v>0.35137992858198103</v>
      </c>
      <c r="M32">
        <v>-0.40544816828416502</v>
      </c>
      <c r="N32">
        <v>0.68514811050407998</v>
      </c>
      <c r="O32">
        <v>-0.358020023469663</v>
      </c>
      <c r="P32">
        <v>0.108540797812039</v>
      </c>
      <c r="Q32">
        <v>-3.2984834337559201</v>
      </c>
      <c r="R32">
        <v>9.7208615855299098E-4</v>
      </c>
      <c r="T32" t="str">
        <f t="shared" si="0"/>
        <v/>
      </c>
      <c r="U32" t="str">
        <f t="shared" si="1"/>
        <v/>
      </c>
      <c r="V32" t="str">
        <f t="shared" si="2"/>
        <v/>
      </c>
      <c r="W32" t="str">
        <f t="shared" si="3"/>
        <v>***</v>
      </c>
    </row>
    <row r="33" spans="1:23" x14ac:dyDescent="0.25">
      <c r="A33">
        <v>32</v>
      </c>
      <c r="B33" t="s">
        <v>45</v>
      </c>
      <c r="C33">
        <v>-0.139533824930545</v>
      </c>
      <c r="D33">
        <v>0.38156157813658997</v>
      </c>
      <c r="E33">
        <v>-0.36569149758730601</v>
      </c>
      <c r="F33">
        <v>0.71459529128468002</v>
      </c>
      <c r="G33">
        <v>-0.32484301631313001</v>
      </c>
      <c r="H33">
        <v>0.62007531953380102</v>
      </c>
      <c r="I33">
        <v>-0.52387670671582398</v>
      </c>
      <c r="J33">
        <v>0.60036429696388405</v>
      </c>
      <c r="K33">
        <v>-0.119988837465399</v>
      </c>
      <c r="L33">
        <v>0.49675221377238299</v>
      </c>
      <c r="M33">
        <v>-0.24154665875405501</v>
      </c>
      <c r="N33">
        <v>0.80913145832999001</v>
      </c>
      <c r="O33">
        <v>-0.14994544995260101</v>
      </c>
      <c r="P33">
        <v>0.27029099332109302</v>
      </c>
      <c r="Q33">
        <v>-0.55475562877699303</v>
      </c>
      <c r="R33">
        <v>0.57906182061002598</v>
      </c>
      <c r="T33" t="str">
        <f t="shared" si="0"/>
        <v/>
      </c>
      <c r="U33" t="str">
        <f t="shared" si="1"/>
        <v/>
      </c>
      <c r="V33" t="str">
        <f t="shared" si="2"/>
        <v/>
      </c>
      <c r="W33" t="str">
        <f t="shared" si="3"/>
        <v/>
      </c>
    </row>
    <row r="34" spans="1:23" x14ac:dyDescent="0.25">
      <c r="A34">
        <v>33</v>
      </c>
      <c r="B34" t="s">
        <v>106</v>
      </c>
      <c r="C34">
        <v>-0.15486844475289899</v>
      </c>
      <c r="D34">
        <v>9.1876164486855705E-2</v>
      </c>
      <c r="E34">
        <v>-1.6856215713603899</v>
      </c>
      <c r="F34">
        <v>9.1868711646767603E-2</v>
      </c>
      <c r="G34">
        <v>-0.22999488351022501</v>
      </c>
      <c r="H34">
        <v>0.17139897543938001</v>
      </c>
      <c r="I34">
        <v>-1.3418684850398599</v>
      </c>
      <c r="J34">
        <v>0.17963864174401301</v>
      </c>
      <c r="K34">
        <v>-0.11135915025054099</v>
      </c>
      <c r="L34">
        <v>0.110277602336652</v>
      </c>
      <c r="M34">
        <v>-1.0098075029831199</v>
      </c>
      <c r="N34">
        <v>0.31258752475128099</v>
      </c>
      <c r="O34" t="s">
        <v>170</v>
      </c>
      <c r="P34" t="s">
        <v>170</v>
      </c>
      <c r="Q34" t="s">
        <v>170</v>
      </c>
      <c r="R34" t="s">
        <v>170</v>
      </c>
      <c r="T34" t="str">
        <f t="shared" si="0"/>
        <v>^</v>
      </c>
      <c r="U34" t="str">
        <f t="shared" si="1"/>
        <v/>
      </c>
      <c r="V34" t="str">
        <f t="shared" si="2"/>
        <v/>
      </c>
      <c r="W34" t="str">
        <f t="shared" si="3"/>
        <v/>
      </c>
    </row>
    <row r="35" spans="1:23" x14ac:dyDescent="0.25">
      <c r="A35">
        <v>34</v>
      </c>
      <c r="B35" t="s">
        <v>47</v>
      </c>
      <c r="C35">
        <v>0.195588676503197</v>
      </c>
      <c r="D35">
        <v>0.21875286884953099</v>
      </c>
      <c r="E35">
        <v>0.89410793802083899</v>
      </c>
      <c r="F35">
        <v>0.37126414253040901</v>
      </c>
      <c r="G35" t="s">
        <v>170</v>
      </c>
      <c r="H35" t="s">
        <v>170</v>
      </c>
      <c r="I35" t="s">
        <v>170</v>
      </c>
      <c r="J35" t="s">
        <v>170</v>
      </c>
      <c r="K35">
        <v>0.27066160566266401</v>
      </c>
      <c r="L35">
        <v>0.31580070647191499</v>
      </c>
      <c r="M35">
        <v>0.85706459838694005</v>
      </c>
      <c r="N35">
        <v>0.39140918479292702</v>
      </c>
      <c r="O35" t="s">
        <v>170</v>
      </c>
      <c r="P35" t="s">
        <v>170</v>
      </c>
      <c r="Q35" t="s">
        <v>170</v>
      </c>
      <c r="R35" t="s">
        <v>170</v>
      </c>
      <c r="T35" t="str">
        <f t="shared" si="0"/>
        <v/>
      </c>
      <c r="U35" t="str">
        <f t="shared" si="1"/>
        <v/>
      </c>
      <c r="V35" t="str">
        <f t="shared" si="2"/>
        <v/>
      </c>
      <c r="W35" t="str">
        <f t="shared" si="3"/>
        <v/>
      </c>
    </row>
    <row r="36" spans="1:23" x14ac:dyDescent="0.25">
      <c r="A36">
        <v>35</v>
      </c>
      <c r="B36" t="s">
        <v>62</v>
      </c>
      <c r="C36">
        <v>0.14263298639528499</v>
      </c>
      <c r="D36">
        <v>0.189650708425286</v>
      </c>
      <c r="E36">
        <v>0.75208253941996706</v>
      </c>
      <c r="F36">
        <v>0.452001423521043</v>
      </c>
      <c r="G36">
        <v>4.0601646275983803E-2</v>
      </c>
      <c r="H36">
        <v>0.19197912727379399</v>
      </c>
      <c r="I36">
        <v>0.211489899201798</v>
      </c>
      <c r="J36">
        <v>0.83250501323680004</v>
      </c>
      <c r="K36">
        <v>0.25059604203466801</v>
      </c>
      <c r="L36">
        <v>0.281087524412856</v>
      </c>
      <c r="M36">
        <v>0.89152317434977102</v>
      </c>
      <c r="N36">
        <v>0.37264856472253699</v>
      </c>
      <c r="O36" t="s">
        <v>170</v>
      </c>
      <c r="P36" t="s">
        <v>170</v>
      </c>
      <c r="Q36" t="s">
        <v>170</v>
      </c>
      <c r="R36" t="s">
        <v>170</v>
      </c>
      <c r="T36" t="str">
        <f t="shared" si="0"/>
        <v/>
      </c>
      <c r="U36" t="str">
        <f t="shared" si="1"/>
        <v/>
      </c>
      <c r="V36" t="str">
        <f t="shared" si="2"/>
        <v/>
      </c>
      <c r="W36" t="str">
        <f t="shared" si="3"/>
        <v/>
      </c>
    </row>
    <row r="37" spans="1:23" x14ac:dyDescent="0.25">
      <c r="A37">
        <v>36</v>
      </c>
      <c r="B37" t="s">
        <v>61</v>
      </c>
      <c r="C37">
        <v>0.210155773693918</v>
      </c>
      <c r="D37">
        <v>0.19429290565966001</v>
      </c>
      <c r="E37">
        <v>1.0816440928730799</v>
      </c>
      <c r="F37">
        <v>0.27941070405040702</v>
      </c>
      <c r="G37">
        <v>6.0889431665532498E-2</v>
      </c>
      <c r="H37">
        <v>0.203847839358614</v>
      </c>
      <c r="I37">
        <v>0.298700402501761</v>
      </c>
      <c r="J37">
        <v>0.76516864991365197</v>
      </c>
      <c r="K37">
        <v>0.26841829058177902</v>
      </c>
      <c r="L37">
        <v>0.28537175278358001</v>
      </c>
      <c r="M37">
        <v>0.940591659698505</v>
      </c>
      <c r="N37">
        <v>0.34691415761564498</v>
      </c>
      <c r="O37" t="s">
        <v>170</v>
      </c>
      <c r="P37" t="s">
        <v>170</v>
      </c>
      <c r="Q37" t="s">
        <v>170</v>
      </c>
      <c r="R37" t="s">
        <v>170</v>
      </c>
      <c r="T37" t="str">
        <f t="shared" si="0"/>
        <v/>
      </c>
      <c r="U37" t="str">
        <f t="shared" si="1"/>
        <v/>
      </c>
      <c r="V37" t="str">
        <f t="shared" si="2"/>
        <v/>
      </c>
      <c r="W37" t="str">
        <f t="shared" si="3"/>
        <v/>
      </c>
    </row>
    <row r="38" spans="1:23" x14ac:dyDescent="0.25">
      <c r="A38">
        <v>37</v>
      </c>
      <c r="B38" t="s">
        <v>54</v>
      </c>
      <c r="C38">
        <v>0.11532612122045401</v>
      </c>
      <c r="D38">
        <v>0.22761729379201501</v>
      </c>
      <c r="E38">
        <v>0.50666677957182404</v>
      </c>
      <c r="F38">
        <v>0.61238864353449096</v>
      </c>
      <c r="G38">
        <v>3.4293340417446097E-2</v>
      </c>
      <c r="H38">
        <v>0.24361380157675899</v>
      </c>
      <c r="I38">
        <v>0.14076928398755301</v>
      </c>
      <c r="J38">
        <v>0.88805220922070804</v>
      </c>
      <c r="K38">
        <v>0.18310159307327301</v>
      </c>
      <c r="L38">
        <v>0.35211239169193098</v>
      </c>
      <c r="M38">
        <v>0.52000894428467503</v>
      </c>
      <c r="N38">
        <v>0.603057341075947</v>
      </c>
      <c r="O38" t="s">
        <v>170</v>
      </c>
      <c r="P38" t="s">
        <v>170</v>
      </c>
      <c r="Q38" t="s">
        <v>170</v>
      </c>
      <c r="R38" t="s">
        <v>170</v>
      </c>
      <c r="T38" t="str">
        <f t="shared" si="0"/>
        <v/>
      </c>
      <c r="U38" t="str">
        <f t="shared" si="1"/>
        <v/>
      </c>
      <c r="V38" t="str">
        <f t="shared" si="2"/>
        <v/>
      </c>
      <c r="W38" t="str">
        <f t="shared" si="3"/>
        <v/>
      </c>
    </row>
    <row r="39" spans="1:23" x14ac:dyDescent="0.25">
      <c r="A39">
        <v>38</v>
      </c>
      <c r="B39" t="s">
        <v>58</v>
      </c>
      <c r="C39">
        <v>0.28224199942463302</v>
      </c>
      <c r="D39">
        <v>0.201023839041685</v>
      </c>
      <c r="E39">
        <v>1.4040225317063399</v>
      </c>
      <c r="F39">
        <v>0.16031214017475101</v>
      </c>
      <c r="G39">
        <v>0.28516200832507099</v>
      </c>
      <c r="H39">
        <v>0.213561620214961</v>
      </c>
      <c r="I39">
        <v>1.3352680506827099</v>
      </c>
      <c r="J39">
        <v>0.181788631417903</v>
      </c>
      <c r="K39">
        <v>0.20285242022011599</v>
      </c>
      <c r="L39">
        <v>0.29572878600078201</v>
      </c>
      <c r="M39">
        <v>0.68594073293757696</v>
      </c>
      <c r="N39">
        <v>0.49275048275615901</v>
      </c>
      <c r="O39" t="s">
        <v>170</v>
      </c>
      <c r="P39" t="s">
        <v>170</v>
      </c>
      <c r="Q39" t="s">
        <v>170</v>
      </c>
      <c r="R39" t="s">
        <v>170</v>
      </c>
      <c r="T39" t="str">
        <f t="shared" si="0"/>
        <v/>
      </c>
      <c r="U39" t="str">
        <f t="shared" si="1"/>
        <v/>
      </c>
      <c r="V39" t="str">
        <f t="shared" si="2"/>
        <v/>
      </c>
      <c r="W39" t="str">
        <f t="shared" si="3"/>
        <v/>
      </c>
    </row>
    <row r="40" spans="1:23" x14ac:dyDescent="0.25">
      <c r="A40">
        <v>39</v>
      </c>
      <c r="B40" t="s">
        <v>64</v>
      </c>
      <c r="C40">
        <v>0.219023403724912</v>
      </c>
      <c r="D40">
        <v>0.23026456177445101</v>
      </c>
      <c r="E40">
        <v>0.95118155410926897</v>
      </c>
      <c r="F40">
        <v>0.341512220536208</v>
      </c>
      <c r="G40">
        <v>0.44562711162528201</v>
      </c>
      <c r="H40">
        <v>0.50072455661818804</v>
      </c>
      <c r="I40">
        <v>0.88996456382122502</v>
      </c>
      <c r="J40">
        <v>0.37348491400080702</v>
      </c>
      <c r="K40">
        <v>0.19187713304353399</v>
      </c>
      <c r="L40">
        <v>0.30952678428443903</v>
      </c>
      <c r="M40">
        <v>0.61990477976603398</v>
      </c>
      <c r="N40">
        <v>0.53532047873593103</v>
      </c>
      <c r="O40" t="s">
        <v>170</v>
      </c>
      <c r="P40" t="s">
        <v>170</v>
      </c>
      <c r="Q40" t="s">
        <v>170</v>
      </c>
      <c r="R40" t="s">
        <v>170</v>
      </c>
      <c r="T40" t="str">
        <f t="shared" si="0"/>
        <v/>
      </c>
      <c r="U40" t="str">
        <f t="shared" si="1"/>
        <v/>
      </c>
      <c r="V40" t="str">
        <f t="shared" si="2"/>
        <v/>
      </c>
      <c r="W40" t="str">
        <f t="shared" si="3"/>
        <v/>
      </c>
    </row>
    <row r="41" spans="1:23" x14ac:dyDescent="0.25">
      <c r="A41">
        <v>40</v>
      </c>
      <c r="B41" t="s">
        <v>52</v>
      </c>
      <c r="C41">
        <v>0.16771811012107399</v>
      </c>
      <c r="D41">
        <v>0.30953164827068602</v>
      </c>
      <c r="E41">
        <v>0.54184478730395902</v>
      </c>
      <c r="F41">
        <v>0.58792543488882099</v>
      </c>
      <c r="G41">
        <v>0.43700375193563401</v>
      </c>
      <c r="H41">
        <v>0.364267105559759</v>
      </c>
      <c r="I41">
        <v>1.19967942552513</v>
      </c>
      <c r="J41">
        <v>0.23026386657689399</v>
      </c>
      <c r="K41">
        <v>-0.280047606140646</v>
      </c>
      <c r="L41">
        <v>0.49266589290170798</v>
      </c>
      <c r="M41">
        <v>-0.56843311090852999</v>
      </c>
      <c r="N41">
        <v>0.56974091275378203</v>
      </c>
      <c r="O41" t="s">
        <v>170</v>
      </c>
      <c r="P41" t="s">
        <v>170</v>
      </c>
      <c r="Q41" t="s">
        <v>170</v>
      </c>
      <c r="R41" t="s">
        <v>170</v>
      </c>
      <c r="T41" t="str">
        <f t="shared" si="0"/>
        <v/>
      </c>
      <c r="U41" t="str">
        <f t="shared" si="1"/>
        <v/>
      </c>
      <c r="V41" t="str">
        <f t="shared" si="2"/>
        <v/>
      </c>
      <c r="W41" t="str">
        <f t="shared" si="3"/>
        <v/>
      </c>
    </row>
    <row r="42" spans="1:23" x14ac:dyDescent="0.25">
      <c r="A42">
        <v>41</v>
      </c>
      <c r="B42" t="s">
        <v>65</v>
      </c>
      <c r="C42">
        <v>0.279854972068383</v>
      </c>
      <c r="D42">
        <v>0.21497011852433701</v>
      </c>
      <c r="E42">
        <v>1.3018319661795199</v>
      </c>
      <c r="F42">
        <v>0.19297383366807599</v>
      </c>
      <c r="G42">
        <v>0.62210507104063795</v>
      </c>
      <c r="H42">
        <v>0.52024445546627396</v>
      </c>
      <c r="I42">
        <v>1.1957937552319899</v>
      </c>
      <c r="J42">
        <v>0.23177705347198399</v>
      </c>
      <c r="K42">
        <v>0.27342211319128201</v>
      </c>
      <c r="L42">
        <v>0.296883388300276</v>
      </c>
      <c r="M42">
        <v>0.92097477988473897</v>
      </c>
      <c r="N42">
        <v>0.35706359439116298</v>
      </c>
      <c r="O42" t="s">
        <v>170</v>
      </c>
      <c r="P42" t="s">
        <v>170</v>
      </c>
      <c r="Q42" t="s">
        <v>170</v>
      </c>
      <c r="R42" t="s">
        <v>170</v>
      </c>
      <c r="T42" t="str">
        <f t="shared" si="0"/>
        <v/>
      </c>
      <c r="U42" t="str">
        <f t="shared" si="1"/>
        <v/>
      </c>
      <c r="V42" t="str">
        <f t="shared" si="2"/>
        <v/>
      </c>
      <c r="W42" t="str">
        <f t="shared" si="3"/>
        <v/>
      </c>
    </row>
    <row r="43" spans="1:23" x14ac:dyDescent="0.25">
      <c r="A43">
        <v>42</v>
      </c>
      <c r="B43" t="s">
        <v>60</v>
      </c>
      <c r="C43">
        <v>0.20757524985923301</v>
      </c>
      <c r="D43">
        <v>0.211909107335402</v>
      </c>
      <c r="E43">
        <v>0.97954850770377899</v>
      </c>
      <c r="F43">
        <v>0.327309033127067</v>
      </c>
      <c r="G43">
        <v>8.9120735266237705E-2</v>
      </c>
      <c r="H43">
        <v>0.22076132706615201</v>
      </c>
      <c r="I43">
        <v>0.40369722564465499</v>
      </c>
      <c r="J43">
        <v>0.68643537999457804</v>
      </c>
      <c r="K43">
        <v>0.28672086864097401</v>
      </c>
      <c r="L43">
        <v>0.33420878662850201</v>
      </c>
      <c r="M43">
        <v>0.857909427018402</v>
      </c>
      <c r="N43">
        <v>0.39094247835156498</v>
      </c>
      <c r="O43" t="s">
        <v>170</v>
      </c>
      <c r="P43" t="s">
        <v>170</v>
      </c>
      <c r="Q43" t="s">
        <v>170</v>
      </c>
      <c r="R43" t="s">
        <v>170</v>
      </c>
      <c r="T43" t="str">
        <f t="shared" si="0"/>
        <v/>
      </c>
      <c r="U43" t="str">
        <f t="shared" si="1"/>
        <v/>
      </c>
      <c r="V43" t="str">
        <f t="shared" si="2"/>
        <v/>
      </c>
      <c r="W43" t="str">
        <f t="shared" si="3"/>
        <v/>
      </c>
    </row>
    <row r="44" spans="1:23" x14ac:dyDescent="0.25">
      <c r="A44">
        <v>43</v>
      </c>
      <c r="B44" t="s">
        <v>53</v>
      </c>
      <c r="C44">
        <v>-0.41226621309886502</v>
      </c>
      <c r="D44">
        <v>0.34104061734609498</v>
      </c>
      <c r="E44">
        <v>-1.2088478384393999</v>
      </c>
      <c r="F44">
        <v>0.22672130889850201</v>
      </c>
      <c r="G44">
        <v>-0.38564717518539599</v>
      </c>
      <c r="H44">
        <v>0.437308911501681</v>
      </c>
      <c r="I44">
        <v>-0.88186443276702697</v>
      </c>
      <c r="J44">
        <v>0.377850122922542</v>
      </c>
      <c r="K44">
        <v>-0.43275936956864097</v>
      </c>
      <c r="L44">
        <v>0.50641198461977899</v>
      </c>
      <c r="M44">
        <v>-0.85455988940222805</v>
      </c>
      <c r="N44">
        <v>0.392794841013684</v>
      </c>
      <c r="O44" t="s">
        <v>170</v>
      </c>
      <c r="P44" t="s">
        <v>170</v>
      </c>
      <c r="Q44" t="s">
        <v>170</v>
      </c>
      <c r="R44" t="s">
        <v>170</v>
      </c>
      <c r="T44" t="str">
        <f t="shared" si="0"/>
        <v/>
      </c>
      <c r="U44" t="str">
        <f t="shared" si="1"/>
        <v/>
      </c>
      <c r="V44" t="str">
        <f t="shared" si="2"/>
        <v/>
      </c>
      <c r="W44" t="str">
        <f t="shared" si="3"/>
        <v/>
      </c>
    </row>
    <row r="45" spans="1:23" x14ac:dyDescent="0.25">
      <c r="A45">
        <v>44</v>
      </c>
      <c r="B45" t="s">
        <v>59</v>
      </c>
      <c r="C45">
        <v>4.83071436870217E-2</v>
      </c>
      <c r="D45">
        <v>0.20567733073946001</v>
      </c>
      <c r="E45">
        <v>0.23486858524148399</v>
      </c>
      <c r="F45">
        <v>0.81431073293408196</v>
      </c>
      <c r="G45">
        <v>8.2594517001459103E-2</v>
      </c>
      <c r="H45">
        <v>0.25107200472163899</v>
      </c>
      <c r="I45">
        <v>0.32896744936987499</v>
      </c>
      <c r="J45">
        <v>0.74218029157111698</v>
      </c>
      <c r="K45">
        <v>-3.3408586663657698E-3</v>
      </c>
      <c r="L45">
        <v>0.29114388415366399</v>
      </c>
      <c r="M45">
        <v>-1.1474940220975E-2</v>
      </c>
      <c r="N45">
        <v>0.99084452328541595</v>
      </c>
      <c r="O45" t="s">
        <v>170</v>
      </c>
      <c r="P45" t="s">
        <v>170</v>
      </c>
      <c r="Q45" t="s">
        <v>170</v>
      </c>
      <c r="R45" t="s">
        <v>170</v>
      </c>
      <c r="T45" t="str">
        <f t="shared" si="0"/>
        <v/>
      </c>
      <c r="U45" t="str">
        <f t="shared" si="1"/>
        <v/>
      </c>
      <c r="V45" t="str">
        <f t="shared" si="2"/>
        <v/>
      </c>
      <c r="W45" t="str">
        <f t="shared" si="3"/>
        <v/>
      </c>
    </row>
    <row r="46" spans="1:23" x14ac:dyDescent="0.25">
      <c r="A46">
        <v>45</v>
      </c>
      <c r="B46" t="s">
        <v>66</v>
      </c>
      <c r="C46">
        <v>0.28400999342786498</v>
      </c>
      <c r="D46">
        <v>0.20374768464880999</v>
      </c>
      <c r="E46">
        <v>1.3939299183566201</v>
      </c>
      <c r="F46">
        <v>0.16333876861883001</v>
      </c>
      <c r="G46">
        <v>0.12813277733304501</v>
      </c>
      <c r="H46">
        <v>0.24580468457420099</v>
      </c>
      <c r="I46">
        <v>0.52127882572703998</v>
      </c>
      <c r="J46">
        <v>0.60217254924903796</v>
      </c>
      <c r="K46">
        <v>0.32344172109227898</v>
      </c>
      <c r="L46">
        <v>0.29078540409437797</v>
      </c>
      <c r="M46">
        <v>1.11230383828792</v>
      </c>
      <c r="N46">
        <v>0.26600753413052602</v>
      </c>
      <c r="O46" t="s">
        <v>170</v>
      </c>
      <c r="P46" t="s">
        <v>170</v>
      </c>
      <c r="Q46" t="s">
        <v>170</v>
      </c>
      <c r="R46" t="s">
        <v>170</v>
      </c>
      <c r="T46" t="str">
        <f t="shared" si="0"/>
        <v/>
      </c>
      <c r="U46" t="str">
        <f t="shared" si="1"/>
        <v/>
      </c>
      <c r="V46" t="str">
        <f t="shared" si="2"/>
        <v/>
      </c>
      <c r="W46" t="str">
        <f t="shared" si="3"/>
        <v/>
      </c>
    </row>
    <row r="47" spans="1:23" x14ac:dyDescent="0.25">
      <c r="A47">
        <v>46</v>
      </c>
      <c r="B47" t="s">
        <v>67</v>
      </c>
      <c r="C47">
        <v>0.32243466061659798</v>
      </c>
      <c r="D47">
        <v>0.19670717509930299</v>
      </c>
      <c r="E47">
        <v>1.6391606480740899</v>
      </c>
      <c r="F47">
        <v>0.101179806990554</v>
      </c>
      <c r="G47">
        <v>0.353855519657088</v>
      </c>
      <c r="H47">
        <v>0.25341090029546998</v>
      </c>
      <c r="I47">
        <v>1.3963705556647401</v>
      </c>
      <c r="J47">
        <v>0.16260293703488601</v>
      </c>
      <c r="K47">
        <v>0.29379773300627199</v>
      </c>
      <c r="L47">
        <v>0.28265110996208098</v>
      </c>
      <c r="M47">
        <v>1.03943597831859</v>
      </c>
      <c r="N47">
        <v>0.29860201861186197</v>
      </c>
      <c r="O47" t="s">
        <v>170</v>
      </c>
      <c r="P47" t="s">
        <v>170</v>
      </c>
      <c r="Q47" t="s">
        <v>170</v>
      </c>
      <c r="R47" t="s">
        <v>170</v>
      </c>
      <c r="T47" t="str">
        <f t="shared" si="0"/>
        <v/>
      </c>
      <c r="U47" t="str">
        <f t="shared" si="1"/>
        <v/>
      </c>
      <c r="V47" t="str">
        <f t="shared" si="2"/>
        <v/>
      </c>
      <c r="W47" t="str">
        <f t="shared" si="3"/>
        <v/>
      </c>
    </row>
    <row r="48" spans="1:23" x14ac:dyDescent="0.25">
      <c r="A48">
        <v>47</v>
      </c>
      <c r="B48" t="s">
        <v>51</v>
      </c>
      <c r="C48">
        <v>-0.100870350722308</v>
      </c>
      <c r="D48">
        <v>0.34464547231828302</v>
      </c>
      <c r="E48">
        <v>-0.29267858951924303</v>
      </c>
      <c r="F48">
        <v>0.76976783670499405</v>
      </c>
      <c r="G48">
        <v>-0.43240158953082097</v>
      </c>
      <c r="H48">
        <v>0.45518439406299099</v>
      </c>
      <c r="I48">
        <v>-0.94994818620908805</v>
      </c>
      <c r="J48">
        <v>0.34213858079058601</v>
      </c>
      <c r="K48">
        <v>0.18795700769777299</v>
      </c>
      <c r="L48">
        <v>0.49639105309701698</v>
      </c>
      <c r="M48">
        <v>0.37864704958942402</v>
      </c>
      <c r="N48">
        <v>0.70494997864372</v>
      </c>
      <c r="O48" t="s">
        <v>170</v>
      </c>
      <c r="P48" t="s">
        <v>170</v>
      </c>
      <c r="Q48" t="s">
        <v>170</v>
      </c>
      <c r="R48" t="s">
        <v>170</v>
      </c>
      <c r="T48" t="str">
        <f t="shared" si="0"/>
        <v/>
      </c>
      <c r="U48" t="str">
        <f t="shared" si="1"/>
        <v/>
      </c>
      <c r="V48" t="str">
        <f t="shared" si="2"/>
        <v/>
      </c>
      <c r="W48" t="str">
        <f t="shared" si="3"/>
        <v/>
      </c>
    </row>
    <row r="49" spans="1:23" x14ac:dyDescent="0.25">
      <c r="A49">
        <v>48</v>
      </c>
      <c r="B49" t="s">
        <v>49</v>
      </c>
      <c r="C49">
        <v>0.20439581812944099</v>
      </c>
      <c r="D49">
        <v>0.26204047540810999</v>
      </c>
      <c r="E49">
        <v>0.78001620860711895</v>
      </c>
      <c r="F49">
        <v>0.43538133468257301</v>
      </c>
      <c r="G49">
        <v>-0.10979585919103101</v>
      </c>
      <c r="H49">
        <v>0.42047615990148102</v>
      </c>
      <c r="I49">
        <v>-0.26112267391510702</v>
      </c>
      <c r="J49">
        <v>0.79399790683954796</v>
      </c>
      <c r="K49">
        <v>0.313998685900507</v>
      </c>
      <c r="L49">
        <v>0.34619707481071299</v>
      </c>
      <c r="M49">
        <v>0.90699404687976903</v>
      </c>
      <c r="N49">
        <v>0.36440994534007598</v>
      </c>
      <c r="O49" t="s">
        <v>170</v>
      </c>
      <c r="P49" t="s">
        <v>170</v>
      </c>
      <c r="Q49" t="s">
        <v>170</v>
      </c>
      <c r="R49" t="s">
        <v>170</v>
      </c>
      <c r="T49" t="str">
        <f t="shared" si="0"/>
        <v/>
      </c>
      <c r="U49" t="str">
        <f t="shared" si="1"/>
        <v/>
      </c>
      <c r="V49" t="str">
        <f t="shared" si="2"/>
        <v/>
      </c>
      <c r="W49" t="str">
        <f t="shared" si="3"/>
        <v/>
      </c>
    </row>
    <row r="50" spans="1:23" x14ac:dyDescent="0.25">
      <c r="A50">
        <v>49</v>
      </c>
      <c r="B50" t="s">
        <v>56</v>
      </c>
      <c r="C50">
        <v>0.47762179327363002</v>
      </c>
      <c r="D50">
        <v>0.23662949900209801</v>
      </c>
      <c r="E50">
        <v>2.0184372417126002</v>
      </c>
      <c r="F50">
        <v>4.3545744064236197E-2</v>
      </c>
      <c r="G50">
        <v>0.46564006664494401</v>
      </c>
      <c r="H50">
        <v>0.23924053083531899</v>
      </c>
      <c r="I50">
        <v>1.94632600512606</v>
      </c>
      <c r="J50">
        <v>5.1615591720706601E-2</v>
      </c>
      <c r="K50">
        <v>0.16226494427395</v>
      </c>
      <c r="L50">
        <v>0.43092984373125898</v>
      </c>
      <c r="M50">
        <v>0.37654608200016798</v>
      </c>
      <c r="N50">
        <v>0.70651096344008701</v>
      </c>
      <c r="O50" t="s">
        <v>170</v>
      </c>
      <c r="P50" t="s">
        <v>170</v>
      </c>
      <c r="Q50" t="s">
        <v>170</v>
      </c>
      <c r="R50" t="s">
        <v>170</v>
      </c>
      <c r="T50" t="str">
        <f t="shared" si="0"/>
        <v>*</v>
      </c>
      <c r="U50" t="str">
        <f t="shared" si="1"/>
        <v>^</v>
      </c>
      <c r="V50" t="str">
        <f t="shared" si="2"/>
        <v/>
      </c>
      <c r="W50" t="str">
        <f t="shared" si="3"/>
        <v/>
      </c>
    </row>
    <row r="51" spans="1:23" x14ac:dyDescent="0.25">
      <c r="A51">
        <v>50</v>
      </c>
      <c r="B51" t="s">
        <v>55</v>
      </c>
      <c r="C51">
        <v>6.9543195480449502E-2</v>
      </c>
      <c r="D51">
        <v>0.23757440540768601</v>
      </c>
      <c r="E51">
        <v>0.29272174904999099</v>
      </c>
      <c r="F51">
        <v>0.76973484437134898</v>
      </c>
      <c r="G51">
        <v>-0.21870160970403599</v>
      </c>
      <c r="H51">
        <v>0.27250343190892201</v>
      </c>
      <c r="I51">
        <v>-0.80256460688220599</v>
      </c>
      <c r="J51">
        <v>0.42222643214072902</v>
      </c>
      <c r="K51">
        <v>0.34999450382816899</v>
      </c>
      <c r="L51">
        <v>0.35327174689248603</v>
      </c>
      <c r="M51">
        <v>0.99072316681663897</v>
      </c>
      <c r="N51">
        <v>0.32182077556889099</v>
      </c>
      <c r="O51" t="s">
        <v>170</v>
      </c>
      <c r="P51" t="s">
        <v>170</v>
      </c>
      <c r="Q51" t="s">
        <v>170</v>
      </c>
      <c r="R51" t="s">
        <v>170</v>
      </c>
      <c r="T51" t="str">
        <f t="shared" si="0"/>
        <v/>
      </c>
      <c r="U51" t="str">
        <f t="shared" si="1"/>
        <v/>
      </c>
      <c r="V51" t="str">
        <f t="shared" si="2"/>
        <v/>
      </c>
      <c r="W51" t="str">
        <f t="shared" si="3"/>
        <v/>
      </c>
    </row>
    <row r="52" spans="1:23" x14ac:dyDescent="0.25">
      <c r="A52">
        <v>51</v>
      </c>
      <c r="B52" t="s">
        <v>48</v>
      </c>
      <c r="C52">
        <v>0.37588750739738902</v>
      </c>
      <c r="D52">
        <v>0.28611323060293198</v>
      </c>
      <c r="E52">
        <v>1.3137718469197399</v>
      </c>
      <c r="F52">
        <v>0.18892299445382599</v>
      </c>
      <c r="G52">
        <v>0.50475363816913699</v>
      </c>
      <c r="H52">
        <v>0.33358736882911899</v>
      </c>
      <c r="I52">
        <v>1.5131077652634299</v>
      </c>
      <c r="J52">
        <v>0.130252287474386</v>
      </c>
      <c r="K52">
        <v>5.3268508640879599E-2</v>
      </c>
      <c r="L52">
        <v>0.45895746714061197</v>
      </c>
      <c r="M52">
        <v>0.116064150721312</v>
      </c>
      <c r="N52">
        <v>0.90760170033118204</v>
      </c>
      <c r="O52" t="s">
        <v>170</v>
      </c>
      <c r="P52" t="s">
        <v>170</v>
      </c>
      <c r="Q52" t="s">
        <v>170</v>
      </c>
      <c r="R52" t="s">
        <v>170</v>
      </c>
      <c r="T52" t="str">
        <f t="shared" si="0"/>
        <v/>
      </c>
      <c r="U52" t="str">
        <f t="shared" si="1"/>
        <v/>
      </c>
      <c r="V52" t="str">
        <f t="shared" si="2"/>
        <v/>
      </c>
      <c r="W52" t="str">
        <f t="shared" si="3"/>
        <v/>
      </c>
    </row>
    <row r="53" spans="1:23" x14ac:dyDescent="0.25">
      <c r="A53">
        <v>52</v>
      </c>
      <c r="B53" t="s">
        <v>50</v>
      </c>
      <c r="C53">
        <v>-0.19952956746419601</v>
      </c>
      <c r="D53">
        <v>0.26545354094434898</v>
      </c>
      <c r="E53">
        <v>-0.75165532452259498</v>
      </c>
      <c r="F53">
        <v>0.45225836346019399</v>
      </c>
      <c r="G53">
        <v>-0.31136142529699901</v>
      </c>
      <c r="H53">
        <v>0.69339937887911696</v>
      </c>
      <c r="I53">
        <v>-0.44903620450355197</v>
      </c>
      <c r="J53">
        <v>0.65340553971790005</v>
      </c>
      <c r="K53">
        <v>-0.25219241605227899</v>
      </c>
      <c r="L53">
        <v>0.33111485717361</v>
      </c>
      <c r="M53">
        <v>-0.76164633083815203</v>
      </c>
      <c r="N53">
        <v>0.446271114995687</v>
      </c>
      <c r="O53" t="s">
        <v>170</v>
      </c>
      <c r="P53" t="s">
        <v>170</v>
      </c>
      <c r="Q53" t="s">
        <v>170</v>
      </c>
      <c r="R53" t="s">
        <v>170</v>
      </c>
      <c r="T53" t="str">
        <f t="shared" si="0"/>
        <v/>
      </c>
      <c r="U53" t="str">
        <f t="shared" si="1"/>
        <v/>
      </c>
      <c r="V53" t="str">
        <f t="shared" si="2"/>
        <v/>
      </c>
      <c r="W53" t="str">
        <f t="shared" si="3"/>
        <v/>
      </c>
    </row>
    <row r="54" spans="1:23" x14ac:dyDescent="0.25">
      <c r="A54">
        <v>53</v>
      </c>
      <c r="B54" t="s">
        <v>57</v>
      </c>
      <c r="C54">
        <v>-8.6248056530111902E-2</v>
      </c>
      <c r="D54">
        <v>0.26570139067363902</v>
      </c>
      <c r="E54">
        <v>-0.32460521306059098</v>
      </c>
      <c r="F54">
        <v>0.745479881269276</v>
      </c>
      <c r="G54">
        <v>-5.0885591092085299E-2</v>
      </c>
      <c r="H54">
        <v>0.42526085966782301</v>
      </c>
      <c r="I54">
        <v>-0.11965735838429301</v>
      </c>
      <c r="J54">
        <v>0.90475458066116798</v>
      </c>
      <c r="K54">
        <v>-0.164839683230662</v>
      </c>
      <c r="L54">
        <v>0.35717822036204699</v>
      </c>
      <c r="M54">
        <v>-0.461505416157725</v>
      </c>
      <c r="N54">
        <v>0.64443603647507897</v>
      </c>
      <c r="O54" t="s">
        <v>170</v>
      </c>
      <c r="P54" t="s">
        <v>170</v>
      </c>
      <c r="Q54" t="s">
        <v>170</v>
      </c>
      <c r="R54" t="s">
        <v>170</v>
      </c>
      <c r="T54" t="str">
        <f t="shared" si="0"/>
        <v/>
      </c>
      <c r="U54" t="str">
        <f t="shared" si="1"/>
        <v/>
      </c>
      <c r="V54" t="str">
        <f t="shared" si="2"/>
        <v/>
      </c>
      <c r="W54" t="str">
        <f t="shared" si="3"/>
        <v/>
      </c>
    </row>
    <row r="55" spans="1:23" x14ac:dyDescent="0.25">
      <c r="A55">
        <v>54</v>
      </c>
      <c r="B55" t="s">
        <v>63</v>
      </c>
      <c r="C55">
        <v>-0.142091013955053</v>
      </c>
      <c r="D55">
        <v>0.37552177518608199</v>
      </c>
      <c r="E55">
        <v>-0.37838288840811701</v>
      </c>
      <c r="F55">
        <v>0.70514617800782797</v>
      </c>
      <c r="G55">
        <v>-2.3769121570840799E-2</v>
      </c>
      <c r="H55">
        <v>0.59227335077243903</v>
      </c>
      <c r="I55">
        <v>-4.0132012591552899E-2</v>
      </c>
      <c r="J55">
        <v>0.96798787999484004</v>
      </c>
      <c r="K55">
        <v>-0.16049148924215501</v>
      </c>
      <c r="L55">
        <v>0.49300824998216097</v>
      </c>
      <c r="M55">
        <v>-0.32553509854644802</v>
      </c>
      <c r="N55">
        <v>0.74477612312145003</v>
      </c>
      <c r="O55" t="s">
        <v>170</v>
      </c>
      <c r="P55" t="s">
        <v>170</v>
      </c>
      <c r="Q55" t="s">
        <v>170</v>
      </c>
      <c r="R55" t="s">
        <v>170</v>
      </c>
      <c r="T55" t="str">
        <f t="shared" si="0"/>
        <v/>
      </c>
      <c r="U55" t="str">
        <f t="shared" si="1"/>
        <v/>
      </c>
      <c r="V55" t="str">
        <f t="shared" si="2"/>
        <v/>
      </c>
      <c r="W55" t="str">
        <f t="shared" si="3"/>
        <v/>
      </c>
    </row>
    <row r="56" spans="1:23" x14ac:dyDescent="0.25">
      <c r="A56">
        <v>55</v>
      </c>
      <c r="B56" t="s">
        <v>78</v>
      </c>
      <c r="C56">
        <v>-0.17944737176047501</v>
      </c>
      <c r="D56">
        <v>0.29483586897647002</v>
      </c>
      <c r="E56">
        <v>-0.60863480547136695</v>
      </c>
      <c r="F56">
        <v>0.54276652888293397</v>
      </c>
      <c r="G56" t="s">
        <v>170</v>
      </c>
      <c r="H56" t="s">
        <v>170</v>
      </c>
      <c r="I56" t="s">
        <v>170</v>
      </c>
      <c r="J56" t="s">
        <v>170</v>
      </c>
      <c r="K56">
        <v>-0.39579558478160598</v>
      </c>
      <c r="L56">
        <v>0.37399610029235197</v>
      </c>
      <c r="M56">
        <v>-1.0582879994529699</v>
      </c>
      <c r="N56">
        <v>0.28992416234817098</v>
      </c>
      <c r="O56" t="s">
        <v>170</v>
      </c>
      <c r="P56" t="s">
        <v>170</v>
      </c>
      <c r="Q56" t="s">
        <v>170</v>
      </c>
      <c r="R56" t="s">
        <v>170</v>
      </c>
      <c r="T56" t="str">
        <f t="shared" si="0"/>
        <v/>
      </c>
      <c r="U56" t="str">
        <f t="shared" si="1"/>
        <v/>
      </c>
      <c r="V56" t="str">
        <f t="shared" si="2"/>
        <v/>
      </c>
      <c r="W56" t="str">
        <f t="shared" si="3"/>
        <v/>
      </c>
    </row>
    <row r="57" spans="1:23" x14ac:dyDescent="0.25">
      <c r="A57">
        <v>56</v>
      </c>
      <c r="B57" t="s">
        <v>74</v>
      </c>
      <c r="C57">
        <v>-0.49385255769436098</v>
      </c>
      <c r="D57">
        <v>0.302633910831342</v>
      </c>
      <c r="E57">
        <v>-1.6318480514550999</v>
      </c>
      <c r="F57">
        <v>0.102711499846248</v>
      </c>
      <c r="G57">
        <v>-0.45691368250841402</v>
      </c>
      <c r="H57">
        <v>0.152176193876189</v>
      </c>
      <c r="I57">
        <v>-3.00253062499488</v>
      </c>
      <c r="J57">
        <v>2.6774503247805098E-3</v>
      </c>
      <c r="K57">
        <v>-0.42742099643988901</v>
      </c>
      <c r="L57">
        <v>0.39043114057601802</v>
      </c>
      <c r="M57">
        <v>-1.0947410491112399</v>
      </c>
      <c r="N57">
        <v>0.27363009943046002</v>
      </c>
      <c r="O57" t="s">
        <v>170</v>
      </c>
      <c r="P57" t="s">
        <v>170</v>
      </c>
      <c r="Q57" t="s">
        <v>170</v>
      </c>
      <c r="R57" t="s">
        <v>170</v>
      </c>
      <c r="T57" t="str">
        <f t="shared" si="0"/>
        <v/>
      </c>
      <c r="U57" t="str">
        <f t="shared" si="1"/>
        <v>**</v>
      </c>
      <c r="V57" t="str">
        <f t="shared" si="2"/>
        <v/>
      </c>
      <c r="W57" t="str">
        <f t="shared" si="3"/>
        <v/>
      </c>
    </row>
    <row r="58" spans="1:23" x14ac:dyDescent="0.25">
      <c r="A58">
        <v>57</v>
      </c>
      <c r="B58" t="s">
        <v>71</v>
      </c>
      <c r="C58">
        <v>-0.18210398028921099</v>
      </c>
      <c r="D58">
        <v>0.31212833136131601</v>
      </c>
      <c r="E58">
        <v>-0.583426629344998</v>
      </c>
      <c r="F58">
        <v>0.55960613568739803</v>
      </c>
      <c r="G58">
        <v>-6.9443357621599602E-2</v>
      </c>
      <c r="H58">
        <v>0.17808417087981199</v>
      </c>
      <c r="I58">
        <v>-0.38994682839311101</v>
      </c>
      <c r="J58">
        <v>0.69657586536583804</v>
      </c>
      <c r="K58">
        <v>-0.29671902223914398</v>
      </c>
      <c r="L58">
        <v>0.40767840050689003</v>
      </c>
      <c r="M58">
        <v>-0.72782620288496003</v>
      </c>
      <c r="N58">
        <v>0.46671998234959</v>
      </c>
      <c r="O58" t="s">
        <v>170</v>
      </c>
      <c r="P58" t="s">
        <v>170</v>
      </c>
      <c r="Q58" t="s">
        <v>170</v>
      </c>
      <c r="R58" t="s">
        <v>170</v>
      </c>
      <c r="T58" t="str">
        <f t="shared" si="0"/>
        <v/>
      </c>
      <c r="U58" t="str">
        <f t="shared" si="1"/>
        <v/>
      </c>
      <c r="V58" t="str">
        <f t="shared" si="2"/>
        <v/>
      </c>
      <c r="W58" t="str">
        <f t="shared" si="3"/>
        <v/>
      </c>
    </row>
    <row r="59" spans="1:23" x14ac:dyDescent="0.25">
      <c r="A59">
        <v>58</v>
      </c>
      <c r="B59" t="s">
        <v>72</v>
      </c>
      <c r="C59">
        <v>-0.15794913691819101</v>
      </c>
      <c r="D59">
        <v>0.29894528622591698</v>
      </c>
      <c r="E59">
        <v>-0.52835466620747096</v>
      </c>
      <c r="F59">
        <v>0.59725319604301197</v>
      </c>
      <c r="G59">
        <v>2.8002840256260101E-2</v>
      </c>
      <c r="H59">
        <v>0.129807396392667</v>
      </c>
      <c r="I59">
        <v>0.215726075974528</v>
      </c>
      <c r="J59">
        <v>0.82920127407784505</v>
      </c>
      <c r="K59">
        <v>-0.370550433699735</v>
      </c>
      <c r="L59">
        <v>0.38361969177237398</v>
      </c>
      <c r="M59">
        <v>-0.96593173303420199</v>
      </c>
      <c r="N59">
        <v>0.33407834220479599</v>
      </c>
      <c r="O59" t="s">
        <v>170</v>
      </c>
      <c r="P59" t="s">
        <v>170</v>
      </c>
      <c r="Q59" t="s">
        <v>170</v>
      </c>
      <c r="R59" t="s">
        <v>170</v>
      </c>
      <c r="T59" t="str">
        <f t="shared" si="0"/>
        <v/>
      </c>
      <c r="U59" t="str">
        <f t="shared" si="1"/>
        <v/>
      </c>
      <c r="V59" t="str">
        <f t="shared" si="2"/>
        <v/>
      </c>
      <c r="W59" t="str">
        <f t="shared" si="3"/>
        <v/>
      </c>
    </row>
    <row r="60" spans="1:23" x14ac:dyDescent="0.25">
      <c r="A60">
        <v>59</v>
      </c>
      <c r="B60" t="s">
        <v>79</v>
      </c>
      <c r="C60">
        <v>-0.25015728210482502</v>
      </c>
      <c r="D60">
        <v>0.29722021791680298</v>
      </c>
      <c r="E60">
        <v>-0.84165634443767401</v>
      </c>
      <c r="F60">
        <v>0.399980340880219</v>
      </c>
      <c r="G60">
        <v>3.07082033328854E-2</v>
      </c>
      <c r="H60">
        <v>0.12622394533349601</v>
      </c>
      <c r="I60">
        <v>0.243283501016795</v>
      </c>
      <c r="J60">
        <v>0.80778578478245899</v>
      </c>
      <c r="K60">
        <v>-0.554272897990709</v>
      </c>
      <c r="L60">
        <v>0.378664469459631</v>
      </c>
      <c r="M60">
        <v>-1.46375734375522</v>
      </c>
      <c r="N60">
        <v>0.14326026122230401</v>
      </c>
      <c r="O60" t="s">
        <v>170</v>
      </c>
      <c r="P60" t="s">
        <v>170</v>
      </c>
      <c r="Q60" t="s">
        <v>170</v>
      </c>
      <c r="R60" t="s">
        <v>170</v>
      </c>
      <c r="T60" t="str">
        <f t="shared" si="0"/>
        <v/>
      </c>
      <c r="U60" t="str">
        <f t="shared" si="1"/>
        <v/>
      </c>
      <c r="V60" t="str">
        <f t="shared" si="2"/>
        <v/>
      </c>
      <c r="W60" t="str">
        <f t="shared" si="3"/>
        <v/>
      </c>
    </row>
    <row r="61" spans="1:23" x14ac:dyDescent="0.25">
      <c r="A61">
        <v>60</v>
      </c>
      <c r="B61" t="s">
        <v>84</v>
      </c>
      <c r="C61">
        <v>-0.27450688723683703</v>
      </c>
      <c r="D61">
        <v>0.32240905176224799</v>
      </c>
      <c r="E61">
        <v>-0.85142425665909705</v>
      </c>
      <c r="F61">
        <v>0.39453372197924103</v>
      </c>
      <c r="G61">
        <v>-0.38348227213828001</v>
      </c>
      <c r="H61">
        <v>0.3137367378168</v>
      </c>
      <c r="I61">
        <v>-1.2223059205843001</v>
      </c>
      <c r="J61">
        <v>0.221591961156341</v>
      </c>
      <c r="K61">
        <v>-0.43110950035703899</v>
      </c>
      <c r="L61">
        <v>0.40233724688524097</v>
      </c>
      <c r="M61">
        <v>-1.07151277614624</v>
      </c>
      <c r="N61">
        <v>0.283938929172035</v>
      </c>
      <c r="O61" t="s">
        <v>170</v>
      </c>
      <c r="P61" t="s">
        <v>170</v>
      </c>
      <c r="Q61" t="s">
        <v>170</v>
      </c>
      <c r="R61" t="s">
        <v>170</v>
      </c>
      <c r="T61" t="str">
        <f t="shared" si="0"/>
        <v/>
      </c>
      <c r="U61" t="str">
        <f t="shared" si="1"/>
        <v/>
      </c>
      <c r="V61" t="str">
        <f t="shared" si="2"/>
        <v/>
      </c>
      <c r="W61" t="str">
        <f t="shared" si="3"/>
        <v/>
      </c>
    </row>
    <row r="62" spans="1:23" x14ac:dyDescent="0.25">
      <c r="A62">
        <v>61</v>
      </c>
      <c r="B62" t="s">
        <v>82</v>
      </c>
      <c r="C62">
        <v>-8.0278619525256306E-2</v>
      </c>
      <c r="D62">
        <v>0.31946788154491401</v>
      </c>
      <c r="E62">
        <v>-0.25128854624457703</v>
      </c>
      <c r="F62">
        <v>0.80159102989423603</v>
      </c>
      <c r="G62">
        <v>-7.9194546695956297E-2</v>
      </c>
      <c r="H62">
        <v>0.26904759720259402</v>
      </c>
      <c r="I62">
        <v>-0.29435143639778499</v>
      </c>
      <c r="J62">
        <v>0.76848937200853096</v>
      </c>
      <c r="K62">
        <v>-0.235710421830056</v>
      </c>
      <c r="L62">
        <v>0.402248171438359</v>
      </c>
      <c r="M62">
        <v>-0.58598258131839998</v>
      </c>
      <c r="N62">
        <v>0.55788722034493998</v>
      </c>
      <c r="O62" t="s">
        <v>170</v>
      </c>
      <c r="P62" t="s">
        <v>170</v>
      </c>
      <c r="Q62" t="s">
        <v>170</v>
      </c>
      <c r="R62" t="s">
        <v>170</v>
      </c>
      <c r="T62" t="str">
        <f t="shared" si="0"/>
        <v/>
      </c>
      <c r="U62" t="str">
        <f t="shared" si="1"/>
        <v/>
      </c>
      <c r="V62" t="str">
        <f t="shared" si="2"/>
        <v/>
      </c>
      <c r="W62" t="str">
        <f t="shared" si="3"/>
        <v/>
      </c>
    </row>
    <row r="63" spans="1:23" x14ac:dyDescent="0.25">
      <c r="A63">
        <v>62</v>
      </c>
      <c r="B63" t="s">
        <v>70</v>
      </c>
      <c r="C63">
        <v>-0.179219977847134</v>
      </c>
      <c r="D63">
        <v>0.31935860543872802</v>
      </c>
      <c r="E63">
        <v>-0.56118725093042598</v>
      </c>
      <c r="F63">
        <v>0.57466989317544903</v>
      </c>
      <c r="G63">
        <v>-2.0287857529719101E-2</v>
      </c>
      <c r="H63">
        <v>0.36172901024002801</v>
      </c>
      <c r="I63">
        <v>-5.6085790620600103E-2</v>
      </c>
      <c r="J63">
        <v>0.95527346356249998</v>
      </c>
      <c r="K63">
        <v>-0.41028189020202899</v>
      </c>
      <c r="L63">
        <v>0.39756660958029999</v>
      </c>
      <c r="M63">
        <v>-1.03198276795718</v>
      </c>
      <c r="N63">
        <v>0.30208019010736797</v>
      </c>
      <c r="O63" t="s">
        <v>170</v>
      </c>
      <c r="P63" t="s">
        <v>170</v>
      </c>
      <c r="Q63" t="s">
        <v>170</v>
      </c>
      <c r="R63" t="s">
        <v>170</v>
      </c>
      <c r="T63" t="str">
        <f t="shared" si="0"/>
        <v/>
      </c>
      <c r="U63" t="str">
        <f t="shared" si="1"/>
        <v/>
      </c>
      <c r="V63" t="str">
        <f t="shared" si="2"/>
        <v/>
      </c>
      <c r="W63" t="str">
        <f t="shared" si="3"/>
        <v/>
      </c>
    </row>
    <row r="64" spans="1:23" x14ac:dyDescent="0.25">
      <c r="A64">
        <v>63</v>
      </c>
      <c r="B64" t="s">
        <v>68</v>
      </c>
      <c r="C64">
        <v>0.21825541539305299</v>
      </c>
      <c r="D64">
        <v>0.36742529592239997</v>
      </c>
      <c r="E64">
        <v>0.59401303561621999</v>
      </c>
      <c r="F64">
        <v>0.552503394257299</v>
      </c>
      <c r="G64">
        <v>0.49619905575935902</v>
      </c>
      <c r="H64">
        <v>0.35784739764618601</v>
      </c>
      <c r="I64">
        <v>1.38662194841491</v>
      </c>
      <c r="J64">
        <v>0.16555707200489</v>
      </c>
      <c r="K64">
        <v>-1.51385491491248E-2</v>
      </c>
      <c r="L64">
        <v>0.47970347597491803</v>
      </c>
      <c r="M64">
        <v>-3.1558139365903501E-2</v>
      </c>
      <c r="N64">
        <v>0.97482442669500702</v>
      </c>
      <c r="O64" t="s">
        <v>170</v>
      </c>
      <c r="P64" t="s">
        <v>170</v>
      </c>
      <c r="Q64" t="s">
        <v>170</v>
      </c>
      <c r="R64" t="s">
        <v>170</v>
      </c>
      <c r="T64" t="str">
        <f t="shared" si="0"/>
        <v/>
      </c>
      <c r="U64" t="str">
        <f t="shared" si="1"/>
        <v/>
      </c>
      <c r="V64" t="str">
        <f t="shared" si="2"/>
        <v/>
      </c>
      <c r="W64" t="str">
        <f t="shared" si="3"/>
        <v/>
      </c>
    </row>
    <row r="65" spans="1:23" x14ac:dyDescent="0.25">
      <c r="A65">
        <v>64</v>
      </c>
      <c r="B65" t="s">
        <v>76</v>
      </c>
      <c r="C65">
        <v>-0.27096733567085901</v>
      </c>
      <c r="D65">
        <v>0.31501642029516902</v>
      </c>
      <c r="E65">
        <v>-0.86016892521654498</v>
      </c>
      <c r="F65">
        <v>0.38969593152343601</v>
      </c>
      <c r="G65">
        <v>-1.6943270384122699E-2</v>
      </c>
      <c r="H65">
        <v>0.15995185936112499</v>
      </c>
      <c r="I65">
        <v>-0.105927311203489</v>
      </c>
      <c r="J65">
        <v>0.91564002476269601</v>
      </c>
      <c r="K65">
        <v>-0.59531914918953299</v>
      </c>
      <c r="L65">
        <v>0.46290523367185998</v>
      </c>
      <c r="M65">
        <v>-1.28604972656571</v>
      </c>
      <c r="N65">
        <v>0.198425707766616</v>
      </c>
      <c r="O65" t="s">
        <v>170</v>
      </c>
      <c r="P65" t="s">
        <v>170</v>
      </c>
      <c r="Q65" t="s">
        <v>170</v>
      </c>
      <c r="R65" t="s">
        <v>170</v>
      </c>
      <c r="T65" t="str">
        <f t="shared" si="0"/>
        <v/>
      </c>
      <c r="U65" t="str">
        <f t="shared" si="1"/>
        <v/>
      </c>
      <c r="V65" t="str">
        <f t="shared" si="2"/>
        <v/>
      </c>
      <c r="W65" t="str">
        <f t="shared" si="3"/>
        <v/>
      </c>
    </row>
    <row r="66" spans="1:23" x14ac:dyDescent="0.25">
      <c r="A66">
        <v>65</v>
      </c>
      <c r="B66" t="s">
        <v>75</v>
      </c>
      <c r="C66">
        <v>-0.26659906809655298</v>
      </c>
      <c r="D66">
        <v>0.32426388395101002</v>
      </c>
      <c r="E66">
        <v>-0.822167010547591</v>
      </c>
      <c r="F66">
        <v>0.41098185147673</v>
      </c>
      <c r="G66">
        <v>-6.07875956454847E-2</v>
      </c>
      <c r="H66">
        <v>0.24568445463355701</v>
      </c>
      <c r="I66">
        <v>-0.24742141596280701</v>
      </c>
      <c r="J66">
        <v>0.80458210177706402</v>
      </c>
      <c r="K66">
        <v>-0.52545739568229299</v>
      </c>
      <c r="L66">
        <v>0.41274529841691099</v>
      </c>
      <c r="M66">
        <v>-1.2730790579509701</v>
      </c>
      <c r="N66">
        <v>0.20298998943574101</v>
      </c>
      <c r="O66" t="s">
        <v>170</v>
      </c>
      <c r="P66" t="s">
        <v>170</v>
      </c>
      <c r="Q66" t="s">
        <v>170</v>
      </c>
      <c r="R66" t="s">
        <v>170</v>
      </c>
      <c r="T66" t="str">
        <f t="shared" si="0"/>
        <v/>
      </c>
      <c r="U66" t="str">
        <f t="shared" si="1"/>
        <v/>
      </c>
      <c r="V66" t="str">
        <f t="shared" si="2"/>
        <v/>
      </c>
      <c r="W66" t="str">
        <f t="shared" si="3"/>
        <v/>
      </c>
    </row>
    <row r="67" spans="1:23" x14ac:dyDescent="0.25">
      <c r="A67">
        <v>66</v>
      </c>
      <c r="B67" t="s">
        <v>77</v>
      </c>
      <c r="C67">
        <v>-0.26595582316763899</v>
      </c>
      <c r="D67">
        <v>0.30164449358461598</v>
      </c>
      <c r="E67">
        <v>-0.88168631890850102</v>
      </c>
      <c r="F67">
        <v>0.37794646139456101</v>
      </c>
      <c r="G67">
        <v>-4.6957090173145803E-2</v>
      </c>
      <c r="H67">
        <v>0.17420554836921501</v>
      </c>
      <c r="I67">
        <v>-0.26954991165737102</v>
      </c>
      <c r="J67">
        <v>0.78750653899216105</v>
      </c>
      <c r="K67">
        <v>-0.50361948179201399</v>
      </c>
      <c r="L67">
        <v>0.38230866004972602</v>
      </c>
      <c r="M67">
        <v>-1.31731120536613</v>
      </c>
      <c r="N67">
        <v>0.18773433072870599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-0.23241625485271</v>
      </c>
      <c r="D68">
        <v>0.30563650608599702</v>
      </c>
      <c r="E68">
        <v>-0.76043355497368204</v>
      </c>
      <c r="F68">
        <v>0.44699547233864101</v>
      </c>
      <c r="G68">
        <v>1.9788346059813298E-2</v>
      </c>
      <c r="H68">
        <v>0.18059162614302801</v>
      </c>
      <c r="I68">
        <v>0.10957510313429999</v>
      </c>
      <c r="J68">
        <v>0.91274635655841996</v>
      </c>
      <c r="K68">
        <v>-0.47267298305883199</v>
      </c>
      <c r="L68">
        <v>0.39363803509780798</v>
      </c>
      <c r="M68">
        <v>-1.2007807704389799</v>
      </c>
      <c r="N68">
        <v>0.22983625301862401</v>
      </c>
      <c r="O68" t="s">
        <v>170</v>
      </c>
      <c r="P68" t="s">
        <v>170</v>
      </c>
      <c r="Q68" t="s">
        <v>170</v>
      </c>
      <c r="R68" t="s">
        <v>170</v>
      </c>
      <c r="T68" t="str">
        <f t="shared" si="4"/>
        <v/>
      </c>
      <c r="U68" t="str">
        <f t="shared" si="5"/>
        <v/>
      </c>
      <c r="V68" t="str">
        <f t="shared" si="6"/>
        <v/>
      </c>
      <c r="W68" t="str">
        <f t="shared" si="7"/>
        <v/>
      </c>
    </row>
    <row r="69" spans="1:23" x14ac:dyDescent="0.25">
      <c r="A69">
        <v>68</v>
      </c>
      <c r="B69" t="s">
        <v>80</v>
      </c>
      <c r="C69">
        <v>-0.13125523888794399</v>
      </c>
      <c r="D69">
        <v>0.327889020733652</v>
      </c>
      <c r="E69">
        <v>-0.400303854622092</v>
      </c>
      <c r="F69">
        <v>0.68893272921422899</v>
      </c>
      <c r="G69">
        <v>0.113925594661099</v>
      </c>
      <c r="H69">
        <v>0.19964032709839699</v>
      </c>
      <c r="I69">
        <v>0.57065421759676904</v>
      </c>
      <c r="J69">
        <v>0.56823405866052401</v>
      </c>
      <c r="K69">
        <v>-0.67009853141359899</v>
      </c>
      <c r="L69">
        <v>0.52902957353645896</v>
      </c>
      <c r="M69">
        <v>-1.26665609057377</v>
      </c>
      <c r="N69">
        <v>0.205278286936069</v>
      </c>
      <c r="O69" t="s">
        <v>170</v>
      </c>
      <c r="P69" t="s">
        <v>170</v>
      </c>
      <c r="Q69" t="s">
        <v>170</v>
      </c>
      <c r="R69" t="s">
        <v>170</v>
      </c>
      <c r="T69" t="str">
        <f t="shared" si="4"/>
        <v/>
      </c>
      <c r="U69" t="str">
        <f t="shared" si="5"/>
        <v/>
      </c>
      <c r="V69" t="str">
        <f t="shared" si="6"/>
        <v/>
      </c>
      <c r="W69" t="str">
        <f t="shared" si="7"/>
        <v/>
      </c>
    </row>
    <row r="70" spans="1:23" x14ac:dyDescent="0.25">
      <c r="A70">
        <v>69</v>
      </c>
      <c r="B70" t="s">
        <v>83</v>
      </c>
      <c r="C70">
        <v>0.40433283699313</v>
      </c>
      <c r="D70">
        <v>0.59948787615629295</v>
      </c>
      <c r="E70">
        <v>0.674463743262951</v>
      </c>
      <c r="F70">
        <v>0.50001652893312099</v>
      </c>
      <c r="G70">
        <v>0.37104622697567002</v>
      </c>
      <c r="H70">
        <v>0.81853923725921995</v>
      </c>
      <c r="I70">
        <v>0.45330292072262002</v>
      </c>
      <c r="J70">
        <v>0.65033062996510804</v>
      </c>
      <c r="K70">
        <v>0.42936517770278498</v>
      </c>
      <c r="L70">
        <v>0.79483399290878398</v>
      </c>
      <c r="M70">
        <v>0.54019478473923199</v>
      </c>
      <c r="N70">
        <v>0.58906270892770896</v>
      </c>
      <c r="O70" t="s">
        <v>170</v>
      </c>
      <c r="P70" t="s">
        <v>170</v>
      </c>
      <c r="Q70" t="s">
        <v>170</v>
      </c>
      <c r="R70" t="s">
        <v>170</v>
      </c>
      <c r="T70" t="str">
        <f t="shared" si="4"/>
        <v/>
      </c>
      <c r="U70" t="str">
        <f t="shared" si="5"/>
        <v/>
      </c>
      <c r="V70" t="str">
        <f t="shared" si="6"/>
        <v/>
      </c>
      <c r="W70" t="str">
        <f t="shared" si="7"/>
        <v/>
      </c>
    </row>
    <row r="71" spans="1:23" x14ac:dyDescent="0.25">
      <c r="A71">
        <v>70</v>
      </c>
      <c r="B71" t="s">
        <v>69</v>
      </c>
      <c r="C71">
        <v>4.6088672321383797E-3</v>
      </c>
      <c r="D71">
        <v>0.43466924409871999</v>
      </c>
      <c r="E71">
        <v>1.06031592865393E-2</v>
      </c>
      <c r="F71">
        <v>0.99154006143073403</v>
      </c>
      <c r="G71">
        <v>0.3479272574435</v>
      </c>
      <c r="H71">
        <v>0.56386223025138604</v>
      </c>
      <c r="I71">
        <v>0.61704302713870995</v>
      </c>
      <c r="J71">
        <v>0.53720634579969895</v>
      </c>
      <c r="K71">
        <v>-0.31078077904768098</v>
      </c>
      <c r="L71">
        <v>0.54812879066587805</v>
      </c>
      <c r="M71">
        <v>-0.56698495744063804</v>
      </c>
      <c r="N71">
        <v>0.57072440166980698</v>
      </c>
      <c r="O71" t="s">
        <v>170</v>
      </c>
      <c r="P71" t="s">
        <v>170</v>
      </c>
      <c r="Q71" t="s">
        <v>170</v>
      </c>
      <c r="R71" t="s">
        <v>170</v>
      </c>
      <c r="T71" t="str">
        <f t="shared" si="4"/>
        <v/>
      </c>
      <c r="U71" t="str">
        <f t="shared" si="5"/>
        <v/>
      </c>
      <c r="V71" t="str">
        <f t="shared" si="6"/>
        <v/>
      </c>
      <c r="W71" t="str">
        <f t="shared" si="7"/>
        <v/>
      </c>
    </row>
    <row r="72" spans="1:23" x14ac:dyDescent="0.25">
      <c r="A72">
        <v>71</v>
      </c>
      <c r="B72" t="s">
        <v>73</v>
      </c>
      <c r="C72">
        <v>-8.0859655254656507E-2</v>
      </c>
      <c r="D72">
        <v>0.437779742968882</v>
      </c>
      <c r="E72">
        <v>-0.184703967128064</v>
      </c>
      <c r="F72">
        <v>0.85346123440032995</v>
      </c>
      <c r="G72">
        <v>-0.85718648583045498</v>
      </c>
      <c r="H72">
        <v>1.0814274237703501</v>
      </c>
      <c r="I72">
        <v>-0.79264356256281399</v>
      </c>
      <c r="J72">
        <v>0.42798552059174699</v>
      </c>
      <c r="K72">
        <v>-9.7226675345263094E-2</v>
      </c>
      <c r="L72">
        <v>0.51050520968053603</v>
      </c>
      <c r="M72">
        <v>-0.19045187688898499</v>
      </c>
      <c r="N72">
        <v>0.84895504961608304</v>
      </c>
      <c r="O72" t="s">
        <v>170</v>
      </c>
      <c r="P72" t="s">
        <v>170</v>
      </c>
      <c r="Q72" t="s">
        <v>170</v>
      </c>
      <c r="R72" t="s">
        <v>170</v>
      </c>
      <c r="T72" t="str">
        <f t="shared" si="4"/>
        <v/>
      </c>
      <c r="U72" t="str">
        <f t="shared" si="5"/>
        <v/>
      </c>
      <c r="V72" t="str">
        <f t="shared" si="6"/>
        <v/>
      </c>
      <c r="W72" t="str">
        <f t="shared" si="7"/>
        <v/>
      </c>
    </row>
    <row r="73" spans="1:23" x14ac:dyDescent="0.25">
      <c r="A73">
        <v>72</v>
      </c>
      <c r="B73" t="s">
        <v>184</v>
      </c>
      <c r="C73">
        <v>1.68608569872847</v>
      </c>
      <c r="D73">
        <v>6.1580577909859699E-2</v>
      </c>
      <c r="E73">
        <v>27.3801538724843</v>
      </c>
      <c r="F73" s="1">
        <v>4.7265143893642001E-165</v>
      </c>
      <c r="G73">
        <v>1.8018731246225399</v>
      </c>
      <c r="H73">
        <v>9.0007725545919098E-2</v>
      </c>
      <c r="I73">
        <v>20.019094068800602</v>
      </c>
      <c r="J73" s="1">
        <v>3.7548632949897099E-89</v>
      </c>
      <c r="K73">
        <v>1.5850142526915301</v>
      </c>
      <c r="L73">
        <v>8.4579283087880403E-2</v>
      </c>
      <c r="M73">
        <v>18.7399821188441</v>
      </c>
      <c r="N73" s="1">
        <v>2.3370610440909801E-78</v>
      </c>
      <c r="O73">
        <v>1.68454810287951</v>
      </c>
      <c r="P73">
        <v>6.1562786598035803E-2</v>
      </c>
      <c r="Q73">
        <v>27.363090528674402</v>
      </c>
      <c r="R73" s="1">
        <v>7.5448194170346699E-165</v>
      </c>
      <c r="T73" t="str">
        <f t="shared" si="4"/>
        <v>***</v>
      </c>
      <c r="U73" t="str">
        <f t="shared" si="5"/>
        <v>***</v>
      </c>
      <c r="V73" t="str">
        <f t="shared" si="6"/>
        <v>***</v>
      </c>
      <c r="W73" t="str">
        <f t="shared" si="7"/>
        <v>***</v>
      </c>
    </row>
    <row r="74" spans="1:23" x14ac:dyDescent="0.25">
      <c r="A74">
        <v>73</v>
      </c>
      <c r="B74" t="s">
        <v>174</v>
      </c>
      <c r="C74">
        <v>1.40579920099972</v>
      </c>
      <c r="D74">
        <v>8.2354781138381294E-2</v>
      </c>
      <c r="E74">
        <v>17.070037483768601</v>
      </c>
      <c r="F74" s="1">
        <v>2.4804058515552601E-65</v>
      </c>
      <c r="G74">
        <v>1.49699174457117</v>
      </c>
      <c r="H74">
        <v>0.123184214174845</v>
      </c>
      <c r="I74">
        <v>12.152464133483599</v>
      </c>
      <c r="J74" s="1">
        <v>5.5662260559999698E-34</v>
      </c>
      <c r="K74">
        <v>1.35080837030811</v>
      </c>
      <c r="L74">
        <v>0.110926400188778</v>
      </c>
      <c r="M74">
        <v>12.177519220034799</v>
      </c>
      <c r="N74" s="1">
        <v>4.0955035998803698E-34</v>
      </c>
      <c r="O74">
        <v>1.3952039003438901</v>
      </c>
      <c r="P74">
        <v>8.2310662424228007E-2</v>
      </c>
      <c r="Q74">
        <v>16.950463758304199</v>
      </c>
      <c r="R74" s="1">
        <v>1.9094169038012399E-64</v>
      </c>
      <c r="T74" t="str">
        <f t="shared" si="4"/>
        <v>***</v>
      </c>
      <c r="U74" t="str">
        <f t="shared" si="5"/>
        <v>***</v>
      </c>
      <c r="V74" t="str">
        <f t="shared" si="6"/>
        <v>***</v>
      </c>
      <c r="W74" t="str">
        <f t="shared" si="7"/>
        <v>***</v>
      </c>
    </row>
    <row r="75" spans="1:23" x14ac:dyDescent="0.25">
      <c r="A75">
        <v>74</v>
      </c>
      <c r="B75" t="s">
        <v>195</v>
      </c>
      <c r="C75">
        <v>1.48098846016762</v>
      </c>
      <c r="D75">
        <v>6.4824157722720002E-2</v>
      </c>
      <c r="E75">
        <v>22.846243008700998</v>
      </c>
      <c r="F75" s="1">
        <v>1.5926368725317801E-115</v>
      </c>
      <c r="G75">
        <v>1.5571017002874601</v>
      </c>
      <c r="H75">
        <v>9.5134485532230001E-2</v>
      </c>
      <c r="I75">
        <v>16.3673739504266</v>
      </c>
      <c r="J75" s="1">
        <v>3.2702309148818899E-60</v>
      </c>
      <c r="K75">
        <v>1.4222815299984899</v>
      </c>
      <c r="L75">
        <v>8.8661768506044E-2</v>
      </c>
      <c r="M75">
        <v>16.041655315069999</v>
      </c>
      <c r="N75" s="1">
        <v>6.5388001103769403E-58</v>
      </c>
      <c r="O75">
        <v>1.4779252312093401</v>
      </c>
      <c r="P75">
        <v>6.48027833181226E-2</v>
      </c>
      <c r="Q75">
        <v>22.8065085407532</v>
      </c>
      <c r="R75" s="1">
        <v>3.9515940624807602E-115</v>
      </c>
      <c r="T75" t="str">
        <f t="shared" si="4"/>
        <v>***</v>
      </c>
      <c r="U75" t="str">
        <f t="shared" si="5"/>
        <v>***</v>
      </c>
      <c r="V75" t="str">
        <f t="shared" si="6"/>
        <v>***</v>
      </c>
      <c r="W75" t="str">
        <f t="shared" si="7"/>
        <v>***</v>
      </c>
    </row>
    <row r="76" spans="1:23" x14ac:dyDescent="0.25">
      <c r="A76">
        <v>75</v>
      </c>
      <c r="B76" t="s">
        <v>206</v>
      </c>
      <c r="C76">
        <v>1.7405543632245399</v>
      </c>
      <c r="D76">
        <v>6.5298456106891806E-2</v>
      </c>
      <c r="E76">
        <v>26.655367783509298</v>
      </c>
      <c r="F76" s="1">
        <v>1.5508051458661401E-156</v>
      </c>
      <c r="G76">
        <v>1.9396457812141701</v>
      </c>
      <c r="H76">
        <v>9.5162834177306602E-2</v>
      </c>
      <c r="I76">
        <v>20.382387704008899</v>
      </c>
      <c r="J76" s="1">
        <v>2.3967388573969399E-92</v>
      </c>
      <c r="K76">
        <v>1.5739922197007301</v>
      </c>
      <c r="L76">
        <v>9.0069489540986494E-2</v>
      </c>
      <c r="M76">
        <v>17.475309649495401</v>
      </c>
      <c r="N76" s="1">
        <v>2.20942905129777E-68</v>
      </c>
      <c r="O76">
        <v>1.7366521194742</v>
      </c>
      <c r="P76">
        <v>6.5272317452814602E-2</v>
      </c>
      <c r="Q76">
        <v>26.606258016342501</v>
      </c>
      <c r="R76" s="1">
        <v>5.7456681058249203E-156</v>
      </c>
      <c r="T76" t="str">
        <f t="shared" si="4"/>
        <v>***</v>
      </c>
      <c r="U76" t="str">
        <f t="shared" si="5"/>
        <v>***</v>
      </c>
      <c r="V76" t="str">
        <f t="shared" si="6"/>
        <v>***</v>
      </c>
      <c r="W76" t="str">
        <f t="shared" si="7"/>
        <v>***</v>
      </c>
    </row>
    <row r="77" spans="1:23" x14ac:dyDescent="0.25">
      <c r="A77">
        <v>76</v>
      </c>
      <c r="B77" t="s">
        <v>217</v>
      </c>
      <c r="C77">
        <v>1.15603157926495</v>
      </c>
      <c r="D77">
        <v>7.38560542593968E-2</v>
      </c>
      <c r="E77">
        <v>15.6524958022364</v>
      </c>
      <c r="F77" s="1">
        <v>3.1944188377986701E-55</v>
      </c>
      <c r="G77">
        <v>1.1624573171600201</v>
      </c>
      <c r="H77">
        <v>0.11069550169577599</v>
      </c>
      <c r="I77">
        <v>10.501396166528901</v>
      </c>
      <c r="J77" s="1">
        <v>8.5111848548769201E-26</v>
      </c>
      <c r="K77">
        <v>1.1588744364829699</v>
      </c>
      <c r="L77">
        <v>9.9344411875625094E-2</v>
      </c>
      <c r="M77">
        <v>11.665220162899899</v>
      </c>
      <c r="N77" s="1">
        <v>1.9190602688619901E-31</v>
      </c>
      <c r="O77">
        <v>1.1510743277928801</v>
      </c>
      <c r="P77">
        <v>7.3827468005187399E-2</v>
      </c>
      <c r="Q77">
        <v>15.591410065857801</v>
      </c>
      <c r="R77" s="1">
        <v>8.3274935710270299E-55</v>
      </c>
      <c r="T77" t="str">
        <f t="shared" si="4"/>
        <v>***</v>
      </c>
      <c r="U77" t="str">
        <f t="shared" si="5"/>
        <v>***</v>
      </c>
      <c r="V77" t="str">
        <f t="shared" si="6"/>
        <v>***</v>
      </c>
      <c r="W77" t="str">
        <f t="shared" si="7"/>
        <v>***</v>
      </c>
    </row>
    <row r="78" spans="1:23" x14ac:dyDescent="0.25">
      <c r="A78">
        <v>77</v>
      </c>
      <c r="B78" t="s">
        <v>228</v>
      </c>
      <c r="C78">
        <v>1.1474996768762</v>
      </c>
      <c r="D78">
        <v>7.6498298013471494E-2</v>
      </c>
      <c r="E78">
        <v>15.000329506339099</v>
      </c>
      <c r="F78" s="1">
        <v>7.3055742479782805E-51</v>
      </c>
      <c r="G78">
        <v>1.2860024780519399</v>
      </c>
      <c r="H78">
        <v>0.11204304125912901</v>
      </c>
      <c r="I78">
        <v>11.4777541166321</v>
      </c>
      <c r="J78" s="1">
        <v>1.70655901708557E-30</v>
      </c>
      <c r="K78">
        <v>1.0455514840826201</v>
      </c>
      <c r="L78">
        <v>0.10486004675867699</v>
      </c>
      <c r="M78">
        <v>9.9709233058882294</v>
      </c>
      <c r="N78" s="1">
        <v>2.0432049113912101E-23</v>
      </c>
      <c r="O78">
        <v>1.14175780445424</v>
      </c>
      <c r="P78">
        <v>7.6468097373184898E-2</v>
      </c>
      <c r="Q78">
        <v>14.9311653313689</v>
      </c>
      <c r="R78" s="1">
        <v>2.0662332471580301E-50</v>
      </c>
      <c r="T78" t="str">
        <f t="shared" si="4"/>
        <v>***</v>
      </c>
      <c r="U78" t="str">
        <f t="shared" si="5"/>
        <v>***</v>
      </c>
      <c r="V78" t="str">
        <f t="shared" si="6"/>
        <v>***</v>
      </c>
      <c r="W78" t="str">
        <f t="shared" si="7"/>
        <v>***</v>
      </c>
    </row>
    <row r="79" spans="1:23" x14ac:dyDescent="0.25">
      <c r="A79">
        <v>78</v>
      </c>
      <c r="B79" t="s">
        <v>230</v>
      </c>
      <c r="C79">
        <v>0.67604713339370603</v>
      </c>
      <c r="D79">
        <v>8.8295797190030195E-2</v>
      </c>
      <c r="E79">
        <v>7.65661735788757</v>
      </c>
      <c r="F79" s="1">
        <v>1.9089431272631199E-14</v>
      </c>
      <c r="G79">
        <v>0.87294830305333404</v>
      </c>
      <c r="H79">
        <v>0.12726527037356</v>
      </c>
      <c r="I79">
        <v>6.8592814087533798</v>
      </c>
      <c r="J79" s="1">
        <v>6.9207788603360596E-12</v>
      </c>
      <c r="K79">
        <v>0.51792823346199202</v>
      </c>
      <c r="L79">
        <v>0.12295626932126</v>
      </c>
      <c r="M79">
        <v>4.2122962604594898</v>
      </c>
      <c r="N79" s="1">
        <v>2.5278769135665301E-5</v>
      </c>
      <c r="O79">
        <v>0.66891932684386302</v>
      </c>
      <c r="P79">
        <v>8.8265826826484303E-2</v>
      </c>
      <c r="Q79">
        <v>7.5784632727549797</v>
      </c>
      <c r="R79" s="1">
        <v>3.4967185585158298E-14</v>
      </c>
      <c r="T79" t="str">
        <f t="shared" si="4"/>
        <v>***</v>
      </c>
      <c r="U79" t="str">
        <f t="shared" si="5"/>
        <v>***</v>
      </c>
      <c r="V79" t="str">
        <f t="shared" si="6"/>
        <v>***</v>
      </c>
      <c r="W79" t="str">
        <f t="shared" si="7"/>
        <v>***</v>
      </c>
    </row>
    <row r="80" spans="1:23" x14ac:dyDescent="0.25">
      <c r="A80">
        <v>79</v>
      </c>
      <c r="B80" t="s">
        <v>231</v>
      </c>
      <c r="C80">
        <v>1.5565070048158001</v>
      </c>
      <c r="D80">
        <v>7.4975007520389506E-2</v>
      </c>
      <c r="E80">
        <v>20.760344764120301</v>
      </c>
      <c r="F80" s="1">
        <v>9.8854959257490298E-96</v>
      </c>
      <c r="G80">
        <v>1.7179201222623299</v>
      </c>
      <c r="H80">
        <v>0.110197152212564</v>
      </c>
      <c r="I80">
        <v>15.5895146813646</v>
      </c>
      <c r="J80" s="1">
        <v>8.5782766154742606E-55</v>
      </c>
      <c r="K80">
        <v>1.4379334845831</v>
      </c>
      <c r="L80">
        <v>0.102487618341114</v>
      </c>
      <c r="M80">
        <v>14.0303141770469</v>
      </c>
      <c r="N80" s="1">
        <v>1.01700032528563E-44</v>
      </c>
      <c r="O80">
        <v>1.5476505728910901</v>
      </c>
      <c r="P80">
        <v>7.4934501375717694E-2</v>
      </c>
      <c r="Q80">
        <v>20.653377876383601</v>
      </c>
      <c r="R80" s="1">
        <v>9.1027266838097302E-95</v>
      </c>
      <c r="T80" t="str">
        <f t="shared" si="4"/>
        <v>***</v>
      </c>
      <c r="U80" t="str">
        <f t="shared" si="5"/>
        <v>***</v>
      </c>
      <c r="V80" t="str">
        <f t="shared" si="6"/>
        <v>***</v>
      </c>
      <c r="W80" t="str">
        <f t="shared" si="7"/>
        <v>***</v>
      </c>
    </row>
    <row r="81" spans="1:23" x14ac:dyDescent="0.25">
      <c r="A81">
        <v>80</v>
      </c>
      <c r="B81" t="s">
        <v>232</v>
      </c>
      <c r="C81">
        <v>0.69946250646597896</v>
      </c>
      <c r="D81">
        <v>9.5779989330116999E-2</v>
      </c>
      <c r="E81">
        <v>7.3028041802677501</v>
      </c>
      <c r="F81" s="1">
        <v>2.8183121466653801E-13</v>
      </c>
      <c r="G81">
        <v>0.743844717127644</v>
      </c>
      <c r="H81">
        <v>0.14534393115822</v>
      </c>
      <c r="I81">
        <v>5.11782439899675</v>
      </c>
      <c r="J81" s="1">
        <v>3.0908016001369198E-7</v>
      </c>
      <c r="K81">
        <v>0.67821783967937099</v>
      </c>
      <c r="L81">
        <v>0.12757935613478699</v>
      </c>
      <c r="M81">
        <v>5.3160468921228698</v>
      </c>
      <c r="N81" s="1">
        <v>1.0604583184186E-7</v>
      </c>
      <c r="O81">
        <v>0.68912072970564497</v>
      </c>
      <c r="P81">
        <v>9.5743984495102394E-2</v>
      </c>
      <c r="Q81">
        <v>7.1975355249696698</v>
      </c>
      <c r="R81" s="1">
        <v>6.1310578678237699E-13</v>
      </c>
      <c r="T81" t="str">
        <f t="shared" si="4"/>
        <v>***</v>
      </c>
      <c r="U81" t="str">
        <f t="shared" si="5"/>
        <v>***</v>
      </c>
      <c r="V81" t="str">
        <f t="shared" si="6"/>
        <v>***</v>
      </c>
      <c r="W81" t="str">
        <f t="shared" si="7"/>
        <v>***</v>
      </c>
    </row>
    <row r="82" spans="1:23" x14ac:dyDescent="0.25">
      <c r="A82">
        <v>81</v>
      </c>
      <c r="B82" t="s">
        <v>175</v>
      </c>
      <c r="C82">
        <v>0.55538283007971101</v>
      </c>
      <c r="D82">
        <v>0.108432575733987</v>
      </c>
      <c r="E82">
        <v>5.1219186330333804</v>
      </c>
      <c r="F82" s="1">
        <v>3.0244240174474199E-7</v>
      </c>
      <c r="G82">
        <v>0.62910034241575497</v>
      </c>
      <c r="H82">
        <v>0.163458620777131</v>
      </c>
      <c r="I82">
        <v>3.8486825560182898</v>
      </c>
      <c r="J82">
        <v>1.1875478018164599E-4</v>
      </c>
      <c r="K82">
        <v>0.51473510044367299</v>
      </c>
      <c r="L82">
        <v>0.14508475798204901</v>
      </c>
      <c r="M82">
        <v>3.5478234075240298</v>
      </c>
      <c r="N82">
        <v>3.88428556593403E-4</v>
      </c>
      <c r="O82">
        <v>0.54378068928271395</v>
      </c>
      <c r="P82">
        <v>0.108395436069273</v>
      </c>
      <c r="Q82">
        <v>5.0166382368275899</v>
      </c>
      <c r="R82" s="1">
        <v>5.2583445777313701E-7</v>
      </c>
      <c r="T82" t="str">
        <f t="shared" si="4"/>
        <v>***</v>
      </c>
      <c r="U82" t="str">
        <f t="shared" si="5"/>
        <v>***</v>
      </c>
      <c r="V82" t="str">
        <f t="shared" si="6"/>
        <v>***</v>
      </c>
      <c r="W82" t="str">
        <f t="shared" si="7"/>
        <v>***</v>
      </c>
    </row>
    <row r="83" spans="1:23" x14ac:dyDescent="0.25">
      <c r="A83">
        <v>82</v>
      </c>
      <c r="B83" t="s">
        <v>176</v>
      </c>
      <c r="C83">
        <v>1.4360857879676201</v>
      </c>
      <c r="D83">
        <v>8.7037115292501896E-2</v>
      </c>
      <c r="E83">
        <v>16.4996942182818</v>
      </c>
      <c r="F83" s="1">
        <v>3.6875516494484002E-61</v>
      </c>
      <c r="G83">
        <v>1.69061178590363</v>
      </c>
      <c r="H83">
        <v>0.12571463222675899</v>
      </c>
      <c r="I83">
        <v>13.448011229545401</v>
      </c>
      <c r="J83" s="1">
        <v>3.1626433162749098E-41</v>
      </c>
      <c r="K83">
        <v>1.23991280881188</v>
      </c>
      <c r="L83">
        <v>0.121167452623215</v>
      </c>
      <c r="M83">
        <v>10.233051714535399</v>
      </c>
      <c r="N83" s="1">
        <v>1.41004633391275E-24</v>
      </c>
      <c r="O83">
        <v>1.4235350527130399</v>
      </c>
      <c r="P83">
        <v>8.6985971765851502E-2</v>
      </c>
      <c r="Q83">
        <v>16.365110647322599</v>
      </c>
      <c r="R83" s="1">
        <v>3.3941034367539302E-60</v>
      </c>
      <c r="T83" t="str">
        <f t="shared" si="4"/>
        <v>***</v>
      </c>
      <c r="U83" t="str">
        <f t="shared" si="5"/>
        <v>***</v>
      </c>
      <c r="V83" t="str">
        <f t="shared" si="6"/>
        <v>***</v>
      </c>
      <c r="W83" t="str">
        <f t="shared" si="7"/>
        <v>***</v>
      </c>
    </row>
    <row r="84" spans="1:23" x14ac:dyDescent="0.25">
      <c r="A84">
        <v>83</v>
      </c>
      <c r="B84" t="s">
        <v>177</v>
      </c>
      <c r="C84">
        <v>0.88316291016188098</v>
      </c>
      <c r="D84">
        <v>0.10589745745809601</v>
      </c>
      <c r="E84">
        <v>8.3397933374495903</v>
      </c>
      <c r="F84" s="1">
        <v>7.4420482513389098E-17</v>
      </c>
      <c r="G84">
        <v>0.98381206817168598</v>
      </c>
      <c r="H84">
        <v>0.159490758307892</v>
      </c>
      <c r="I84">
        <v>6.1684581514902996</v>
      </c>
      <c r="J84" s="1">
        <v>6.8959094897578102E-10</v>
      </c>
      <c r="K84">
        <v>0.82387175760889797</v>
      </c>
      <c r="L84">
        <v>0.14181673946524401</v>
      </c>
      <c r="M84">
        <v>5.8094112212388698</v>
      </c>
      <c r="N84" s="1">
        <v>6.2692927872620204E-9</v>
      </c>
      <c r="O84">
        <v>0.86932435291663701</v>
      </c>
      <c r="P84">
        <v>0.10585123611517699</v>
      </c>
      <c r="Q84">
        <v>8.2126991126558408</v>
      </c>
      <c r="R84" s="1">
        <v>2.1627100969183701E-16</v>
      </c>
      <c r="T84" t="str">
        <f t="shared" si="4"/>
        <v>***</v>
      </c>
      <c r="U84" t="str">
        <f t="shared" si="5"/>
        <v>***</v>
      </c>
      <c r="V84" t="str">
        <f t="shared" si="6"/>
        <v>***</v>
      </c>
      <c r="W84" t="str">
        <f t="shared" si="7"/>
        <v>***</v>
      </c>
    </row>
    <row r="85" spans="1:23" x14ac:dyDescent="0.25">
      <c r="A85">
        <v>84</v>
      </c>
      <c r="B85" t="s">
        <v>178</v>
      </c>
      <c r="C85">
        <v>0.55338573911330802</v>
      </c>
      <c r="D85">
        <v>0.12184011828079599</v>
      </c>
      <c r="E85">
        <v>4.54190086912062</v>
      </c>
      <c r="F85" s="1">
        <v>5.5749256204717397E-6</v>
      </c>
      <c r="G85">
        <v>0.47720869205186101</v>
      </c>
      <c r="H85">
        <v>0.19643094098435401</v>
      </c>
      <c r="I85">
        <v>2.42939676234545</v>
      </c>
      <c r="J85">
        <v>1.51239714482198E-2</v>
      </c>
      <c r="K85">
        <v>0.61573185978407596</v>
      </c>
      <c r="L85">
        <v>0.15618660896293701</v>
      </c>
      <c r="M85">
        <v>3.9422832973484301</v>
      </c>
      <c r="N85" s="1">
        <v>8.0709563051740597E-5</v>
      </c>
      <c r="O85">
        <v>0.53961347397298198</v>
      </c>
      <c r="P85">
        <v>0.121797767922318</v>
      </c>
      <c r="Q85">
        <v>4.4304052789961403</v>
      </c>
      <c r="R85" s="1">
        <v>9.4056154174086795E-6</v>
      </c>
      <c r="T85" t="str">
        <f t="shared" si="4"/>
        <v>***</v>
      </c>
      <c r="U85" t="str">
        <f t="shared" si="5"/>
        <v>*</v>
      </c>
      <c r="V85" t="str">
        <f t="shared" si="6"/>
        <v>***</v>
      </c>
      <c r="W85" t="str">
        <f t="shared" si="7"/>
        <v>***</v>
      </c>
    </row>
    <row r="86" spans="1:23" x14ac:dyDescent="0.25">
      <c r="A86">
        <v>85</v>
      </c>
      <c r="B86" t="s">
        <v>179</v>
      </c>
      <c r="C86">
        <v>1.14536082694769</v>
      </c>
      <c r="D86">
        <v>0.102973539930155</v>
      </c>
      <c r="E86">
        <v>11.1228654246961</v>
      </c>
      <c r="F86" s="1">
        <v>9.7102308819519398E-29</v>
      </c>
      <c r="G86">
        <v>1.2226045958388401</v>
      </c>
      <c r="H86">
        <v>0.15590267924995699</v>
      </c>
      <c r="I86">
        <v>7.8421012500923499</v>
      </c>
      <c r="J86" s="1">
        <v>4.4306887384843502E-15</v>
      </c>
      <c r="K86">
        <v>1.1085847448845101</v>
      </c>
      <c r="L86">
        <v>0.13739439415302801</v>
      </c>
      <c r="M86">
        <v>8.0686315603952607</v>
      </c>
      <c r="N86" s="1">
        <v>7.1090438684398196E-16</v>
      </c>
      <c r="O86">
        <v>1.13014083817</v>
      </c>
      <c r="P86">
        <v>0.10291852772320299</v>
      </c>
      <c r="Q86">
        <v>10.9809269834241</v>
      </c>
      <c r="R86" s="1">
        <v>4.7205474843527096E-28</v>
      </c>
      <c r="T86" t="str">
        <f t="shared" si="4"/>
        <v>***</v>
      </c>
      <c r="U86" t="str">
        <f t="shared" si="5"/>
        <v>***</v>
      </c>
      <c r="V86" t="str">
        <f t="shared" si="6"/>
        <v>***</v>
      </c>
      <c r="W86" t="str">
        <f t="shared" si="7"/>
        <v>***</v>
      </c>
    </row>
    <row r="87" spans="1:23" x14ac:dyDescent="0.25">
      <c r="A87">
        <v>86</v>
      </c>
      <c r="B87" t="s">
        <v>180</v>
      </c>
      <c r="C87">
        <v>1.01924292713099</v>
      </c>
      <c r="D87">
        <v>0.11109363411853</v>
      </c>
      <c r="E87">
        <v>9.1746294485561997</v>
      </c>
      <c r="F87" s="1">
        <v>4.5313020126150903E-20</v>
      </c>
      <c r="G87">
        <v>1.23040907466926</v>
      </c>
      <c r="H87">
        <v>0.16170727971926099</v>
      </c>
      <c r="I87">
        <v>7.6088663219451904</v>
      </c>
      <c r="J87" s="1">
        <v>2.7651055889758099E-14</v>
      </c>
      <c r="K87">
        <v>0.873693567587426</v>
      </c>
      <c r="L87">
        <v>0.153207636820862</v>
      </c>
      <c r="M87">
        <v>5.7026763529352698</v>
      </c>
      <c r="N87" s="1">
        <v>1.1794078764920301E-8</v>
      </c>
      <c r="O87">
        <v>1.0035717448889201</v>
      </c>
      <c r="P87">
        <v>0.11104080751607701</v>
      </c>
      <c r="Q87">
        <v>9.0378642531361209</v>
      </c>
      <c r="R87" s="1">
        <v>1.5976260226192501E-19</v>
      </c>
      <c r="T87" t="str">
        <f t="shared" si="4"/>
        <v>***</v>
      </c>
      <c r="U87" t="str">
        <f t="shared" si="5"/>
        <v>***</v>
      </c>
      <c r="V87" t="str">
        <f t="shared" si="6"/>
        <v>***</v>
      </c>
      <c r="W87" t="str">
        <f t="shared" si="7"/>
        <v>***</v>
      </c>
    </row>
    <row r="88" spans="1:23" x14ac:dyDescent="0.25">
      <c r="A88">
        <v>87</v>
      </c>
      <c r="B88" t="s">
        <v>181</v>
      </c>
      <c r="C88">
        <v>0.63504936706488702</v>
      </c>
      <c r="D88">
        <v>0.13134151538284</v>
      </c>
      <c r="E88">
        <v>4.8351000459665601</v>
      </c>
      <c r="F88" s="1">
        <v>1.33078687654168E-6</v>
      </c>
      <c r="G88">
        <v>0.72794906817985905</v>
      </c>
      <c r="H88">
        <v>0.19998326080497</v>
      </c>
      <c r="I88">
        <v>3.6400499984335002</v>
      </c>
      <c r="J88">
        <v>2.7258510589904799E-4</v>
      </c>
      <c r="K88">
        <v>0.58951004993479705</v>
      </c>
      <c r="L88">
        <v>0.17440336496193701</v>
      </c>
      <c r="M88">
        <v>3.3801529578483498</v>
      </c>
      <c r="N88">
        <v>7.2445500326241501E-4</v>
      </c>
      <c r="O88">
        <v>0.61981249425299001</v>
      </c>
      <c r="P88">
        <v>0.13129791482012901</v>
      </c>
      <c r="Q88">
        <v>4.7206575603435699</v>
      </c>
      <c r="R88" s="1">
        <v>2.3508342579473001E-6</v>
      </c>
      <c r="T88" t="str">
        <f t="shared" si="4"/>
        <v>***</v>
      </c>
      <c r="U88" t="str">
        <f t="shared" si="5"/>
        <v>***</v>
      </c>
      <c r="V88" t="str">
        <f t="shared" si="6"/>
        <v>***</v>
      </c>
      <c r="W88" t="str">
        <f t="shared" si="7"/>
        <v>***</v>
      </c>
    </row>
    <row r="89" spans="1:23" x14ac:dyDescent="0.25">
      <c r="A89">
        <v>88</v>
      </c>
      <c r="B89" t="s">
        <v>182</v>
      </c>
      <c r="C89">
        <v>0.63049491429131499</v>
      </c>
      <c r="D89">
        <v>0.13509889440941</v>
      </c>
      <c r="E89">
        <v>4.6669139451329</v>
      </c>
      <c r="F89" s="1">
        <v>3.0575731034142899E-6</v>
      </c>
      <c r="G89">
        <v>0.72315337684726799</v>
      </c>
      <c r="H89">
        <v>0.205393109169977</v>
      </c>
      <c r="I89">
        <v>3.52082589221048</v>
      </c>
      <c r="J89">
        <v>4.30204988406898E-4</v>
      </c>
      <c r="K89">
        <v>0.58623393247397504</v>
      </c>
      <c r="L89">
        <v>0.179582880295662</v>
      </c>
      <c r="M89">
        <v>3.2644199241531902</v>
      </c>
      <c r="N89">
        <v>1.09688463547427E-3</v>
      </c>
      <c r="O89">
        <v>0.61516237720391997</v>
      </c>
      <c r="P89">
        <v>0.13505554697250899</v>
      </c>
      <c r="Q89">
        <v>4.5548842013067299</v>
      </c>
      <c r="R89" s="1">
        <v>5.2414444015899397E-6</v>
      </c>
      <c r="T89" t="str">
        <f t="shared" si="4"/>
        <v>***</v>
      </c>
      <c r="U89" t="str">
        <f t="shared" si="5"/>
        <v>***</v>
      </c>
      <c r="V89" t="str">
        <f t="shared" si="6"/>
        <v>**</v>
      </c>
      <c r="W89" t="str">
        <f t="shared" si="7"/>
        <v>***</v>
      </c>
    </row>
    <row r="90" spans="1:23" x14ac:dyDescent="0.25">
      <c r="A90">
        <v>89</v>
      </c>
      <c r="B90" t="s">
        <v>183</v>
      </c>
      <c r="C90">
        <v>0.47745254024366002</v>
      </c>
      <c r="D90">
        <v>0.146810652802601</v>
      </c>
      <c r="E90">
        <v>3.2521655011345501</v>
      </c>
      <c r="F90">
        <v>1.1452931312313801E-3</v>
      </c>
      <c r="G90">
        <v>0.46130011965937401</v>
      </c>
      <c r="H90">
        <v>0.23324040882274699</v>
      </c>
      <c r="I90">
        <v>1.97778816281334</v>
      </c>
      <c r="J90">
        <v>4.7952609423880597E-2</v>
      </c>
      <c r="K90">
        <v>0.50933349494445002</v>
      </c>
      <c r="L90">
        <v>0.189491302304754</v>
      </c>
      <c r="M90">
        <v>2.6878990684506601</v>
      </c>
      <c r="N90">
        <v>7.1903126790411097E-3</v>
      </c>
      <c r="O90">
        <v>0.46143286865468902</v>
      </c>
      <c r="P90">
        <v>0.14676813736093999</v>
      </c>
      <c r="Q90">
        <v>3.1439580616868401</v>
      </c>
      <c r="R90">
        <v>1.66679325341384E-3</v>
      </c>
      <c r="T90" t="str">
        <f t="shared" si="4"/>
        <v>**</v>
      </c>
      <c r="U90" t="str">
        <f t="shared" si="5"/>
        <v>*</v>
      </c>
      <c r="V90" t="str">
        <f t="shared" si="6"/>
        <v>**</v>
      </c>
      <c r="W90" t="str">
        <f t="shared" si="7"/>
        <v>**</v>
      </c>
    </row>
    <row r="91" spans="1:23" x14ac:dyDescent="0.25">
      <c r="A91">
        <v>90</v>
      </c>
      <c r="B91" t="s">
        <v>185</v>
      </c>
      <c r="C91">
        <v>1.76694352249342</v>
      </c>
      <c r="D91">
        <v>9.9341783292157898E-2</v>
      </c>
      <c r="E91">
        <v>17.7865089989069</v>
      </c>
      <c r="F91" s="1">
        <v>8.9909854491519103E-71</v>
      </c>
      <c r="G91">
        <v>2.08876930903741</v>
      </c>
      <c r="H91">
        <v>0.14259502826843201</v>
      </c>
      <c r="I91">
        <v>14.6482618251272</v>
      </c>
      <c r="J91" s="1">
        <v>1.38206232507491E-48</v>
      </c>
      <c r="K91">
        <v>1.5248965214469701</v>
      </c>
      <c r="L91">
        <v>0.139501143209668</v>
      </c>
      <c r="M91">
        <v>10.9310682791687</v>
      </c>
      <c r="N91" s="1">
        <v>8.1878766612408E-28</v>
      </c>
      <c r="O91">
        <v>1.75045290112008</v>
      </c>
      <c r="P91">
        <v>9.9269194277903497E-2</v>
      </c>
      <c r="Q91">
        <v>17.633394869909999</v>
      </c>
      <c r="R91" s="1">
        <v>1.36518175321108E-69</v>
      </c>
      <c r="T91" t="str">
        <f t="shared" si="4"/>
        <v>***</v>
      </c>
      <c r="U91" t="str">
        <f t="shared" si="5"/>
        <v>***</v>
      </c>
      <c r="V91" t="str">
        <f t="shared" si="6"/>
        <v>***</v>
      </c>
      <c r="W91" t="str">
        <f t="shared" si="7"/>
        <v>***</v>
      </c>
    </row>
    <row r="92" spans="1:23" x14ac:dyDescent="0.25">
      <c r="A92">
        <v>91</v>
      </c>
      <c r="B92" t="s">
        <v>186</v>
      </c>
      <c r="C92">
        <v>0.576419067917046</v>
      </c>
      <c r="D92">
        <v>0.15563474663047</v>
      </c>
      <c r="E92">
        <v>3.7036656684747999</v>
      </c>
      <c r="F92">
        <v>2.12506290365113E-4</v>
      </c>
      <c r="G92">
        <v>0.45572089299740798</v>
      </c>
      <c r="H92">
        <v>0.26140426714877801</v>
      </c>
      <c r="I92">
        <v>1.74335674764649</v>
      </c>
      <c r="J92">
        <v>8.1271318526907804E-2</v>
      </c>
      <c r="K92">
        <v>0.66756701000180796</v>
      </c>
      <c r="L92">
        <v>0.19489682026296501</v>
      </c>
      <c r="M92">
        <v>3.4252329468540799</v>
      </c>
      <c r="N92">
        <v>6.1427249316878501E-4</v>
      </c>
      <c r="O92">
        <v>0.55909844680240395</v>
      </c>
      <c r="P92">
        <v>0.15558177475444401</v>
      </c>
      <c r="Q92">
        <v>3.5935985926682799</v>
      </c>
      <c r="R92">
        <v>3.26142158604934E-4</v>
      </c>
      <c r="T92" t="str">
        <f t="shared" si="4"/>
        <v>***</v>
      </c>
      <c r="U92" t="str">
        <f t="shared" si="5"/>
        <v>^</v>
      </c>
      <c r="V92" t="str">
        <f t="shared" si="6"/>
        <v>***</v>
      </c>
      <c r="W92" t="str">
        <f t="shared" si="7"/>
        <v>***</v>
      </c>
    </row>
    <row r="93" spans="1:23" x14ac:dyDescent="0.25">
      <c r="A93">
        <v>92</v>
      </c>
      <c r="B93" t="s">
        <v>187</v>
      </c>
      <c r="C93">
        <v>0.65471880221132095</v>
      </c>
      <c r="D93">
        <v>0.15456332800432501</v>
      </c>
      <c r="E93">
        <v>4.2359258865919296</v>
      </c>
      <c r="F93" s="1">
        <v>2.27611848436343E-5</v>
      </c>
      <c r="G93">
        <v>0.99512895218154895</v>
      </c>
      <c r="H93">
        <v>0.21614969365093201</v>
      </c>
      <c r="I93">
        <v>4.6038878675841097</v>
      </c>
      <c r="J93" s="1">
        <v>4.1467579435669203E-6</v>
      </c>
      <c r="K93">
        <v>0.39553333486056502</v>
      </c>
      <c r="L93">
        <v>0.22233686539758499</v>
      </c>
      <c r="M93">
        <v>1.77898224009441</v>
      </c>
      <c r="N93">
        <v>7.5242673691490694E-2</v>
      </c>
      <c r="O93">
        <v>0.63813514852570297</v>
      </c>
      <c r="P93">
        <v>0.15450928292869801</v>
      </c>
      <c r="Q93">
        <v>4.1300764357322404</v>
      </c>
      <c r="R93" s="1">
        <v>3.6264264495267001E-5</v>
      </c>
      <c r="T93" t="str">
        <f t="shared" si="4"/>
        <v>***</v>
      </c>
      <c r="U93" t="str">
        <f t="shared" si="5"/>
        <v>***</v>
      </c>
      <c r="V93" t="str">
        <f t="shared" si="6"/>
        <v>^</v>
      </c>
      <c r="W93" t="str">
        <f t="shared" si="7"/>
        <v>***</v>
      </c>
    </row>
    <row r="94" spans="1:23" x14ac:dyDescent="0.25">
      <c r="A94">
        <v>93</v>
      </c>
      <c r="B94" t="s">
        <v>188</v>
      </c>
      <c r="C94">
        <v>0.65664547307437904</v>
      </c>
      <c r="D94">
        <v>0.15866979120083699</v>
      </c>
      <c r="E94">
        <v>4.1384403931257898</v>
      </c>
      <c r="F94" s="1">
        <v>3.4967469022649297E-5</v>
      </c>
      <c r="G94">
        <v>0.76555028367588995</v>
      </c>
      <c r="H94">
        <v>0.24459364828480101</v>
      </c>
      <c r="I94">
        <v>3.1298861971448</v>
      </c>
      <c r="J94">
        <v>1.7487403619697E-3</v>
      </c>
      <c r="K94">
        <v>0.60780520655201997</v>
      </c>
      <c r="L94">
        <v>0.208786680153835</v>
      </c>
      <c r="M94">
        <v>2.9111301837080101</v>
      </c>
      <c r="N94">
        <v>3.60123936491709E-3</v>
      </c>
      <c r="O94">
        <v>0.64035542846391502</v>
      </c>
      <c r="P94">
        <v>0.158615787000599</v>
      </c>
      <c r="Q94">
        <v>4.0371481336942496</v>
      </c>
      <c r="R94" s="1">
        <v>5.4104907479441299E-5</v>
      </c>
      <c r="T94" t="str">
        <f t="shared" si="4"/>
        <v>***</v>
      </c>
      <c r="U94" t="str">
        <f t="shared" si="5"/>
        <v>**</v>
      </c>
      <c r="V94" t="str">
        <f t="shared" si="6"/>
        <v>**</v>
      </c>
      <c r="W94" t="str">
        <f t="shared" si="7"/>
        <v>***</v>
      </c>
    </row>
    <row r="95" spans="1:23" x14ac:dyDescent="0.25">
      <c r="A95">
        <v>94</v>
      </c>
      <c r="B95" t="s">
        <v>189</v>
      </c>
      <c r="C95">
        <v>0.71667190758782096</v>
      </c>
      <c r="D95">
        <v>0.15888659705279501</v>
      </c>
      <c r="E95">
        <v>4.5105875566690097</v>
      </c>
      <c r="F95" s="1">
        <v>6.4648310213140003E-6</v>
      </c>
      <c r="G95">
        <v>1.0198373627299799</v>
      </c>
      <c r="H95">
        <v>0.22734878510725101</v>
      </c>
      <c r="I95">
        <v>4.4857832086011404</v>
      </c>
      <c r="J95" s="1">
        <v>7.26465790090269E-6</v>
      </c>
      <c r="K95">
        <v>0.50716831793413097</v>
      </c>
      <c r="L95">
        <v>0.22280987540765201</v>
      </c>
      <c r="M95">
        <v>2.2762380572504601</v>
      </c>
      <c r="N95">
        <v>2.2831765255844301E-2</v>
      </c>
      <c r="O95">
        <v>0.70056777695977701</v>
      </c>
      <c r="P95">
        <v>0.158829602356097</v>
      </c>
      <c r="Q95">
        <v>4.4108136428440901</v>
      </c>
      <c r="R95" s="1">
        <v>1.02982921074585E-5</v>
      </c>
      <c r="T95" t="str">
        <f t="shared" si="4"/>
        <v>***</v>
      </c>
      <c r="U95" t="str">
        <f t="shared" si="5"/>
        <v>***</v>
      </c>
      <c r="V95" t="str">
        <f t="shared" si="6"/>
        <v>*</v>
      </c>
      <c r="W95" t="str">
        <f t="shared" si="7"/>
        <v>***</v>
      </c>
    </row>
    <row r="96" spans="1:23" x14ac:dyDescent="0.25">
      <c r="A96">
        <v>95</v>
      </c>
      <c r="B96" t="s">
        <v>190</v>
      </c>
      <c r="C96">
        <v>1.21675088626844</v>
      </c>
      <c r="D96">
        <v>0.13567505471203101</v>
      </c>
      <c r="E96">
        <v>8.9681252670285101</v>
      </c>
      <c r="F96" s="1">
        <v>3.0160391746126299E-19</v>
      </c>
      <c r="G96">
        <v>1.30780718049613</v>
      </c>
      <c r="H96">
        <v>0.211583698961124</v>
      </c>
      <c r="I96">
        <v>6.1810394038740304</v>
      </c>
      <c r="J96" s="1">
        <v>6.3680917692873398E-10</v>
      </c>
      <c r="K96">
        <v>1.18276816426156</v>
      </c>
      <c r="L96">
        <v>0.17726801989725099</v>
      </c>
      <c r="M96">
        <v>6.6722027185000599</v>
      </c>
      <c r="N96" s="1">
        <v>2.5199214908709898E-11</v>
      </c>
      <c r="O96">
        <v>1.1993316863496699</v>
      </c>
      <c r="P96">
        <v>0.13560467968165199</v>
      </c>
      <c r="Q96">
        <v>8.8443237295736807</v>
      </c>
      <c r="R96" s="1">
        <v>9.2084288322350497E-19</v>
      </c>
      <c r="T96" t="str">
        <f t="shared" si="4"/>
        <v>***</v>
      </c>
      <c r="U96" t="str">
        <f t="shared" si="5"/>
        <v>***</v>
      </c>
      <c r="V96" t="str">
        <f t="shared" si="6"/>
        <v>***</v>
      </c>
      <c r="W96" t="str">
        <f t="shared" si="7"/>
        <v>***</v>
      </c>
    </row>
    <row r="97" spans="1:23" x14ac:dyDescent="0.25">
      <c r="A97">
        <v>96</v>
      </c>
      <c r="B97" t="s">
        <v>191</v>
      </c>
      <c r="C97">
        <v>0.83771222537887702</v>
      </c>
      <c r="D97">
        <v>0.16231684396982099</v>
      </c>
      <c r="E97">
        <v>5.1609691569325298</v>
      </c>
      <c r="F97" s="1">
        <v>2.4567465789020898E-7</v>
      </c>
      <c r="G97">
        <v>0.84029856794385505</v>
      </c>
      <c r="H97">
        <v>0.26325171647565898</v>
      </c>
      <c r="I97">
        <v>3.19199653925733</v>
      </c>
      <c r="J97">
        <v>1.41293025571803E-3</v>
      </c>
      <c r="K97">
        <v>0.85622660962056696</v>
      </c>
      <c r="L97">
        <v>0.20691572773303199</v>
      </c>
      <c r="M97">
        <v>4.1380450824177704</v>
      </c>
      <c r="N97" s="1">
        <v>3.5027755607845399E-5</v>
      </c>
      <c r="O97">
        <v>0.82093016831179699</v>
      </c>
      <c r="P97">
        <v>0.162253673170934</v>
      </c>
      <c r="Q97">
        <v>5.0595475114264303</v>
      </c>
      <c r="R97" s="1">
        <v>4.2025255716127002E-7</v>
      </c>
      <c r="T97" t="str">
        <f t="shared" si="4"/>
        <v>***</v>
      </c>
      <c r="U97" t="str">
        <f t="shared" si="5"/>
        <v>**</v>
      </c>
      <c r="V97" t="str">
        <f t="shared" si="6"/>
        <v>***</v>
      </c>
      <c r="W97" t="str">
        <f t="shared" si="7"/>
        <v>***</v>
      </c>
    </row>
    <row r="98" spans="1:23" x14ac:dyDescent="0.25">
      <c r="A98">
        <v>97</v>
      </c>
      <c r="B98" t="s">
        <v>192</v>
      </c>
      <c r="C98">
        <v>0.70737324603131002</v>
      </c>
      <c r="D98">
        <v>0.176063854551684</v>
      </c>
      <c r="E98">
        <v>4.0177085059992104</v>
      </c>
      <c r="F98" s="1">
        <v>5.8766829321731601E-5</v>
      </c>
      <c r="G98">
        <v>0.54073309648242796</v>
      </c>
      <c r="H98">
        <v>0.30651073010532698</v>
      </c>
      <c r="I98">
        <v>1.7641571513552401</v>
      </c>
      <c r="J98">
        <v>7.7705524557277694E-2</v>
      </c>
      <c r="K98">
        <v>0.81823943391570997</v>
      </c>
      <c r="L98">
        <v>0.21668104094679899</v>
      </c>
      <c r="M98">
        <v>3.7762391685971699</v>
      </c>
      <c r="N98">
        <v>1.5921411941466999E-4</v>
      </c>
      <c r="O98">
        <v>0.69038435380659302</v>
      </c>
      <c r="P98">
        <v>0.17600412306050001</v>
      </c>
      <c r="Q98">
        <v>3.92254648244394</v>
      </c>
      <c r="R98" s="1">
        <v>8.7617982710656405E-5</v>
      </c>
      <c r="T98" t="str">
        <f t="shared" si="4"/>
        <v>***</v>
      </c>
      <c r="U98" t="str">
        <f t="shared" si="5"/>
        <v>^</v>
      </c>
      <c r="V98" t="str">
        <f t="shared" si="6"/>
        <v>***</v>
      </c>
      <c r="W98" t="str">
        <f t="shared" si="7"/>
        <v>***</v>
      </c>
    </row>
    <row r="99" spans="1:23" x14ac:dyDescent="0.25">
      <c r="A99">
        <v>98</v>
      </c>
      <c r="B99" t="s">
        <v>193</v>
      </c>
      <c r="C99">
        <v>0.51542084221471096</v>
      </c>
      <c r="D99">
        <v>0.19513506065463601</v>
      </c>
      <c r="E99">
        <v>2.6413543546996898</v>
      </c>
      <c r="F99">
        <v>8.2575302422954102E-3</v>
      </c>
      <c r="G99">
        <v>0.58523548876615294</v>
      </c>
      <c r="H99">
        <v>0.306744031658859</v>
      </c>
      <c r="I99">
        <v>1.90789527542304</v>
      </c>
      <c r="J99">
        <v>5.6404753056345097E-2</v>
      </c>
      <c r="K99">
        <v>0.49513215424860901</v>
      </c>
      <c r="L99">
        <v>0.25329721657055598</v>
      </c>
      <c r="M99">
        <v>1.9547477108209399</v>
      </c>
      <c r="N99">
        <v>5.06128556819141E-2</v>
      </c>
      <c r="O99">
        <v>0.497677406524418</v>
      </c>
      <c r="P99">
        <v>0.19508013885593001</v>
      </c>
      <c r="Q99">
        <v>2.5511433887791202</v>
      </c>
      <c r="R99">
        <v>1.07370141491476E-2</v>
      </c>
      <c r="T99" t="str">
        <f t="shared" si="4"/>
        <v>**</v>
      </c>
      <c r="U99" t="str">
        <f t="shared" si="5"/>
        <v>^</v>
      </c>
      <c r="V99" t="str">
        <f t="shared" si="6"/>
        <v>^</v>
      </c>
      <c r="W99" t="str">
        <f t="shared" si="7"/>
        <v>*</v>
      </c>
    </row>
    <row r="100" spans="1:23" x14ac:dyDescent="0.25">
      <c r="A100">
        <v>99</v>
      </c>
      <c r="B100" t="s">
        <v>194</v>
      </c>
      <c r="C100">
        <v>0.62711626980199797</v>
      </c>
      <c r="D100">
        <v>0.189925395343155</v>
      </c>
      <c r="E100">
        <v>3.3019084607876201</v>
      </c>
      <c r="F100">
        <v>9.6029403892794896E-4</v>
      </c>
      <c r="G100">
        <v>0.790420679177259</v>
      </c>
      <c r="H100">
        <v>0.28702777338152002</v>
      </c>
      <c r="I100">
        <v>2.7538125313281898</v>
      </c>
      <c r="J100">
        <v>5.8905498768557097E-3</v>
      </c>
      <c r="K100">
        <v>0.54069744780640505</v>
      </c>
      <c r="L100">
        <v>0.25355701018389998</v>
      </c>
      <c r="M100">
        <v>2.1324492169009601</v>
      </c>
      <c r="N100">
        <v>3.2969935040308603E-2</v>
      </c>
      <c r="O100">
        <v>0.60834294385930598</v>
      </c>
      <c r="P100">
        <v>0.189865765618937</v>
      </c>
      <c r="Q100">
        <v>3.20406863173142</v>
      </c>
      <c r="R100">
        <v>1.35500171874618E-3</v>
      </c>
      <c r="T100" t="str">
        <f t="shared" si="4"/>
        <v>***</v>
      </c>
      <c r="U100" t="str">
        <f t="shared" si="5"/>
        <v>**</v>
      </c>
      <c r="V100" t="str">
        <f t="shared" si="6"/>
        <v>*</v>
      </c>
      <c r="W100" t="str">
        <f t="shared" si="7"/>
        <v>**</v>
      </c>
    </row>
    <row r="101" spans="1:23" x14ac:dyDescent="0.25">
      <c r="A101">
        <v>100</v>
      </c>
      <c r="B101" t="s">
        <v>196</v>
      </c>
      <c r="C101">
        <v>1.7219903445506199</v>
      </c>
      <c r="D101">
        <v>0.130710934915167</v>
      </c>
      <c r="E101">
        <v>13.1740343351397</v>
      </c>
      <c r="F101" s="1">
        <v>1.23801342749214E-39</v>
      </c>
      <c r="G101">
        <v>1.8177377334992399</v>
      </c>
      <c r="H101">
        <v>0.20211065262473901</v>
      </c>
      <c r="I101">
        <v>8.9937749935143199</v>
      </c>
      <c r="J101" s="1">
        <v>2.38881230130528E-19</v>
      </c>
      <c r="K101">
        <v>1.6868289404282999</v>
      </c>
      <c r="L101">
        <v>0.17187566087185099</v>
      </c>
      <c r="M101">
        <v>9.8142397351186901</v>
      </c>
      <c r="N101" s="1">
        <v>9.7772191546287603E-23</v>
      </c>
      <c r="O101">
        <v>1.7037925677102099</v>
      </c>
      <c r="P101">
        <v>0.130621100485833</v>
      </c>
      <c r="Q101">
        <v>13.043777470662199</v>
      </c>
      <c r="R101" s="1">
        <v>6.8954182864460696E-39</v>
      </c>
      <c r="T101" t="str">
        <f t="shared" si="4"/>
        <v>***</v>
      </c>
      <c r="U101" t="str">
        <f t="shared" si="5"/>
        <v>***</v>
      </c>
      <c r="V101" t="str">
        <f t="shared" si="6"/>
        <v>***</v>
      </c>
      <c r="W101" t="str">
        <f t="shared" si="7"/>
        <v>***</v>
      </c>
    </row>
    <row r="102" spans="1:23" x14ac:dyDescent="0.25">
      <c r="A102">
        <v>101</v>
      </c>
      <c r="B102" t="s">
        <v>197</v>
      </c>
      <c r="C102">
        <v>0.62138829918631999</v>
      </c>
      <c r="D102">
        <v>0.20883648232407001</v>
      </c>
      <c r="E102">
        <v>2.9754777147704301</v>
      </c>
      <c r="F102">
        <v>2.9253260401751898E-3</v>
      </c>
      <c r="G102">
        <v>1.2100907346287799</v>
      </c>
      <c r="H102">
        <v>0.26579409375596702</v>
      </c>
      <c r="I102">
        <v>4.55273748761251</v>
      </c>
      <c r="J102" s="1">
        <v>5.2952331630238099E-6</v>
      </c>
      <c r="K102">
        <v>3.3802461522357101E-2</v>
      </c>
      <c r="L102">
        <v>0.34695112273642498</v>
      </c>
      <c r="M102">
        <v>9.7427157046661203E-2</v>
      </c>
      <c r="N102">
        <v>0.92238717910728696</v>
      </c>
      <c r="O102">
        <v>0.60195259736972295</v>
      </c>
      <c r="P102">
        <v>0.208774090837448</v>
      </c>
      <c r="Q102">
        <v>2.8832725121931202</v>
      </c>
      <c r="R102">
        <v>3.9356680128779901E-3</v>
      </c>
      <c r="T102" t="str">
        <f t="shared" si="4"/>
        <v>**</v>
      </c>
      <c r="U102" t="str">
        <f t="shared" si="5"/>
        <v>***</v>
      </c>
      <c r="V102" t="str">
        <f t="shared" si="6"/>
        <v/>
      </c>
      <c r="W102" t="str">
        <f t="shared" si="7"/>
        <v>**</v>
      </c>
    </row>
    <row r="103" spans="1:23" x14ac:dyDescent="0.25">
      <c r="A103">
        <v>102</v>
      </c>
      <c r="B103" t="s">
        <v>198</v>
      </c>
      <c r="C103">
        <v>1.1117059752412899</v>
      </c>
      <c r="D103">
        <v>0.17585298395667201</v>
      </c>
      <c r="E103">
        <v>6.3217919322608704</v>
      </c>
      <c r="F103" s="1">
        <v>2.5854736342002201E-10</v>
      </c>
      <c r="G103">
        <v>1.3049342176198899</v>
      </c>
      <c r="H103">
        <v>0.266343261748617</v>
      </c>
      <c r="I103">
        <v>4.8994452086102802</v>
      </c>
      <c r="J103" s="1">
        <v>9.6107646363192899E-7</v>
      </c>
      <c r="K103">
        <v>1.00661877574362</v>
      </c>
      <c r="L103">
        <v>0.23446307906011801</v>
      </c>
      <c r="M103">
        <v>4.2932933397394999</v>
      </c>
      <c r="N103" s="1">
        <v>1.7604217222387999E-5</v>
      </c>
      <c r="O103">
        <v>1.0917455779841101</v>
      </c>
      <c r="P103">
        <v>0.17577690306260799</v>
      </c>
      <c r="Q103">
        <v>6.2109728807501803</v>
      </c>
      <c r="R103" s="1">
        <v>5.2657561690912496E-10</v>
      </c>
      <c r="T103" t="str">
        <f t="shared" si="4"/>
        <v>***</v>
      </c>
      <c r="U103" t="str">
        <f t="shared" si="5"/>
        <v>***</v>
      </c>
      <c r="V103" t="str">
        <f t="shared" si="6"/>
        <v>***</v>
      </c>
      <c r="W103" t="str">
        <f t="shared" si="7"/>
        <v>***</v>
      </c>
    </row>
    <row r="104" spans="1:23" x14ac:dyDescent="0.25">
      <c r="A104">
        <v>103</v>
      </c>
      <c r="B104" t="s">
        <v>199</v>
      </c>
      <c r="C104">
        <v>0.94849518007201905</v>
      </c>
      <c r="D104">
        <v>0.19409901809876501</v>
      </c>
      <c r="E104">
        <v>4.8866562508285796</v>
      </c>
      <c r="F104" s="1">
        <v>1.0256293576181899E-6</v>
      </c>
      <c r="G104">
        <v>0.92862392098417601</v>
      </c>
      <c r="H104">
        <v>0.32139611768084902</v>
      </c>
      <c r="I104">
        <v>2.88934392762738</v>
      </c>
      <c r="J104">
        <v>3.8604658961364099E-3</v>
      </c>
      <c r="K104">
        <v>0.98448062484097199</v>
      </c>
      <c r="L104">
        <v>0.244498244261563</v>
      </c>
      <c r="M104">
        <v>4.0265345373514396</v>
      </c>
      <c r="N104" s="1">
        <v>5.66049284152841E-5</v>
      </c>
      <c r="O104">
        <v>0.92866340176642004</v>
      </c>
      <c r="P104">
        <v>0.19403084064453299</v>
      </c>
      <c r="Q104">
        <v>4.7861638834402802</v>
      </c>
      <c r="R104" s="1">
        <v>1.69999260762611E-6</v>
      </c>
      <c r="T104" t="str">
        <f t="shared" si="4"/>
        <v>***</v>
      </c>
      <c r="U104" t="str">
        <f t="shared" si="5"/>
        <v>**</v>
      </c>
      <c r="V104" t="str">
        <f t="shared" si="6"/>
        <v>***</v>
      </c>
      <c r="W104" t="str">
        <f t="shared" si="7"/>
        <v>***</v>
      </c>
    </row>
    <row r="105" spans="1:23" x14ac:dyDescent="0.25">
      <c r="A105">
        <v>104</v>
      </c>
      <c r="B105" t="s">
        <v>200</v>
      </c>
      <c r="C105">
        <v>0.55597183299700403</v>
      </c>
      <c r="D105">
        <v>0.235591780606455</v>
      </c>
      <c r="E105">
        <v>2.3598948637589801</v>
      </c>
      <c r="F105">
        <v>1.8280114981867102E-2</v>
      </c>
      <c r="G105">
        <v>0.90171062745039099</v>
      </c>
      <c r="H105">
        <v>0.335635014869202</v>
      </c>
      <c r="I105">
        <v>2.6865809212480101</v>
      </c>
      <c r="J105">
        <v>7.2187460104457804E-3</v>
      </c>
      <c r="K105">
        <v>0.32206316518363898</v>
      </c>
      <c r="L105">
        <v>0.33150618465551202</v>
      </c>
      <c r="M105">
        <v>0.97151480150608505</v>
      </c>
      <c r="N105">
        <v>0.33129198602437199</v>
      </c>
      <c r="O105">
        <v>0.53609211585519201</v>
      </c>
      <c r="P105">
        <v>0.23553546099379699</v>
      </c>
      <c r="Q105">
        <v>2.2760569198084002</v>
      </c>
      <c r="R105">
        <v>2.28426030669685E-2</v>
      </c>
      <c r="T105" t="str">
        <f t="shared" si="4"/>
        <v>*</v>
      </c>
      <c r="U105" t="str">
        <f t="shared" si="5"/>
        <v>**</v>
      </c>
      <c r="V105" t="str">
        <f t="shared" si="6"/>
        <v/>
      </c>
      <c r="W105" t="str">
        <f t="shared" si="7"/>
        <v>*</v>
      </c>
    </row>
    <row r="106" spans="1:23" x14ac:dyDescent="0.25">
      <c r="A106">
        <v>105</v>
      </c>
      <c r="B106" t="s">
        <v>201</v>
      </c>
      <c r="C106">
        <v>0.36540080547572101</v>
      </c>
      <c r="D106">
        <v>0.26091975402013901</v>
      </c>
      <c r="E106">
        <v>1.40043365765061</v>
      </c>
      <c r="F106">
        <v>0.161383496962302</v>
      </c>
      <c r="G106">
        <v>0.41436513152523502</v>
      </c>
      <c r="H106">
        <v>0.42363852509731398</v>
      </c>
      <c r="I106">
        <v>0.978110126858863</v>
      </c>
      <c r="J106">
        <v>0.32801985976690701</v>
      </c>
      <c r="K106">
        <v>0.36358755485608102</v>
      </c>
      <c r="L106">
        <v>0.33174070732911598</v>
      </c>
      <c r="M106">
        <v>1.0959992151200499</v>
      </c>
      <c r="N106">
        <v>0.27307911795517797</v>
      </c>
      <c r="O106">
        <v>0.34492196107788298</v>
      </c>
      <c r="P106">
        <v>0.26086433941277598</v>
      </c>
      <c r="Q106">
        <v>1.3222273379884999</v>
      </c>
      <c r="R106">
        <v>0.18609246029853399</v>
      </c>
      <c r="T106" t="str">
        <f t="shared" si="4"/>
        <v/>
      </c>
      <c r="U106" t="str">
        <f t="shared" si="5"/>
        <v/>
      </c>
      <c r="V106" t="str">
        <f t="shared" si="6"/>
        <v/>
      </c>
      <c r="W106" t="str">
        <f t="shared" si="7"/>
        <v/>
      </c>
    </row>
    <row r="107" spans="1:23" x14ac:dyDescent="0.25">
      <c r="A107">
        <v>106</v>
      </c>
      <c r="B107" t="s">
        <v>202</v>
      </c>
      <c r="C107">
        <v>1.02705102961497</v>
      </c>
      <c r="D107">
        <v>0.20051854309007799</v>
      </c>
      <c r="E107">
        <v>5.12197532351703</v>
      </c>
      <c r="F107" s="1">
        <v>3.0235146581913202E-7</v>
      </c>
      <c r="G107">
        <v>0.976086683337829</v>
      </c>
      <c r="H107">
        <v>0.336244018712126</v>
      </c>
      <c r="I107">
        <v>2.9029116624182998</v>
      </c>
      <c r="J107">
        <v>3.69710905483804E-3</v>
      </c>
      <c r="K107">
        <v>1.0861158087194001</v>
      </c>
      <c r="L107">
        <v>0.25097834781494599</v>
      </c>
      <c r="M107">
        <v>4.3275279249197496</v>
      </c>
      <c r="N107" s="1">
        <v>1.50792232117389E-5</v>
      </c>
      <c r="O107">
        <v>1.00564249217418</v>
      </c>
      <c r="P107">
        <v>0.200440705286062</v>
      </c>
      <c r="Q107">
        <v>5.0171570227661997</v>
      </c>
      <c r="R107" s="1">
        <v>5.2441705717152899E-7</v>
      </c>
      <c r="T107" t="str">
        <f t="shared" si="4"/>
        <v>***</v>
      </c>
      <c r="U107" t="str">
        <f t="shared" si="5"/>
        <v>**</v>
      </c>
      <c r="V107" t="str">
        <f t="shared" si="6"/>
        <v>***</v>
      </c>
      <c r="W107" t="str">
        <f t="shared" si="7"/>
        <v>***</v>
      </c>
    </row>
    <row r="108" spans="1:23" x14ac:dyDescent="0.25">
      <c r="A108">
        <v>107</v>
      </c>
      <c r="B108" t="s">
        <v>203</v>
      </c>
      <c r="C108">
        <v>0.65037752931889703</v>
      </c>
      <c r="D108">
        <v>0.24181263131948</v>
      </c>
      <c r="E108">
        <v>2.68959287101766</v>
      </c>
      <c r="F108">
        <v>7.1539237978153298E-3</v>
      </c>
      <c r="G108">
        <v>0.654311115806261</v>
      </c>
      <c r="H108">
        <v>0.39515070999754798</v>
      </c>
      <c r="I108">
        <v>1.65585205657437</v>
      </c>
      <c r="J108">
        <v>9.7751782714013996E-2</v>
      </c>
      <c r="K108">
        <v>0.68105936407429002</v>
      </c>
      <c r="L108">
        <v>0.30645821011145602</v>
      </c>
      <c r="M108">
        <v>2.2223563983702599</v>
      </c>
      <c r="N108">
        <v>2.6259229496322201E-2</v>
      </c>
      <c r="O108">
        <v>0.62746040784066404</v>
      </c>
      <c r="P108">
        <v>0.24174024162869701</v>
      </c>
      <c r="Q108">
        <v>2.5955976696855401</v>
      </c>
      <c r="R108">
        <v>9.4426561478455802E-3</v>
      </c>
      <c r="T108" t="str">
        <f t="shared" si="4"/>
        <v>**</v>
      </c>
      <c r="U108" t="str">
        <f t="shared" si="5"/>
        <v>^</v>
      </c>
      <c r="V108" t="str">
        <f t="shared" si="6"/>
        <v>*</v>
      </c>
      <c r="W108" t="str">
        <f t="shared" si="7"/>
        <v>**</v>
      </c>
    </row>
    <row r="109" spans="1:23" x14ac:dyDescent="0.25">
      <c r="A109">
        <v>108</v>
      </c>
      <c r="B109" t="s">
        <v>204</v>
      </c>
      <c r="C109">
        <v>0.52542247624399396</v>
      </c>
      <c r="D109">
        <v>0.26161347300167098</v>
      </c>
      <c r="E109">
        <v>2.0083922674756098</v>
      </c>
      <c r="F109">
        <v>4.4601623948426199E-2</v>
      </c>
      <c r="G109">
        <v>0.12836169948211301</v>
      </c>
      <c r="H109">
        <v>0.51322915727540797</v>
      </c>
      <c r="I109">
        <v>0.25010601533932802</v>
      </c>
      <c r="J109">
        <v>0.80250536421754204</v>
      </c>
      <c r="K109">
        <v>0.73906395128785995</v>
      </c>
      <c r="L109">
        <v>0.30683080381831401</v>
      </c>
      <c r="M109">
        <v>2.4087019363462798</v>
      </c>
      <c r="N109">
        <v>1.6009366863656602E-2</v>
      </c>
      <c r="O109">
        <v>0.50167982920123</v>
      </c>
      <c r="P109">
        <v>0.26154539275529198</v>
      </c>
      <c r="Q109">
        <v>1.9181367483334499</v>
      </c>
      <c r="R109">
        <v>5.5093673891524898E-2</v>
      </c>
      <c r="T109" t="str">
        <f t="shared" si="4"/>
        <v>*</v>
      </c>
      <c r="U109" t="str">
        <f t="shared" si="5"/>
        <v/>
      </c>
      <c r="V109" t="str">
        <f t="shared" si="6"/>
        <v>*</v>
      </c>
      <c r="W109" t="str">
        <f t="shared" si="7"/>
        <v>^</v>
      </c>
    </row>
    <row r="110" spans="1:23" x14ac:dyDescent="0.25">
      <c r="A110">
        <v>109</v>
      </c>
      <c r="B110" t="s">
        <v>205</v>
      </c>
      <c r="C110">
        <v>0.94890561690361497</v>
      </c>
      <c r="D110">
        <v>0.22267053759147601</v>
      </c>
      <c r="E110">
        <v>4.2614780885135799</v>
      </c>
      <c r="F110" s="1">
        <v>2.0307926802868799E-5</v>
      </c>
      <c r="G110">
        <v>0.72978991706569496</v>
      </c>
      <c r="H110">
        <v>0.395641572132854</v>
      </c>
      <c r="I110">
        <v>1.8445733928603401</v>
      </c>
      <c r="J110">
        <v>6.5099620434319605E-2</v>
      </c>
      <c r="K110">
        <v>1.1035806135610999</v>
      </c>
      <c r="L110">
        <v>0.27143190243155901</v>
      </c>
      <c r="M110">
        <v>4.0657734174757501</v>
      </c>
      <c r="N110" s="1">
        <v>4.7873431050445203E-5</v>
      </c>
      <c r="O110">
        <v>0.92421366292334795</v>
      </c>
      <c r="P110">
        <v>0.222585714072326</v>
      </c>
      <c r="Q110">
        <v>4.15216972380823</v>
      </c>
      <c r="R110" s="1">
        <v>3.2933785925569902E-5</v>
      </c>
      <c r="T110" t="str">
        <f t="shared" si="4"/>
        <v>***</v>
      </c>
      <c r="U110" t="str">
        <f t="shared" si="5"/>
        <v>^</v>
      </c>
      <c r="V110" t="str">
        <f t="shared" si="6"/>
        <v>***</v>
      </c>
      <c r="W110" t="str">
        <f t="shared" si="7"/>
        <v>***</v>
      </c>
    </row>
    <row r="111" spans="1:23" x14ac:dyDescent="0.25">
      <c r="A111">
        <v>110</v>
      </c>
      <c r="B111" t="s">
        <v>207</v>
      </c>
      <c r="C111">
        <v>1.71717690385669</v>
      </c>
      <c r="D111">
        <v>0.17073143081157199</v>
      </c>
      <c r="E111">
        <v>10.057766725752201</v>
      </c>
      <c r="F111" s="1">
        <v>8.4902435326644201E-24</v>
      </c>
      <c r="G111">
        <v>1.7852698523196899</v>
      </c>
      <c r="H111">
        <v>0.26433379955104203</v>
      </c>
      <c r="I111">
        <v>6.7538462934058403</v>
      </c>
      <c r="J111" s="1">
        <v>1.43976280024994E-11</v>
      </c>
      <c r="K111">
        <v>1.71611364614136</v>
      </c>
      <c r="L111">
        <v>0.22419876227945101</v>
      </c>
      <c r="M111">
        <v>7.6544296172443804</v>
      </c>
      <c r="N111" s="1">
        <v>1.9417212349744999E-14</v>
      </c>
      <c r="O111">
        <v>1.6946659690352199</v>
      </c>
      <c r="P111">
        <v>0.170618009048908</v>
      </c>
      <c r="Q111">
        <v>9.9325152044731606</v>
      </c>
      <c r="R111" s="1">
        <v>3.0057629437643698E-23</v>
      </c>
      <c r="T111" t="str">
        <f t="shared" si="4"/>
        <v>***</v>
      </c>
      <c r="U111" t="str">
        <f t="shared" si="5"/>
        <v>***</v>
      </c>
      <c r="V111" t="str">
        <f t="shared" si="6"/>
        <v>***</v>
      </c>
      <c r="W111" t="str">
        <f t="shared" si="7"/>
        <v>***</v>
      </c>
    </row>
    <row r="112" spans="1:23" x14ac:dyDescent="0.25">
      <c r="A112">
        <v>111</v>
      </c>
      <c r="B112" t="s">
        <v>208</v>
      </c>
      <c r="C112">
        <v>0.28497347342518498</v>
      </c>
      <c r="D112">
        <v>0.32639398036108702</v>
      </c>
      <c r="E112">
        <v>0.87309659666493</v>
      </c>
      <c r="F112">
        <v>0.382610428775426</v>
      </c>
      <c r="G112">
        <v>3.0327119541943399E-2</v>
      </c>
      <c r="H112">
        <v>0.58977215128395299</v>
      </c>
      <c r="I112">
        <v>5.1421755801660397E-2</v>
      </c>
      <c r="J112">
        <v>0.95898944908149697</v>
      </c>
      <c r="K112">
        <v>0.46584550630058102</v>
      </c>
      <c r="L112">
        <v>0.39361573045208398</v>
      </c>
      <c r="M112">
        <v>1.1835032755564401</v>
      </c>
      <c r="N112">
        <v>0.23660974912621899</v>
      </c>
      <c r="O112">
        <v>0.26165551405783299</v>
      </c>
      <c r="P112">
        <v>0.32633177857559997</v>
      </c>
      <c r="Q112">
        <v>0.80180825538943601</v>
      </c>
      <c r="R112">
        <v>0.42266388253260301</v>
      </c>
      <c r="T112" t="str">
        <f t="shared" si="4"/>
        <v/>
      </c>
      <c r="U112" t="str">
        <f t="shared" si="5"/>
        <v/>
      </c>
      <c r="V112" t="str">
        <f t="shared" si="6"/>
        <v/>
      </c>
      <c r="W112" t="str">
        <f t="shared" si="7"/>
        <v/>
      </c>
    </row>
    <row r="113" spans="1:23" x14ac:dyDescent="0.25">
      <c r="A113">
        <v>112</v>
      </c>
      <c r="B113" t="s">
        <v>209</v>
      </c>
      <c r="C113">
        <v>-4.7936206431188698E-2</v>
      </c>
      <c r="D113">
        <v>0.38657782935927898</v>
      </c>
      <c r="E113">
        <v>-0.12400143720254</v>
      </c>
      <c r="F113">
        <v>0.90131413712405695</v>
      </c>
      <c r="G113">
        <v>5.3505817594133302E-2</v>
      </c>
      <c r="H113">
        <v>0.58987691718110702</v>
      </c>
      <c r="I113">
        <v>9.07067492144394E-2</v>
      </c>
      <c r="J113">
        <v>0.92772560764511103</v>
      </c>
      <c r="K113">
        <v>-6.7963760243660506E-2</v>
      </c>
      <c r="L113">
        <v>0.51204241840466502</v>
      </c>
      <c r="M113">
        <v>-0.13273072269170699</v>
      </c>
      <c r="N113">
        <v>0.89440634463601798</v>
      </c>
      <c r="O113">
        <v>-7.0440046349969504E-2</v>
      </c>
      <c r="P113">
        <v>0.38652846879666702</v>
      </c>
      <c r="Q113">
        <v>-0.18223766691561399</v>
      </c>
      <c r="R113">
        <v>0.85539621397379895</v>
      </c>
      <c r="T113" t="str">
        <f t="shared" si="4"/>
        <v/>
      </c>
      <c r="U113" t="str">
        <f t="shared" si="5"/>
        <v/>
      </c>
      <c r="V113" t="str">
        <f t="shared" si="6"/>
        <v/>
      </c>
      <c r="W113" t="str">
        <f t="shared" si="7"/>
        <v/>
      </c>
    </row>
    <row r="114" spans="1:23" x14ac:dyDescent="0.25">
      <c r="A114">
        <v>113</v>
      </c>
      <c r="B114" t="s">
        <v>210</v>
      </c>
      <c r="C114">
        <v>0.89751653317683999</v>
      </c>
      <c r="D114">
        <v>0.25610675116226</v>
      </c>
      <c r="E114">
        <v>3.5044626082824601</v>
      </c>
      <c r="F114">
        <v>4.5752981389384699E-4</v>
      </c>
      <c r="G114">
        <v>0.95235550845397099</v>
      </c>
      <c r="H114">
        <v>0.39729253406238302</v>
      </c>
      <c r="I114">
        <v>2.3971140326146498</v>
      </c>
      <c r="J114">
        <v>1.65247801195888E-2</v>
      </c>
      <c r="K114">
        <v>0.91314486387717997</v>
      </c>
      <c r="L114">
        <v>0.33547391132718601</v>
      </c>
      <c r="M114">
        <v>2.7219549212176801</v>
      </c>
      <c r="N114">
        <v>6.48969942997802E-3</v>
      </c>
      <c r="O114">
        <v>0.87445979396221296</v>
      </c>
      <c r="P114">
        <v>0.25602868341571899</v>
      </c>
      <c r="Q114">
        <v>3.4154758845606898</v>
      </c>
      <c r="R114">
        <v>6.3670667029474301E-4</v>
      </c>
      <c r="T114" t="str">
        <f t="shared" si="4"/>
        <v>***</v>
      </c>
      <c r="U114" t="str">
        <f t="shared" si="5"/>
        <v>*</v>
      </c>
      <c r="V114" t="str">
        <f t="shared" si="6"/>
        <v>**</v>
      </c>
      <c r="W114" t="str">
        <f t="shared" si="7"/>
        <v>***</v>
      </c>
    </row>
    <row r="115" spans="1:23" x14ac:dyDescent="0.25">
      <c r="A115">
        <v>114</v>
      </c>
      <c r="B115" t="s">
        <v>211</v>
      </c>
      <c r="C115">
        <v>0.59421948049583395</v>
      </c>
      <c r="D115">
        <v>0.30040741245231001</v>
      </c>
      <c r="E115">
        <v>1.9780453339851201</v>
      </c>
      <c r="F115">
        <v>4.7923592674595498E-2</v>
      </c>
      <c r="G115">
        <v>0.66488996237197995</v>
      </c>
      <c r="H115">
        <v>0.46397461109809501</v>
      </c>
      <c r="I115">
        <v>1.4330309169253399</v>
      </c>
      <c r="J115">
        <v>0.15184900210499899</v>
      </c>
      <c r="K115">
        <v>0.60014468064040405</v>
      </c>
      <c r="L115">
        <v>0.39458539566760797</v>
      </c>
      <c r="M115">
        <v>1.5209500585418401</v>
      </c>
      <c r="N115">
        <v>0.12827237047560999</v>
      </c>
      <c r="O115">
        <v>0.56953615550055703</v>
      </c>
      <c r="P115">
        <v>0.30033523725450101</v>
      </c>
      <c r="Q115">
        <v>1.8963347781197499</v>
      </c>
      <c r="R115">
        <v>5.79157902828428E-2</v>
      </c>
      <c r="T115" t="str">
        <f t="shared" si="4"/>
        <v>*</v>
      </c>
      <c r="U115" t="str">
        <f t="shared" si="5"/>
        <v/>
      </c>
      <c r="V115" t="str">
        <f t="shared" si="6"/>
        <v/>
      </c>
      <c r="W115" t="str">
        <f t="shared" si="7"/>
        <v>^</v>
      </c>
    </row>
    <row r="116" spans="1:23" x14ac:dyDescent="0.25">
      <c r="A116">
        <v>115</v>
      </c>
      <c r="B116" t="s">
        <v>212</v>
      </c>
      <c r="C116">
        <v>1.17836856728269</v>
      </c>
      <c r="D116">
        <v>0.239058716885863</v>
      </c>
      <c r="E116">
        <v>4.92920142228194</v>
      </c>
      <c r="F116" s="1">
        <v>8.25664154742843E-7</v>
      </c>
      <c r="G116">
        <v>1.5382958715327999</v>
      </c>
      <c r="H116">
        <v>0.32680818304950698</v>
      </c>
      <c r="I116">
        <v>4.7070298460053204</v>
      </c>
      <c r="J116" s="1">
        <v>2.51352119341931E-6</v>
      </c>
      <c r="K116">
        <v>0.91727326215884697</v>
      </c>
      <c r="L116">
        <v>0.35258696681858098</v>
      </c>
      <c r="M116">
        <v>2.60155181127503</v>
      </c>
      <c r="N116">
        <v>9.2803045848636207E-3</v>
      </c>
      <c r="O116">
        <v>1.1522924524054201</v>
      </c>
      <c r="P116">
        <v>0.23896625596055501</v>
      </c>
      <c r="Q116">
        <v>4.8219881412697001</v>
      </c>
      <c r="R116" s="1">
        <v>1.42134397648481E-6</v>
      </c>
      <c r="T116" t="str">
        <f t="shared" si="4"/>
        <v>***</v>
      </c>
      <c r="U116" t="str">
        <f t="shared" si="5"/>
        <v>***</v>
      </c>
      <c r="V116" t="str">
        <f t="shared" si="6"/>
        <v>**</v>
      </c>
      <c r="W116" t="str">
        <f t="shared" si="7"/>
        <v>***</v>
      </c>
    </row>
    <row r="117" spans="1:23" x14ac:dyDescent="0.25">
      <c r="A117">
        <v>116</v>
      </c>
      <c r="B117" t="s">
        <v>213</v>
      </c>
      <c r="C117">
        <v>0.51780851389358695</v>
      </c>
      <c r="D117">
        <v>0.32756768573107597</v>
      </c>
      <c r="E117">
        <v>1.5807679952860001</v>
      </c>
      <c r="F117">
        <v>0.11393109486421001</v>
      </c>
      <c r="G117">
        <v>1.1328175742205899</v>
      </c>
      <c r="H117">
        <v>0.39909035885493099</v>
      </c>
      <c r="I117">
        <v>2.8384989741943798</v>
      </c>
      <c r="J117">
        <v>4.5326265074480702E-3</v>
      </c>
      <c r="K117">
        <v>-0.16002412331836799</v>
      </c>
      <c r="L117">
        <v>0.58878928934599595</v>
      </c>
      <c r="M117">
        <v>-0.271785044690804</v>
      </c>
      <c r="N117">
        <v>0.78578730513164696</v>
      </c>
      <c r="O117">
        <v>0.49132273673696097</v>
      </c>
      <c r="P117">
        <v>0.32749729674364902</v>
      </c>
      <c r="Q117">
        <v>1.500234480169</v>
      </c>
      <c r="R117">
        <v>0.13355367460308101</v>
      </c>
      <c r="T117" t="str">
        <f t="shared" si="4"/>
        <v/>
      </c>
      <c r="U117" t="str">
        <f t="shared" si="5"/>
        <v>**</v>
      </c>
      <c r="V117" t="str">
        <f t="shared" si="6"/>
        <v/>
      </c>
      <c r="W117" t="str">
        <f t="shared" si="7"/>
        <v/>
      </c>
    </row>
    <row r="118" spans="1:23" x14ac:dyDescent="0.25">
      <c r="A118">
        <v>117</v>
      </c>
      <c r="B118" t="s">
        <v>214</v>
      </c>
      <c r="C118">
        <v>0.91539625312338901</v>
      </c>
      <c r="D118">
        <v>0.280963666739031</v>
      </c>
      <c r="E118">
        <v>3.2580591780703201</v>
      </c>
      <c r="F118">
        <v>1.1217701066006001E-3</v>
      </c>
      <c r="G118">
        <v>1.0437207917768001</v>
      </c>
      <c r="H118">
        <v>0.42841251413416898</v>
      </c>
      <c r="I118">
        <v>2.4362518772034001</v>
      </c>
      <c r="J118">
        <v>1.4840346846205801E-2</v>
      </c>
      <c r="K118">
        <v>0.88251905815065601</v>
      </c>
      <c r="L118">
        <v>0.37251540512412301</v>
      </c>
      <c r="M118">
        <v>2.3690807038076702</v>
      </c>
      <c r="N118">
        <v>1.78323618659137E-2</v>
      </c>
      <c r="O118">
        <v>0.88777717663072497</v>
      </c>
      <c r="P118">
        <v>0.280879143169531</v>
      </c>
      <c r="Q118">
        <v>3.1607087895981198</v>
      </c>
      <c r="R118">
        <v>1.5738576227546999E-3</v>
      </c>
      <c r="T118" t="str">
        <f t="shared" si="4"/>
        <v>**</v>
      </c>
      <c r="U118" t="str">
        <f t="shared" si="5"/>
        <v>*</v>
      </c>
      <c r="V118" t="str">
        <f t="shared" si="6"/>
        <v>*</v>
      </c>
      <c r="W118" t="str">
        <f t="shared" si="7"/>
        <v>**</v>
      </c>
    </row>
    <row r="119" spans="1:23" x14ac:dyDescent="0.25">
      <c r="A119">
        <v>118</v>
      </c>
      <c r="B119" t="s">
        <v>215</v>
      </c>
      <c r="C119">
        <v>0.89341087550170095</v>
      </c>
      <c r="D119">
        <v>0.290939178749201</v>
      </c>
      <c r="E119">
        <v>3.0707822828903</v>
      </c>
      <c r="F119">
        <v>2.1349876656149599E-3</v>
      </c>
      <c r="G119">
        <v>1.4022565118367001</v>
      </c>
      <c r="H119">
        <v>0.37750666095374602</v>
      </c>
      <c r="I119">
        <v>3.7145212439271602</v>
      </c>
      <c r="J119">
        <v>2.03588767102367E-4</v>
      </c>
      <c r="K119">
        <v>0.445350490937235</v>
      </c>
      <c r="L119">
        <v>0.46263078709651501</v>
      </c>
      <c r="M119">
        <v>0.96264776006860397</v>
      </c>
      <c r="N119">
        <v>0.33572432099676203</v>
      </c>
      <c r="O119">
        <v>0.86869068161505103</v>
      </c>
      <c r="P119">
        <v>0.29085153736178598</v>
      </c>
      <c r="Q119">
        <v>2.9867151107215899</v>
      </c>
      <c r="R119">
        <v>2.8199237195193501E-3</v>
      </c>
      <c r="T119" t="str">
        <f t="shared" si="4"/>
        <v>**</v>
      </c>
      <c r="U119" t="str">
        <f t="shared" si="5"/>
        <v>***</v>
      </c>
      <c r="V119" t="str">
        <f t="shared" si="6"/>
        <v/>
      </c>
      <c r="W119" t="str">
        <f t="shared" si="7"/>
        <v>**</v>
      </c>
    </row>
    <row r="120" spans="1:23" x14ac:dyDescent="0.25">
      <c r="A120">
        <v>119</v>
      </c>
      <c r="B120" t="s">
        <v>216</v>
      </c>
      <c r="C120">
        <v>0.56347497239683697</v>
      </c>
      <c r="D120">
        <v>0.34495002043383299</v>
      </c>
      <c r="E120">
        <v>1.63349743156464</v>
      </c>
      <c r="F120">
        <v>0.10236442047102</v>
      </c>
      <c r="G120">
        <v>0.76355625922626602</v>
      </c>
      <c r="H120">
        <v>0.51761862990405305</v>
      </c>
      <c r="I120">
        <v>1.47513287797968</v>
      </c>
      <c r="J120">
        <v>0.140176822756133</v>
      </c>
      <c r="K120">
        <v>0.47123937081309097</v>
      </c>
      <c r="L120">
        <v>0.462906484621667</v>
      </c>
      <c r="M120">
        <v>1.0180012302014601</v>
      </c>
      <c r="N120">
        <v>0.30867737144678098</v>
      </c>
      <c r="O120">
        <v>0.53690583208724296</v>
      </c>
      <c r="P120">
        <v>0.34486532863959501</v>
      </c>
      <c r="Q120">
        <v>1.55685651035202</v>
      </c>
      <c r="R120">
        <v>0.11950455682658601</v>
      </c>
      <c r="T120" t="str">
        <f t="shared" si="4"/>
        <v/>
      </c>
      <c r="U120" t="str">
        <f t="shared" si="5"/>
        <v/>
      </c>
      <c r="V120" t="str">
        <f t="shared" si="6"/>
        <v/>
      </c>
      <c r="W120" t="str">
        <f t="shared" si="7"/>
        <v/>
      </c>
    </row>
    <row r="121" spans="1:23" x14ac:dyDescent="0.25">
      <c r="A121">
        <v>120</v>
      </c>
      <c r="B121" t="s">
        <v>218</v>
      </c>
      <c r="C121">
        <v>1.5114122678855599</v>
      </c>
      <c r="D121">
        <v>0.236400172793233</v>
      </c>
      <c r="E121">
        <v>6.3934482366369103</v>
      </c>
      <c r="F121" s="1">
        <v>1.6218591839949801E-10</v>
      </c>
      <c r="G121">
        <v>1.8940473576388701</v>
      </c>
      <c r="H121">
        <v>0.33149016404445297</v>
      </c>
      <c r="I121">
        <v>5.7137362223057604</v>
      </c>
      <c r="J121" s="1">
        <v>1.1052227238296399E-8</v>
      </c>
      <c r="K121">
        <v>1.2508087012064999</v>
      </c>
      <c r="L121">
        <v>0.338922563145791</v>
      </c>
      <c r="M121">
        <v>3.69054420454284</v>
      </c>
      <c r="N121">
        <v>2.23774795839751E-4</v>
      </c>
      <c r="O121">
        <v>1.4838292274170199</v>
      </c>
      <c r="P121">
        <v>0.236260996145849</v>
      </c>
      <c r="Q121">
        <v>6.2804663131997804</v>
      </c>
      <c r="R121" s="1">
        <v>3.3755901923713599E-10</v>
      </c>
      <c r="T121" t="str">
        <f t="shared" si="4"/>
        <v>***</v>
      </c>
      <c r="U121" t="str">
        <f t="shared" si="5"/>
        <v>***</v>
      </c>
      <c r="V121" t="str">
        <f t="shared" si="6"/>
        <v>***</v>
      </c>
      <c r="W121" t="str">
        <f t="shared" si="7"/>
        <v>***</v>
      </c>
    </row>
    <row r="122" spans="1:23" x14ac:dyDescent="0.25">
      <c r="A122">
        <v>121</v>
      </c>
      <c r="B122" t="s">
        <v>219</v>
      </c>
      <c r="C122">
        <v>0.58711422795665802</v>
      </c>
      <c r="D122">
        <v>0.36534023277785699</v>
      </c>
      <c r="E122">
        <v>1.6070341431945401</v>
      </c>
      <c r="F122">
        <v>0.108046878473258</v>
      </c>
      <c r="G122">
        <v>0.921630022489621</v>
      </c>
      <c r="H122">
        <v>0.51920234362403905</v>
      </c>
      <c r="I122">
        <v>1.77508833272329</v>
      </c>
      <c r="J122">
        <v>7.5883303138586405E-2</v>
      </c>
      <c r="K122">
        <v>0.378020209973921</v>
      </c>
      <c r="L122">
        <v>0.51496372439285398</v>
      </c>
      <c r="M122">
        <v>0.73407153177558304</v>
      </c>
      <c r="N122">
        <v>0.46290514292242202</v>
      </c>
      <c r="O122">
        <v>0.56018621706435501</v>
      </c>
      <c r="P122">
        <v>0.36524422334694501</v>
      </c>
      <c r="Q122">
        <v>1.53373053222045</v>
      </c>
      <c r="R122">
        <v>0.125095959163811</v>
      </c>
      <c r="T122" t="str">
        <f t="shared" si="4"/>
        <v/>
      </c>
      <c r="U122" t="str">
        <f t="shared" si="5"/>
        <v>^</v>
      </c>
      <c r="V122" t="str">
        <f t="shared" si="6"/>
        <v/>
      </c>
      <c r="W122" t="str">
        <f t="shared" si="7"/>
        <v/>
      </c>
    </row>
    <row r="123" spans="1:23" x14ac:dyDescent="0.25">
      <c r="A123">
        <v>122</v>
      </c>
      <c r="B123" t="s">
        <v>220</v>
      </c>
      <c r="C123">
        <v>0.85914236130385502</v>
      </c>
      <c r="D123">
        <v>0.32969125288648699</v>
      </c>
      <c r="E123">
        <v>2.6058997737488001</v>
      </c>
      <c r="F123">
        <v>9.1633270606055906E-3</v>
      </c>
      <c r="G123">
        <v>1.71588304255553</v>
      </c>
      <c r="H123">
        <v>0.38148226026961002</v>
      </c>
      <c r="I123">
        <v>4.4979366572454698</v>
      </c>
      <c r="J123" s="1">
        <v>6.8616132452041402E-6</v>
      </c>
      <c r="K123">
        <v>-0.30487928817002702</v>
      </c>
      <c r="L123">
        <v>0.71779339601553205</v>
      </c>
      <c r="M123">
        <v>-0.42474518414687401</v>
      </c>
      <c r="N123">
        <v>0.671022441410566</v>
      </c>
      <c r="O123">
        <v>0.831986018388579</v>
      </c>
      <c r="P123">
        <v>0.32959356529463302</v>
      </c>
      <c r="Q123">
        <v>2.52427870563809</v>
      </c>
      <c r="R123">
        <v>1.15935972628239E-2</v>
      </c>
      <c r="T123" t="str">
        <f t="shared" si="4"/>
        <v>**</v>
      </c>
      <c r="U123" t="str">
        <f t="shared" si="5"/>
        <v>***</v>
      </c>
      <c r="V123" t="str">
        <f t="shared" si="6"/>
        <v/>
      </c>
      <c r="W123" t="str">
        <f t="shared" si="7"/>
        <v>*</v>
      </c>
    </row>
    <row r="124" spans="1:23" x14ac:dyDescent="0.25">
      <c r="A124">
        <v>123</v>
      </c>
      <c r="B124" t="s">
        <v>221</v>
      </c>
      <c r="C124">
        <v>0.80563891468457605</v>
      </c>
      <c r="D124">
        <v>0.34648594888416201</v>
      </c>
      <c r="E124">
        <v>2.3251705221498602</v>
      </c>
      <c r="F124">
        <v>2.0062843908784499E-2</v>
      </c>
      <c r="G124">
        <v>1.5112909493212201</v>
      </c>
      <c r="H124">
        <v>0.43384511977696999</v>
      </c>
      <c r="I124">
        <v>3.4834803491581101</v>
      </c>
      <c r="J124">
        <v>4.9493945442276202E-4</v>
      </c>
      <c r="K124">
        <v>0.13067351736084801</v>
      </c>
      <c r="L124">
        <v>0.59063617669097201</v>
      </c>
      <c r="M124">
        <v>0.22124198028800701</v>
      </c>
      <c r="N124">
        <v>0.82490402350051395</v>
      </c>
      <c r="O124">
        <v>0.77758784763752897</v>
      </c>
      <c r="P124">
        <v>0.34638571833570903</v>
      </c>
      <c r="Q124">
        <v>2.2448611662560198</v>
      </c>
      <c r="R124">
        <v>2.4777046618015702E-2</v>
      </c>
      <c r="T124" t="str">
        <f t="shared" si="4"/>
        <v>*</v>
      </c>
      <c r="U124" t="str">
        <f t="shared" si="5"/>
        <v>***</v>
      </c>
      <c r="V124" t="str">
        <f t="shared" si="6"/>
        <v/>
      </c>
      <c r="W124" t="str">
        <f t="shared" si="7"/>
        <v>*</v>
      </c>
    </row>
    <row r="125" spans="1:23" x14ac:dyDescent="0.25">
      <c r="A125">
        <v>124</v>
      </c>
      <c r="B125" t="s">
        <v>222</v>
      </c>
      <c r="C125">
        <v>0.86371204785644895</v>
      </c>
      <c r="D125">
        <v>0.34683939993294899</v>
      </c>
      <c r="E125">
        <v>2.4902362535035598</v>
      </c>
      <c r="F125">
        <v>1.27658205408775E-2</v>
      </c>
      <c r="G125">
        <v>0.45469820491150598</v>
      </c>
      <c r="H125">
        <v>0.72240185551089897</v>
      </c>
      <c r="I125">
        <v>0.62942557725012105</v>
      </c>
      <c r="J125">
        <v>0.52907047747036395</v>
      </c>
      <c r="K125">
        <v>1.04496997896782</v>
      </c>
      <c r="L125">
        <v>0.39870032993177501</v>
      </c>
      <c r="M125">
        <v>2.62094084333122</v>
      </c>
      <c r="N125">
        <v>8.7687476327763594E-3</v>
      </c>
      <c r="O125">
        <v>0.83492320720000601</v>
      </c>
      <c r="P125">
        <v>0.34673268847781802</v>
      </c>
      <c r="Q125">
        <v>2.4079737358060398</v>
      </c>
      <c r="R125">
        <v>1.60413349999118E-2</v>
      </c>
      <c r="T125" t="str">
        <f t="shared" si="4"/>
        <v>*</v>
      </c>
      <c r="U125" t="str">
        <f t="shared" si="5"/>
        <v/>
      </c>
      <c r="V125" t="str">
        <f t="shared" si="6"/>
        <v>**</v>
      </c>
      <c r="W125" t="str">
        <f t="shared" si="7"/>
        <v>*</v>
      </c>
    </row>
    <row r="126" spans="1:23" x14ac:dyDescent="0.25">
      <c r="A126">
        <v>125</v>
      </c>
      <c r="B126" t="s">
        <v>223</v>
      </c>
      <c r="C126">
        <v>0.65022209386399099</v>
      </c>
      <c r="D126">
        <v>0.39017478956565099</v>
      </c>
      <c r="E126">
        <v>1.66648925366969</v>
      </c>
      <c r="F126">
        <v>9.5616006839072704E-2</v>
      </c>
      <c r="G126">
        <v>0.48776004626087099</v>
      </c>
      <c r="H126">
        <v>0.72257836669312103</v>
      </c>
      <c r="I126">
        <v>0.67502719254259402</v>
      </c>
      <c r="J126">
        <v>0.49965848874520602</v>
      </c>
      <c r="K126">
        <v>0.749405036114832</v>
      </c>
      <c r="L126">
        <v>0.46532518632855902</v>
      </c>
      <c r="M126">
        <v>1.61049747173085</v>
      </c>
      <c r="N126">
        <v>0.10728929696006501</v>
      </c>
      <c r="O126">
        <v>0.62100529857711295</v>
      </c>
      <c r="P126">
        <v>0.39008304892637902</v>
      </c>
      <c r="Q126">
        <v>1.59198227220152</v>
      </c>
      <c r="R126">
        <v>0.111388687908102</v>
      </c>
      <c r="T126" t="str">
        <f t="shared" si="4"/>
        <v>^</v>
      </c>
      <c r="U126" t="str">
        <f t="shared" si="5"/>
        <v/>
      </c>
      <c r="V126" t="str">
        <f t="shared" si="6"/>
        <v/>
      </c>
      <c r="W126" t="str">
        <f t="shared" si="7"/>
        <v/>
      </c>
    </row>
    <row r="127" spans="1:23" x14ac:dyDescent="0.25">
      <c r="A127">
        <v>126</v>
      </c>
      <c r="B127" t="s">
        <v>224</v>
      </c>
      <c r="C127">
        <v>1.1735497122969201</v>
      </c>
      <c r="D127">
        <v>0.31721116921700199</v>
      </c>
      <c r="E127">
        <v>3.6995850908834198</v>
      </c>
      <c r="F127">
        <v>2.15952228062001E-4</v>
      </c>
      <c r="G127">
        <v>1.84172177429224</v>
      </c>
      <c r="H127">
        <v>0.40776984545712103</v>
      </c>
      <c r="I127">
        <v>4.5165717740300799</v>
      </c>
      <c r="J127" s="1">
        <v>6.2848821113585801E-6</v>
      </c>
      <c r="K127">
        <v>0.57627420612004898</v>
      </c>
      <c r="L127">
        <v>0.51658687137640702</v>
      </c>
      <c r="M127">
        <v>1.11554171824888</v>
      </c>
      <c r="N127">
        <v>0.26461835147417501</v>
      </c>
      <c r="O127">
        <v>1.14310778606615</v>
      </c>
      <c r="P127">
        <v>0.31708489514672999</v>
      </c>
      <c r="Q127">
        <v>3.6050527904748599</v>
      </c>
      <c r="R127">
        <v>3.1208948252974998E-4</v>
      </c>
      <c r="T127" t="str">
        <f t="shared" si="4"/>
        <v>***</v>
      </c>
      <c r="U127" t="str">
        <f t="shared" si="5"/>
        <v>***</v>
      </c>
      <c r="V127" t="str">
        <f t="shared" si="6"/>
        <v/>
      </c>
      <c r="W127" t="str">
        <f t="shared" si="7"/>
        <v>***</v>
      </c>
    </row>
    <row r="128" spans="1:23" x14ac:dyDescent="0.25">
      <c r="A128">
        <v>127</v>
      </c>
      <c r="B128" t="s">
        <v>225</v>
      </c>
      <c r="C128">
        <v>0.61081560804619195</v>
      </c>
      <c r="D128">
        <v>0.42022628155747799</v>
      </c>
      <c r="E128">
        <v>1.4535397590610799</v>
      </c>
      <c r="F128">
        <v>0.146073948945184</v>
      </c>
      <c r="G128">
        <v>0.65832567152250498</v>
      </c>
      <c r="H128">
        <v>0.72375859863112202</v>
      </c>
      <c r="I128">
        <v>0.90959288465467103</v>
      </c>
      <c r="J128">
        <v>0.36303725245024598</v>
      </c>
      <c r="K128">
        <v>0.61055241731973797</v>
      </c>
      <c r="L128">
        <v>0.516969717427056</v>
      </c>
      <c r="M128">
        <v>1.1810216280335399</v>
      </c>
      <c r="N128">
        <v>0.237594131526077</v>
      </c>
      <c r="O128">
        <v>0.58215463601734396</v>
      </c>
      <c r="P128">
        <v>0.420138093542683</v>
      </c>
      <c r="Q128">
        <v>1.3856268806965499</v>
      </c>
      <c r="R128">
        <v>0.16586086575955</v>
      </c>
      <c r="T128" t="str">
        <f t="shared" si="4"/>
        <v/>
      </c>
      <c r="U128" t="str">
        <f t="shared" si="5"/>
        <v/>
      </c>
      <c r="V128" t="str">
        <f t="shared" si="6"/>
        <v/>
      </c>
      <c r="W128" t="str">
        <f t="shared" si="7"/>
        <v/>
      </c>
    </row>
    <row r="129" spans="1:23" x14ac:dyDescent="0.25">
      <c r="A129">
        <v>128</v>
      </c>
      <c r="B129" t="s">
        <v>226</v>
      </c>
      <c r="C129">
        <v>1.0815175045319001</v>
      </c>
      <c r="D129">
        <v>0.34837862223252097</v>
      </c>
      <c r="E129">
        <v>3.1044313155646299</v>
      </c>
      <c r="F129">
        <v>1.9064518626331301E-3</v>
      </c>
      <c r="G129">
        <v>1.42555722207853</v>
      </c>
      <c r="H129">
        <v>0.52414461416481894</v>
      </c>
      <c r="I129">
        <v>2.71977844196689</v>
      </c>
      <c r="J129">
        <v>6.5325670168392899E-3</v>
      </c>
      <c r="K129">
        <v>0.89411896085760501</v>
      </c>
      <c r="L129">
        <v>0.46665667376313202</v>
      </c>
      <c r="M129">
        <v>1.9160102300635899</v>
      </c>
      <c r="N129">
        <v>5.5363793559651299E-2</v>
      </c>
      <c r="O129">
        <v>1.0516256938466599</v>
      </c>
      <c r="P129">
        <v>0.348265263913143</v>
      </c>
      <c r="Q129">
        <v>3.0196112067867</v>
      </c>
      <c r="R129">
        <v>2.5309935692353E-3</v>
      </c>
      <c r="T129" t="str">
        <f t="shared" si="4"/>
        <v>**</v>
      </c>
      <c r="U129" t="str">
        <f t="shared" si="5"/>
        <v>**</v>
      </c>
      <c r="V129" t="str">
        <f t="shared" si="6"/>
        <v>^</v>
      </c>
      <c r="W129" t="str">
        <f t="shared" si="7"/>
        <v>**</v>
      </c>
    </row>
    <row r="130" spans="1:23" x14ac:dyDescent="0.25">
      <c r="A130">
        <v>129</v>
      </c>
      <c r="B130" t="s">
        <v>227</v>
      </c>
      <c r="C130">
        <v>0.70580918568991602</v>
      </c>
      <c r="D130">
        <v>0.42093338367247402</v>
      </c>
      <c r="E130">
        <v>1.6767717008615901</v>
      </c>
      <c r="F130">
        <v>9.3587133545508905E-2</v>
      </c>
      <c r="G130">
        <v>1.17327531846975</v>
      </c>
      <c r="H130">
        <v>0.59904725653862001</v>
      </c>
      <c r="I130">
        <v>1.95856888695076</v>
      </c>
      <c r="J130">
        <v>5.0163296251125603E-2</v>
      </c>
      <c r="K130">
        <v>0.40643007945764897</v>
      </c>
      <c r="L130">
        <v>0.59284740668892899</v>
      </c>
      <c r="M130">
        <v>0.68555597084850906</v>
      </c>
      <c r="N130">
        <v>0.49299315419765599</v>
      </c>
      <c r="O130">
        <v>0.67541719735901495</v>
      </c>
      <c r="P130">
        <v>0.42083430540213801</v>
      </c>
      <c r="Q130">
        <v>1.6049480488849499</v>
      </c>
      <c r="R130">
        <v>0.108505238096091</v>
      </c>
      <c r="T130" t="str">
        <f t="shared" si="4"/>
        <v>^</v>
      </c>
      <c r="U130" t="str">
        <f t="shared" si="5"/>
        <v>^</v>
      </c>
      <c r="V130" t="str">
        <f t="shared" si="6"/>
        <v/>
      </c>
      <c r="W130" t="str">
        <f t="shared" si="7"/>
        <v/>
      </c>
    </row>
    <row r="131" spans="1:23" x14ac:dyDescent="0.25">
      <c r="A131">
        <v>130</v>
      </c>
      <c r="B131" t="s">
        <v>229</v>
      </c>
      <c r="C131">
        <v>3.3106411598537201E-2</v>
      </c>
      <c r="D131">
        <v>0.58646543337228396</v>
      </c>
      <c r="E131">
        <v>5.6450746650436402E-2</v>
      </c>
      <c r="F131">
        <v>0.95498273139320899</v>
      </c>
      <c r="G131">
        <v>0.81209352172409399</v>
      </c>
      <c r="H131">
        <v>0.72526844411504698</v>
      </c>
      <c r="I131">
        <v>1.1197144013552001</v>
      </c>
      <c r="J131">
        <v>0.26283548606986101</v>
      </c>
      <c r="K131">
        <v>-0.68591465707233601</v>
      </c>
      <c r="L131">
        <v>1.0089969601970501</v>
      </c>
      <c r="M131">
        <v>-0.67979853669567503</v>
      </c>
      <c r="N131">
        <v>0.49663203335110201</v>
      </c>
      <c r="O131">
        <v>6.8812077862815298E-3</v>
      </c>
      <c r="P131">
        <v>0.58639759568270999</v>
      </c>
      <c r="Q131">
        <v>1.17347135065759E-2</v>
      </c>
      <c r="R131">
        <v>0.99063726814831099</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233</v>
      </c>
      <c r="C132">
        <v>0.58042437615685505</v>
      </c>
      <c r="D132">
        <v>0.45922282439108297</v>
      </c>
      <c r="E132">
        <v>1.2639275430755901</v>
      </c>
      <c r="F132">
        <v>0.20625603480841001</v>
      </c>
      <c r="G132">
        <v>0.85414847880804901</v>
      </c>
      <c r="H132">
        <v>0.72571286011171299</v>
      </c>
      <c r="I132">
        <v>1.17697856239803</v>
      </c>
      <c r="J132">
        <v>0.23920406285563001</v>
      </c>
      <c r="K132">
        <v>0.44743690648522899</v>
      </c>
      <c r="L132">
        <v>0.59327722114508497</v>
      </c>
      <c r="M132">
        <v>0.75417846925191301</v>
      </c>
      <c r="N132">
        <v>0.45074206424741903</v>
      </c>
      <c r="O132">
        <v>0.55456888048595199</v>
      </c>
      <c r="P132">
        <v>0.45912870680311302</v>
      </c>
      <c r="Q132">
        <v>1.20787237275444</v>
      </c>
      <c r="R132">
        <v>0.22709635785787299</v>
      </c>
      <c r="T132" t="str">
        <f t="shared" si="8"/>
        <v/>
      </c>
      <c r="U132" t="str">
        <f t="shared" si="9"/>
        <v/>
      </c>
      <c r="V132" t="str">
        <f t="shared" si="10"/>
        <v/>
      </c>
      <c r="W132" t="str">
        <f t="shared" si="11"/>
        <v/>
      </c>
    </row>
    <row r="133" spans="1:23" x14ac:dyDescent="0.25">
      <c r="A133">
        <v>132</v>
      </c>
      <c r="B133" t="s">
        <v>234</v>
      </c>
      <c r="C133">
        <v>0.397074963154467</v>
      </c>
      <c r="D133">
        <v>0.510956986631389</v>
      </c>
      <c r="E133">
        <v>0.77712013641751498</v>
      </c>
      <c r="F133">
        <v>0.43708789479048199</v>
      </c>
      <c r="G133">
        <v>0.18625415825525199</v>
      </c>
      <c r="H133">
        <v>1.01332644065079</v>
      </c>
      <c r="I133">
        <v>0.183804695884214</v>
      </c>
      <c r="J133">
        <v>0.85416667212184405</v>
      </c>
      <c r="K133">
        <v>0.49419012302106802</v>
      </c>
      <c r="L133">
        <v>0.59362299112288897</v>
      </c>
      <c r="M133">
        <v>0.83249828664193903</v>
      </c>
      <c r="N133">
        <v>0.40512774488318898</v>
      </c>
      <c r="O133">
        <v>0.37055230781246501</v>
      </c>
      <c r="P133">
        <v>0.510873134448807</v>
      </c>
      <c r="Q133">
        <v>0.725331364727688</v>
      </c>
      <c r="R133">
        <v>0.46824876844784102</v>
      </c>
      <c r="T133" t="str">
        <f t="shared" si="8"/>
        <v/>
      </c>
      <c r="U133" t="str">
        <f t="shared" si="9"/>
        <v/>
      </c>
      <c r="V133" t="str">
        <f t="shared" si="10"/>
        <v/>
      </c>
      <c r="W133" t="str">
        <f t="shared" si="11"/>
        <v/>
      </c>
    </row>
    <row r="134" spans="1:23" x14ac:dyDescent="0.25">
      <c r="A134">
        <v>133</v>
      </c>
      <c r="B134" t="s">
        <v>235</v>
      </c>
      <c r="C134">
        <v>1.2782856395417701</v>
      </c>
      <c r="D134">
        <v>0.35020974709153802</v>
      </c>
      <c r="E134">
        <v>3.6500572875478898</v>
      </c>
      <c r="F134">
        <v>2.62181828382004E-4</v>
      </c>
      <c r="G134">
        <v>1.6487200892028999</v>
      </c>
      <c r="H134">
        <v>0.52752061921144699</v>
      </c>
      <c r="I134">
        <v>3.1254135462372101</v>
      </c>
      <c r="J134">
        <v>1.7755525259284699E-3</v>
      </c>
      <c r="K134">
        <v>1.0707816924006199</v>
      </c>
      <c r="L134">
        <v>0.46878105948001098</v>
      </c>
      <c r="M134">
        <v>2.2841829266489002</v>
      </c>
      <c r="N134">
        <v>2.2360782543776301E-2</v>
      </c>
      <c r="O134">
        <v>1.2512509976078801</v>
      </c>
      <c r="P134">
        <v>0.35007819529106499</v>
      </c>
      <c r="Q134">
        <v>3.5742043190309301</v>
      </c>
      <c r="R134">
        <v>3.5129453980182503E-4</v>
      </c>
      <c r="T134" t="str">
        <f t="shared" si="8"/>
        <v>***</v>
      </c>
      <c r="U134" t="str">
        <f t="shared" si="9"/>
        <v>**</v>
      </c>
      <c r="V134" t="str">
        <f t="shared" si="10"/>
        <v>*</v>
      </c>
      <c r="W134" t="str">
        <f t="shared" si="11"/>
        <v>***</v>
      </c>
    </row>
    <row r="135" spans="1:23" x14ac:dyDescent="0.25">
      <c r="A135">
        <v>134</v>
      </c>
      <c r="B135" t="s">
        <v>236</v>
      </c>
      <c r="C135">
        <v>0.74466274833517798</v>
      </c>
      <c r="D135">
        <v>0.460188346800187</v>
      </c>
      <c r="E135">
        <v>1.6181695027981799</v>
      </c>
      <c r="F135">
        <v>0.105626073323102</v>
      </c>
      <c r="G135">
        <v>1.41170610414572</v>
      </c>
      <c r="H135">
        <v>0.60217341166528005</v>
      </c>
      <c r="I135">
        <v>2.3443514389679199</v>
      </c>
      <c r="J135">
        <v>1.9060202096234501E-2</v>
      </c>
      <c r="K135">
        <v>0.206789363840469</v>
      </c>
      <c r="L135">
        <v>0.72109701093690903</v>
      </c>
      <c r="M135">
        <v>0.28677051867375097</v>
      </c>
      <c r="N135">
        <v>0.77428803793368495</v>
      </c>
      <c r="O135">
        <v>0.72059605973462804</v>
      </c>
      <c r="P135">
        <v>0.46010730373172998</v>
      </c>
      <c r="Q135">
        <v>1.5661478396238999</v>
      </c>
      <c r="R135">
        <v>0.117314010605931</v>
      </c>
      <c r="T135" t="str">
        <f t="shared" si="8"/>
        <v/>
      </c>
      <c r="U135" t="str">
        <f t="shared" si="9"/>
        <v>*</v>
      </c>
      <c r="V135" t="str">
        <f t="shared" si="10"/>
        <v/>
      </c>
      <c r="W135" t="str">
        <f t="shared" si="11"/>
        <v/>
      </c>
    </row>
    <row r="136" spans="1:23" x14ac:dyDescent="0.25">
      <c r="A136">
        <v>135</v>
      </c>
      <c r="B136" t="s">
        <v>237</v>
      </c>
      <c r="C136">
        <v>0.25442997449896199</v>
      </c>
      <c r="D136">
        <v>0.58760314730724605</v>
      </c>
      <c r="E136">
        <v>0.43299627591328399</v>
      </c>
      <c r="F136">
        <v>0.66501747532512101</v>
      </c>
      <c r="G136">
        <v>-13.162603236190099</v>
      </c>
      <c r="H136">
        <v>511.79509335373302</v>
      </c>
      <c r="I136">
        <v>-2.5718502203561901E-2</v>
      </c>
      <c r="J136">
        <v>0.97948186611345001</v>
      </c>
      <c r="K136">
        <v>0.64873037488485996</v>
      </c>
      <c r="L136">
        <v>0.59486279863270197</v>
      </c>
      <c r="M136">
        <v>1.0905546226389899</v>
      </c>
      <c r="N136">
        <v>0.27546890578686001</v>
      </c>
      <c r="O136">
        <v>0.22918023543030799</v>
      </c>
      <c r="P136">
        <v>0.58753893242718103</v>
      </c>
      <c r="Q136">
        <v>0.390068168731461</v>
      </c>
      <c r="R136">
        <v>0.69648613986371</v>
      </c>
      <c r="T136" t="str">
        <f t="shared" si="8"/>
        <v/>
      </c>
      <c r="U136" t="str">
        <f t="shared" si="9"/>
        <v/>
      </c>
      <c r="V136" t="str">
        <f t="shared" si="10"/>
        <v/>
      </c>
      <c r="W136" t="str">
        <f t="shared" si="11"/>
        <v/>
      </c>
    </row>
    <row r="137" spans="1:23" x14ac:dyDescent="0.25">
      <c r="A137">
        <v>136</v>
      </c>
      <c r="B137" t="s">
        <v>238</v>
      </c>
      <c r="C137">
        <v>0.82000906596146494</v>
      </c>
      <c r="D137">
        <v>0.46069069772313798</v>
      </c>
      <c r="E137">
        <v>1.77995577078977</v>
      </c>
      <c r="F137">
        <v>7.5083199337783596E-2</v>
      </c>
      <c r="G137">
        <v>0.33327377424242999</v>
      </c>
      <c r="H137">
        <v>1.0146390050066501</v>
      </c>
      <c r="I137">
        <v>0.32846536807467303</v>
      </c>
      <c r="J137">
        <v>0.74255982529182896</v>
      </c>
      <c r="K137">
        <v>1.0161275462496</v>
      </c>
      <c r="L137">
        <v>0.52067432699383398</v>
      </c>
      <c r="M137">
        <v>1.95156068499923</v>
      </c>
      <c r="N137">
        <v>5.0990384760389799E-2</v>
      </c>
      <c r="O137">
        <v>0.79528689409950404</v>
      </c>
      <c r="P137">
        <v>0.46060061790901202</v>
      </c>
      <c r="Q137">
        <v>1.7266301068154599</v>
      </c>
      <c r="R137">
        <v>8.42341153421306E-2</v>
      </c>
      <c r="T137" t="str">
        <f t="shared" si="8"/>
        <v>^</v>
      </c>
      <c r="U137" t="str">
        <f t="shared" si="9"/>
        <v/>
      </c>
      <c r="V137" t="str">
        <f t="shared" si="10"/>
        <v>^</v>
      </c>
      <c r="W137" t="str">
        <f t="shared" si="11"/>
        <v>^</v>
      </c>
    </row>
    <row r="138" spans="1:23" x14ac:dyDescent="0.25">
      <c r="A138">
        <v>137</v>
      </c>
      <c r="B138" t="s">
        <v>239</v>
      </c>
      <c r="C138">
        <v>0.33961826885394297</v>
      </c>
      <c r="D138">
        <v>0.58801089878773805</v>
      </c>
      <c r="E138">
        <v>0.57757138439799505</v>
      </c>
      <c r="F138">
        <v>0.56355353114436302</v>
      </c>
      <c r="G138">
        <v>0.36245746112045402</v>
      </c>
      <c r="H138">
        <v>1.0148412036918599</v>
      </c>
      <c r="I138">
        <v>0.35715682394633003</v>
      </c>
      <c r="J138">
        <v>0.72097440654992095</v>
      </c>
      <c r="K138">
        <v>0.35369765262025599</v>
      </c>
      <c r="L138">
        <v>0.72215022703948895</v>
      </c>
      <c r="M138">
        <v>0.489784035754259</v>
      </c>
      <c r="N138">
        <v>0.62428672856331702</v>
      </c>
      <c r="O138">
        <v>0.31405226111032902</v>
      </c>
      <c r="P138">
        <v>0.58793963041301001</v>
      </c>
      <c r="Q138">
        <v>0.53415732647536696</v>
      </c>
      <c r="R138">
        <v>0.59323269049549199</v>
      </c>
      <c r="T138" t="str">
        <f t="shared" si="8"/>
        <v/>
      </c>
      <c r="U138" t="str">
        <f t="shared" si="9"/>
        <v/>
      </c>
      <c r="V138" t="str">
        <f t="shared" si="10"/>
        <v/>
      </c>
      <c r="W138" t="str">
        <f t="shared" si="11"/>
        <v/>
      </c>
    </row>
    <row r="139" spans="1:23" x14ac:dyDescent="0.25">
      <c r="A139">
        <v>138</v>
      </c>
      <c r="B139" t="s">
        <v>398</v>
      </c>
      <c r="C139">
        <v>1.0796078903768001</v>
      </c>
      <c r="D139">
        <v>0.423711053904677</v>
      </c>
      <c r="E139">
        <v>2.54798141428634</v>
      </c>
      <c r="F139">
        <v>1.0834824329966301E-2</v>
      </c>
      <c r="G139">
        <v>1.52445007059605</v>
      </c>
      <c r="H139">
        <v>0.60388362998857603</v>
      </c>
      <c r="I139">
        <v>2.5244103249244998</v>
      </c>
      <c r="J139">
        <v>1.15892568711271E-2</v>
      </c>
      <c r="K139">
        <v>0.79747043421040897</v>
      </c>
      <c r="L139">
        <v>0.59619728027004704</v>
      </c>
      <c r="M139">
        <v>1.33759488780156</v>
      </c>
      <c r="N139">
        <v>0.18102853183612799</v>
      </c>
      <c r="O139">
        <v>1.05410140137316</v>
      </c>
      <c r="P139">
        <v>0.423603704626626</v>
      </c>
      <c r="Q139">
        <v>2.4884140291036099</v>
      </c>
      <c r="R139">
        <v>1.2831425597021801E-2</v>
      </c>
      <c r="T139" t="str">
        <f t="shared" si="8"/>
        <v>*</v>
      </c>
      <c r="U139" t="str">
        <f t="shared" si="9"/>
        <v>*</v>
      </c>
      <c r="V139" t="str">
        <f t="shared" si="10"/>
        <v/>
      </c>
      <c r="W139" t="str">
        <f t="shared" si="11"/>
        <v>*</v>
      </c>
    </row>
    <row r="140" spans="1:23" x14ac:dyDescent="0.25">
      <c r="A140">
        <v>139</v>
      </c>
      <c r="B140" t="s">
        <v>399</v>
      </c>
      <c r="C140">
        <v>0.40236146309302701</v>
      </c>
      <c r="D140">
        <v>0.58857238197585204</v>
      </c>
      <c r="E140">
        <v>0.68362273768655102</v>
      </c>
      <c r="F140">
        <v>0.49421342290618497</v>
      </c>
      <c r="G140">
        <v>0.44266877889599798</v>
      </c>
      <c r="H140">
        <v>1.01572867350045</v>
      </c>
      <c r="I140">
        <v>0.435814002739976</v>
      </c>
      <c r="J140">
        <v>0.66297168345624202</v>
      </c>
      <c r="K140">
        <v>0.40815509878596701</v>
      </c>
      <c r="L140">
        <v>0.72287810230664895</v>
      </c>
      <c r="M140">
        <v>0.564625069542949</v>
      </c>
      <c r="N140">
        <v>0.57232880984419299</v>
      </c>
      <c r="O140">
        <v>0.37677685706026498</v>
      </c>
      <c r="P140">
        <v>0.58849419450346596</v>
      </c>
      <c r="Q140">
        <v>0.64023886824943999</v>
      </c>
      <c r="R140">
        <v>0.52201731714897903</v>
      </c>
      <c r="T140" t="str">
        <f t="shared" si="8"/>
        <v/>
      </c>
      <c r="U140" t="str">
        <f t="shared" si="9"/>
        <v/>
      </c>
      <c r="V140" t="str">
        <f t="shared" si="10"/>
        <v/>
      </c>
      <c r="W140" t="str">
        <f t="shared" si="11"/>
        <v/>
      </c>
    </row>
    <row r="141" spans="1:23" x14ac:dyDescent="0.25">
      <c r="A141">
        <v>140</v>
      </c>
      <c r="B141" t="s">
        <v>400</v>
      </c>
      <c r="C141">
        <v>1.8189489159599701E-2</v>
      </c>
      <c r="D141">
        <v>0.71639951886346298</v>
      </c>
      <c r="E141">
        <v>2.5390147090629801E-2</v>
      </c>
      <c r="F141">
        <v>0.97974377005866398</v>
      </c>
      <c r="G141">
        <v>0.47395410115750403</v>
      </c>
      <c r="H141">
        <v>1.01596363303271</v>
      </c>
      <c r="I141">
        <v>0.46650695531563802</v>
      </c>
      <c r="J141">
        <v>0.64085267021076797</v>
      </c>
      <c r="K141">
        <v>-0.26936332009078001</v>
      </c>
      <c r="L141">
        <v>1.0113089148169401</v>
      </c>
      <c r="M141">
        <v>-0.26635117731513203</v>
      </c>
      <c r="N141">
        <v>0.78996876228167001</v>
      </c>
      <c r="O141">
        <v>-7.8103554724941703E-3</v>
      </c>
      <c r="P141">
        <v>0.716334985775681</v>
      </c>
      <c r="Q141">
        <v>-1.09032165503361E-2</v>
      </c>
      <c r="R141">
        <v>0.99130066421476803</v>
      </c>
      <c r="T141" t="str">
        <f t="shared" si="8"/>
        <v/>
      </c>
      <c r="U141" t="str">
        <f t="shared" si="9"/>
        <v/>
      </c>
      <c r="V141" t="str">
        <f t="shared" si="10"/>
        <v/>
      </c>
      <c r="W141" t="str">
        <f t="shared" si="11"/>
        <v/>
      </c>
    </row>
    <row r="142" spans="1:23" x14ac:dyDescent="0.25">
      <c r="A142">
        <v>141</v>
      </c>
      <c r="B142" t="s">
        <v>401</v>
      </c>
      <c r="C142">
        <v>0.74753746271152699</v>
      </c>
      <c r="D142">
        <v>0.51344604174248698</v>
      </c>
      <c r="E142">
        <v>1.4559221455376301</v>
      </c>
      <c r="F142">
        <v>0.14541414296323299</v>
      </c>
      <c r="G142">
        <v>0.49590339930031702</v>
      </c>
      <c r="H142">
        <v>1.0162461240558101</v>
      </c>
      <c r="I142">
        <v>0.48797568577303202</v>
      </c>
      <c r="J142">
        <v>0.62556706335721102</v>
      </c>
      <c r="K142">
        <v>0.87737823743269205</v>
      </c>
      <c r="L142">
        <v>0.59742888270852201</v>
      </c>
      <c r="M142">
        <v>1.4685902587350399</v>
      </c>
      <c r="N142">
        <v>0.14194395860397699</v>
      </c>
      <c r="O142">
        <v>0.72133182442064103</v>
      </c>
      <c r="P142">
        <v>0.51334887377131</v>
      </c>
      <c r="Q142">
        <v>1.40514932685327</v>
      </c>
      <c r="R142">
        <v>0.159976878746104</v>
      </c>
      <c r="T142" t="str">
        <f t="shared" si="8"/>
        <v/>
      </c>
      <c r="U142" t="str">
        <f t="shared" si="9"/>
        <v/>
      </c>
      <c r="V142" t="str">
        <f t="shared" si="10"/>
        <v/>
      </c>
      <c r="W142" t="str">
        <f t="shared" si="11"/>
        <v/>
      </c>
    </row>
    <row r="143" spans="1:23" x14ac:dyDescent="0.25">
      <c r="A143">
        <v>142</v>
      </c>
      <c r="B143" t="s">
        <v>402</v>
      </c>
      <c r="C143">
        <v>8.5325739815242593E-2</v>
      </c>
      <c r="D143">
        <v>0.71677488200273398</v>
      </c>
      <c r="E143">
        <v>0.119041196835518</v>
      </c>
      <c r="F143">
        <v>0.90524271745919005</v>
      </c>
      <c r="G143">
        <v>0.53123843291933204</v>
      </c>
      <c r="H143">
        <v>1.01646766582619</v>
      </c>
      <c r="I143">
        <v>0.52263190535189297</v>
      </c>
      <c r="J143">
        <v>0.60123043328876502</v>
      </c>
      <c r="K143">
        <v>-0.19536959473408499</v>
      </c>
      <c r="L143">
        <v>1.0118603318930799</v>
      </c>
      <c r="M143">
        <v>-0.19307960651898301</v>
      </c>
      <c r="N143">
        <v>0.84689662377639496</v>
      </c>
      <c r="O143">
        <v>5.8930063088859501E-2</v>
      </c>
      <c r="P143">
        <v>0.71670422233611997</v>
      </c>
      <c r="Q143">
        <v>8.2223686218528394E-2</v>
      </c>
      <c r="R143">
        <v>0.93446883833779704</v>
      </c>
      <c r="T143" t="str">
        <f t="shared" si="8"/>
        <v/>
      </c>
      <c r="U143" t="str">
        <f t="shared" si="9"/>
        <v/>
      </c>
      <c r="V143" t="str">
        <f t="shared" si="10"/>
        <v/>
      </c>
      <c r="W143" t="str">
        <f t="shared" si="11"/>
        <v/>
      </c>
    </row>
    <row r="144" spans="1:23" x14ac:dyDescent="0.25">
      <c r="A144">
        <v>143</v>
      </c>
      <c r="B144" t="s">
        <v>403</v>
      </c>
      <c r="C144">
        <v>0.109618173685225</v>
      </c>
      <c r="D144">
        <v>0.71691961618451805</v>
      </c>
      <c r="E144">
        <v>0.15290162412993899</v>
      </c>
      <c r="F144">
        <v>0.87847585510114801</v>
      </c>
      <c r="G144">
        <v>-13.109168811640901</v>
      </c>
      <c r="H144">
        <v>558.00230685580198</v>
      </c>
      <c r="I144">
        <v>-2.3493036947297999E-2</v>
      </c>
      <c r="J144">
        <v>0.98125699266470501</v>
      </c>
      <c r="K144">
        <v>0.53496284442686604</v>
      </c>
      <c r="L144">
        <v>0.72422437555438202</v>
      </c>
      <c r="M144">
        <v>0.73867003443147194</v>
      </c>
      <c r="N144">
        <v>0.46010738593608602</v>
      </c>
      <c r="O144">
        <v>8.3158497595645295E-2</v>
      </c>
      <c r="P144">
        <v>0.71684713181572002</v>
      </c>
      <c r="Q144">
        <v>0.11600590126518499</v>
      </c>
      <c r="R144">
        <v>0.90764786484201498</v>
      </c>
      <c r="T144" t="str">
        <f t="shared" si="8"/>
        <v/>
      </c>
      <c r="U144" t="str">
        <f t="shared" si="9"/>
        <v/>
      </c>
      <c r="V144" t="str">
        <f t="shared" si="10"/>
        <v/>
      </c>
      <c r="W144" t="str">
        <f t="shared" si="11"/>
        <v/>
      </c>
    </row>
    <row r="145" spans="1:23" x14ac:dyDescent="0.25">
      <c r="A145">
        <v>144</v>
      </c>
      <c r="B145" t="s">
        <v>404</v>
      </c>
      <c r="C145">
        <v>0.83783615260772404</v>
      </c>
      <c r="D145">
        <v>0.514198496999002</v>
      </c>
      <c r="E145">
        <v>1.62940218125404</v>
      </c>
      <c r="F145">
        <v>0.103227907342308</v>
      </c>
      <c r="G145">
        <v>0.56350064210919704</v>
      </c>
      <c r="H145">
        <v>1.01676586209272</v>
      </c>
      <c r="I145">
        <v>0.55420885291072897</v>
      </c>
      <c r="J145">
        <v>0.57943592030596902</v>
      </c>
      <c r="K145">
        <v>0.98251805262289305</v>
      </c>
      <c r="L145">
        <v>0.59890109173790096</v>
      </c>
      <c r="M145">
        <v>1.6405347496893099</v>
      </c>
      <c r="N145">
        <v>0.100894029367018</v>
      </c>
      <c r="O145">
        <v>0.81426934052206801</v>
      </c>
      <c r="P145">
        <v>0.51411193746260897</v>
      </c>
      <c r="Q145">
        <v>1.58383667288661</v>
      </c>
      <c r="R145">
        <v>0.11323089144064701</v>
      </c>
      <c r="T145" t="str">
        <f t="shared" si="8"/>
        <v/>
      </c>
      <c r="U145" t="str">
        <f t="shared" si="9"/>
        <v/>
      </c>
      <c r="V145" t="str">
        <f t="shared" si="10"/>
        <v/>
      </c>
      <c r="W145" t="str">
        <f t="shared" si="11"/>
        <v/>
      </c>
    </row>
    <row r="146" spans="1:23" x14ac:dyDescent="0.25">
      <c r="A146">
        <v>145</v>
      </c>
      <c r="B146" t="s">
        <v>240</v>
      </c>
      <c r="C146">
        <v>1.7824834507251901</v>
      </c>
      <c r="D146">
        <v>0.52666945934876397</v>
      </c>
      <c r="E146">
        <v>3.38444430199021</v>
      </c>
      <c r="F146">
        <v>7.1322487792376097E-4</v>
      </c>
      <c r="G146">
        <v>1.4125545247351201</v>
      </c>
      <c r="H146">
        <v>1.0310338675078801</v>
      </c>
      <c r="I146">
        <v>1.37003697865853</v>
      </c>
      <c r="J146">
        <v>0.170675358700795</v>
      </c>
      <c r="K146">
        <v>1.9853727053019301</v>
      </c>
      <c r="L146">
        <v>0.61840935205955105</v>
      </c>
      <c r="M146">
        <v>3.2104506484092399</v>
      </c>
      <c r="N146">
        <v>1.32527023247703E-3</v>
      </c>
      <c r="O146">
        <v>1.75969805209926</v>
      </c>
      <c r="P146">
        <v>0.52664996445693801</v>
      </c>
      <c r="Q146">
        <v>3.3413047960874702</v>
      </c>
      <c r="R146">
        <v>8.3385628457982195E-4</v>
      </c>
      <c r="T146" t="str">
        <f t="shared" si="8"/>
        <v>***</v>
      </c>
      <c r="U146" t="str">
        <f t="shared" si="9"/>
        <v/>
      </c>
      <c r="V146" t="str">
        <f t="shared" si="10"/>
        <v>**</v>
      </c>
      <c r="W146" t="str">
        <f t="shared" si="11"/>
        <v>***</v>
      </c>
    </row>
    <row r="147" spans="1:23" x14ac:dyDescent="0.25">
      <c r="A147">
        <v>146</v>
      </c>
      <c r="B147" t="s">
        <v>241</v>
      </c>
      <c r="C147">
        <v>1.13710407569855</v>
      </c>
      <c r="D147">
        <v>0.72680241397468204</v>
      </c>
      <c r="E147">
        <v>1.56452985548032</v>
      </c>
      <c r="F147">
        <v>0.117693187277848</v>
      </c>
      <c r="G147">
        <v>1.4963833825013499</v>
      </c>
      <c r="H147">
        <v>1.0318938412611101</v>
      </c>
      <c r="I147">
        <v>1.4501330686038001</v>
      </c>
      <c r="J147">
        <v>0.14702141513751901</v>
      </c>
      <c r="K147">
        <v>0.90991612316984904</v>
      </c>
      <c r="L147">
        <v>1.0251373418783001</v>
      </c>
      <c r="M147">
        <v>0.88760411507658499</v>
      </c>
      <c r="N147">
        <v>0.37475373934237199</v>
      </c>
      <c r="O147">
        <v>1.11178005562239</v>
      </c>
      <c r="P147">
        <v>0.72680506427140901</v>
      </c>
      <c r="Q147">
        <v>1.5296812175310099</v>
      </c>
      <c r="R147">
        <v>0.12609565498786901</v>
      </c>
      <c r="T147" t="str">
        <f t="shared" si="8"/>
        <v/>
      </c>
      <c r="U147" t="str">
        <f t="shared" si="9"/>
        <v/>
      </c>
      <c r="V147" t="str">
        <f t="shared" si="10"/>
        <v/>
      </c>
      <c r="W147" t="str">
        <f t="shared" si="11"/>
        <v/>
      </c>
    </row>
    <row r="148" spans="1:23" x14ac:dyDescent="0.25">
      <c r="A148">
        <v>147</v>
      </c>
      <c r="B148" t="s">
        <v>242</v>
      </c>
      <c r="C148">
        <v>1.19890013903343</v>
      </c>
      <c r="D148">
        <v>0.727454042655301</v>
      </c>
      <c r="E148">
        <v>1.64807681136432</v>
      </c>
      <c r="F148">
        <v>9.9336910066743195E-2</v>
      </c>
      <c r="G148">
        <v>2.3081576583116199</v>
      </c>
      <c r="H148">
        <v>0.75543215373924499</v>
      </c>
      <c r="I148">
        <v>3.0554135760394701</v>
      </c>
      <c r="J148">
        <v>2.2475036593461199E-3</v>
      </c>
      <c r="K148">
        <v>-13.300909300260299</v>
      </c>
      <c r="L148">
        <v>749.63856054048199</v>
      </c>
      <c r="M148">
        <v>-1.7743096473946701E-2</v>
      </c>
      <c r="N148">
        <v>0.98584380003634797</v>
      </c>
      <c r="O148">
        <v>1.1736338214545601</v>
      </c>
      <c r="P148">
        <v>0.72745546491313995</v>
      </c>
      <c r="Q148">
        <v>1.61334112954213</v>
      </c>
      <c r="R148">
        <v>0.106670415511065</v>
      </c>
      <c r="T148" t="str">
        <f t="shared" si="8"/>
        <v>^</v>
      </c>
      <c r="U148" t="str">
        <f t="shared" si="9"/>
        <v>**</v>
      </c>
      <c r="V148" t="str">
        <f t="shared" si="10"/>
        <v/>
      </c>
      <c r="W148" t="str">
        <f t="shared" si="11"/>
        <v/>
      </c>
    </row>
    <row r="149" spans="1:23" x14ac:dyDescent="0.25">
      <c r="A149">
        <v>148</v>
      </c>
      <c r="B149" t="s">
        <v>243</v>
      </c>
      <c r="C149">
        <v>1.2445378039971</v>
      </c>
      <c r="D149">
        <v>0.72833467552562503</v>
      </c>
      <c r="E149">
        <v>1.7087444080551899</v>
      </c>
      <c r="F149">
        <v>8.7498304306155905E-2</v>
      </c>
      <c r="G149">
        <v>-13.0316016590339</v>
      </c>
      <c r="H149">
        <v>918.37746498157901</v>
      </c>
      <c r="I149">
        <v>-1.41898099157902E-2</v>
      </c>
      <c r="J149">
        <v>0.98867854967907298</v>
      </c>
      <c r="K149">
        <v>1.7148017469873</v>
      </c>
      <c r="L149">
        <v>0.74409706588983404</v>
      </c>
      <c r="M149">
        <v>2.3045403961331798</v>
      </c>
      <c r="N149">
        <v>2.1192327436987901E-2</v>
      </c>
      <c r="O149">
        <v>1.2188122735617399</v>
      </c>
      <c r="P149">
        <v>0.728336068968373</v>
      </c>
      <c r="Q149">
        <v>1.67342017715542</v>
      </c>
      <c r="R149">
        <v>9.4244608485486894E-2</v>
      </c>
      <c r="T149" t="str">
        <f t="shared" si="8"/>
        <v>^</v>
      </c>
      <c r="U149" t="str">
        <f t="shared" si="9"/>
        <v/>
      </c>
      <c r="V149" t="str">
        <f t="shared" si="10"/>
        <v>*</v>
      </c>
      <c r="W149" t="str">
        <f t="shared" si="11"/>
        <v>^</v>
      </c>
    </row>
    <row r="150" spans="1:23" x14ac:dyDescent="0.25">
      <c r="A150">
        <v>149</v>
      </c>
      <c r="B150" t="s">
        <v>244</v>
      </c>
      <c r="C150">
        <v>0.57868036638032005</v>
      </c>
      <c r="D150">
        <v>1.0154594581242</v>
      </c>
      <c r="E150">
        <v>0.56987047759570897</v>
      </c>
      <c r="F150">
        <v>0.568765549728108</v>
      </c>
      <c r="G150">
        <v>1.6739078888798</v>
      </c>
      <c r="H150">
        <v>1.0368322914799</v>
      </c>
      <c r="I150">
        <v>1.61444420918892</v>
      </c>
      <c r="J150">
        <v>0.10643110900547099</v>
      </c>
      <c r="K150">
        <v>-13.291969131668999</v>
      </c>
      <c r="L150">
        <v>778.84478729996704</v>
      </c>
      <c r="M150">
        <v>-1.7066261915610201E-2</v>
      </c>
      <c r="N150">
        <v>0.986383754081952</v>
      </c>
      <c r="O150">
        <v>0.55100300184989404</v>
      </c>
      <c r="P150">
        <v>1.0154575368546299</v>
      </c>
      <c r="Q150">
        <v>0.54261550271872605</v>
      </c>
      <c r="R150">
        <v>0.58739456282468505</v>
      </c>
      <c r="T150" t="str">
        <f t="shared" si="8"/>
        <v/>
      </c>
      <c r="U150" t="str">
        <f t="shared" si="9"/>
        <v/>
      </c>
      <c r="V150" t="str">
        <f t="shared" si="10"/>
        <v/>
      </c>
      <c r="W150" t="str">
        <f t="shared" si="11"/>
        <v/>
      </c>
    </row>
    <row r="151" spans="1:23" x14ac:dyDescent="0.25">
      <c r="A151">
        <v>150</v>
      </c>
      <c r="B151" t="s">
        <v>245</v>
      </c>
      <c r="C151">
        <v>0.61086251856856</v>
      </c>
      <c r="D151">
        <v>1.0158044117268401</v>
      </c>
      <c r="E151">
        <v>0.60135840277569796</v>
      </c>
      <c r="F151">
        <v>0.54760129815842795</v>
      </c>
      <c r="G151">
        <v>-13.009840594488301</v>
      </c>
      <c r="H151">
        <v>945.83272427043801</v>
      </c>
      <c r="I151">
        <v>-1.3754906402211199E-2</v>
      </c>
      <c r="J151">
        <v>0.98902551860479404</v>
      </c>
      <c r="K151">
        <v>1.0682131304999001</v>
      </c>
      <c r="L151">
        <v>1.02767587931221</v>
      </c>
      <c r="M151">
        <v>1.0394455606127699</v>
      </c>
      <c r="N151">
        <v>0.29859756414612398</v>
      </c>
      <c r="O151">
        <v>0.58309415443230095</v>
      </c>
      <c r="P151">
        <v>1.0158030105788001</v>
      </c>
      <c r="Q151">
        <v>0.57402286502385502</v>
      </c>
      <c r="R151">
        <v>0.56595232864647504</v>
      </c>
      <c r="T151" t="str">
        <f t="shared" si="8"/>
        <v/>
      </c>
      <c r="U151" t="str">
        <f t="shared" si="9"/>
        <v/>
      </c>
      <c r="V151" t="str">
        <f t="shared" si="10"/>
        <v/>
      </c>
      <c r="W151" t="str">
        <f t="shared" si="11"/>
        <v/>
      </c>
    </row>
    <row r="152" spans="1:23" x14ac:dyDescent="0.25">
      <c r="A152">
        <v>151</v>
      </c>
      <c r="B152" t="s">
        <v>246</v>
      </c>
      <c r="C152">
        <v>1.3551808670315999</v>
      </c>
      <c r="D152">
        <v>0.73031121289992196</v>
      </c>
      <c r="E152">
        <v>1.85562106002787</v>
      </c>
      <c r="F152">
        <v>6.3507589712997206E-2</v>
      </c>
      <c r="G152">
        <v>1.75799356633797</v>
      </c>
      <c r="H152">
        <v>1.0387771420726799</v>
      </c>
      <c r="I152">
        <v>1.69236835807748</v>
      </c>
      <c r="J152">
        <v>9.0575761535365604E-2</v>
      </c>
      <c r="K152">
        <v>1.10831051326529</v>
      </c>
      <c r="L152">
        <v>1.02881268890526</v>
      </c>
      <c r="M152">
        <v>1.07727142677899</v>
      </c>
      <c r="N152">
        <v>0.28135902346951203</v>
      </c>
      <c r="O152">
        <v>1.32751757338612</v>
      </c>
      <c r="P152">
        <v>0.73030562339628602</v>
      </c>
      <c r="Q152">
        <v>1.8177561980318599</v>
      </c>
      <c r="R152">
        <v>6.9101404114888201E-2</v>
      </c>
      <c r="T152" t="str">
        <f t="shared" si="8"/>
        <v>^</v>
      </c>
      <c r="U152" t="str">
        <f t="shared" si="9"/>
        <v>^</v>
      </c>
      <c r="V152" t="str">
        <f t="shared" si="10"/>
        <v/>
      </c>
      <c r="W152" t="str">
        <f t="shared" si="11"/>
        <v>^</v>
      </c>
    </row>
    <row r="153" spans="1:23" x14ac:dyDescent="0.25">
      <c r="A153">
        <v>152</v>
      </c>
      <c r="B153" t="s">
        <v>247</v>
      </c>
      <c r="C153">
        <v>0.70542249448710603</v>
      </c>
      <c r="D153">
        <v>1.01692713786255</v>
      </c>
      <c r="E153">
        <v>0.69368046954653595</v>
      </c>
      <c r="F153">
        <v>0.48788261668120902</v>
      </c>
      <c r="G153">
        <v>-12.9727794961677</v>
      </c>
      <c r="H153">
        <v>976.579030320127</v>
      </c>
      <c r="I153">
        <v>-1.32839013468425E-2</v>
      </c>
      <c r="J153">
        <v>0.98940129192064197</v>
      </c>
      <c r="K153">
        <v>1.1587051812346401</v>
      </c>
      <c r="L153">
        <v>1.0300638610650199</v>
      </c>
      <c r="M153">
        <v>1.1248867424944</v>
      </c>
      <c r="N153">
        <v>0.26063703057195903</v>
      </c>
      <c r="O153">
        <v>0.67673588727765399</v>
      </c>
      <c r="P153">
        <v>1.01693876187066</v>
      </c>
      <c r="Q153">
        <v>0.66546375519485201</v>
      </c>
      <c r="R153">
        <v>0.50575391849175699</v>
      </c>
      <c r="T153" t="str">
        <f t="shared" si="8"/>
        <v/>
      </c>
      <c r="U153" t="str">
        <f t="shared" si="9"/>
        <v/>
      </c>
      <c r="V153" t="str">
        <f t="shared" si="10"/>
        <v/>
      </c>
      <c r="W153" t="str">
        <f t="shared" si="11"/>
        <v/>
      </c>
    </row>
    <row r="154" spans="1:23" x14ac:dyDescent="0.25">
      <c r="A154">
        <v>153</v>
      </c>
      <c r="B154" t="s">
        <v>248</v>
      </c>
      <c r="C154">
        <v>0.72852944669692399</v>
      </c>
      <c r="D154">
        <v>1.01731772049401</v>
      </c>
      <c r="E154">
        <v>0.71612774654426303</v>
      </c>
      <c r="F154">
        <v>0.47391247243374002</v>
      </c>
      <c r="G154">
        <v>1.86186725883005</v>
      </c>
      <c r="H154">
        <v>1.04063186651676</v>
      </c>
      <c r="I154">
        <v>1.78916994447052</v>
      </c>
      <c r="J154">
        <v>7.3587450471659696E-2</v>
      </c>
      <c r="K154">
        <v>-13.2904017871482</v>
      </c>
      <c r="L154">
        <v>829.47677870870098</v>
      </c>
      <c r="M154">
        <v>-1.60226327346236E-2</v>
      </c>
      <c r="N154">
        <v>0.98721633570049405</v>
      </c>
      <c r="O154">
        <v>0.69999284516618998</v>
      </c>
      <c r="P154">
        <v>1.0173309391760199</v>
      </c>
      <c r="Q154">
        <v>0.68806798084126297</v>
      </c>
      <c r="R154">
        <v>0.491409972761086</v>
      </c>
      <c r="T154" t="str">
        <f t="shared" si="8"/>
        <v/>
      </c>
      <c r="U154" t="str">
        <f t="shared" si="9"/>
        <v>^</v>
      </c>
      <c r="V154" t="str">
        <f t="shared" si="10"/>
        <v/>
      </c>
      <c r="W154" t="str">
        <f t="shared" si="11"/>
        <v/>
      </c>
    </row>
    <row r="155" spans="1:23" x14ac:dyDescent="0.25">
      <c r="A155">
        <v>154</v>
      </c>
      <c r="B155" t="s">
        <v>249</v>
      </c>
      <c r="C155">
        <v>1.4787875189866799</v>
      </c>
      <c r="D155">
        <v>0.73262918625758</v>
      </c>
      <c r="E155">
        <v>2.01846656770614</v>
      </c>
      <c r="F155">
        <v>4.35426926386836E-2</v>
      </c>
      <c r="G155">
        <v>1.9387755455019799</v>
      </c>
      <c r="H155">
        <v>1.0432415471368901</v>
      </c>
      <c r="I155">
        <v>1.85841481373401</v>
      </c>
      <c r="J155">
        <v>6.3110130221932306E-2</v>
      </c>
      <c r="K155">
        <v>1.2024787523670699</v>
      </c>
      <c r="L155">
        <v>1.03136166353755</v>
      </c>
      <c r="M155">
        <v>1.16591375739388</v>
      </c>
      <c r="N155">
        <v>0.243649316118071</v>
      </c>
      <c r="O155">
        <v>1.45010346801559</v>
      </c>
      <c r="P155">
        <v>0.73264220629666199</v>
      </c>
      <c r="Q155">
        <v>1.97927918368986</v>
      </c>
      <c r="R155">
        <v>4.77845819525946E-2</v>
      </c>
      <c r="T155" t="str">
        <f t="shared" si="8"/>
        <v>*</v>
      </c>
      <c r="U155" t="str">
        <f t="shared" si="9"/>
        <v>^</v>
      </c>
      <c r="V155" t="str">
        <f t="shared" si="10"/>
        <v/>
      </c>
      <c r="W155" t="str">
        <f t="shared" si="11"/>
        <v>*</v>
      </c>
    </row>
    <row r="156" spans="1:23" x14ac:dyDescent="0.25">
      <c r="A156">
        <v>155</v>
      </c>
      <c r="B156" t="s">
        <v>250</v>
      </c>
      <c r="C156">
        <v>1.5603579412825801</v>
      </c>
      <c r="D156">
        <v>0.73390319197644205</v>
      </c>
      <c r="E156">
        <v>2.1261086725627298</v>
      </c>
      <c r="F156">
        <v>3.3494211980297499E-2</v>
      </c>
      <c r="G156">
        <v>2.02438237943226</v>
      </c>
      <c r="H156">
        <v>1.04636750108833</v>
      </c>
      <c r="I156">
        <v>1.9346762751391799</v>
      </c>
      <c r="J156">
        <v>5.3030033500184398E-2</v>
      </c>
      <c r="K156">
        <v>1.2828983247364201</v>
      </c>
      <c r="L156">
        <v>1.0325196222438999</v>
      </c>
      <c r="M156">
        <v>1.2424929242006999</v>
      </c>
      <c r="N156">
        <v>0.21405474955022499</v>
      </c>
      <c r="O156">
        <v>1.52959705871897</v>
      </c>
      <c r="P156">
        <v>0.733932043944309</v>
      </c>
      <c r="Q156">
        <v>2.0841126523084998</v>
      </c>
      <c r="R156">
        <v>3.7149921448619803E-2</v>
      </c>
      <c r="T156" t="str">
        <f t="shared" si="8"/>
        <v>*</v>
      </c>
      <c r="U156" t="str">
        <f t="shared" si="9"/>
        <v>^</v>
      </c>
      <c r="V156" t="str">
        <f t="shared" si="10"/>
        <v/>
      </c>
      <c r="W156" t="str">
        <f t="shared" si="11"/>
        <v>*</v>
      </c>
    </row>
    <row r="157" spans="1:23" x14ac:dyDescent="0.25">
      <c r="A157">
        <v>156</v>
      </c>
      <c r="B157" t="s">
        <v>251</v>
      </c>
      <c r="C157">
        <v>0.88948880470179803</v>
      </c>
      <c r="D157">
        <v>1.01969905964077</v>
      </c>
      <c r="E157">
        <v>0.872305212299751</v>
      </c>
      <c r="F157">
        <v>0.38304189489068202</v>
      </c>
      <c r="G157">
        <v>-12.9716278534118</v>
      </c>
      <c r="H157">
        <v>1082.23416331152</v>
      </c>
      <c r="I157">
        <v>-1.1985971514445699E-2</v>
      </c>
      <c r="J157">
        <v>0.99043680736325801</v>
      </c>
      <c r="K157">
        <v>1.3363237203779199</v>
      </c>
      <c r="L157">
        <v>1.0341330818652801</v>
      </c>
      <c r="M157">
        <v>1.29221639246622</v>
      </c>
      <c r="N157">
        <v>0.19628221637142601</v>
      </c>
      <c r="O157">
        <v>0.85490868578012702</v>
      </c>
      <c r="P157">
        <v>1.01970961424606</v>
      </c>
      <c r="Q157">
        <v>0.83838445164824704</v>
      </c>
      <c r="R157">
        <v>0.40181481899258298</v>
      </c>
      <c r="T157" t="str">
        <f t="shared" si="8"/>
        <v/>
      </c>
      <c r="U157" t="str">
        <f t="shared" si="9"/>
        <v/>
      </c>
      <c r="V157" t="str">
        <f t="shared" si="10"/>
        <v/>
      </c>
      <c r="W157" t="str">
        <f t="shared" si="11"/>
        <v/>
      </c>
    </row>
    <row r="158" spans="1:23" x14ac:dyDescent="0.25">
      <c r="A158">
        <v>157</v>
      </c>
      <c r="B158" t="s">
        <v>252</v>
      </c>
      <c r="C158">
        <v>-12.1954443777043</v>
      </c>
      <c r="D158">
        <v>417.65217800287797</v>
      </c>
      <c r="E158">
        <v>-2.92000018676314E-2</v>
      </c>
      <c r="F158">
        <v>0.97670507974532506</v>
      </c>
      <c r="G158">
        <v>-12.9716278534118</v>
      </c>
      <c r="H158">
        <v>1082.23416331152</v>
      </c>
      <c r="I158">
        <v>-1.19859715144456E-2</v>
      </c>
      <c r="J158">
        <v>0.99043680736325801</v>
      </c>
      <c r="K158">
        <v>-13.280333747670101</v>
      </c>
      <c r="L158">
        <v>893.05822344438297</v>
      </c>
      <c r="M158">
        <v>-1.48706247801515E-2</v>
      </c>
      <c r="N158">
        <v>0.98813539536087902</v>
      </c>
      <c r="O158">
        <v>-12.2298120172156</v>
      </c>
      <c r="P158">
        <v>417.392820297779</v>
      </c>
      <c r="Q158">
        <v>-2.9300484872956299E-2</v>
      </c>
      <c r="R158">
        <v>0.97662494019688795</v>
      </c>
      <c r="T158" t="str">
        <f t="shared" si="8"/>
        <v/>
      </c>
      <c r="U158" t="str">
        <f t="shared" si="9"/>
        <v/>
      </c>
      <c r="V158" t="str">
        <f t="shared" si="10"/>
        <v/>
      </c>
      <c r="W158" t="str">
        <f t="shared" si="11"/>
        <v/>
      </c>
    </row>
    <row r="159" spans="1:23" x14ac:dyDescent="0.25">
      <c r="A159">
        <v>158</v>
      </c>
      <c r="B159" t="s">
        <v>253</v>
      </c>
      <c r="C159">
        <v>1.6355636715357</v>
      </c>
      <c r="D159">
        <v>0.73612440691317205</v>
      </c>
      <c r="E159">
        <v>2.2218576862492498</v>
      </c>
      <c r="F159">
        <v>2.6292924779141899E-2</v>
      </c>
      <c r="G159">
        <v>2.8668647410377499</v>
      </c>
      <c r="H159">
        <v>0.78063917075800704</v>
      </c>
      <c r="I159">
        <v>3.6724582219644502</v>
      </c>
      <c r="J159">
        <v>2.4022843396779501E-4</v>
      </c>
      <c r="K159">
        <v>-13.280333747670101</v>
      </c>
      <c r="L159">
        <v>893.05822344438604</v>
      </c>
      <c r="M159">
        <v>-1.4870624780151401E-2</v>
      </c>
      <c r="N159">
        <v>0.98813539536087902</v>
      </c>
      <c r="O159">
        <v>1.6002158823017401</v>
      </c>
      <c r="P159">
        <v>0.73611151166853805</v>
      </c>
      <c r="Q159">
        <v>2.1738769968079201</v>
      </c>
      <c r="R159">
        <v>2.97143740253187E-2</v>
      </c>
      <c r="T159" t="str">
        <f t="shared" si="8"/>
        <v>*</v>
      </c>
      <c r="U159" t="str">
        <f t="shared" si="9"/>
        <v>***</v>
      </c>
      <c r="V159" t="str">
        <f t="shared" si="10"/>
        <v/>
      </c>
      <c r="W159" t="str">
        <f t="shared" si="11"/>
        <v>*</v>
      </c>
    </row>
    <row r="160" spans="1:23" x14ac:dyDescent="0.25">
      <c r="A160">
        <v>159</v>
      </c>
      <c r="B160" t="s">
        <v>254</v>
      </c>
      <c r="C160">
        <v>-12.1864753216901</v>
      </c>
      <c r="D160">
        <v>431.05558949040898</v>
      </c>
      <c r="E160">
        <v>-2.8271238371127199E-2</v>
      </c>
      <c r="F160">
        <v>0.97744581988222001</v>
      </c>
      <c r="G160">
        <v>-12.9545103598157</v>
      </c>
      <c r="H160">
        <v>1173.9938409685001</v>
      </c>
      <c r="I160">
        <v>-1.1034564158470201E-2</v>
      </c>
      <c r="J160">
        <v>0.99119587029062595</v>
      </c>
      <c r="K160">
        <v>-13.280333747670101</v>
      </c>
      <c r="L160">
        <v>893.05822344438604</v>
      </c>
      <c r="M160">
        <v>-1.48706247801515E-2</v>
      </c>
      <c r="N160">
        <v>0.98813539536087902</v>
      </c>
      <c r="O160">
        <v>-12.2219248610119</v>
      </c>
      <c r="P160">
        <v>430.79065080980502</v>
      </c>
      <c r="Q160">
        <v>-2.8370914823794301E-2</v>
      </c>
      <c r="R160">
        <v>0.97736632146816704</v>
      </c>
      <c r="T160" t="str">
        <f t="shared" si="8"/>
        <v/>
      </c>
      <c r="U160" t="str">
        <f t="shared" si="9"/>
        <v/>
      </c>
      <c r="V160" t="str">
        <f t="shared" si="10"/>
        <v/>
      </c>
      <c r="W160" t="str">
        <f t="shared" si="11"/>
        <v/>
      </c>
    </row>
    <row r="161" spans="1:23" x14ac:dyDescent="0.25">
      <c r="A161">
        <v>160</v>
      </c>
      <c r="B161" t="s">
        <v>255</v>
      </c>
      <c r="C161">
        <v>-12.1864753216901</v>
      </c>
      <c r="D161">
        <v>431.05558949040397</v>
      </c>
      <c r="E161">
        <v>-2.8271238371127501E-2</v>
      </c>
      <c r="F161">
        <v>0.97744581988222001</v>
      </c>
      <c r="G161">
        <v>-12.954510359815799</v>
      </c>
      <c r="H161">
        <v>1173.9938409685001</v>
      </c>
      <c r="I161">
        <v>-1.1034564158470201E-2</v>
      </c>
      <c r="J161">
        <v>0.99119587029062595</v>
      </c>
      <c r="K161">
        <v>-13.280333747670101</v>
      </c>
      <c r="L161">
        <v>893.05822344438695</v>
      </c>
      <c r="M161">
        <v>-1.4870624780151401E-2</v>
      </c>
      <c r="N161">
        <v>0.98813539536087902</v>
      </c>
      <c r="O161">
        <v>-12.2219248610118</v>
      </c>
      <c r="P161">
        <v>430.79065080979899</v>
      </c>
      <c r="Q161">
        <v>-2.8370914823794599E-2</v>
      </c>
      <c r="R161">
        <v>0.97736632146816704</v>
      </c>
      <c r="T161" t="str">
        <f t="shared" si="8"/>
        <v/>
      </c>
      <c r="U161" t="str">
        <f t="shared" si="9"/>
        <v/>
      </c>
      <c r="V161" t="str">
        <f t="shared" si="10"/>
        <v/>
      </c>
      <c r="W161" t="str">
        <f t="shared" si="11"/>
        <v/>
      </c>
    </row>
    <row r="162" spans="1:23" x14ac:dyDescent="0.25">
      <c r="A162">
        <v>161</v>
      </c>
      <c r="B162" t="s">
        <v>256</v>
      </c>
      <c r="C162">
        <v>2.1563797921820602</v>
      </c>
      <c r="D162">
        <v>0.61584194905813905</v>
      </c>
      <c r="E162">
        <v>3.5015149511656398</v>
      </c>
      <c r="F162">
        <v>4.6262101343183998E-4</v>
      </c>
      <c r="G162">
        <v>3.0808305975532599</v>
      </c>
      <c r="H162">
        <v>0.79445989326692501</v>
      </c>
      <c r="I162">
        <v>3.8778931745496701</v>
      </c>
      <c r="J162">
        <v>1.0536496107013E-4</v>
      </c>
      <c r="K162">
        <v>1.36776515287044</v>
      </c>
      <c r="L162">
        <v>1.0354530124524299</v>
      </c>
      <c r="M162">
        <v>1.3209340611515901</v>
      </c>
      <c r="N162">
        <v>0.18652335139718701</v>
      </c>
      <c r="O162">
        <v>2.12017147248122</v>
      </c>
      <c r="P162">
        <v>0.61583396614946095</v>
      </c>
      <c r="Q162">
        <v>3.4427647531975598</v>
      </c>
      <c r="R162">
        <v>5.7579995002321797E-4</v>
      </c>
      <c r="T162" t="str">
        <f t="shared" si="8"/>
        <v>***</v>
      </c>
      <c r="U162" t="str">
        <f t="shared" si="9"/>
        <v>***</v>
      </c>
      <c r="V162" t="str">
        <f t="shared" si="10"/>
        <v/>
      </c>
      <c r="W162" t="str">
        <f t="shared" si="11"/>
        <v>***</v>
      </c>
    </row>
    <row r="163" spans="1:23" x14ac:dyDescent="0.25">
      <c r="A163">
        <v>162</v>
      </c>
      <c r="B163" t="s">
        <v>257</v>
      </c>
      <c r="C163">
        <v>1.82013776253467</v>
      </c>
      <c r="D163">
        <v>0.74128881347445696</v>
      </c>
      <c r="E163">
        <v>2.4553692561521299</v>
      </c>
      <c r="F163">
        <v>1.40739938150402E-2</v>
      </c>
      <c r="G163">
        <v>2.4747920941925701</v>
      </c>
      <c r="H163">
        <v>1.07110314287246</v>
      </c>
      <c r="I163">
        <v>2.3105077327620598</v>
      </c>
      <c r="J163">
        <v>2.08600609259692E-2</v>
      </c>
      <c r="K163">
        <v>1.43659345489235</v>
      </c>
      <c r="L163">
        <v>1.03742438151132</v>
      </c>
      <c r="M163">
        <v>1.38476931957153</v>
      </c>
      <c r="N163">
        <v>0.16612301507468499</v>
      </c>
      <c r="O163">
        <v>1.78188247754405</v>
      </c>
      <c r="P163">
        <v>0.74129740733084604</v>
      </c>
      <c r="Q163">
        <v>2.4037349381269202</v>
      </c>
      <c r="R163">
        <v>1.6228535386353601E-2</v>
      </c>
      <c r="T163" t="str">
        <f t="shared" si="8"/>
        <v>*</v>
      </c>
      <c r="U163" t="str">
        <f t="shared" si="9"/>
        <v>*</v>
      </c>
      <c r="V163" t="str">
        <f t="shared" si="10"/>
        <v/>
      </c>
      <c r="W163" t="str">
        <f t="shared" si="11"/>
        <v>*</v>
      </c>
    </row>
    <row r="164" spans="1:23" x14ac:dyDescent="0.25">
      <c r="A164">
        <v>163</v>
      </c>
      <c r="B164" t="s">
        <v>258</v>
      </c>
      <c r="C164">
        <v>-12.191479594717</v>
      </c>
      <c r="D164">
        <v>472.17343490512002</v>
      </c>
      <c r="E164">
        <v>-2.5819918473742098E-2</v>
      </c>
      <c r="F164">
        <v>0.97940097449987995</v>
      </c>
      <c r="G164">
        <v>-12.9722257139293</v>
      </c>
      <c r="H164">
        <v>1377.23038111349</v>
      </c>
      <c r="I164">
        <v>-9.4190673483700599E-3</v>
      </c>
      <c r="J164">
        <v>0.99248478270928497</v>
      </c>
      <c r="K164">
        <v>-13.276298271154801</v>
      </c>
      <c r="L164">
        <v>944.64244365054105</v>
      </c>
      <c r="M164">
        <v>-1.4054310559928901E-2</v>
      </c>
      <c r="N164">
        <v>0.98878665174295699</v>
      </c>
      <c r="O164">
        <v>-12.218696807185101</v>
      </c>
      <c r="P164">
        <v>472.19954423474098</v>
      </c>
      <c r="Q164">
        <v>-2.5876130030974599E-2</v>
      </c>
      <c r="R164">
        <v>0.97935613914644004</v>
      </c>
      <c r="T164" t="str">
        <f t="shared" si="8"/>
        <v/>
      </c>
      <c r="U164" t="str">
        <f t="shared" si="9"/>
        <v/>
      </c>
      <c r="V164" t="str">
        <f t="shared" si="10"/>
        <v/>
      </c>
      <c r="W164" t="str">
        <f t="shared" si="11"/>
        <v/>
      </c>
    </row>
    <row r="165" spans="1:23" x14ac:dyDescent="0.25">
      <c r="A165">
        <v>164</v>
      </c>
      <c r="B165" t="s">
        <v>259</v>
      </c>
      <c r="C165">
        <v>1.9051441927255</v>
      </c>
      <c r="D165">
        <v>0.74401869882614602</v>
      </c>
      <c r="E165">
        <v>2.5606133229329902</v>
      </c>
      <c r="F165">
        <v>1.0448758006716401E-2</v>
      </c>
      <c r="G165">
        <v>2.6204697008111402</v>
      </c>
      <c r="H165">
        <v>1.0803932905214799</v>
      </c>
      <c r="I165">
        <v>2.4254775772869799</v>
      </c>
      <c r="J165">
        <v>1.52882601389694E-2</v>
      </c>
      <c r="K165">
        <v>1.49171856118656</v>
      </c>
      <c r="L165">
        <v>1.0396930218327101</v>
      </c>
      <c r="M165">
        <v>1.43476827280907</v>
      </c>
      <c r="N165">
        <v>0.15135314172980199</v>
      </c>
      <c r="O165">
        <v>1.87780946273073</v>
      </c>
      <c r="P165">
        <v>0.74383081183982802</v>
      </c>
      <c r="Q165">
        <v>2.5245115325164602</v>
      </c>
      <c r="R165">
        <v>1.1585920342502E-2</v>
      </c>
      <c r="T165" t="str">
        <f t="shared" si="8"/>
        <v>*</v>
      </c>
      <c r="U165" t="str">
        <f t="shared" si="9"/>
        <v>*</v>
      </c>
      <c r="V165" t="str">
        <f t="shared" si="10"/>
        <v/>
      </c>
      <c r="W165" t="str">
        <f t="shared" si="11"/>
        <v>*</v>
      </c>
    </row>
    <row r="166" spans="1:23" x14ac:dyDescent="0.25">
      <c r="A166">
        <v>165</v>
      </c>
      <c r="B166" t="s">
        <v>260</v>
      </c>
      <c r="C166">
        <v>-12.1552040158109</v>
      </c>
      <c r="D166">
        <v>492.29610855155101</v>
      </c>
      <c r="E166">
        <v>-2.4690839120330099E-2</v>
      </c>
      <c r="F166">
        <v>0.980301562177472</v>
      </c>
      <c r="G166">
        <v>-12.9454479309939</v>
      </c>
      <c r="H166">
        <v>1469.1713050066301</v>
      </c>
      <c r="I166">
        <v>-8.8113944826436995E-3</v>
      </c>
      <c r="J166">
        <v>0.99296961535723804</v>
      </c>
      <c r="K166">
        <v>-13.2363893918856</v>
      </c>
      <c r="L166">
        <v>974.79457279632697</v>
      </c>
      <c r="M166">
        <v>-1.3578644938405099E-2</v>
      </c>
      <c r="N166">
        <v>0.98916614177178397</v>
      </c>
      <c r="O166">
        <v>-12.178955649630099</v>
      </c>
      <c r="P166">
        <v>492.29813014437002</v>
      </c>
      <c r="Q166">
        <v>-2.4738984172169399E-2</v>
      </c>
      <c r="R166">
        <v>0.98026315971435296</v>
      </c>
      <c r="T166" t="str">
        <f t="shared" si="8"/>
        <v/>
      </c>
      <c r="U166" t="str">
        <f t="shared" si="9"/>
        <v/>
      </c>
      <c r="V166" t="str">
        <f t="shared" si="10"/>
        <v/>
      </c>
      <c r="W166" t="str">
        <f t="shared" si="11"/>
        <v/>
      </c>
    </row>
    <row r="167" spans="1:23" x14ac:dyDescent="0.25">
      <c r="A167">
        <v>166</v>
      </c>
      <c r="B167" t="s">
        <v>261</v>
      </c>
      <c r="C167">
        <v>-12.1552040158109</v>
      </c>
      <c r="D167">
        <v>492.29610855155101</v>
      </c>
      <c r="E167">
        <v>-2.4690839120330099E-2</v>
      </c>
      <c r="F167">
        <v>0.980301562177472</v>
      </c>
      <c r="G167">
        <v>-12.9454479309939</v>
      </c>
      <c r="H167">
        <v>1469.1713050066601</v>
      </c>
      <c r="I167">
        <v>-8.8113944826435607E-3</v>
      </c>
      <c r="J167">
        <v>0.99296961535723804</v>
      </c>
      <c r="K167">
        <v>-13.2363893918856</v>
      </c>
      <c r="L167">
        <v>974.79457279632902</v>
      </c>
      <c r="M167">
        <v>-1.3578644938405099E-2</v>
      </c>
      <c r="N167">
        <v>0.98916614177178397</v>
      </c>
      <c r="O167">
        <v>-12.178955649630099</v>
      </c>
      <c r="P167">
        <v>492.29813014437201</v>
      </c>
      <c r="Q167">
        <v>-2.4738984172169201E-2</v>
      </c>
      <c r="R167">
        <v>0.98026315971435296</v>
      </c>
      <c r="T167" t="str">
        <f t="shared" si="8"/>
        <v/>
      </c>
      <c r="U167" t="str">
        <f t="shared" si="9"/>
        <v/>
      </c>
      <c r="V167" t="str">
        <f t="shared" si="10"/>
        <v/>
      </c>
      <c r="W167" t="str">
        <f t="shared" si="11"/>
        <v/>
      </c>
    </row>
    <row r="168" spans="1:23" x14ac:dyDescent="0.25">
      <c r="A168">
        <v>167</v>
      </c>
      <c r="B168" t="s">
        <v>262</v>
      </c>
      <c r="C168">
        <v>1.2899366967138099</v>
      </c>
      <c r="D168">
        <v>1.0274500584558901</v>
      </c>
      <c r="E168">
        <v>1.25547386571023</v>
      </c>
      <c r="F168">
        <v>0.209306789501397</v>
      </c>
      <c r="G168">
        <v>2.7977792484648298</v>
      </c>
      <c r="H168">
        <v>1.0925162042113901</v>
      </c>
      <c r="I168">
        <v>2.5608583540272098</v>
      </c>
      <c r="J168">
        <v>1.04413917493169E-2</v>
      </c>
      <c r="K168">
        <v>-13.2363893918856</v>
      </c>
      <c r="L168">
        <v>974.79457279633505</v>
      </c>
      <c r="M168">
        <v>-1.3578644938405E-2</v>
      </c>
      <c r="N168">
        <v>0.98916614177178397</v>
      </c>
      <c r="O168">
        <v>1.2659905203960899</v>
      </c>
      <c r="P168">
        <v>1.0272630783202601</v>
      </c>
      <c r="Q168">
        <v>1.23239172818923</v>
      </c>
      <c r="R168">
        <v>0.217802789354444</v>
      </c>
      <c r="T168" t="str">
        <f t="shared" si="8"/>
        <v/>
      </c>
      <c r="U168" t="str">
        <f t="shared" si="9"/>
        <v>*</v>
      </c>
      <c r="V168" t="str">
        <f t="shared" si="10"/>
        <v/>
      </c>
      <c r="W168" t="str">
        <f t="shared" si="11"/>
        <v/>
      </c>
    </row>
    <row r="169" spans="1:23" x14ac:dyDescent="0.25">
      <c r="A169">
        <v>168</v>
      </c>
      <c r="B169" t="s">
        <v>263</v>
      </c>
      <c r="C169">
        <v>-12.1534371643728</v>
      </c>
      <c r="D169">
        <v>503.543929190151</v>
      </c>
      <c r="E169">
        <v>-2.4135803173953699E-2</v>
      </c>
      <c r="F169">
        <v>0.98074428483081499</v>
      </c>
      <c r="G169">
        <v>-12.9377937627956</v>
      </c>
      <c r="H169">
        <v>1588.1701342661299</v>
      </c>
      <c r="I169">
        <v>-8.1463525120209594E-3</v>
      </c>
      <c r="J169">
        <v>0.99350022299472796</v>
      </c>
      <c r="K169">
        <v>-13.2363893918856</v>
      </c>
      <c r="L169">
        <v>974.79457279632595</v>
      </c>
      <c r="M169">
        <v>-1.3578644938405099E-2</v>
      </c>
      <c r="N169">
        <v>0.98916614177178397</v>
      </c>
      <c r="O169">
        <v>-12.177465079587</v>
      </c>
      <c r="P169">
        <v>503.50716186458601</v>
      </c>
      <c r="Q169">
        <v>-2.41852867285769E-2</v>
      </c>
      <c r="R169">
        <v>0.98070481418838995</v>
      </c>
      <c r="T169" t="str">
        <f t="shared" si="8"/>
        <v/>
      </c>
      <c r="U169" t="str">
        <f t="shared" si="9"/>
        <v/>
      </c>
      <c r="V169" t="str">
        <f t="shared" si="10"/>
        <v/>
      </c>
      <c r="W169" t="str">
        <f t="shared" si="11"/>
        <v/>
      </c>
    </row>
    <row r="170" spans="1:23" x14ac:dyDescent="0.25">
      <c r="A170">
        <v>169</v>
      </c>
      <c r="B170" t="s">
        <v>264</v>
      </c>
      <c r="C170">
        <v>2.0839096233969499</v>
      </c>
      <c r="D170">
        <v>0.74880778588457597</v>
      </c>
      <c r="E170">
        <v>2.7829700260597701</v>
      </c>
      <c r="F170">
        <v>5.3863782104942798E-3</v>
      </c>
      <c r="G170">
        <v>2.99086156383696</v>
      </c>
      <c r="H170">
        <v>1.1090572002322401</v>
      </c>
      <c r="I170">
        <v>2.6967604224657298</v>
      </c>
      <c r="J170">
        <v>7.0017624916154401E-3</v>
      </c>
      <c r="K170">
        <v>1.5977416048089801</v>
      </c>
      <c r="L170">
        <v>1.04166004486298</v>
      </c>
      <c r="M170">
        <v>1.53384169114325</v>
      </c>
      <c r="N170">
        <v>0.125068603608044</v>
      </c>
      <c r="O170">
        <v>2.0592779022735601</v>
      </c>
      <c r="P170">
        <v>0.74851566090169497</v>
      </c>
      <c r="Q170">
        <v>2.7511487198449101</v>
      </c>
      <c r="R170">
        <v>5.9386675271207896E-3</v>
      </c>
      <c r="T170" t="str">
        <f t="shared" si="8"/>
        <v>**</v>
      </c>
      <c r="U170" t="str">
        <f t="shared" si="9"/>
        <v>**</v>
      </c>
      <c r="V170" t="str">
        <f t="shared" si="10"/>
        <v/>
      </c>
      <c r="W170" t="str">
        <f t="shared" si="11"/>
        <v>**</v>
      </c>
    </row>
    <row r="171" spans="1:23" x14ac:dyDescent="0.25">
      <c r="A171">
        <v>170</v>
      </c>
      <c r="B171" t="s">
        <v>265</v>
      </c>
      <c r="C171">
        <v>-12.1265105753301</v>
      </c>
      <c r="D171">
        <v>528.15474638080298</v>
      </c>
      <c r="E171">
        <v>-2.2960146923656999E-2</v>
      </c>
      <c r="F171">
        <v>0.98168206270944003</v>
      </c>
      <c r="G171">
        <v>-12.9387501858823</v>
      </c>
      <c r="H171">
        <v>1745.63571617504</v>
      </c>
      <c r="I171">
        <v>-7.4120562875701701E-3</v>
      </c>
      <c r="J171">
        <v>0.99408608887470695</v>
      </c>
      <c r="K171">
        <v>-13.200186499538299</v>
      </c>
      <c r="L171">
        <v>1006.8426557991</v>
      </c>
      <c r="M171">
        <v>-1.31104760247387E-2</v>
      </c>
      <c r="N171">
        <v>0.98953965325799698</v>
      </c>
      <c r="O171">
        <v>-12.149426042545601</v>
      </c>
      <c r="P171">
        <v>528.066486283995</v>
      </c>
      <c r="Q171">
        <v>-2.3007379483672801E-2</v>
      </c>
      <c r="R171">
        <v>0.98164438653163799</v>
      </c>
      <c r="T171" t="str">
        <f t="shared" si="8"/>
        <v/>
      </c>
      <c r="U171" t="str">
        <f t="shared" si="9"/>
        <v/>
      </c>
      <c r="V171" t="str">
        <f t="shared" si="10"/>
        <v/>
      </c>
      <c r="W171" t="str">
        <f t="shared" si="11"/>
        <v/>
      </c>
    </row>
    <row r="172" spans="1:23" x14ac:dyDescent="0.25">
      <c r="A172">
        <v>171</v>
      </c>
      <c r="B172" t="s">
        <v>266</v>
      </c>
      <c r="C172">
        <v>1.4664644583809601</v>
      </c>
      <c r="D172">
        <v>1.0314382862592999</v>
      </c>
      <c r="E172">
        <v>1.42176655444832</v>
      </c>
      <c r="F172">
        <v>0.155094031913214</v>
      </c>
      <c r="G172">
        <v>3.2223208698080401</v>
      </c>
      <c r="H172">
        <v>1.1344161045722101</v>
      </c>
      <c r="I172">
        <v>2.84051051181364</v>
      </c>
      <c r="J172">
        <v>4.5041388495108301E-3</v>
      </c>
      <c r="K172">
        <v>-13.200186499538299</v>
      </c>
      <c r="L172">
        <v>1006.8426557991</v>
      </c>
      <c r="M172">
        <v>-1.31104760247387E-2</v>
      </c>
      <c r="N172">
        <v>0.98953965325799698</v>
      </c>
      <c r="O172">
        <v>1.4429330753634999</v>
      </c>
      <c r="P172">
        <v>1.03118414200064</v>
      </c>
      <c r="Q172">
        <v>1.3992971929960201</v>
      </c>
      <c r="R172">
        <v>0.16172388104569799</v>
      </c>
      <c r="T172" t="str">
        <f t="shared" si="8"/>
        <v/>
      </c>
      <c r="U172" t="str">
        <f t="shared" si="9"/>
        <v>**</v>
      </c>
      <c r="V172" t="str">
        <f t="shared" si="10"/>
        <v/>
      </c>
      <c r="W172" t="str">
        <f t="shared" si="11"/>
        <v/>
      </c>
    </row>
    <row r="173" spans="1:23" x14ac:dyDescent="0.25">
      <c r="A173">
        <v>172</v>
      </c>
      <c r="B173" t="s">
        <v>267</v>
      </c>
      <c r="C173">
        <v>1.5393748774056</v>
      </c>
      <c r="D173">
        <v>1.0330006352516301</v>
      </c>
      <c r="E173">
        <v>1.4901974160264</v>
      </c>
      <c r="F173">
        <v>0.13617233561735401</v>
      </c>
      <c r="G173">
        <v>-12.8457842563237</v>
      </c>
      <c r="H173">
        <v>1946.94692075802</v>
      </c>
      <c r="I173">
        <v>-6.5979118995819199E-3</v>
      </c>
      <c r="J173">
        <v>0.99473566615669795</v>
      </c>
      <c r="K173">
        <v>1.70277723837745</v>
      </c>
      <c r="L173">
        <v>1.04402538066887</v>
      </c>
      <c r="M173">
        <v>1.63097302987648</v>
      </c>
      <c r="N173">
        <v>0.102896010475252</v>
      </c>
      <c r="O173">
        <v>1.50483958830123</v>
      </c>
      <c r="P173">
        <v>1.03283764727871</v>
      </c>
      <c r="Q173">
        <v>1.45699529085344</v>
      </c>
      <c r="R173">
        <v>0.14511768012814599</v>
      </c>
      <c r="T173" t="str">
        <f t="shared" si="8"/>
        <v/>
      </c>
      <c r="U173" t="str">
        <f t="shared" si="9"/>
        <v/>
      </c>
      <c r="V173" t="str">
        <f t="shared" si="10"/>
        <v/>
      </c>
      <c r="W173" t="str">
        <f t="shared" si="11"/>
        <v/>
      </c>
    </row>
    <row r="174" spans="1:23" x14ac:dyDescent="0.25">
      <c r="A174">
        <v>173</v>
      </c>
      <c r="B174" t="s">
        <v>268</v>
      </c>
      <c r="C174">
        <v>1.5861548558132299</v>
      </c>
      <c r="D174">
        <v>1.0347822381148499</v>
      </c>
      <c r="E174">
        <v>1.53283927515306</v>
      </c>
      <c r="F174">
        <v>0.125315460933661</v>
      </c>
      <c r="G174">
        <v>-12.8457842563237</v>
      </c>
      <c r="H174">
        <v>1946.94692075801</v>
      </c>
      <c r="I174">
        <v>-6.5979118995819399E-3</v>
      </c>
      <c r="J174">
        <v>0.99473566615669795</v>
      </c>
      <c r="K174">
        <v>1.76747411155732</v>
      </c>
      <c r="L174">
        <v>1.0471344846592201</v>
      </c>
      <c r="M174">
        <v>1.6879151030276001</v>
      </c>
      <c r="N174">
        <v>9.1427527011714596E-2</v>
      </c>
      <c r="O174">
        <v>1.5521472692354099</v>
      </c>
      <c r="P174">
        <v>1.0346129987024999</v>
      </c>
      <c r="Q174">
        <v>1.50022015109219</v>
      </c>
      <c r="R174">
        <v>0.133557385072749</v>
      </c>
      <c r="T174" t="str">
        <f t="shared" si="8"/>
        <v/>
      </c>
      <c r="U174" t="str">
        <f t="shared" si="9"/>
        <v/>
      </c>
      <c r="V174" t="str">
        <f t="shared" si="10"/>
        <v>^</v>
      </c>
      <c r="W174" t="str">
        <f t="shared" si="11"/>
        <v/>
      </c>
    </row>
    <row r="175" spans="1:23" x14ac:dyDescent="0.25">
      <c r="A175">
        <v>174</v>
      </c>
      <c r="B175" t="s">
        <v>269</v>
      </c>
      <c r="C175">
        <v>-12.126315392937601</v>
      </c>
      <c r="D175">
        <v>572.66138492363098</v>
      </c>
      <c r="E175">
        <v>-2.1175367699281401E-2</v>
      </c>
      <c r="F175">
        <v>0.983105763604746</v>
      </c>
      <c r="G175">
        <v>-12.8457842563237</v>
      </c>
      <c r="H175">
        <v>1946.94692075803</v>
      </c>
      <c r="I175">
        <v>-6.5979118995818896E-3</v>
      </c>
      <c r="J175">
        <v>0.99473566615669795</v>
      </c>
      <c r="K175">
        <v>-13.213622900125699</v>
      </c>
      <c r="L175">
        <v>1081.59478859977</v>
      </c>
      <c r="M175">
        <v>-1.2216796012148E-2</v>
      </c>
      <c r="N175">
        <v>0.99025264954554504</v>
      </c>
      <c r="O175">
        <v>-12.1555119925798</v>
      </c>
      <c r="P175">
        <v>572.53736883907197</v>
      </c>
      <c r="Q175">
        <v>-2.1230949548720901E-2</v>
      </c>
      <c r="R175">
        <v>0.98306142567293298</v>
      </c>
      <c r="T175" t="str">
        <f t="shared" si="8"/>
        <v/>
      </c>
      <c r="U175" t="str">
        <f t="shared" si="9"/>
        <v/>
      </c>
      <c r="V175" t="str">
        <f t="shared" si="10"/>
        <v/>
      </c>
      <c r="W175" t="str">
        <f t="shared" si="11"/>
        <v/>
      </c>
    </row>
    <row r="176" spans="1:23" x14ac:dyDescent="0.25">
      <c r="A176">
        <v>175</v>
      </c>
      <c r="B176" t="s">
        <v>270</v>
      </c>
      <c r="C176">
        <v>2.3993100478837901</v>
      </c>
      <c r="D176">
        <v>0.76108507862620001</v>
      </c>
      <c r="E176">
        <v>3.15248599041605</v>
      </c>
      <c r="F176">
        <v>1.61886589602431E-3</v>
      </c>
      <c r="G176">
        <v>-12.8457842563237</v>
      </c>
      <c r="H176">
        <v>1946.9469207580501</v>
      </c>
      <c r="I176">
        <v>-6.5979118995818202E-3</v>
      </c>
      <c r="J176">
        <v>0.99473566615669795</v>
      </c>
      <c r="K176">
        <v>2.63125930428175</v>
      </c>
      <c r="L176">
        <v>0.78216760987445</v>
      </c>
      <c r="M176">
        <v>3.3640606834948201</v>
      </c>
      <c r="N176">
        <v>7.6804653586301302E-4</v>
      </c>
      <c r="O176">
        <v>2.3696872077989299</v>
      </c>
      <c r="P176">
        <v>0.76088475451383397</v>
      </c>
      <c r="Q176">
        <v>3.11438387185592</v>
      </c>
      <c r="R176">
        <v>1.8432950108937501E-3</v>
      </c>
      <c r="T176" t="str">
        <f t="shared" si="8"/>
        <v>**</v>
      </c>
      <c r="U176" t="str">
        <f t="shared" si="9"/>
        <v/>
      </c>
      <c r="V176" t="str">
        <f t="shared" si="10"/>
        <v>***</v>
      </c>
      <c r="W176" t="str">
        <f t="shared" si="11"/>
        <v>**</v>
      </c>
    </row>
    <row r="177" spans="1:23" x14ac:dyDescent="0.25">
      <c r="A177">
        <v>176</v>
      </c>
      <c r="B177" t="s">
        <v>271</v>
      </c>
      <c r="C177">
        <v>-12.1168720642026</v>
      </c>
      <c r="D177">
        <v>609.78872724854</v>
      </c>
      <c r="E177">
        <v>-1.9870606855715001E-2</v>
      </c>
      <c r="F177">
        <v>0.98414659284547301</v>
      </c>
      <c r="G177">
        <v>-12.8457842563238</v>
      </c>
      <c r="H177">
        <v>1946.9469207580601</v>
      </c>
      <c r="I177">
        <v>-6.5979118995818098E-3</v>
      </c>
      <c r="J177">
        <v>0.99473566615669795</v>
      </c>
      <c r="K177">
        <v>-13.2131456463531</v>
      </c>
      <c r="L177">
        <v>1176.2867441394401</v>
      </c>
      <c r="M177">
        <v>-1.1232929140946601E-2</v>
      </c>
      <c r="N177">
        <v>0.99103760774340499</v>
      </c>
      <c r="O177">
        <v>-12.1469617547226</v>
      </c>
      <c r="P177">
        <v>609.70644722399595</v>
      </c>
      <c r="Q177">
        <v>-1.9922639509599899E-2</v>
      </c>
      <c r="R177">
        <v>0.98410508501106797</v>
      </c>
      <c r="T177" t="str">
        <f t="shared" si="8"/>
        <v/>
      </c>
      <c r="U177" t="str">
        <f t="shared" si="9"/>
        <v/>
      </c>
      <c r="V177" t="str">
        <f t="shared" si="10"/>
        <v/>
      </c>
      <c r="W177" t="str">
        <f t="shared" si="11"/>
        <v/>
      </c>
    </row>
    <row r="178" spans="1:23" x14ac:dyDescent="0.25">
      <c r="A178">
        <v>177</v>
      </c>
      <c r="B178" t="s">
        <v>272</v>
      </c>
      <c r="C178">
        <v>-12.1168720642026</v>
      </c>
      <c r="D178">
        <v>609.78872724854102</v>
      </c>
      <c r="E178">
        <v>-1.9870606855715001E-2</v>
      </c>
      <c r="F178">
        <v>0.98414659284547301</v>
      </c>
      <c r="G178">
        <v>-12.8457842563237</v>
      </c>
      <c r="H178">
        <v>1946.9469207580401</v>
      </c>
      <c r="I178">
        <v>-6.5979118995818696E-3</v>
      </c>
      <c r="J178">
        <v>0.99473566615669795</v>
      </c>
      <c r="K178">
        <v>-13.213145646353199</v>
      </c>
      <c r="L178">
        <v>1176.2867441394501</v>
      </c>
      <c r="M178">
        <v>-1.1232929140946601E-2</v>
      </c>
      <c r="N178">
        <v>0.99103760774340499</v>
      </c>
      <c r="O178">
        <v>-12.1469617547226</v>
      </c>
      <c r="P178">
        <v>609.70644722400095</v>
      </c>
      <c r="Q178">
        <v>-1.9922639509599799E-2</v>
      </c>
      <c r="R178">
        <v>0.98410508501106797</v>
      </c>
      <c r="T178" t="str">
        <f t="shared" si="8"/>
        <v/>
      </c>
      <c r="U178" t="str">
        <f t="shared" si="9"/>
        <v/>
      </c>
      <c r="V178" t="str">
        <f t="shared" si="10"/>
        <v/>
      </c>
      <c r="W178" t="str">
        <f t="shared" si="11"/>
        <v/>
      </c>
    </row>
    <row r="179" spans="1:23" x14ac:dyDescent="0.25">
      <c r="A179">
        <v>178</v>
      </c>
      <c r="B179" t="s">
        <v>273</v>
      </c>
      <c r="C179">
        <v>-12.1168720642026</v>
      </c>
      <c r="D179">
        <v>609.788727248545</v>
      </c>
      <c r="E179">
        <v>-1.9870606855714901E-2</v>
      </c>
      <c r="F179">
        <v>0.98414659284547301</v>
      </c>
      <c r="G179">
        <v>-12.8457842563237</v>
      </c>
      <c r="H179">
        <v>1946.9469207580401</v>
      </c>
      <c r="I179">
        <v>-6.5979118995818497E-3</v>
      </c>
      <c r="J179">
        <v>0.99473566615669795</v>
      </c>
      <c r="K179">
        <v>-13.213145646353199</v>
      </c>
      <c r="L179">
        <v>1176.2867441394501</v>
      </c>
      <c r="M179">
        <v>-1.1232929140946601E-2</v>
      </c>
      <c r="N179">
        <v>0.99103760774340499</v>
      </c>
      <c r="O179">
        <v>-12.1469617547226</v>
      </c>
      <c r="P179">
        <v>609.70644722399902</v>
      </c>
      <c r="Q179">
        <v>-1.9922639509599799E-2</v>
      </c>
      <c r="R179">
        <v>0.98410508501106797</v>
      </c>
      <c r="T179" t="str">
        <f t="shared" si="8"/>
        <v/>
      </c>
      <c r="U179" t="str">
        <f t="shared" si="9"/>
        <v/>
      </c>
      <c r="V179" t="str">
        <f t="shared" si="10"/>
        <v/>
      </c>
      <c r="W179" t="str">
        <f t="shared" si="11"/>
        <v/>
      </c>
    </row>
    <row r="180" spans="1:23" x14ac:dyDescent="0.25">
      <c r="A180">
        <v>179</v>
      </c>
      <c r="B180" t="s">
        <v>274</v>
      </c>
      <c r="C180">
        <v>-12.1168720642026</v>
      </c>
      <c r="D180">
        <v>609.788727248535</v>
      </c>
      <c r="E180">
        <v>-1.9870606855715098E-2</v>
      </c>
      <c r="F180">
        <v>0.98414659284547301</v>
      </c>
      <c r="G180">
        <v>-12.8457842563237</v>
      </c>
      <c r="H180">
        <v>1946.94692075802</v>
      </c>
      <c r="I180">
        <v>-6.5979118995819199E-3</v>
      </c>
      <c r="J180">
        <v>0.99473566615669795</v>
      </c>
      <c r="K180">
        <v>-13.213145646353199</v>
      </c>
      <c r="L180">
        <v>1176.2867441394501</v>
      </c>
      <c r="M180">
        <v>-1.1232929140946601E-2</v>
      </c>
      <c r="N180">
        <v>0.99103760774340499</v>
      </c>
      <c r="O180">
        <v>-12.1469617547226</v>
      </c>
      <c r="P180">
        <v>609.70644722400095</v>
      </c>
      <c r="Q180">
        <v>-1.9922639509599799E-2</v>
      </c>
      <c r="R180">
        <v>0.98410508501106797</v>
      </c>
      <c r="T180" t="str">
        <f t="shared" si="8"/>
        <v/>
      </c>
      <c r="U180" t="str">
        <f t="shared" si="9"/>
        <v/>
      </c>
      <c r="V180" t="str">
        <f t="shared" si="10"/>
        <v/>
      </c>
      <c r="W180" t="str">
        <f t="shared" si="11"/>
        <v/>
      </c>
    </row>
    <row r="181" spans="1:23" x14ac:dyDescent="0.25">
      <c r="A181">
        <v>180</v>
      </c>
      <c r="B181" t="s">
        <v>275</v>
      </c>
      <c r="C181">
        <v>-12.1168720642026</v>
      </c>
      <c r="D181">
        <v>609.788727248535</v>
      </c>
      <c r="E181">
        <v>-1.9870606855715098E-2</v>
      </c>
      <c r="F181">
        <v>0.98414659284547301</v>
      </c>
      <c r="G181">
        <v>-12.8457842563237</v>
      </c>
      <c r="H181">
        <v>1946.94692075802</v>
      </c>
      <c r="I181">
        <v>-6.5979118995819304E-3</v>
      </c>
      <c r="J181">
        <v>0.99473566615669795</v>
      </c>
      <c r="K181">
        <v>-13.213145646353199</v>
      </c>
      <c r="L181">
        <v>1176.2867441394501</v>
      </c>
      <c r="M181">
        <v>-1.1232929140946601E-2</v>
      </c>
      <c r="N181">
        <v>0.99103760774340499</v>
      </c>
      <c r="O181">
        <v>-12.1469617547226</v>
      </c>
      <c r="P181">
        <v>609.70644722399902</v>
      </c>
      <c r="Q181">
        <v>-1.9922639509599799E-2</v>
      </c>
      <c r="R181">
        <v>0.98410508501106797</v>
      </c>
      <c r="T181" t="str">
        <f t="shared" si="8"/>
        <v/>
      </c>
      <c r="U181" t="str">
        <f t="shared" si="9"/>
        <v/>
      </c>
      <c r="V181" t="str">
        <f t="shared" si="10"/>
        <v/>
      </c>
      <c r="W181" t="str">
        <f t="shared" si="11"/>
        <v/>
      </c>
    </row>
    <row r="182" spans="1:23" x14ac:dyDescent="0.25">
      <c r="A182">
        <v>181</v>
      </c>
      <c r="B182" t="s">
        <v>276</v>
      </c>
      <c r="C182">
        <v>1.78169895601308</v>
      </c>
      <c r="D182">
        <v>1.0414196780859699</v>
      </c>
      <c r="E182">
        <v>1.71083665260452</v>
      </c>
      <c r="F182">
        <v>8.7111271335416796E-2</v>
      </c>
      <c r="G182">
        <v>-12.8457842563237</v>
      </c>
      <c r="H182">
        <v>1946.9469207580501</v>
      </c>
      <c r="I182">
        <v>-6.5979118995818297E-3</v>
      </c>
      <c r="J182">
        <v>0.99473566615669795</v>
      </c>
      <c r="K182">
        <v>2.02876814103421</v>
      </c>
      <c r="L182">
        <v>1.05935052150118</v>
      </c>
      <c r="M182">
        <v>1.91510562354686</v>
      </c>
      <c r="N182">
        <v>5.5479034804674303E-2</v>
      </c>
      <c r="O182">
        <v>1.75164509147296</v>
      </c>
      <c r="P182">
        <v>1.04141033025802</v>
      </c>
      <c r="Q182">
        <v>1.68199319766587</v>
      </c>
      <c r="R182">
        <v>9.2570158972594699E-2</v>
      </c>
      <c r="T182" t="str">
        <f t="shared" si="8"/>
        <v>^</v>
      </c>
      <c r="U182" t="str">
        <f t="shared" si="9"/>
        <v/>
      </c>
      <c r="V182" t="str">
        <f t="shared" si="10"/>
        <v>^</v>
      </c>
      <c r="W182" t="str">
        <f t="shared" si="11"/>
        <v>^</v>
      </c>
    </row>
    <row r="183" spans="1:23" x14ac:dyDescent="0.25">
      <c r="A183">
        <v>182</v>
      </c>
      <c r="B183" t="s">
        <v>277</v>
      </c>
      <c r="C183">
        <v>-12.1205624165082</v>
      </c>
      <c r="D183">
        <v>631.40093607728602</v>
      </c>
      <c r="E183">
        <v>-1.9196300993485599E-2</v>
      </c>
      <c r="F183">
        <v>0.98468450843981203</v>
      </c>
      <c r="G183">
        <v>-12.8457842563237</v>
      </c>
      <c r="H183">
        <v>1946.94692075803</v>
      </c>
      <c r="I183">
        <v>-6.59791189958188E-3</v>
      </c>
      <c r="J183">
        <v>0.99473566615669795</v>
      </c>
      <c r="K183">
        <v>-13.2172996074361</v>
      </c>
      <c r="L183">
        <v>1234.2728364024499</v>
      </c>
      <c r="M183">
        <v>-1.07085720576665E-2</v>
      </c>
      <c r="N183">
        <v>0.991455958983125</v>
      </c>
      <c r="O183">
        <v>-12.1508820887399</v>
      </c>
      <c r="P183">
        <v>631.32181716080697</v>
      </c>
      <c r="Q183">
        <v>-1.9246732424653201E-2</v>
      </c>
      <c r="R183">
        <v>0.98464427741220795</v>
      </c>
      <c r="T183" t="str">
        <f t="shared" si="8"/>
        <v/>
      </c>
      <c r="U183" t="str">
        <f t="shared" si="9"/>
        <v/>
      </c>
      <c r="V183" t="str">
        <f t="shared" si="10"/>
        <v/>
      </c>
      <c r="W183" t="str">
        <f t="shared" si="11"/>
        <v/>
      </c>
    </row>
    <row r="184" spans="1:23" x14ac:dyDescent="0.25">
      <c r="A184">
        <v>183</v>
      </c>
      <c r="B184" t="s">
        <v>278</v>
      </c>
      <c r="C184">
        <v>1.8532484940337</v>
      </c>
      <c r="D184">
        <v>1.0444214198167301</v>
      </c>
      <c r="E184">
        <v>1.77442597295534</v>
      </c>
      <c r="F184">
        <v>7.5992716834718199E-2</v>
      </c>
      <c r="G184">
        <v>-12.8457842563237</v>
      </c>
      <c r="H184">
        <v>1946.9469207580401</v>
      </c>
      <c r="I184">
        <v>-6.5979118995818601E-3</v>
      </c>
      <c r="J184">
        <v>0.99473566615669795</v>
      </c>
      <c r="K184">
        <v>2.1321922275623</v>
      </c>
      <c r="L184">
        <v>1.0654871869409299</v>
      </c>
      <c r="M184">
        <v>2.0011430017135501</v>
      </c>
      <c r="N184">
        <v>4.5376981354580001E-2</v>
      </c>
      <c r="O184">
        <v>1.8230228834315101</v>
      </c>
      <c r="P184">
        <v>1.0444129957332</v>
      </c>
      <c r="Q184">
        <v>1.7454999994056</v>
      </c>
      <c r="R184">
        <v>8.0897872558380698E-2</v>
      </c>
      <c r="T184" t="str">
        <f t="shared" si="8"/>
        <v>^</v>
      </c>
      <c r="U184" t="str">
        <f t="shared" si="9"/>
        <v/>
      </c>
      <c r="V184" t="str">
        <f t="shared" si="10"/>
        <v>*</v>
      </c>
      <c r="W184" t="str">
        <f t="shared" si="11"/>
        <v>^</v>
      </c>
    </row>
    <row r="185" spans="1:23" x14ac:dyDescent="0.25">
      <c r="A185">
        <v>184</v>
      </c>
      <c r="B185" t="s">
        <v>279</v>
      </c>
      <c r="C185">
        <v>-12.1500598488609</v>
      </c>
      <c r="D185">
        <v>655.61930265976798</v>
      </c>
      <c r="E185">
        <v>-1.85321875051109E-2</v>
      </c>
      <c r="F185">
        <v>0.98521430005494104</v>
      </c>
      <c r="G185">
        <v>-12.8457842563237</v>
      </c>
      <c r="H185">
        <v>1946.9469207580401</v>
      </c>
      <c r="I185">
        <v>-6.5979118995818601E-3</v>
      </c>
      <c r="J185">
        <v>0.99473566615669795</v>
      </c>
      <c r="K185">
        <v>-13.2570266542202</v>
      </c>
      <c r="L185">
        <v>1302.1636238589199</v>
      </c>
      <c r="M185">
        <v>-1.01807686924424E-2</v>
      </c>
      <c r="N185">
        <v>0.99187706216454996</v>
      </c>
      <c r="O185">
        <v>-12.1763295433423</v>
      </c>
      <c r="P185">
        <v>655.39310629239606</v>
      </c>
      <c r="Q185">
        <v>-1.8578665882259E-2</v>
      </c>
      <c r="R185">
        <v>0.98517722205900504</v>
      </c>
      <c r="T185" t="str">
        <f t="shared" si="8"/>
        <v/>
      </c>
      <c r="U185" t="str">
        <f t="shared" si="9"/>
        <v/>
      </c>
      <c r="V185" t="str">
        <f t="shared" si="10"/>
        <v/>
      </c>
      <c r="W185" t="str">
        <f t="shared" si="11"/>
        <v/>
      </c>
    </row>
    <row r="186" spans="1:23" x14ac:dyDescent="0.25">
      <c r="A186">
        <v>185</v>
      </c>
      <c r="B186" t="s">
        <v>280</v>
      </c>
      <c r="C186">
        <v>1.9044830302981099</v>
      </c>
      <c r="D186">
        <v>1.04746215775709</v>
      </c>
      <c r="E186">
        <v>1.8181879089323301</v>
      </c>
      <c r="F186">
        <v>6.9035417387344603E-2</v>
      </c>
      <c r="G186">
        <v>-12.8457842563237</v>
      </c>
      <c r="H186">
        <v>1946.9469207580501</v>
      </c>
      <c r="I186">
        <v>-6.5979118995818202E-3</v>
      </c>
      <c r="J186">
        <v>0.99473566615669795</v>
      </c>
      <c r="K186">
        <v>2.2115475429810498</v>
      </c>
      <c r="L186">
        <v>1.0722489841903</v>
      </c>
      <c r="M186">
        <v>2.06253172125977</v>
      </c>
      <c r="N186">
        <v>3.91571407167699E-2</v>
      </c>
      <c r="O186">
        <v>1.87814069070362</v>
      </c>
      <c r="P186">
        <v>1.04757767124059</v>
      </c>
      <c r="Q186">
        <v>1.79284146871844</v>
      </c>
      <c r="R186">
        <v>7.2998276594161804E-2</v>
      </c>
      <c r="T186" t="str">
        <f t="shared" si="8"/>
        <v>^</v>
      </c>
      <c r="U186" t="str">
        <f t="shared" si="9"/>
        <v/>
      </c>
      <c r="V186" t="str">
        <f t="shared" si="10"/>
        <v>*</v>
      </c>
      <c r="W186" t="str">
        <f t="shared" si="11"/>
        <v>^</v>
      </c>
    </row>
    <row r="187" spans="1:23" x14ac:dyDescent="0.25">
      <c r="A187">
        <v>186</v>
      </c>
      <c r="B187" t="s">
        <v>281</v>
      </c>
      <c r="C187">
        <v>2.0211959793905998</v>
      </c>
      <c r="D187">
        <v>1.0512703040736699</v>
      </c>
      <c r="E187">
        <v>1.9226225372851</v>
      </c>
      <c r="F187">
        <v>5.45274715078344E-2</v>
      </c>
      <c r="G187">
        <v>3.5947162290945598</v>
      </c>
      <c r="H187">
        <v>1.17113923264036</v>
      </c>
      <c r="I187">
        <v>3.0694183312347798</v>
      </c>
      <c r="J187">
        <v>2.1447603652561698E-3</v>
      </c>
      <c r="K187">
        <v>-13.2139944793628</v>
      </c>
      <c r="L187">
        <v>1380.1267699207999</v>
      </c>
      <c r="M187">
        <v>-9.5744787851054294E-3</v>
      </c>
      <c r="N187">
        <v>0.992360787915057</v>
      </c>
      <c r="O187">
        <v>1.9912615983847399</v>
      </c>
      <c r="P187">
        <v>1.0515090548567501</v>
      </c>
      <c r="Q187">
        <v>1.8937179753112201</v>
      </c>
      <c r="R187">
        <v>5.8262454088985498E-2</v>
      </c>
      <c r="T187" t="str">
        <f t="shared" si="8"/>
        <v>^</v>
      </c>
      <c r="U187" t="str">
        <f t="shared" si="9"/>
        <v>**</v>
      </c>
      <c r="V187" t="str">
        <f t="shared" si="10"/>
        <v/>
      </c>
      <c r="W187" t="str">
        <f t="shared" si="11"/>
        <v>^</v>
      </c>
    </row>
    <row r="188" spans="1:23" x14ac:dyDescent="0.25">
      <c r="A188">
        <v>187</v>
      </c>
      <c r="B188" t="s">
        <v>282</v>
      </c>
      <c r="C188">
        <v>-12.094730596821799</v>
      </c>
      <c r="D188">
        <v>712.13653450453205</v>
      </c>
      <c r="E188">
        <v>-1.69837243433054E-2</v>
      </c>
      <c r="F188">
        <v>0.98644959999313897</v>
      </c>
      <c r="G188">
        <v>-12.8043154184125</v>
      </c>
      <c r="H188">
        <v>2269.7983722426702</v>
      </c>
      <c r="I188">
        <v>-5.6411686496017997E-3</v>
      </c>
      <c r="J188">
        <v>0.99549902250188205</v>
      </c>
      <c r="K188">
        <v>-13.2139944793628</v>
      </c>
      <c r="L188">
        <v>1380.1267699207999</v>
      </c>
      <c r="M188">
        <v>-9.5744787851054208E-3</v>
      </c>
      <c r="N188">
        <v>0.992360787915057</v>
      </c>
      <c r="O188">
        <v>-12.1055560384389</v>
      </c>
      <c r="P188">
        <v>711.99127126570704</v>
      </c>
      <c r="Q188">
        <v>-1.7002393887384101E-2</v>
      </c>
      <c r="R188">
        <v>0.98643470600274097</v>
      </c>
      <c r="T188" t="str">
        <f t="shared" si="8"/>
        <v/>
      </c>
      <c r="U188" t="str">
        <f t="shared" si="9"/>
        <v/>
      </c>
      <c r="V188" t="str">
        <f t="shared" si="10"/>
        <v/>
      </c>
      <c r="W188" t="str">
        <f t="shared" si="11"/>
        <v/>
      </c>
    </row>
    <row r="189" spans="1:23" x14ac:dyDescent="0.25">
      <c r="A189">
        <v>188</v>
      </c>
      <c r="B189" t="s">
        <v>283</v>
      </c>
      <c r="C189">
        <v>-12.094730596821799</v>
      </c>
      <c r="D189">
        <v>712.13653450453103</v>
      </c>
      <c r="E189">
        <v>-1.69837243433054E-2</v>
      </c>
      <c r="F189">
        <v>0.98644959999313897</v>
      </c>
      <c r="G189">
        <v>-12.8043154184125</v>
      </c>
      <c r="H189">
        <v>2269.7983722426902</v>
      </c>
      <c r="I189">
        <v>-5.6411686496017598E-3</v>
      </c>
      <c r="J189">
        <v>0.99549902250188205</v>
      </c>
      <c r="K189">
        <v>-13.2139944793628</v>
      </c>
      <c r="L189">
        <v>1380.1267699207999</v>
      </c>
      <c r="M189">
        <v>-9.5744787851054104E-3</v>
      </c>
      <c r="N189">
        <v>0.992360787915057</v>
      </c>
      <c r="O189">
        <v>-12.1055560384389</v>
      </c>
      <c r="P189">
        <v>711.99127126570602</v>
      </c>
      <c r="Q189">
        <v>-1.7002393887384101E-2</v>
      </c>
      <c r="R189">
        <v>0.98643470600274097</v>
      </c>
      <c r="T189" t="str">
        <f t="shared" si="8"/>
        <v/>
      </c>
      <c r="U189" t="str">
        <f t="shared" si="9"/>
        <v/>
      </c>
      <c r="V189" t="str">
        <f t="shared" si="10"/>
        <v/>
      </c>
      <c r="W189" t="str">
        <f t="shared" si="11"/>
        <v/>
      </c>
    </row>
    <row r="190" spans="1:23" x14ac:dyDescent="0.25">
      <c r="A190">
        <v>189</v>
      </c>
      <c r="B190" t="s">
        <v>284</v>
      </c>
      <c r="C190">
        <v>2.1404234455755198</v>
      </c>
      <c r="D190">
        <v>1.0559958101226099</v>
      </c>
      <c r="E190">
        <v>2.0269241838440699</v>
      </c>
      <c r="F190">
        <v>4.2670166857974E-2</v>
      </c>
      <c r="G190">
        <v>-12.8043154184125</v>
      </c>
      <c r="H190">
        <v>2269.7983722426602</v>
      </c>
      <c r="I190">
        <v>-5.6411686496018101E-3</v>
      </c>
      <c r="J190">
        <v>0.99549902250188205</v>
      </c>
      <c r="K190">
        <v>2.3872339372590399</v>
      </c>
      <c r="L190">
        <v>1.0815156407183799</v>
      </c>
      <c r="M190">
        <v>2.2073041270798099</v>
      </c>
      <c r="N190">
        <v>2.7292819172546001E-2</v>
      </c>
      <c r="O190">
        <v>2.1291140224232699</v>
      </c>
      <c r="P190">
        <v>1.0557214549648499</v>
      </c>
      <c r="Q190">
        <v>2.0167384231990901</v>
      </c>
      <c r="R190">
        <v>4.3722817932818098E-2</v>
      </c>
      <c r="T190" t="str">
        <f t="shared" si="8"/>
        <v>*</v>
      </c>
      <c r="U190" t="str">
        <f t="shared" si="9"/>
        <v/>
      </c>
      <c r="V190" t="str">
        <f t="shared" si="10"/>
        <v>*</v>
      </c>
      <c r="W190" t="str">
        <f t="shared" si="11"/>
        <v>*</v>
      </c>
    </row>
    <row r="191" spans="1:23" x14ac:dyDescent="0.25">
      <c r="A191">
        <v>190</v>
      </c>
      <c r="B191" t="s">
        <v>285</v>
      </c>
      <c r="C191">
        <v>-12.070943512107799</v>
      </c>
      <c r="D191">
        <v>748.97891653846204</v>
      </c>
      <c r="E191">
        <v>-1.61165331167075E-2</v>
      </c>
      <c r="F191">
        <v>0.98714142370834501</v>
      </c>
      <c r="G191">
        <v>-12.8043154184125</v>
      </c>
      <c r="H191">
        <v>2269.7983722426902</v>
      </c>
      <c r="I191">
        <v>-5.6411686496017502E-3</v>
      </c>
      <c r="J191">
        <v>0.99549902250188205</v>
      </c>
      <c r="K191">
        <v>-13.1617368098984</v>
      </c>
      <c r="L191">
        <v>1478.1965902035699</v>
      </c>
      <c r="M191">
        <v>-8.9039150117954206E-3</v>
      </c>
      <c r="N191">
        <v>0.99289579755135404</v>
      </c>
      <c r="O191">
        <v>-12.073947943434</v>
      </c>
      <c r="P191">
        <v>748.94996690627295</v>
      </c>
      <c r="Q191">
        <v>-1.6121167603903499E-2</v>
      </c>
      <c r="R191">
        <v>0.98713772640290798</v>
      </c>
      <c r="T191" t="str">
        <f t="shared" si="8"/>
        <v/>
      </c>
      <c r="U191" t="str">
        <f t="shared" si="9"/>
        <v/>
      </c>
      <c r="V191" t="str">
        <f t="shared" si="10"/>
        <v/>
      </c>
      <c r="W191" t="str">
        <f t="shared" si="11"/>
        <v/>
      </c>
    </row>
    <row r="192" spans="1:23" x14ac:dyDescent="0.25">
      <c r="A192">
        <v>191</v>
      </c>
      <c r="B192" t="s">
        <v>286</v>
      </c>
      <c r="C192">
        <v>2.27509345214016</v>
      </c>
      <c r="D192">
        <v>1.06172476370477</v>
      </c>
      <c r="E192">
        <v>2.1428279059833502</v>
      </c>
      <c r="F192">
        <v>3.21269196501019E-2</v>
      </c>
      <c r="G192">
        <v>4.0603467344151003</v>
      </c>
      <c r="H192">
        <v>1.2432297932739</v>
      </c>
      <c r="I192">
        <v>3.2659664016920402</v>
      </c>
      <c r="J192">
        <v>1.09091192116241E-3</v>
      </c>
      <c r="K192">
        <v>-13.1617368098984</v>
      </c>
      <c r="L192">
        <v>1478.1965902035699</v>
      </c>
      <c r="M192">
        <v>-8.9039150117954102E-3</v>
      </c>
      <c r="N192">
        <v>0.99289579755135404</v>
      </c>
      <c r="O192">
        <v>2.2713717417926498</v>
      </c>
      <c r="P192">
        <v>1.0612334253525999</v>
      </c>
      <c r="Q192">
        <v>2.1403130428519801</v>
      </c>
      <c r="R192">
        <v>3.2329476624921298E-2</v>
      </c>
      <c r="T192" t="str">
        <f t="shared" si="8"/>
        <v>*</v>
      </c>
      <c r="U192" t="str">
        <f t="shared" si="9"/>
        <v>**</v>
      </c>
      <c r="V192" t="str">
        <f t="shared" si="10"/>
        <v/>
      </c>
      <c r="W192" t="str">
        <f t="shared" si="11"/>
        <v>*</v>
      </c>
    </row>
    <row r="193" spans="1:23" x14ac:dyDescent="0.25">
      <c r="A193">
        <v>192</v>
      </c>
      <c r="B193" t="s">
        <v>405</v>
      </c>
      <c r="C193">
        <v>0.87655471822818798</v>
      </c>
      <c r="D193">
        <v>0.51463091438648301</v>
      </c>
      <c r="E193">
        <v>1.70326867998821</v>
      </c>
      <c r="F193">
        <v>8.8517799010982806E-2</v>
      </c>
      <c r="G193">
        <v>0.58524472109259595</v>
      </c>
      <c r="H193">
        <v>1.0170781096792201</v>
      </c>
      <c r="I193">
        <v>0.57541767492880203</v>
      </c>
      <c r="J193">
        <v>0.56500885322431704</v>
      </c>
      <c r="K193">
        <v>1.0333468911268799</v>
      </c>
      <c r="L193">
        <v>0.59975262279567099</v>
      </c>
      <c r="M193">
        <v>1.7229551849395299</v>
      </c>
      <c r="N193">
        <v>8.4896629598178106E-2</v>
      </c>
      <c r="O193">
        <v>0.85078464313282998</v>
      </c>
      <c r="P193">
        <v>0.514532961672032</v>
      </c>
      <c r="Q193">
        <v>1.65350853396857</v>
      </c>
      <c r="R193">
        <v>9.8227410729559594E-2</v>
      </c>
      <c r="T193" t="str">
        <f t="shared" si="8"/>
        <v>^</v>
      </c>
      <c r="U193" t="str">
        <f t="shared" si="9"/>
        <v/>
      </c>
      <c r="V193" t="str">
        <f t="shared" si="10"/>
        <v>^</v>
      </c>
      <c r="W193" t="str">
        <f t="shared" si="11"/>
        <v>^</v>
      </c>
    </row>
    <row r="194" spans="1:23" x14ac:dyDescent="0.25">
      <c r="A194">
        <v>193</v>
      </c>
      <c r="B194" t="s">
        <v>406</v>
      </c>
      <c r="C194">
        <v>1.35470957099568</v>
      </c>
      <c r="D194">
        <v>0.42682336331447801</v>
      </c>
      <c r="E194">
        <v>3.17393490477123</v>
      </c>
      <c r="F194">
        <v>1.50387414291938E-3</v>
      </c>
      <c r="G194">
        <v>0.61404572457459905</v>
      </c>
      <c r="H194">
        <v>1.0174276167723799</v>
      </c>
      <c r="I194">
        <v>0.60352767553387099</v>
      </c>
      <c r="J194">
        <v>0.546157710143369</v>
      </c>
      <c r="K194">
        <v>1.6521971113381599</v>
      </c>
      <c r="L194">
        <v>0.47756296804988801</v>
      </c>
      <c r="M194">
        <v>3.4596424385350701</v>
      </c>
      <c r="N194">
        <v>5.4089311532418203E-4</v>
      </c>
      <c r="O194">
        <v>1.3315882572584099</v>
      </c>
      <c r="P194">
        <v>0.42665746966225798</v>
      </c>
      <c r="Q194">
        <v>3.12097725210926</v>
      </c>
      <c r="R194">
        <v>1.8025195752844E-3</v>
      </c>
      <c r="T194" t="str">
        <f t="shared" si="8"/>
        <v>**</v>
      </c>
      <c r="U194" t="str">
        <f t="shared" si="9"/>
        <v/>
      </c>
      <c r="V194" t="str">
        <f t="shared" si="10"/>
        <v>***</v>
      </c>
      <c r="W194" t="str">
        <f t="shared" si="11"/>
        <v>**</v>
      </c>
    </row>
    <row r="195" spans="1:23" x14ac:dyDescent="0.25">
      <c r="A195">
        <v>194</v>
      </c>
      <c r="B195" t="s">
        <v>407</v>
      </c>
      <c r="C195">
        <v>0.70274637184078703</v>
      </c>
      <c r="D195">
        <v>0.59095317458117302</v>
      </c>
      <c r="E195">
        <v>1.1891743746682599</v>
      </c>
      <c r="F195">
        <v>0.23437105607761499</v>
      </c>
      <c r="G195">
        <v>-13.0758209089886</v>
      </c>
      <c r="H195">
        <v>576.73896274293099</v>
      </c>
      <c r="I195">
        <v>-2.26719915831608E-2</v>
      </c>
      <c r="J195">
        <v>0.98191191757003404</v>
      </c>
      <c r="K195">
        <v>1.1917204968866999</v>
      </c>
      <c r="L195">
        <v>0.60238201604619002</v>
      </c>
      <c r="M195">
        <v>1.9783467386837199</v>
      </c>
      <c r="N195">
        <v>4.7889603816949698E-2</v>
      </c>
      <c r="O195">
        <v>0.68150301216106102</v>
      </c>
      <c r="P195">
        <v>0.59083588686145605</v>
      </c>
      <c r="Q195">
        <v>1.1534556842530901</v>
      </c>
      <c r="R195">
        <v>0.24872339704032001</v>
      </c>
      <c r="T195" t="str">
        <f t="shared" ref="T195:T258" si="12">IF(F195&lt;0.001,"***",IF(F195&lt;0.01,"**",IF(F195&lt;0.05,"*",IF(F195&lt;0.1,"^",""))))</f>
        <v/>
      </c>
      <c r="U195" t="str">
        <f t="shared" ref="U195:U258" si="13">IF(J195&lt;0.001,"***",IF(J195&lt;0.01,"**",IF(J195&lt;0.05,"*",IF(J195&lt;0.1,"^",""))))</f>
        <v/>
      </c>
      <c r="V195" t="str">
        <f t="shared" ref="V195:V258" si="14">IF(N195&lt;0.001,"***",IF(N195&lt;0.01,"**",IF(N195&lt;0.05,"*",IF(N195&lt;0.1,"^",""))))</f>
        <v>*</v>
      </c>
      <c r="W195" t="str">
        <f t="shared" ref="W195:W258" si="15">IF(R195&lt;0.001,"***",IF(R195&lt;0.01,"**",IF(R195&lt;0.05,"*",IF(R195&lt;0.1,"^",""))))</f>
        <v/>
      </c>
    </row>
    <row r="196" spans="1:23" x14ac:dyDescent="0.25">
      <c r="A196">
        <v>195</v>
      </c>
      <c r="B196" t="s">
        <v>408</v>
      </c>
      <c r="C196">
        <v>0.32893836673761701</v>
      </c>
      <c r="D196">
        <v>0.71836261671878399</v>
      </c>
      <c r="E196">
        <v>0.45790017336938599</v>
      </c>
      <c r="F196">
        <v>0.64702416233250404</v>
      </c>
      <c r="G196">
        <v>0.66408634366820196</v>
      </c>
      <c r="H196">
        <v>1.01752550864076</v>
      </c>
      <c r="I196">
        <v>0.652648349381732</v>
      </c>
      <c r="J196">
        <v>0.513983007878001</v>
      </c>
      <c r="K196">
        <v>0.12507151433308999</v>
      </c>
      <c r="L196">
        <v>1.0147905227494101</v>
      </c>
      <c r="M196">
        <v>0.123248603065615</v>
      </c>
      <c r="N196">
        <v>0.90191023923838098</v>
      </c>
      <c r="O196">
        <v>0.30891715120737601</v>
      </c>
      <c r="P196">
        <v>0.71827051056802105</v>
      </c>
      <c r="Q196">
        <v>0.43008469185666398</v>
      </c>
      <c r="R196">
        <v>0.66713403515254599</v>
      </c>
      <c r="T196" t="str">
        <f t="shared" si="12"/>
        <v/>
      </c>
      <c r="U196" t="str">
        <f t="shared" si="13"/>
        <v/>
      </c>
      <c r="V196" t="str">
        <f t="shared" si="14"/>
        <v/>
      </c>
      <c r="W196" t="str">
        <f t="shared" si="15"/>
        <v/>
      </c>
    </row>
    <row r="197" spans="1:23" x14ac:dyDescent="0.25">
      <c r="A197">
        <v>196</v>
      </c>
      <c r="B197" t="s">
        <v>409</v>
      </c>
      <c r="C197">
        <v>-0.338988035673433</v>
      </c>
      <c r="D197">
        <v>1.0079702862815401</v>
      </c>
      <c r="E197">
        <v>-0.33630756807720802</v>
      </c>
      <c r="F197">
        <v>0.73663894347441905</v>
      </c>
      <c r="G197">
        <v>0.70157894109476804</v>
      </c>
      <c r="H197">
        <v>1.0178295020024799</v>
      </c>
      <c r="I197">
        <v>0.68928925690843101</v>
      </c>
      <c r="J197">
        <v>0.49064125718239898</v>
      </c>
      <c r="K197">
        <v>-13.4400375287978</v>
      </c>
      <c r="L197">
        <v>538.83981576902397</v>
      </c>
      <c r="M197">
        <v>-2.4942547182814301E-2</v>
      </c>
      <c r="N197">
        <v>0.98010079003523098</v>
      </c>
      <c r="O197">
        <v>-0.35955740715359102</v>
      </c>
      <c r="P197">
        <v>1.0079148027837801</v>
      </c>
      <c r="Q197">
        <v>-0.35673392846351798</v>
      </c>
      <c r="R197">
        <v>0.72129100324323303</v>
      </c>
      <c r="T197" t="str">
        <f t="shared" si="12"/>
        <v/>
      </c>
      <c r="U197" t="str">
        <f t="shared" si="13"/>
        <v/>
      </c>
      <c r="V197" t="str">
        <f t="shared" si="14"/>
        <v/>
      </c>
      <c r="W197" t="str">
        <f t="shared" si="15"/>
        <v/>
      </c>
    </row>
    <row r="198" spans="1:23" x14ac:dyDescent="0.25">
      <c r="A198">
        <v>197</v>
      </c>
      <c r="B198" t="s">
        <v>410</v>
      </c>
      <c r="C198">
        <v>-0.33181200640186798</v>
      </c>
      <c r="D198">
        <v>1.00803076979435</v>
      </c>
      <c r="E198">
        <v>-0.329168529716172</v>
      </c>
      <c r="F198">
        <v>0.74202830831829303</v>
      </c>
      <c r="G198">
        <v>-13.0695379093409</v>
      </c>
      <c r="H198">
        <v>590.18837507103797</v>
      </c>
      <c r="I198">
        <v>-2.21446888169693E-2</v>
      </c>
      <c r="J198">
        <v>0.98233253868389703</v>
      </c>
      <c r="K198">
        <v>0.16053403136775099</v>
      </c>
      <c r="L198">
        <v>1.0149872788374401</v>
      </c>
      <c r="M198">
        <v>0.158163589549246</v>
      </c>
      <c r="N198">
        <v>0.87432789390077004</v>
      </c>
      <c r="O198">
        <v>-0.352393880787363</v>
      </c>
      <c r="P198">
        <v>1.0079744375740101</v>
      </c>
      <c r="Q198">
        <v>-0.34960596980564601</v>
      </c>
      <c r="R198">
        <v>0.726634430086605</v>
      </c>
      <c r="T198" t="str">
        <f t="shared" si="12"/>
        <v/>
      </c>
      <c r="U198" t="str">
        <f t="shared" si="13"/>
        <v/>
      </c>
      <c r="V198" t="str">
        <f t="shared" si="14"/>
        <v/>
      </c>
      <c r="W198" t="str">
        <f t="shared" si="15"/>
        <v/>
      </c>
    </row>
    <row r="199" spans="1:23" x14ac:dyDescent="0.25">
      <c r="A199">
        <v>198</v>
      </c>
      <c r="B199" t="s">
        <v>411</v>
      </c>
      <c r="C199">
        <v>1.100270502211</v>
      </c>
      <c r="D199">
        <v>0.51656016029042695</v>
      </c>
      <c r="E199">
        <v>2.1299948908030202</v>
      </c>
      <c r="F199">
        <v>3.3172035180009697E-2</v>
      </c>
      <c r="G199">
        <v>0.71753906783955501</v>
      </c>
      <c r="H199">
        <v>1.0181312240122999</v>
      </c>
      <c r="I199">
        <v>0.70476089026308597</v>
      </c>
      <c r="J199">
        <v>0.48095905102893399</v>
      </c>
      <c r="K199">
        <v>1.32185147798828</v>
      </c>
      <c r="L199">
        <v>0.60410707329663704</v>
      </c>
      <c r="M199">
        <v>2.1881079305608502</v>
      </c>
      <c r="N199">
        <v>2.8661741374698999E-2</v>
      </c>
      <c r="O199">
        <v>1.07951202470954</v>
      </c>
      <c r="P199">
        <v>0.51643084579437804</v>
      </c>
      <c r="Q199">
        <v>2.0903321974291198</v>
      </c>
      <c r="R199">
        <v>3.6587968916916902E-2</v>
      </c>
      <c r="T199" t="str">
        <f t="shared" si="12"/>
        <v>*</v>
      </c>
      <c r="U199" t="str">
        <f t="shared" si="13"/>
        <v/>
      </c>
      <c r="V199" t="str">
        <f t="shared" si="14"/>
        <v>*</v>
      </c>
      <c r="W199" t="str">
        <f t="shared" si="15"/>
        <v>*</v>
      </c>
    </row>
    <row r="200" spans="1:23" x14ac:dyDescent="0.25">
      <c r="A200">
        <v>199</v>
      </c>
      <c r="B200" t="s">
        <v>412</v>
      </c>
      <c r="C200">
        <v>0.44258569175263401</v>
      </c>
      <c r="D200">
        <v>0.71908410124165201</v>
      </c>
      <c r="E200">
        <v>0.61548529718348099</v>
      </c>
      <c r="F200">
        <v>0.538234276168854</v>
      </c>
      <c r="G200">
        <v>0.74284646939871002</v>
      </c>
      <c r="H200">
        <v>1.01851159726698</v>
      </c>
      <c r="I200">
        <v>0.72934512615469604</v>
      </c>
      <c r="J200">
        <v>0.46579057506494098</v>
      </c>
      <c r="K200">
        <v>0.26694880300971602</v>
      </c>
      <c r="L200">
        <v>1.0159631696743401</v>
      </c>
      <c r="M200">
        <v>0.26275440978365899</v>
      </c>
      <c r="N200">
        <v>0.79273987679300495</v>
      </c>
      <c r="O200">
        <v>0.42106363375876199</v>
      </c>
      <c r="P200">
        <v>0.71900235291378001</v>
      </c>
      <c r="Q200">
        <v>0.58562205262943701</v>
      </c>
      <c r="R200">
        <v>0.55812952552374195</v>
      </c>
      <c r="T200" t="str">
        <f t="shared" si="12"/>
        <v/>
      </c>
      <c r="U200" t="str">
        <f t="shared" si="13"/>
        <v/>
      </c>
      <c r="V200" t="str">
        <f t="shared" si="14"/>
        <v/>
      </c>
      <c r="W200" t="str">
        <f t="shared" si="15"/>
        <v/>
      </c>
    </row>
    <row r="201" spans="1:23" x14ac:dyDescent="0.25">
      <c r="A201">
        <v>200</v>
      </c>
      <c r="B201" t="s">
        <v>413</v>
      </c>
      <c r="C201">
        <v>-0.23682419459666801</v>
      </c>
      <c r="D201">
        <v>1.00853370233252</v>
      </c>
      <c r="E201">
        <v>-0.23482030798667999</v>
      </c>
      <c r="F201">
        <v>0.81434820490550996</v>
      </c>
      <c r="G201">
        <v>0.76978373958259505</v>
      </c>
      <c r="H201">
        <v>1.0188848885903501</v>
      </c>
      <c r="I201">
        <v>0.75551590587196205</v>
      </c>
      <c r="J201">
        <v>0.44993949224969099</v>
      </c>
      <c r="K201">
        <v>-13.4122221681297</v>
      </c>
      <c r="L201">
        <v>566.71696256709299</v>
      </c>
      <c r="M201">
        <v>-2.3666526774451101E-2</v>
      </c>
      <c r="N201">
        <v>0.98111860628752101</v>
      </c>
      <c r="O201">
        <v>-0.258648365880779</v>
      </c>
      <c r="P201">
        <v>1.00847923712995</v>
      </c>
      <c r="Q201">
        <v>-0.25647366485885298</v>
      </c>
      <c r="R201">
        <v>0.79758511292950696</v>
      </c>
      <c r="T201" t="str">
        <f t="shared" si="12"/>
        <v/>
      </c>
      <c r="U201" t="str">
        <f t="shared" si="13"/>
        <v/>
      </c>
      <c r="V201" t="str">
        <f t="shared" si="14"/>
        <v/>
      </c>
      <c r="W201" t="str">
        <f t="shared" si="15"/>
        <v/>
      </c>
    </row>
    <row r="202" spans="1:23" x14ac:dyDescent="0.25">
      <c r="A202">
        <v>201</v>
      </c>
      <c r="B202" t="s">
        <v>414</v>
      </c>
      <c r="C202">
        <v>-0.21975416559869199</v>
      </c>
      <c r="D202">
        <v>1.00862353928952</v>
      </c>
      <c r="E202">
        <v>-0.21787530930865301</v>
      </c>
      <c r="F202">
        <v>0.82752626533723705</v>
      </c>
      <c r="G202">
        <v>-13.055653864164601</v>
      </c>
      <c r="H202">
        <v>612.15388259221197</v>
      </c>
      <c r="I202">
        <v>-2.13274051434248E-2</v>
      </c>
      <c r="J202">
        <v>0.98298448266514504</v>
      </c>
      <c r="K202">
        <v>0.29157016920815298</v>
      </c>
      <c r="L202">
        <v>1.01627474877958</v>
      </c>
      <c r="M202">
        <v>0.28690092866943101</v>
      </c>
      <c r="N202">
        <v>0.77418817939402795</v>
      </c>
      <c r="O202">
        <v>-0.243317313621491</v>
      </c>
      <c r="P202">
        <v>1.00857162877549</v>
      </c>
      <c r="Q202">
        <v>-0.24124941320915599</v>
      </c>
      <c r="R202">
        <v>0.80936181542357799</v>
      </c>
      <c r="T202" t="str">
        <f t="shared" si="12"/>
        <v/>
      </c>
      <c r="U202" t="str">
        <f t="shared" si="13"/>
        <v/>
      </c>
      <c r="V202" t="str">
        <f t="shared" si="14"/>
        <v/>
      </c>
      <c r="W202" t="str">
        <f t="shared" si="15"/>
        <v/>
      </c>
    </row>
    <row r="203" spans="1:23" x14ac:dyDescent="0.25">
      <c r="A203">
        <v>202</v>
      </c>
      <c r="B203" t="s">
        <v>415</v>
      </c>
      <c r="C203">
        <v>0.50010370511591695</v>
      </c>
      <c r="D203">
        <v>0.71957293960653002</v>
      </c>
      <c r="E203">
        <v>0.69500071165735999</v>
      </c>
      <c r="F203">
        <v>0.48705485557149703</v>
      </c>
      <c r="G203">
        <v>0.80665391139448195</v>
      </c>
      <c r="H203">
        <v>1.0193097416350501</v>
      </c>
      <c r="I203">
        <v>0.79137270884957001</v>
      </c>
      <c r="J203">
        <v>0.42872653075999201</v>
      </c>
      <c r="K203">
        <v>0.317918977943496</v>
      </c>
      <c r="L203">
        <v>1.01659116812189</v>
      </c>
      <c r="M203">
        <v>0.31273041505056398</v>
      </c>
      <c r="N203">
        <v>0.754485485904824</v>
      </c>
      <c r="O203">
        <v>0.475882401440059</v>
      </c>
      <c r="P203">
        <v>0.71949035563041397</v>
      </c>
      <c r="Q203">
        <v>0.66141595605280001</v>
      </c>
      <c r="R203">
        <v>0.50834559600828699</v>
      </c>
      <c r="T203" t="str">
        <f t="shared" si="12"/>
        <v/>
      </c>
      <c r="U203" t="str">
        <f t="shared" si="13"/>
        <v/>
      </c>
      <c r="V203" t="str">
        <f t="shared" si="14"/>
        <v/>
      </c>
      <c r="W203" t="str">
        <f t="shared" si="15"/>
        <v/>
      </c>
    </row>
    <row r="204" spans="1:23" x14ac:dyDescent="0.25">
      <c r="A204">
        <v>203</v>
      </c>
      <c r="B204" t="s">
        <v>416</v>
      </c>
      <c r="C204">
        <v>0.94355349938614796</v>
      </c>
      <c r="D204">
        <v>0.59303842575429599</v>
      </c>
      <c r="E204">
        <v>1.59104951451675</v>
      </c>
      <c r="F204">
        <v>0.111598432955768</v>
      </c>
      <c r="G204">
        <v>0.83355838868569299</v>
      </c>
      <c r="H204">
        <v>1.0197685731223101</v>
      </c>
      <c r="I204">
        <v>0.81739956560292604</v>
      </c>
      <c r="J204">
        <v>0.413700123865822</v>
      </c>
      <c r="K204">
        <v>1.0621183348157499</v>
      </c>
      <c r="L204">
        <v>0.73126963299418901</v>
      </c>
      <c r="M204">
        <v>1.45243052205914</v>
      </c>
      <c r="N204">
        <v>0.14638193468028399</v>
      </c>
      <c r="O204">
        <v>0.92249239967117902</v>
      </c>
      <c r="P204">
        <v>0.59293850031930195</v>
      </c>
      <c r="Q204">
        <v>1.5557977752741801</v>
      </c>
      <c r="R204">
        <v>0.11975618733568</v>
      </c>
      <c r="T204" t="str">
        <f t="shared" si="12"/>
        <v/>
      </c>
      <c r="U204" t="str">
        <f t="shared" si="13"/>
        <v/>
      </c>
      <c r="V204" t="str">
        <f t="shared" si="14"/>
        <v/>
      </c>
      <c r="W204" t="str">
        <f t="shared" si="15"/>
        <v/>
      </c>
    </row>
    <row r="205" spans="1:23" x14ac:dyDescent="0.25">
      <c r="A205">
        <v>204</v>
      </c>
      <c r="B205" t="s">
        <v>417</v>
      </c>
      <c r="C205">
        <v>-0.14029271583264</v>
      </c>
      <c r="D205">
        <v>1.0091700947662099</v>
      </c>
      <c r="E205">
        <v>-0.139017908438062</v>
      </c>
      <c r="F205">
        <v>0.88943599757233804</v>
      </c>
      <c r="G205">
        <v>0.856008638661376</v>
      </c>
      <c r="H205">
        <v>1.0201851911105599</v>
      </c>
      <c r="I205">
        <v>0.83907181374544204</v>
      </c>
      <c r="J205">
        <v>0.401429011923012</v>
      </c>
      <c r="K205">
        <v>-13.392173978152099</v>
      </c>
      <c r="L205">
        <v>592.18067646610905</v>
      </c>
      <c r="M205">
        <v>-2.2615013475399199E-2</v>
      </c>
      <c r="N205">
        <v>0.98195736786919596</v>
      </c>
      <c r="O205">
        <v>-0.16174506555655399</v>
      </c>
      <c r="P205">
        <v>1.00911059920857</v>
      </c>
      <c r="Q205">
        <v>-0.16028477521037601</v>
      </c>
      <c r="R205">
        <v>0.87265675143967802</v>
      </c>
      <c r="T205" t="str">
        <f t="shared" si="12"/>
        <v/>
      </c>
      <c r="U205" t="str">
        <f t="shared" si="13"/>
        <v/>
      </c>
      <c r="V205" t="str">
        <f t="shared" si="14"/>
        <v/>
      </c>
      <c r="W205" t="str">
        <f t="shared" si="15"/>
        <v/>
      </c>
    </row>
    <row r="206" spans="1:23" x14ac:dyDescent="0.25">
      <c r="A206">
        <v>205</v>
      </c>
      <c r="B206" t="s">
        <v>418</v>
      </c>
      <c r="C206">
        <v>-0.13226573169467301</v>
      </c>
      <c r="D206">
        <v>1.00925533343262</v>
      </c>
      <c r="E206">
        <v>-0.13105279438535999</v>
      </c>
      <c r="F206">
        <v>0.89573354362161495</v>
      </c>
      <c r="G206">
        <v>0.87404365982312604</v>
      </c>
      <c r="H206">
        <v>1.02058986554007</v>
      </c>
      <c r="I206">
        <v>0.85641028716329803</v>
      </c>
      <c r="J206">
        <v>0.39177087650868803</v>
      </c>
      <c r="K206">
        <v>-13.392173978152</v>
      </c>
      <c r="L206">
        <v>592.18067646610996</v>
      </c>
      <c r="M206">
        <v>-2.2615013475399098E-2</v>
      </c>
      <c r="N206">
        <v>0.98195736786919596</v>
      </c>
      <c r="O206">
        <v>-0.15284744054536201</v>
      </c>
      <c r="P206">
        <v>1.00920205886241</v>
      </c>
      <c r="Q206">
        <v>-0.151453754184425</v>
      </c>
      <c r="R206">
        <v>0.87961778875236696</v>
      </c>
      <c r="T206" t="str">
        <f t="shared" si="12"/>
        <v/>
      </c>
      <c r="U206" t="str">
        <f t="shared" si="13"/>
        <v/>
      </c>
      <c r="V206" t="str">
        <f t="shared" si="14"/>
        <v/>
      </c>
      <c r="W206" t="str">
        <f t="shared" si="15"/>
        <v/>
      </c>
    </row>
    <row r="207" spans="1:23" x14ac:dyDescent="0.25">
      <c r="A207">
        <v>206</v>
      </c>
      <c r="B207" t="s">
        <v>419</v>
      </c>
      <c r="C207">
        <v>-12.2962987728397</v>
      </c>
      <c r="D207">
        <v>264.70045558686002</v>
      </c>
      <c r="E207">
        <v>-4.6453636604356703E-2</v>
      </c>
      <c r="F207">
        <v>0.96294868679322398</v>
      </c>
      <c r="G207">
        <v>-13.078666834192299</v>
      </c>
      <c r="H207">
        <v>645.07186670308795</v>
      </c>
      <c r="I207">
        <v>-2.0274743806509999E-2</v>
      </c>
      <c r="J207">
        <v>0.98382420316810204</v>
      </c>
      <c r="K207">
        <v>-13.392173978152099</v>
      </c>
      <c r="L207">
        <v>592.18067646610996</v>
      </c>
      <c r="M207">
        <v>-2.2615013475399098E-2</v>
      </c>
      <c r="N207">
        <v>0.98195736786919596</v>
      </c>
      <c r="O207">
        <v>-12.313369876204</v>
      </c>
      <c r="P207">
        <v>264.81818032432301</v>
      </c>
      <c r="Q207">
        <v>-4.6497449159735998E-2</v>
      </c>
      <c r="R207">
        <v>0.96291376716487298</v>
      </c>
      <c r="T207" t="str">
        <f t="shared" si="12"/>
        <v/>
      </c>
      <c r="U207" t="str">
        <f t="shared" si="13"/>
        <v/>
      </c>
      <c r="V207" t="str">
        <f t="shared" si="14"/>
        <v/>
      </c>
      <c r="W207" t="str">
        <f t="shared" si="15"/>
        <v/>
      </c>
    </row>
    <row r="208" spans="1:23" x14ac:dyDescent="0.25">
      <c r="A208">
        <v>207</v>
      </c>
      <c r="B208" t="s">
        <v>420</v>
      </c>
      <c r="C208">
        <v>1.7401522798065601</v>
      </c>
      <c r="D208">
        <v>0.43190535692909399</v>
      </c>
      <c r="E208">
        <v>4.0290129582538201</v>
      </c>
      <c r="F208" s="1">
        <v>5.60115311826855E-5</v>
      </c>
      <c r="G208">
        <v>2.0555348927850301</v>
      </c>
      <c r="H208">
        <v>0.61457745568145405</v>
      </c>
      <c r="I208">
        <v>3.3446311344203399</v>
      </c>
      <c r="J208">
        <v>8.2392069410218102E-4</v>
      </c>
      <c r="K208">
        <v>1.55536823556863</v>
      </c>
      <c r="L208">
        <v>0.60845230234561498</v>
      </c>
      <c r="M208">
        <v>2.5562697841270499</v>
      </c>
      <c r="N208">
        <v>1.05801054568585E-2</v>
      </c>
      <c r="O208">
        <v>1.72368597189387</v>
      </c>
      <c r="P208">
        <v>0.43180886908258498</v>
      </c>
      <c r="Q208">
        <v>3.9917799177121802</v>
      </c>
      <c r="R208" s="1">
        <v>6.5579220431472897E-5</v>
      </c>
      <c r="T208" t="str">
        <f t="shared" si="12"/>
        <v>***</v>
      </c>
      <c r="U208" t="str">
        <f t="shared" si="13"/>
        <v>***</v>
      </c>
      <c r="V208" t="str">
        <f t="shared" si="14"/>
        <v>*</v>
      </c>
      <c r="W208" t="str">
        <f t="shared" si="15"/>
        <v>***</v>
      </c>
    </row>
    <row r="209" spans="1:23" x14ac:dyDescent="0.25">
      <c r="A209">
        <v>208</v>
      </c>
      <c r="B209" t="s">
        <v>421</v>
      </c>
      <c r="C209">
        <v>-2.68652325379054E-2</v>
      </c>
      <c r="D209">
        <v>1.0099898439939199</v>
      </c>
      <c r="E209">
        <v>-2.65995076066004E-2</v>
      </c>
      <c r="F209">
        <v>0.97877916599480996</v>
      </c>
      <c r="G209">
        <v>-13.0794890173167</v>
      </c>
      <c r="H209">
        <v>674.59138134219097</v>
      </c>
      <c r="I209">
        <v>-1.93887579638111E-2</v>
      </c>
      <c r="J209">
        <v>0.984530978569505</v>
      </c>
      <c r="K209">
        <v>0.50649458649603496</v>
      </c>
      <c r="L209">
        <v>1.01871173400055</v>
      </c>
      <c r="M209">
        <v>0.49719127559962001</v>
      </c>
      <c r="N209">
        <v>0.61905417315667899</v>
      </c>
      <c r="O209">
        <v>-4.0192277965829699E-2</v>
      </c>
      <c r="P209">
        <v>1.00996177284351</v>
      </c>
      <c r="Q209">
        <v>-3.9795840839272602E-2</v>
      </c>
      <c r="R209">
        <v>0.96825589213585905</v>
      </c>
      <c r="T209" t="str">
        <f t="shared" si="12"/>
        <v/>
      </c>
      <c r="U209" t="str">
        <f t="shared" si="13"/>
        <v/>
      </c>
      <c r="V209" t="str">
        <f t="shared" si="14"/>
        <v/>
      </c>
      <c r="W209" t="str">
        <f t="shared" si="15"/>
        <v/>
      </c>
    </row>
    <row r="210" spans="1:23" x14ac:dyDescent="0.25">
      <c r="A210">
        <v>209</v>
      </c>
      <c r="B210" t="s">
        <v>422</v>
      </c>
      <c r="C210">
        <v>-1.20895414256647E-2</v>
      </c>
      <c r="D210">
        <v>1.0101234924748801</v>
      </c>
      <c r="E210">
        <v>-1.19683796245986E-2</v>
      </c>
      <c r="F210">
        <v>0.99045084265382499</v>
      </c>
      <c r="G210">
        <v>-13.079489017316799</v>
      </c>
      <c r="H210">
        <v>674.59138134219495</v>
      </c>
      <c r="I210">
        <v>-1.9388757963810999E-2</v>
      </c>
      <c r="J210">
        <v>0.984530978569505</v>
      </c>
      <c r="K210">
        <v>0.52838000040530597</v>
      </c>
      <c r="L210">
        <v>1.0191219070099999</v>
      </c>
      <c r="M210">
        <v>0.51846594285812297</v>
      </c>
      <c r="N210">
        <v>0.60413321610544801</v>
      </c>
      <c r="O210">
        <v>-2.7536180042570899E-2</v>
      </c>
      <c r="P210">
        <v>1.0100896957282799</v>
      </c>
      <c r="Q210">
        <v>-2.7261123600233399E-2</v>
      </c>
      <c r="R210">
        <v>0.97825146420835296</v>
      </c>
      <c r="T210" t="str">
        <f t="shared" si="12"/>
        <v/>
      </c>
      <c r="U210" t="str">
        <f t="shared" si="13"/>
        <v/>
      </c>
      <c r="V210" t="str">
        <f t="shared" si="14"/>
        <v/>
      </c>
      <c r="W210" t="str">
        <f t="shared" si="15"/>
        <v/>
      </c>
    </row>
    <row r="211" spans="1:23" x14ac:dyDescent="0.25">
      <c r="A211">
        <v>210</v>
      </c>
      <c r="B211" t="s">
        <v>423</v>
      </c>
      <c r="C211">
        <v>1.13983649259553</v>
      </c>
      <c r="D211">
        <v>0.59541342644193995</v>
      </c>
      <c r="E211">
        <v>1.91436142010929</v>
      </c>
      <c r="F211">
        <v>5.5573991496688797E-2</v>
      </c>
      <c r="G211">
        <v>0.98340354671734698</v>
      </c>
      <c r="H211">
        <v>1.0226750877870801</v>
      </c>
      <c r="I211">
        <v>0.96159920043157798</v>
      </c>
      <c r="J211">
        <v>0.33625097330570097</v>
      </c>
      <c r="K211">
        <v>1.2885128416018301</v>
      </c>
      <c r="L211">
        <v>0.735131491176926</v>
      </c>
      <c r="M211">
        <v>1.7527651271461</v>
      </c>
      <c r="N211">
        <v>7.9642331383686302E-2</v>
      </c>
      <c r="O211">
        <v>1.1228784498036799</v>
      </c>
      <c r="P211">
        <v>0.595348575342875</v>
      </c>
      <c r="Q211">
        <v>1.88608572575653</v>
      </c>
      <c r="R211">
        <v>5.9283403530141297E-2</v>
      </c>
      <c r="T211" t="str">
        <f t="shared" si="12"/>
        <v>^</v>
      </c>
      <c r="U211" t="str">
        <f t="shared" si="13"/>
        <v/>
      </c>
      <c r="V211" t="str">
        <f t="shared" si="14"/>
        <v>^</v>
      </c>
      <c r="W211" t="str">
        <f t="shared" si="15"/>
        <v>^</v>
      </c>
    </row>
    <row r="212" spans="1:23" x14ac:dyDescent="0.25">
      <c r="A212">
        <v>211</v>
      </c>
      <c r="B212" t="s">
        <v>424</v>
      </c>
      <c r="C212">
        <v>0.766025590256319</v>
      </c>
      <c r="D212">
        <v>0.72236098424207595</v>
      </c>
      <c r="E212">
        <v>1.0604470714320999</v>
      </c>
      <c r="F212">
        <v>0.288941257171204</v>
      </c>
      <c r="G212">
        <v>1.7490099535688699</v>
      </c>
      <c r="H212">
        <v>0.74055907820786104</v>
      </c>
      <c r="I212">
        <v>2.3617426415208298</v>
      </c>
      <c r="J212">
        <v>1.8189264446035299E-2</v>
      </c>
      <c r="K212">
        <v>-13.354798438624</v>
      </c>
      <c r="L212">
        <v>647.487645379524</v>
      </c>
      <c r="M212">
        <v>-2.0625564879768601E-2</v>
      </c>
      <c r="N212">
        <v>0.98354434697686099</v>
      </c>
      <c r="O212">
        <v>0.74809645241412204</v>
      </c>
      <c r="P212">
        <v>0.72230155931820195</v>
      </c>
      <c r="Q212">
        <v>1.03571208280412</v>
      </c>
      <c r="R212">
        <v>0.300336483699154</v>
      </c>
      <c r="T212" t="str">
        <f t="shared" si="12"/>
        <v/>
      </c>
      <c r="U212" t="str">
        <f t="shared" si="13"/>
        <v>*</v>
      </c>
      <c r="V212" t="str">
        <f t="shared" si="14"/>
        <v/>
      </c>
      <c r="W212" t="str">
        <f t="shared" si="15"/>
        <v/>
      </c>
    </row>
    <row r="213" spans="1:23" x14ac:dyDescent="0.25">
      <c r="A213">
        <v>212</v>
      </c>
      <c r="B213" t="s">
        <v>425</v>
      </c>
      <c r="C213">
        <v>1.2121202786007601</v>
      </c>
      <c r="D213">
        <v>0.59664174619870602</v>
      </c>
      <c r="E213">
        <v>2.0315713513567499</v>
      </c>
      <c r="F213">
        <v>4.2197069415050699E-2</v>
      </c>
      <c r="G213">
        <v>1.8017532582476301</v>
      </c>
      <c r="H213">
        <v>0.74248511784450499</v>
      </c>
      <c r="I213">
        <v>2.42665235294987</v>
      </c>
      <c r="J213">
        <v>1.5238850486265601E-2</v>
      </c>
      <c r="K213">
        <v>0.62331035496885501</v>
      </c>
      <c r="L213">
        <v>1.0206223632947</v>
      </c>
      <c r="M213">
        <v>0.61071594880277802</v>
      </c>
      <c r="N213">
        <v>0.54138764564664499</v>
      </c>
      <c r="O213">
        <v>1.1949841044692899</v>
      </c>
      <c r="P213">
        <v>0.59657779085203499</v>
      </c>
      <c r="Q213">
        <v>2.00306501984026</v>
      </c>
      <c r="R213">
        <v>4.5170309995137402E-2</v>
      </c>
      <c r="T213" t="str">
        <f t="shared" si="12"/>
        <v>*</v>
      </c>
      <c r="U213" t="str">
        <f t="shared" si="13"/>
        <v>*</v>
      </c>
      <c r="V213" t="str">
        <f t="shared" si="14"/>
        <v/>
      </c>
      <c r="W213" t="str">
        <f t="shared" si="15"/>
        <v>*</v>
      </c>
    </row>
    <row r="214" spans="1:23" x14ac:dyDescent="0.25">
      <c r="A214">
        <v>213</v>
      </c>
      <c r="B214" t="s">
        <v>426</v>
      </c>
      <c r="C214">
        <v>1.5736378953683701</v>
      </c>
      <c r="D214">
        <v>0.52309159150453799</v>
      </c>
      <c r="E214">
        <v>3.0083410265536998</v>
      </c>
      <c r="F214">
        <v>2.6267819138437302E-3</v>
      </c>
      <c r="G214">
        <v>2.36670938564682</v>
      </c>
      <c r="H214">
        <v>0.62318387275271503</v>
      </c>
      <c r="I214">
        <v>3.7977705924780198</v>
      </c>
      <c r="J214">
        <v>1.4600335370964601E-4</v>
      </c>
      <c r="K214">
        <v>0.63750476248591303</v>
      </c>
      <c r="L214">
        <v>1.0209947625339399</v>
      </c>
      <c r="M214">
        <v>0.62439572256348697</v>
      </c>
      <c r="N214">
        <v>0.53236773351310096</v>
      </c>
      <c r="O214">
        <v>1.5541262673363001</v>
      </c>
      <c r="P214">
        <v>0.523083207918841</v>
      </c>
      <c r="Q214">
        <v>2.9710880483424602</v>
      </c>
      <c r="R214">
        <v>2.96746690429338E-3</v>
      </c>
      <c r="T214" t="str">
        <f t="shared" si="12"/>
        <v>**</v>
      </c>
      <c r="U214" t="str">
        <f t="shared" si="13"/>
        <v>***</v>
      </c>
      <c r="V214" t="str">
        <f t="shared" si="14"/>
        <v/>
      </c>
      <c r="W214" t="str">
        <f t="shared" si="15"/>
        <v>**</v>
      </c>
    </row>
    <row r="215" spans="1:23" x14ac:dyDescent="0.25">
      <c r="A215">
        <v>214</v>
      </c>
      <c r="B215" t="s">
        <v>427</v>
      </c>
      <c r="C215">
        <v>1.3493554769122</v>
      </c>
      <c r="D215">
        <v>0.59831037136120502</v>
      </c>
      <c r="E215">
        <v>2.2552767618624201</v>
      </c>
      <c r="F215">
        <v>2.4115962308749801E-2</v>
      </c>
      <c r="G215">
        <v>2.0402552883398402</v>
      </c>
      <c r="H215">
        <v>0.74786852169163298</v>
      </c>
      <c r="I215">
        <v>2.7280935474124699</v>
      </c>
      <c r="J215">
        <v>6.3701540023067401E-3</v>
      </c>
      <c r="K215">
        <v>0.692661369257353</v>
      </c>
      <c r="L215">
        <v>1.0214098984136699</v>
      </c>
      <c r="M215">
        <v>0.67814240916708701</v>
      </c>
      <c r="N215">
        <v>0.497681403574742</v>
      </c>
      <c r="O215">
        <v>1.33023712803419</v>
      </c>
      <c r="P215">
        <v>0.59832055030134801</v>
      </c>
      <c r="Q215">
        <v>2.2232850390383598</v>
      </c>
      <c r="R215">
        <v>2.6196585698141699E-2</v>
      </c>
      <c r="T215" t="str">
        <f t="shared" si="12"/>
        <v>*</v>
      </c>
      <c r="U215" t="str">
        <f t="shared" si="13"/>
        <v>**</v>
      </c>
      <c r="V215" t="str">
        <f t="shared" si="14"/>
        <v/>
      </c>
      <c r="W215" t="str">
        <f t="shared" si="15"/>
        <v>*</v>
      </c>
    </row>
    <row r="216" spans="1:23" x14ac:dyDescent="0.25">
      <c r="A216">
        <v>215</v>
      </c>
      <c r="B216" t="s">
        <v>428</v>
      </c>
      <c r="C216">
        <v>-12.2658242065996</v>
      </c>
      <c r="D216">
        <v>316.05747968557603</v>
      </c>
      <c r="E216">
        <v>-3.8808840147690898E-2</v>
      </c>
      <c r="F216">
        <v>0.96904279672698301</v>
      </c>
      <c r="G216">
        <v>-13.100926502124601</v>
      </c>
      <c r="H216">
        <v>812.47666471476896</v>
      </c>
      <c r="I216">
        <v>-1.6124680339864101E-2</v>
      </c>
      <c r="J216">
        <v>0.98713492400938196</v>
      </c>
      <c r="K216">
        <v>-13.324732203354801</v>
      </c>
      <c r="L216">
        <v>678.67946252389197</v>
      </c>
      <c r="M216">
        <v>-1.96333216770734E-2</v>
      </c>
      <c r="N216">
        <v>0.98433588209731004</v>
      </c>
      <c r="O216">
        <v>-12.2842174471712</v>
      </c>
      <c r="P216">
        <v>316.02206465651898</v>
      </c>
      <c r="Q216">
        <v>-3.8871391655904503E-2</v>
      </c>
      <c r="R216">
        <v>0.96899292547527605</v>
      </c>
      <c r="T216" t="str">
        <f t="shared" si="12"/>
        <v/>
      </c>
      <c r="U216" t="str">
        <f t="shared" si="13"/>
        <v/>
      </c>
      <c r="V216" t="str">
        <f t="shared" si="14"/>
        <v/>
      </c>
      <c r="W216" t="str">
        <f t="shared" si="15"/>
        <v/>
      </c>
    </row>
    <row r="217" spans="1:23" x14ac:dyDescent="0.25">
      <c r="A217">
        <v>216</v>
      </c>
      <c r="B217" t="s">
        <v>429</v>
      </c>
      <c r="C217">
        <v>1.4040251643593</v>
      </c>
      <c r="D217">
        <v>0.59909310750882305</v>
      </c>
      <c r="E217">
        <v>2.34358423884659</v>
      </c>
      <c r="F217">
        <v>1.9099448657305701E-2</v>
      </c>
      <c r="G217">
        <v>1.3468773242332599</v>
      </c>
      <c r="H217">
        <v>1.0297912205937301</v>
      </c>
      <c r="I217">
        <v>1.3079129995463801</v>
      </c>
      <c r="J217">
        <v>0.19090281980773299</v>
      </c>
      <c r="K217">
        <v>1.4772652154654</v>
      </c>
      <c r="L217">
        <v>0.73837562450198801</v>
      </c>
      <c r="M217">
        <v>2.00069607723273</v>
      </c>
      <c r="N217">
        <v>4.5425152432810798E-2</v>
      </c>
      <c r="O217">
        <v>1.3854908994391</v>
      </c>
      <c r="P217">
        <v>0.59907090444386302</v>
      </c>
      <c r="Q217">
        <v>2.31273274859725</v>
      </c>
      <c r="R217">
        <v>2.0737337311973601E-2</v>
      </c>
      <c r="T217" t="str">
        <f t="shared" si="12"/>
        <v>*</v>
      </c>
      <c r="U217" t="str">
        <f t="shared" si="13"/>
        <v/>
      </c>
      <c r="V217" t="str">
        <f t="shared" si="14"/>
        <v>*</v>
      </c>
      <c r="W217" t="str">
        <f t="shared" si="15"/>
        <v>*</v>
      </c>
    </row>
    <row r="218" spans="1:23" x14ac:dyDescent="0.25">
      <c r="A218">
        <v>217</v>
      </c>
      <c r="B218" t="s">
        <v>287</v>
      </c>
      <c r="C218">
        <v>2.3760077135690301</v>
      </c>
      <c r="D218">
        <v>1.0688584202715199</v>
      </c>
      <c r="E218">
        <v>2.2229396040735199</v>
      </c>
      <c r="F218">
        <v>2.6219872781869699E-2</v>
      </c>
      <c r="G218">
        <v>-12.8655122303835</v>
      </c>
      <c r="H218">
        <v>2775.9666456219602</v>
      </c>
      <c r="I218">
        <v>-4.6346062012935204E-3</v>
      </c>
      <c r="J218">
        <v>0.99630213250469501</v>
      </c>
      <c r="K218">
        <v>2.5971352375263699</v>
      </c>
      <c r="L218">
        <v>1.0934078488732999</v>
      </c>
      <c r="M218">
        <v>2.37526668589638</v>
      </c>
      <c r="N218">
        <v>1.7536274944805301E-2</v>
      </c>
      <c r="O218">
        <v>2.3791385993474599</v>
      </c>
      <c r="P218">
        <v>1.0684192022257899</v>
      </c>
      <c r="Q218">
        <v>2.2267838264148598</v>
      </c>
      <c r="R218">
        <v>2.5961724833681799E-2</v>
      </c>
      <c r="T218" t="str">
        <f t="shared" si="12"/>
        <v>*</v>
      </c>
      <c r="U218" t="str">
        <f t="shared" si="13"/>
        <v/>
      </c>
      <c r="V218" t="str">
        <f t="shared" si="14"/>
        <v>*</v>
      </c>
      <c r="W218" t="str">
        <f t="shared" si="15"/>
        <v>*</v>
      </c>
    </row>
    <row r="219" spans="1:23" x14ac:dyDescent="0.25">
      <c r="A219">
        <v>218</v>
      </c>
      <c r="B219" t="s">
        <v>288</v>
      </c>
      <c r="C219">
        <v>-12.1169800929129</v>
      </c>
      <c r="D219">
        <v>836.62003127743901</v>
      </c>
      <c r="E219">
        <v>-1.44832536156365E-2</v>
      </c>
      <c r="F219">
        <v>0.98844443954262495</v>
      </c>
      <c r="G219">
        <v>-12.8655122303835</v>
      </c>
      <c r="H219">
        <v>2775.9666456219702</v>
      </c>
      <c r="I219">
        <v>-4.6346062012935004E-3</v>
      </c>
      <c r="J219">
        <v>0.99630213250469501</v>
      </c>
      <c r="K219">
        <v>-13.1840418095011</v>
      </c>
      <c r="L219">
        <v>1595.4807047976201</v>
      </c>
      <c r="M219">
        <v>-8.2633665013037497E-3</v>
      </c>
      <c r="N219">
        <v>0.99340686248188903</v>
      </c>
      <c r="O219">
        <v>-12.1125860157204</v>
      </c>
      <c r="P219">
        <v>836.8388381771</v>
      </c>
      <c r="Q219">
        <v>-1.44742158981357E-2</v>
      </c>
      <c r="R219">
        <v>0.988451649842083</v>
      </c>
      <c r="T219" t="str">
        <f t="shared" si="12"/>
        <v/>
      </c>
      <c r="U219" t="str">
        <f t="shared" si="13"/>
        <v/>
      </c>
      <c r="V219" t="str">
        <f t="shared" si="14"/>
        <v/>
      </c>
      <c r="W219" t="str">
        <f t="shared" si="15"/>
        <v/>
      </c>
    </row>
    <row r="220" spans="1:23" x14ac:dyDescent="0.25">
      <c r="A220">
        <v>219</v>
      </c>
      <c r="B220" t="s">
        <v>289</v>
      </c>
      <c r="C220">
        <v>-12.1169800929129</v>
      </c>
      <c r="D220">
        <v>836.62003127744799</v>
      </c>
      <c r="E220">
        <v>-1.44832536156363E-2</v>
      </c>
      <c r="F220">
        <v>0.98844443954262495</v>
      </c>
      <c r="G220">
        <v>-12.8655122303835</v>
      </c>
      <c r="H220">
        <v>2775.9666456219302</v>
      </c>
      <c r="I220">
        <v>-4.6346062012935603E-3</v>
      </c>
      <c r="J220">
        <v>0.99630213250469501</v>
      </c>
      <c r="K220">
        <v>-13.1840418095011</v>
      </c>
      <c r="L220">
        <v>1595.4807047976201</v>
      </c>
      <c r="M220">
        <v>-8.2633665013037497E-3</v>
      </c>
      <c r="N220">
        <v>0.99340686248188903</v>
      </c>
      <c r="O220">
        <v>-12.1125860157204</v>
      </c>
      <c r="P220">
        <v>836.83883817710102</v>
      </c>
      <c r="Q220">
        <v>-1.44742158981357E-2</v>
      </c>
      <c r="R220">
        <v>0.988451649842083</v>
      </c>
      <c r="T220" t="str">
        <f t="shared" si="12"/>
        <v/>
      </c>
      <c r="U220" t="str">
        <f t="shared" si="13"/>
        <v/>
      </c>
      <c r="V220" t="str">
        <f t="shared" si="14"/>
        <v/>
      </c>
      <c r="W220" t="str">
        <f t="shared" si="15"/>
        <v/>
      </c>
    </row>
    <row r="221" spans="1:23" x14ac:dyDescent="0.25">
      <c r="A221">
        <v>220</v>
      </c>
      <c r="B221" t="s">
        <v>290</v>
      </c>
      <c r="C221">
        <v>-12.1169800929129</v>
      </c>
      <c r="D221">
        <v>836.62003127744504</v>
      </c>
      <c r="E221">
        <v>-1.4483253615636399E-2</v>
      </c>
      <c r="F221">
        <v>0.98844443954262495</v>
      </c>
      <c r="G221">
        <v>-12.8655122303835</v>
      </c>
      <c r="H221">
        <v>2775.9666456219002</v>
      </c>
      <c r="I221">
        <v>-4.6346062012936097E-3</v>
      </c>
      <c r="J221">
        <v>0.99630213250469501</v>
      </c>
      <c r="K221">
        <v>-13.1840418095011</v>
      </c>
      <c r="L221">
        <v>1595.4807047976301</v>
      </c>
      <c r="M221">
        <v>-8.2633665013036994E-3</v>
      </c>
      <c r="N221">
        <v>0.99340686248188903</v>
      </c>
      <c r="O221">
        <v>-12.1125860157204</v>
      </c>
      <c r="P221">
        <v>836.83883817710205</v>
      </c>
      <c r="Q221">
        <v>-1.44742158981357E-2</v>
      </c>
      <c r="R221">
        <v>0.988451649842083</v>
      </c>
      <c r="T221" t="str">
        <f t="shared" si="12"/>
        <v/>
      </c>
      <c r="U221" t="str">
        <f t="shared" si="13"/>
        <v/>
      </c>
      <c r="V221" t="str">
        <f t="shared" si="14"/>
        <v/>
      </c>
      <c r="W221" t="str">
        <f t="shared" si="15"/>
        <v/>
      </c>
    </row>
    <row r="222" spans="1:23" x14ac:dyDescent="0.25">
      <c r="A222">
        <v>221</v>
      </c>
      <c r="B222" t="s">
        <v>291</v>
      </c>
      <c r="C222">
        <v>-12.1169800929129</v>
      </c>
      <c r="D222">
        <v>836.62003127744902</v>
      </c>
      <c r="E222">
        <v>-1.44832536156363E-2</v>
      </c>
      <c r="F222">
        <v>0.98844443954262495</v>
      </c>
      <c r="G222">
        <v>-12.8655122303835</v>
      </c>
      <c r="H222">
        <v>2775.9666456219202</v>
      </c>
      <c r="I222">
        <v>-4.6346062012935802E-3</v>
      </c>
      <c r="J222">
        <v>0.99630213250469501</v>
      </c>
      <c r="K222">
        <v>-13.1840418095011</v>
      </c>
      <c r="L222">
        <v>1595.4807047976401</v>
      </c>
      <c r="M222">
        <v>-8.2633665013036595E-3</v>
      </c>
      <c r="N222">
        <v>0.99340686248188903</v>
      </c>
      <c r="O222">
        <v>-12.1125860157204</v>
      </c>
      <c r="P222">
        <v>836.83883817710603</v>
      </c>
      <c r="Q222">
        <v>-1.4474215898135599E-2</v>
      </c>
      <c r="R222">
        <v>0.988451649842083</v>
      </c>
      <c r="T222" t="str">
        <f t="shared" si="12"/>
        <v/>
      </c>
      <c r="U222" t="str">
        <f t="shared" si="13"/>
        <v/>
      </c>
      <c r="V222" t="str">
        <f t="shared" si="14"/>
        <v/>
      </c>
      <c r="W222" t="str">
        <f t="shared" si="15"/>
        <v/>
      </c>
    </row>
    <row r="223" spans="1:23" x14ac:dyDescent="0.25">
      <c r="A223">
        <v>222</v>
      </c>
      <c r="B223" t="s">
        <v>292</v>
      </c>
      <c r="C223">
        <v>-12.1169800929129</v>
      </c>
      <c r="D223">
        <v>836.62003127744094</v>
      </c>
      <c r="E223">
        <v>-1.4483253615636399E-2</v>
      </c>
      <c r="F223">
        <v>0.98844443954262495</v>
      </c>
      <c r="G223">
        <v>-12.8655122303835</v>
      </c>
      <c r="H223">
        <v>2775.9666456219202</v>
      </c>
      <c r="I223">
        <v>-4.6346062012935698E-3</v>
      </c>
      <c r="J223">
        <v>0.99630213250469501</v>
      </c>
      <c r="K223">
        <v>-13.184041809501201</v>
      </c>
      <c r="L223">
        <v>1595.4807047976401</v>
      </c>
      <c r="M223">
        <v>-8.2633665013036508E-3</v>
      </c>
      <c r="N223">
        <v>0.99340686248188903</v>
      </c>
      <c r="O223">
        <v>-12.1125860157204</v>
      </c>
      <c r="P223">
        <v>836.8388381771</v>
      </c>
      <c r="Q223">
        <v>-1.44742158981357E-2</v>
      </c>
      <c r="R223">
        <v>0.988451649842083</v>
      </c>
      <c r="T223" t="str">
        <f t="shared" si="12"/>
        <v/>
      </c>
      <c r="U223" t="str">
        <f t="shared" si="13"/>
        <v/>
      </c>
      <c r="V223" t="str">
        <f t="shared" si="14"/>
        <v/>
      </c>
      <c r="W223" t="str">
        <f t="shared" si="15"/>
        <v/>
      </c>
    </row>
    <row r="224" spans="1:23" x14ac:dyDescent="0.25">
      <c r="A224">
        <v>223</v>
      </c>
      <c r="B224" t="s">
        <v>293</v>
      </c>
      <c r="C224">
        <v>-12.1169800929129</v>
      </c>
      <c r="D224">
        <v>836.62003127745004</v>
      </c>
      <c r="E224">
        <v>-1.44832536156363E-2</v>
      </c>
      <c r="F224">
        <v>0.98844443954262495</v>
      </c>
      <c r="G224">
        <v>-12.8655122303835</v>
      </c>
      <c r="H224">
        <v>2775.9666456219202</v>
      </c>
      <c r="I224">
        <v>-4.6346062012935698E-3</v>
      </c>
      <c r="J224">
        <v>0.99630213250469501</v>
      </c>
      <c r="K224">
        <v>-13.1840418095011</v>
      </c>
      <c r="L224">
        <v>1595.4807047976101</v>
      </c>
      <c r="M224">
        <v>-8.2633665013037601E-3</v>
      </c>
      <c r="N224">
        <v>0.99340686248188903</v>
      </c>
      <c r="O224">
        <v>-12.1125860157204</v>
      </c>
      <c r="P224">
        <v>836.838838177105</v>
      </c>
      <c r="Q224">
        <v>-1.44742158981357E-2</v>
      </c>
      <c r="R224">
        <v>0.988451649842083</v>
      </c>
      <c r="T224" t="str">
        <f t="shared" si="12"/>
        <v/>
      </c>
      <c r="U224" t="str">
        <f t="shared" si="13"/>
        <v/>
      </c>
      <c r="V224" t="str">
        <f t="shared" si="14"/>
        <v/>
      </c>
      <c r="W224" t="str">
        <f t="shared" si="15"/>
        <v/>
      </c>
    </row>
    <row r="225" spans="1:23" x14ac:dyDescent="0.25">
      <c r="A225">
        <v>224</v>
      </c>
      <c r="B225" t="s">
        <v>294</v>
      </c>
      <c r="C225">
        <v>-12.116980092912801</v>
      </c>
      <c r="D225">
        <v>836.62003127743696</v>
      </c>
      <c r="E225">
        <v>-1.44832536156365E-2</v>
      </c>
      <c r="F225">
        <v>0.98844443954262495</v>
      </c>
      <c r="G225">
        <v>-12.8655122303835</v>
      </c>
      <c r="H225">
        <v>2775.9666456219702</v>
      </c>
      <c r="I225">
        <v>-4.6346062012935004E-3</v>
      </c>
      <c r="J225">
        <v>0.99630213250469501</v>
      </c>
      <c r="K225">
        <v>-13.1840418095011</v>
      </c>
      <c r="L225">
        <v>1595.4807047976101</v>
      </c>
      <c r="M225">
        <v>-8.2633665013037601E-3</v>
      </c>
      <c r="N225">
        <v>0.99340686248188903</v>
      </c>
      <c r="O225">
        <v>-12.1125860157204</v>
      </c>
      <c r="P225">
        <v>836.83883817708897</v>
      </c>
      <c r="Q225">
        <v>-1.4474215898135899E-2</v>
      </c>
      <c r="R225">
        <v>0.988451649842082</v>
      </c>
      <c r="T225" t="str">
        <f t="shared" si="12"/>
        <v/>
      </c>
      <c r="U225" t="str">
        <f t="shared" si="13"/>
        <v/>
      </c>
      <c r="V225" t="str">
        <f t="shared" si="14"/>
        <v/>
      </c>
      <c r="W225" t="str">
        <f t="shared" si="15"/>
        <v/>
      </c>
    </row>
    <row r="226" spans="1:23" x14ac:dyDescent="0.25">
      <c r="A226">
        <v>225</v>
      </c>
      <c r="B226" t="s">
        <v>295</v>
      </c>
      <c r="C226">
        <v>-12.1169800929129</v>
      </c>
      <c r="D226">
        <v>836.62003127744902</v>
      </c>
      <c r="E226">
        <v>-1.44832536156363E-2</v>
      </c>
      <c r="F226">
        <v>0.98844443954262495</v>
      </c>
      <c r="G226">
        <v>-12.8655122303835</v>
      </c>
      <c r="H226">
        <v>2775.9666456219302</v>
      </c>
      <c r="I226">
        <v>-4.6346062012935603E-3</v>
      </c>
      <c r="J226">
        <v>0.99630213250469501</v>
      </c>
      <c r="K226">
        <v>-13.1840418095011</v>
      </c>
      <c r="L226">
        <v>1595.4807047976101</v>
      </c>
      <c r="M226">
        <v>-8.2633665013037601E-3</v>
      </c>
      <c r="N226">
        <v>0.99340686248188903</v>
      </c>
      <c r="O226">
        <v>-12.1125860157204</v>
      </c>
      <c r="P226">
        <v>836.83883817709898</v>
      </c>
      <c r="Q226">
        <v>-1.44742158981357E-2</v>
      </c>
      <c r="R226">
        <v>0.988451649842083</v>
      </c>
      <c r="T226" t="str">
        <f t="shared" si="12"/>
        <v/>
      </c>
      <c r="U226" t="str">
        <f t="shared" si="13"/>
        <v/>
      </c>
      <c r="V226" t="str">
        <f t="shared" si="14"/>
        <v/>
      </c>
      <c r="W226" t="str">
        <f t="shared" si="15"/>
        <v/>
      </c>
    </row>
    <row r="227" spans="1:23" x14ac:dyDescent="0.25">
      <c r="A227">
        <v>226</v>
      </c>
      <c r="B227" t="s">
        <v>296</v>
      </c>
      <c r="C227">
        <v>-12.1169800929129</v>
      </c>
      <c r="D227">
        <v>836.62003127744799</v>
      </c>
      <c r="E227">
        <v>-1.44832536156363E-2</v>
      </c>
      <c r="F227">
        <v>0.98844443954262495</v>
      </c>
      <c r="G227">
        <v>-12.8655122303835</v>
      </c>
      <c r="H227">
        <v>2775.9666456219402</v>
      </c>
      <c r="I227">
        <v>-4.6346062012935403E-3</v>
      </c>
      <c r="J227">
        <v>0.99630213250469501</v>
      </c>
      <c r="K227">
        <v>-13.1840418095011</v>
      </c>
      <c r="L227">
        <v>1595.4807047976301</v>
      </c>
      <c r="M227">
        <v>-8.2633665013036907E-3</v>
      </c>
      <c r="N227">
        <v>0.99340686248188903</v>
      </c>
      <c r="O227">
        <v>-12.1125860157204</v>
      </c>
      <c r="P227">
        <v>836.83883817709602</v>
      </c>
      <c r="Q227">
        <v>-1.44742158981358E-2</v>
      </c>
      <c r="R227">
        <v>0.988451649842082</v>
      </c>
      <c r="T227" t="str">
        <f t="shared" si="12"/>
        <v/>
      </c>
      <c r="U227" t="str">
        <f t="shared" si="13"/>
        <v/>
      </c>
      <c r="V227" t="str">
        <f t="shared" si="14"/>
        <v/>
      </c>
      <c r="W227" t="str">
        <f t="shared" si="15"/>
        <v/>
      </c>
    </row>
    <row r="228" spans="1:23" x14ac:dyDescent="0.25">
      <c r="A228">
        <v>227</v>
      </c>
      <c r="B228" t="s">
        <v>297</v>
      </c>
      <c r="C228">
        <v>-12.1169800929129</v>
      </c>
      <c r="D228">
        <v>836.62003127744401</v>
      </c>
      <c r="E228">
        <v>-1.4483253615636399E-2</v>
      </c>
      <c r="F228">
        <v>0.98844443954262495</v>
      </c>
      <c r="G228">
        <v>-12.8655122303835</v>
      </c>
      <c r="H228">
        <v>2775.9666456218902</v>
      </c>
      <c r="I228">
        <v>-4.6346062012936097E-3</v>
      </c>
      <c r="J228">
        <v>0.99630213250469501</v>
      </c>
      <c r="K228">
        <v>-13.1840418095011</v>
      </c>
      <c r="L228">
        <v>1595.4807047976301</v>
      </c>
      <c r="M228">
        <v>-8.2633665013036699E-3</v>
      </c>
      <c r="N228">
        <v>0.99340686248188903</v>
      </c>
      <c r="O228">
        <v>-12.1125860157204</v>
      </c>
      <c r="P228">
        <v>836.83883817709602</v>
      </c>
      <c r="Q228">
        <v>-1.44742158981358E-2</v>
      </c>
      <c r="R228">
        <v>0.988451649842082</v>
      </c>
      <c r="T228" t="str">
        <f t="shared" si="12"/>
        <v/>
      </c>
      <c r="U228" t="str">
        <f t="shared" si="13"/>
        <v/>
      </c>
      <c r="V228" t="str">
        <f t="shared" si="14"/>
        <v/>
      </c>
      <c r="W228" t="str">
        <f t="shared" si="15"/>
        <v/>
      </c>
    </row>
    <row r="229" spans="1:23" x14ac:dyDescent="0.25">
      <c r="A229">
        <v>228</v>
      </c>
      <c r="B229" t="s">
        <v>298</v>
      </c>
      <c r="C229">
        <v>-12.1169800929129</v>
      </c>
      <c r="D229">
        <v>836.62003127744595</v>
      </c>
      <c r="E229">
        <v>-1.4483253615636399E-2</v>
      </c>
      <c r="F229">
        <v>0.98844443954262495</v>
      </c>
      <c r="G229">
        <v>-12.8655122303835</v>
      </c>
      <c r="H229">
        <v>2775.9666456219302</v>
      </c>
      <c r="I229">
        <v>-4.6346062012935603E-3</v>
      </c>
      <c r="J229">
        <v>0.99630213250469501</v>
      </c>
      <c r="K229">
        <v>-13.1840418095011</v>
      </c>
      <c r="L229">
        <v>1595.4807047976301</v>
      </c>
      <c r="M229">
        <v>-8.2633665013036994E-3</v>
      </c>
      <c r="N229">
        <v>0.99340686248188903</v>
      </c>
      <c r="O229">
        <v>-12.1125860157204</v>
      </c>
      <c r="P229">
        <v>836.83883817710898</v>
      </c>
      <c r="Q229">
        <v>-1.4474215898135599E-2</v>
      </c>
      <c r="R229">
        <v>0.988451649842083</v>
      </c>
      <c r="T229" t="str">
        <f t="shared" si="12"/>
        <v/>
      </c>
      <c r="U229" t="str">
        <f t="shared" si="13"/>
        <v/>
      </c>
      <c r="V229" t="str">
        <f t="shared" si="14"/>
        <v/>
      </c>
      <c r="W229" t="str">
        <f t="shared" si="15"/>
        <v/>
      </c>
    </row>
    <row r="230" spans="1:23" x14ac:dyDescent="0.25">
      <c r="A230">
        <v>229</v>
      </c>
      <c r="B230" t="s">
        <v>299</v>
      </c>
      <c r="C230">
        <v>-12.1169800929129</v>
      </c>
      <c r="D230">
        <v>836.62003127744799</v>
      </c>
      <c r="E230">
        <v>-1.44832536156363E-2</v>
      </c>
      <c r="F230">
        <v>0.98844443954262495</v>
      </c>
      <c r="G230">
        <v>-12.8655122303835</v>
      </c>
      <c r="H230">
        <v>2775.9666456219502</v>
      </c>
      <c r="I230">
        <v>-4.6346062012935403E-3</v>
      </c>
      <c r="J230">
        <v>0.99630213250469501</v>
      </c>
      <c r="K230">
        <v>-13.1840418095011</v>
      </c>
      <c r="L230">
        <v>1595.4807047976201</v>
      </c>
      <c r="M230">
        <v>-8.2633665013037306E-3</v>
      </c>
      <c r="N230">
        <v>0.99340686248188903</v>
      </c>
      <c r="O230">
        <v>-12.1125860157204</v>
      </c>
      <c r="P230">
        <v>836.83883817710796</v>
      </c>
      <c r="Q230">
        <v>-1.4474215898135599E-2</v>
      </c>
      <c r="R230">
        <v>0.988451649842083</v>
      </c>
      <c r="T230" t="str">
        <f t="shared" si="12"/>
        <v/>
      </c>
      <c r="U230" t="str">
        <f t="shared" si="13"/>
        <v/>
      </c>
      <c r="V230" t="str">
        <f t="shared" si="14"/>
        <v/>
      </c>
      <c r="W230" t="str">
        <f t="shared" si="15"/>
        <v/>
      </c>
    </row>
    <row r="231" spans="1:23" x14ac:dyDescent="0.25">
      <c r="A231">
        <v>230</v>
      </c>
      <c r="B231" t="s">
        <v>300</v>
      </c>
      <c r="C231">
        <v>2.4785208432723702</v>
      </c>
      <c r="D231">
        <v>1.07762349693971</v>
      </c>
      <c r="E231">
        <v>2.2999877511125102</v>
      </c>
      <c r="F231">
        <v>2.14489140025233E-2</v>
      </c>
      <c r="G231">
        <v>-12.8655122303835</v>
      </c>
      <c r="H231">
        <v>2775.9666456219202</v>
      </c>
      <c r="I231">
        <v>-4.6346062012935698E-3</v>
      </c>
      <c r="J231">
        <v>0.99630213250469501</v>
      </c>
      <c r="K231">
        <v>2.7573797021714901</v>
      </c>
      <c r="L231">
        <v>1.1105716464662601</v>
      </c>
      <c r="M231">
        <v>2.48284719940873</v>
      </c>
      <c r="N231">
        <v>1.3033698249969999E-2</v>
      </c>
      <c r="O231">
        <v>2.4829043627299101</v>
      </c>
      <c r="P231">
        <v>1.0771537604191901</v>
      </c>
      <c r="Q231">
        <v>2.3050602931225401</v>
      </c>
      <c r="R231">
        <v>2.1163196897925899E-2</v>
      </c>
      <c r="T231" t="str">
        <f t="shared" si="12"/>
        <v>*</v>
      </c>
      <c r="U231" t="str">
        <f t="shared" si="13"/>
        <v/>
      </c>
      <c r="V231" t="str">
        <f t="shared" si="14"/>
        <v>*</v>
      </c>
      <c r="W231" t="str">
        <f t="shared" si="15"/>
        <v>*</v>
      </c>
    </row>
    <row r="232" spans="1:23" x14ac:dyDescent="0.25">
      <c r="A232">
        <v>231</v>
      </c>
      <c r="B232" t="s">
        <v>301</v>
      </c>
      <c r="C232">
        <v>2.61870811776221</v>
      </c>
      <c r="D232">
        <v>1.0899221206680301</v>
      </c>
      <c r="E232">
        <v>2.40265617891778</v>
      </c>
      <c r="F232">
        <v>1.6276482625018799E-2</v>
      </c>
      <c r="G232">
        <v>-12.8655122303835</v>
      </c>
      <c r="H232">
        <v>2775.9666456219702</v>
      </c>
      <c r="I232">
        <v>-4.6346062012935004E-3</v>
      </c>
      <c r="J232">
        <v>0.99630213250469501</v>
      </c>
      <c r="K232">
        <v>2.93686810275701</v>
      </c>
      <c r="L232">
        <v>1.13502942862251</v>
      </c>
      <c r="M232">
        <v>2.58748190020169</v>
      </c>
      <c r="N232">
        <v>9.6680274792999392E-3</v>
      </c>
      <c r="O232">
        <v>2.6212718136353099</v>
      </c>
      <c r="P232">
        <v>1.08934043855892</v>
      </c>
      <c r="Q232">
        <v>2.4062925792995999</v>
      </c>
      <c r="R232">
        <v>1.61153524905388E-2</v>
      </c>
      <c r="T232" t="str">
        <f t="shared" si="12"/>
        <v>*</v>
      </c>
      <c r="U232" t="str">
        <f t="shared" si="13"/>
        <v/>
      </c>
      <c r="V232" t="str">
        <f t="shared" si="14"/>
        <v>**</v>
      </c>
      <c r="W232" t="str">
        <f t="shared" si="15"/>
        <v>*</v>
      </c>
    </row>
    <row r="233" spans="1:23" x14ac:dyDescent="0.25">
      <c r="A233">
        <v>232</v>
      </c>
      <c r="B233" t="s">
        <v>302</v>
      </c>
      <c r="C233">
        <v>-12.138083329340899</v>
      </c>
      <c r="D233">
        <v>968.30463201271402</v>
      </c>
      <c r="E233">
        <v>-1.25353973615831E-2</v>
      </c>
      <c r="F233">
        <v>0.98999846191627605</v>
      </c>
      <c r="G233">
        <v>-12.8655122303835</v>
      </c>
      <c r="H233">
        <v>2775.9666456219302</v>
      </c>
      <c r="I233">
        <v>-4.6346062012935603E-3</v>
      </c>
      <c r="J233">
        <v>0.99630213250469501</v>
      </c>
      <c r="K233">
        <v>-13.2572652216605</v>
      </c>
      <c r="L233">
        <v>1957.1823845562501</v>
      </c>
      <c r="M233">
        <v>-6.7736483458419403E-3</v>
      </c>
      <c r="N233">
        <v>0.99459545189343701</v>
      </c>
      <c r="O233">
        <v>-12.131425279019901</v>
      </c>
      <c r="P233">
        <v>968.665246406356</v>
      </c>
      <c r="Q233">
        <v>-1.2523857260313799E-2</v>
      </c>
      <c r="R233">
        <v>0.99000766886217395</v>
      </c>
      <c r="T233" t="str">
        <f t="shared" si="12"/>
        <v/>
      </c>
      <c r="U233" t="str">
        <f t="shared" si="13"/>
        <v/>
      </c>
      <c r="V233" t="str">
        <f t="shared" si="14"/>
        <v/>
      </c>
      <c r="W233" t="str">
        <f t="shared" si="15"/>
        <v/>
      </c>
    </row>
    <row r="234" spans="1:23" x14ac:dyDescent="0.25">
      <c r="A234">
        <v>233</v>
      </c>
      <c r="B234" t="s">
        <v>303</v>
      </c>
      <c r="C234">
        <v>2.8006120247828901</v>
      </c>
      <c r="D234">
        <v>1.1072841615022899</v>
      </c>
      <c r="E234">
        <v>2.52926224554969</v>
      </c>
      <c r="F234">
        <v>1.1430258646891499E-2</v>
      </c>
      <c r="G234">
        <v>-12.8655122303835</v>
      </c>
      <c r="H234">
        <v>2775.9666456219202</v>
      </c>
      <c r="I234">
        <v>-4.6346062012935802E-3</v>
      </c>
      <c r="J234">
        <v>0.99630213250469501</v>
      </c>
      <c r="K234">
        <v>3.2032418718616298</v>
      </c>
      <c r="L234">
        <v>1.17650359127766</v>
      </c>
      <c r="M234">
        <v>2.7226792128895898</v>
      </c>
      <c r="N234">
        <v>6.4754901132976399E-3</v>
      </c>
      <c r="O234">
        <v>2.8070191005764702</v>
      </c>
      <c r="P234">
        <v>1.1065358458760099</v>
      </c>
      <c r="Q234">
        <v>2.5367629173858801</v>
      </c>
      <c r="R234">
        <v>1.1188269507064899E-2</v>
      </c>
      <c r="T234" t="str">
        <f t="shared" si="12"/>
        <v>*</v>
      </c>
      <c r="U234" t="str">
        <f t="shared" si="13"/>
        <v/>
      </c>
      <c r="V234" t="str">
        <f t="shared" si="14"/>
        <v>**</v>
      </c>
      <c r="W234" t="str">
        <f t="shared" si="15"/>
        <v>*</v>
      </c>
    </row>
    <row r="235" spans="1:23" x14ac:dyDescent="0.25">
      <c r="A235">
        <v>234</v>
      </c>
      <c r="B235" t="s">
        <v>304</v>
      </c>
      <c r="C235">
        <v>-12.1558992387244</v>
      </c>
      <c r="D235">
        <v>1066.86918976487</v>
      </c>
      <c r="E235">
        <v>-1.13939922113633E-2</v>
      </c>
      <c r="F235">
        <v>0.99090910623034301</v>
      </c>
      <c r="G235">
        <v>-12.8655122303835</v>
      </c>
      <c r="H235">
        <v>2775.9666456219202</v>
      </c>
      <c r="I235">
        <v>-4.6346062012935802E-3</v>
      </c>
      <c r="J235">
        <v>0.99630213250469501</v>
      </c>
      <c r="K235">
        <v>-13.270618466858</v>
      </c>
      <c r="L235">
        <v>2273.9348004034</v>
      </c>
      <c r="M235">
        <v>-5.83597140274372E-3</v>
      </c>
      <c r="N235">
        <v>0.99534359495222202</v>
      </c>
      <c r="O235">
        <v>-12.142513575931201</v>
      </c>
      <c r="P235">
        <v>1067.26055313448</v>
      </c>
      <c r="Q235">
        <v>-1.13772719700633E-2</v>
      </c>
      <c r="R235">
        <v>0.99092244618805403</v>
      </c>
      <c r="T235" t="str">
        <f t="shared" si="12"/>
        <v/>
      </c>
      <c r="U235" t="str">
        <f t="shared" si="13"/>
        <v/>
      </c>
      <c r="V235" t="str">
        <f t="shared" si="14"/>
        <v/>
      </c>
      <c r="W235" t="str">
        <f t="shared" si="15"/>
        <v/>
      </c>
    </row>
    <row r="236" spans="1:23" x14ac:dyDescent="0.25">
      <c r="A236">
        <v>235</v>
      </c>
      <c r="B236" t="s">
        <v>305</v>
      </c>
      <c r="C236">
        <v>-12.1558992387244</v>
      </c>
      <c r="D236">
        <v>1066.86918976488</v>
      </c>
      <c r="E236">
        <v>-1.13939922113633E-2</v>
      </c>
      <c r="F236">
        <v>0.99090910623034301</v>
      </c>
      <c r="G236">
        <v>-12.8655122303835</v>
      </c>
      <c r="H236">
        <v>2775.9666456219702</v>
      </c>
      <c r="I236">
        <v>-4.6346062012935004E-3</v>
      </c>
      <c r="J236">
        <v>0.99630213250469501</v>
      </c>
      <c r="K236">
        <v>-13.270618466858</v>
      </c>
      <c r="L236">
        <v>2273.93480040341</v>
      </c>
      <c r="M236">
        <v>-5.8359714027436897E-3</v>
      </c>
      <c r="N236">
        <v>0.99534359495222202</v>
      </c>
      <c r="O236">
        <v>-12.142513575931201</v>
      </c>
      <c r="P236">
        <v>1067.26055313449</v>
      </c>
      <c r="Q236">
        <v>-1.1377271970063199E-2</v>
      </c>
      <c r="R236">
        <v>0.99092244618805403</v>
      </c>
      <c r="T236" t="str">
        <f t="shared" si="12"/>
        <v/>
      </c>
      <c r="U236" t="str">
        <f t="shared" si="13"/>
        <v/>
      </c>
      <c r="V236" t="str">
        <f t="shared" si="14"/>
        <v/>
      </c>
      <c r="W236" t="str">
        <f t="shared" si="15"/>
        <v/>
      </c>
    </row>
    <row r="237" spans="1:23" x14ac:dyDescent="0.25">
      <c r="A237">
        <v>236</v>
      </c>
      <c r="B237" t="s">
        <v>306</v>
      </c>
      <c r="C237">
        <v>-12.1558992387244</v>
      </c>
      <c r="D237">
        <v>1066.86918976487</v>
      </c>
      <c r="E237">
        <v>-1.13939922113633E-2</v>
      </c>
      <c r="F237">
        <v>0.99090910623034301</v>
      </c>
      <c r="G237">
        <v>-12.8655122303835</v>
      </c>
      <c r="H237">
        <v>2775.9666456219702</v>
      </c>
      <c r="I237">
        <v>-4.6346062012935004E-3</v>
      </c>
      <c r="J237">
        <v>0.99630213250469501</v>
      </c>
      <c r="K237">
        <v>-13.270618466858</v>
      </c>
      <c r="L237">
        <v>2273.93480040341</v>
      </c>
      <c r="M237">
        <v>-5.8359714027437001E-3</v>
      </c>
      <c r="N237">
        <v>0.99534359495222202</v>
      </c>
      <c r="O237">
        <v>-12.142513575931201</v>
      </c>
      <c r="P237">
        <v>1067.2605531345</v>
      </c>
      <c r="Q237">
        <v>-1.1377271970063199E-2</v>
      </c>
      <c r="R237">
        <v>0.99092244618805403</v>
      </c>
      <c r="T237" t="str">
        <f t="shared" si="12"/>
        <v/>
      </c>
      <c r="U237" t="str">
        <f t="shared" si="13"/>
        <v/>
      </c>
      <c r="V237" t="str">
        <f t="shared" si="14"/>
        <v/>
      </c>
      <c r="W237" t="str">
        <f t="shared" si="15"/>
        <v/>
      </c>
    </row>
    <row r="238" spans="1:23" x14ac:dyDescent="0.25">
      <c r="A238">
        <v>237</v>
      </c>
      <c r="B238" t="s">
        <v>307</v>
      </c>
      <c r="C238">
        <v>-12.1558992387244</v>
      </c>
      <c r="D238">
        <v>1066.86918976487</v>
      </c>
      <c r="E238">
        <v>-1.13939922113633E-2</v>
      </c>
      <c r="F238">
        <v>0.99090910623034301</v>
      </c>
      <c r="G238">
        <v>-12.8655122303835</v>
      </c>
      <c r="H238">
        <v>2775.9666456219402</v>
      </c>
      <c r="I238">
        <v>-4.6346062012935499E-3</v>
      </c>
      <c r="J238">
        <v>0.99630213250469501</v>
      </c>
      <c r="K238">
        <v>-13.270618466858</v>
      </c>
      <c r="L238">
        <v>2273.93480040341</v>
      </c>
      <c r="M238">
        <v>-5.8359714027437001E-3</v>
      </c>
      <c r="N238">
        <v>0.99534359495222202</v>
      </c>
      <c r="O238">
        <v>-12.142513575931201</v>
      </c>
      <c r="P238">
        <v>1067.26055313449</v>
      </c>
      <c r="Q238">
        <v>-1.1377271970063199E-2</v>
      </c>
      <c r="R238">
        <v>0.99092244618805403</v>
      </c>
      <c r="T238" t="str">
        <f t="shared" si="12"/>
        <v/>
      </c>
      <c r="U238" t="str">
        <f t="shared" si="13"/>
        <v/>
      </c>
      <c r="V238" t="str">
        <f t="shared" si="14"/>
        <v/>
      </c>
      <c r="W238" t="str">
        <f t="shared" si="15"/>
        <v/>
      </c>
    </row>
    <row r="239" spans="1:23" x14ac:dyDescent="0.25">
      <c r="A239">
        <v>238</v>
      </c>
      <c r="B239" t="s">
        <v>308</v>
      </c>
      <c r="C239">
        <v>3.0197370037202198</v>
      </c>
      <c r="D239">
        <v>1.1309792897395401</v>
      </c>
      <c r="E239">
        <v>2.6700197175278602</v>
      </c>
      <c r="F239">
        <v>7.5846792852032703E-3</v>
      </c>
      <c r="G239">
        <v>-12.8655122303835</v>
      </c>
      <c r="H239">
        <v>2775.9666456219002</v>
      </c>
      <c r="I239">
        <v>-4.6346062012936002E-3</v>
      </c>
      <c r="J239">
        <v>0.99630213250469501</v>
      </c>
      <c r="K239">
        <v>3.6189550880028101</v>
      </c>
      <c r="L239">
        <v>1.25144881145973</v>
      </c>
      <c r="M239">
        <v>2.8918123177419801</v>
      </c>
      <c r="N239">
        <v>3.8302668295947299E-3</v>
      </c>
      <c r="O239">
        <v>3.03253002430692</v>
      </c>
      <c r="P239">
        <v>1.129941024204</v>
      </c>
      <c r="Q239">
        <v>2.6837949586291199</v>
      </c>
      <c r="R239">
        <v>7.2791733869787502E-3</v>
      </c>
      <c r="T239" t="str">
        <f t="shared" si="12"/>
        <v>**</v>
      </c>
      <c r="U239" t="str">
        <f t="shared" si="13"/>
        <v/>
      </c>
      <c r="V239" t="str">
        <f t="shared" si="14"/>
        <v>**</v>
      </c>
      <c r="W239" t="str">
        <f t="shared" si="15"/>
        <v>**</v>
      </c>
    </row>
    <row r="240" spans="1:23" x14ac:dyDescent="0.25">
      <c r="A240">
        <v>239</v>
      </c>
      <c r="B240" t="s">
        <v>309</v>
      </c>
      <c r="C240">
        <v>-12.102245189825201</v>
      </c>
      <c r="D240">
        <v>1191.82505213222</v>
      </c>
      <c r="E240">
        <v>-1.01543806015604E-2</v>
      </c>
      <c r="F240">
        <v>0.99189811572657105</v>
      </c>
      <c r="G240">
        <v>-12.8655122303835</v>
      </c>
      <c r="H240">
        <v>2775.9666456219002</v>
      </c>
      <c r="I240">
        <v>-4.6346062012936002E-3</v>
      </c>
      <c r="J240">
        <v>0.99630213250469501</v>
      </c>
      <c r="K240">
        <v>-13.2878918304714</v>
      </c>
      <c r="L240">
        <v>2779.68149369413</v>
      </c>
      <c r="M240">
        <v>-4.7803648945448501E-3</v>
      </c>
      <c r="N240">
        <v>0.99618583518245596</v>
      </c>
      <c r="O240">
        <v>-12.1182020749588</v>
      </c>
      <c r="P240">
        <v>1191.7797460395</v>
      </c>
      <c r="Q240">
        <v>-1.0168155747930599E-2</v>
      </c>
      <c r="R240">
        <v>0.99188712531736201</v>
      </c>
      <c r="T240" t="str">
        <f t="shared" si="12"/>
        <v/>
      </c>
      <c r="U240" t="str">
        <f t="shared" si="13"/>
        <v/>
      </c>
      <c r="V240" t="str">
        <f t="shared" si="14"/>
        <v/>
      </c>
      <c r="W240" t="str">
        <f t="shared" si="15"/>
        <v/>
      </c>
    </row>
    <row r="241" spans="1:23" x14ac:dyDescent="0.25">
      <c r="A241">
        <v>240</v>
      </c>
      <c r="B241" t="s">
        <v>310</v>
      </c>
      <c r="C241">
        <v>-12.102245189825201</v>
      </c>
      <c r="D241">
        <v>1191.82505213221</v>
      </c>
      <c r="E241">
        <v>-1.01543806015605E-2</v>
      </c>
      <c r="F241">
        <v>0.99189811572657105</v>
      </c>
      <c r="G241">
        <v>-12.8655122303835</v>
      </c>
      <c r="H241">
        <v>2775.9666456219802</v>
      </c>
      <c r="I241">
        <v>-4.63460620129349E-3</v>
      </c>
      <c r="J241">
        <v>0.99630213250469501</v>
      </c>
      <c r="K241">
        <v>-13.2878918304714</v>
      </c>
      <c r="L241">
        <v>2779.68149369414</v>
      </c>
      <c r="M241">
        <v>-4.7803648945448397E-3</v>
      </c>
      <c r="N241">
        <v>0.99618583518245596</v>
      </c>
      <c r="O241">
        <v>-12.1182020749588</v>
      </c>
      <c r="P241">
        <v>1191.7797460395</v>
      </c>
      <c r="Q241">
        <v>-1.0168155747930599E-2</v>
      </c>
      <c r="R241">
        <v>0.99188712531736201</v>
      </c>
      <c r="T241" t="str">
        <f t="shared" si="12"/>
        <v/>
      </c>
      <c r="U241" t="str">
        <f t="shared" si="13"/>
        <v/>
      </c>
      <c r="V241" t="str">
        <f t="shared" si="14"/>
        <v/>
      </c>
      <c r="W241" t="str">
        <f t="shared" si="15"/>
        <v/>
      </c>
    </row>
    <row r="242" spans="1:23" x14ac:dyDescent="0.25">
      <c r="A242">
        <v>241</v>
      </c>
      <c r="B242" t="s">
        <v>311</v>
      </c>
      <c r="C242">
        <v>-12.102245189825201</v>
      </c>
      <c r="D242">
        <v>1191.82505213222</v>
      </c>
      <c r="E242">
        <v>-1.01543806015605E-2</v>
      </c>
      <c r="F242">
        <v>0.99189811572657105</v>
      </c>
      <c r="G242">
        <v>-12.8655122303835</v>
      </c>
      <c r="H242">
        <v>2775.9666456219702</v>
      </c>
      <c r="I242">
        <v>-4.6346062012935004E-3</v>
      </c>
      <c r="J242">
        <v>0.99630213250469501</v>
      </c>
      <c r="K242">
        <v>-13.2878918304714</v>
      </c>
      <c r="L242">
        <v>2779.68149369415</v>
      </c>
      <c r="M242">
        <v>-4.7803648945448198E-3</v>
      </c>
      <c r="N242">
        <v>0.99618583518245596</v>
      </c>
      <c r="O242">
        <v>-12.1182020749588</v>
      </c>
      <c r="P242">
        <v>1191.77974603949</v>
      </c>
      <c r="Q242">
        <v>-1.0168155747930599E-2</v>
      </c>
      <c r="R242">
        <v>0.99188712531736201</v>
      </c>
      <c r="T242" t="str">
        <f t="shared" si="12"/>
        <v/>
      </c>
      <c r="U242" t="str">
        <f t="shared" si="13"/>
        <v/>
      </c>
      <c r="V242" t="str">
        <f t="shared" si="14"/>
        <v/>
      </c>
      <c r="W242" t="str">
        <f t="shared" si="15"/>
        <v/>
      </c>
    </row>
    <row r="243" spans="1:23" x14ac:dyDescent="0.25">
      <c r="A243">
        <v>242</v>
      </c>
      <c r="B243" t="s">
        <v>312</v>
      </c>
      <c r="C243">
        <v>-12.102245189825201</v>
      </c>
      <c r="D243">
        <v>1191.82505213221</v>
      </c>
      <c r="E243">
        <v>-1.01543806015605E-2</v>
      </c>
      <c r="F243">
        <v>0.99189811572657105</v>
      </c>
      <c r="G243">
        <v>-12.8655122303835</v>
      </c>
      <c r="H243">
        <v>2775.9666456219202</v>
      </c>
      <c r="I243">
        <v>-4.6346062012935802E-3</v>
      </c>
      <c r="J243">
        <v>0.99630213250469501</v>
      </c>
      <c r="K243">
        <v>-13.2878918304714</v>
      </c>
      <c r="L243">
        <v>2779.68149369412</v>
      </c>
      <c r="M243">
        <v>-4.7803648945448701E-3</v>
      </c>
      <c r="N243">
        <v>0.99618583518245596</v>
      </c>
      <c r="O243">
        <v>-12.1182020749588</v>
      </c>
      <c r="P243">
        <v>1191.7797460395</v>
      </c>
      <c r="Q243">
        <v>-1.0168155747930599E-2</v>
      </c>
      <c r="R243">
        <v>0.99188712531736201</v>
      </c>
      <c r="T243" t="str">
        <f t="shared" si="12"/>
        <v/>
      </c>
      <c r="U243" t="str">
        <f t="shared" si="13"/>
        <v/>
      </c>
      <c r="V243" t="str">
        <f t="shared" si="14"/>
        <v/>
      </c>
      <c r="W243" t="str">
        <f t="shared" si="15"/>
        <v/>
      </c>
    </row>
    <row r="244" spans="1:23" x14ac:dyDescent="0.25">
      <c r="A244">
        <v>243</v>
      </c>
      <c r="B244" t="s">
        <v>313</v>
      </c>
      <c r="C244">
        <v>-12.102245189825201</v>
      </c>
      <c r="D244">
        <v>1191.82505213221</v>
      </c>
      <c r="E244">
        <v>-1.01543806015605E-2</v>
      </c>
      <c r="F244">
        <v>0.99189811572657105</v>
      </c>
      <c r="G244">
        <v>-12.8655122303835</v>
      </c>
      <c r="H244">
        <v>2775.9666456219402</v>
      </c>
      <c r="I244">
        <v>-4.6346062012935499E-3</v>
      </c>
      <c r="J244">
        <v>0.99630213250469501</v>
      </c>
      <c r="K244">
        <v>-13.2878918304714</v>
      </c>
      <c r="L244">
        <v>2779.68149369414</v>
      </c>
      <c r="M244">
        <v>-4.7803648945448397E-3</v>
      </c>
      <c r="N244">
        <v>0.99618583518245596</v>
      </c>
      <c r="O244">
        <v>-12.1182020749588</v>
      </c>
      <c r="P244">
        <v>1191.7797460395</v>
      </c>
      <c r="Q244">
        <v>-1.0168155747930599E-2</v>
      </c>
      <c r="R244">
        <v>0.99188712531736201</v>
      </c>
      <c r="T244" t="str">
        <f t="shared" si="12"/>
        <v/>
      </c>
      <c r="U244" t="str">
        <f t="shared" si="13"/>
        <v/>
      </c>
      <c r="V244" t="str">
        <f t="shared" si="14"/>
        <v/>
      </c>
      <c r="W244" t="str">
        <f t="shared" si="15"/>
        <v/>
      </c>
    </row>
    <row r="245" spans="1:23" x14ac:dyDescent="0.25">
      <c r="A245">
        <v>244</v>
      </c>
      <c r="B245" t="s">
        <v>314</v>
      </c>
      <c r="C245">
        <v>-12.102245189825201</v>
      </c>
      <c r="D245">
        <v>1191.82505213221</v>
      </c>
      <c r="E245">
        <v>-1.01543806015605E-2</v>
      </c>
      <c r="F245">
        <v>0.99189811572657105</v>
      </c>
      <c r="G245">
        <v>-12.8655122303835</v>
      </c>
      <c r="H245">
        <v>2775.9666456219302</v>
      </c>
      <c r="I245">
        <v>-4.6346062012935698E-3</v>
      </c>
      <c r="J245">
        <v>0.99630213250469501</v>
      </c>
      <c r="K245">
        <v>-13.2878918304714</v>
      </c>
      <c r="L245">
        <v>2779.68149369412</v>
      </c>
      <c r="M245">
        <v>-4.7803648945448597E-3</v>
      </c>
      <c r="N245">
        <v>0.99618583518245596</v>
      </c>
      <c r="O245">
        <v>-12.1182020749588</v>
      </c>
      <c r="P245">
        <v>1191.77974603949</v>
      </c>
      <c r="Q245">
        <v>-1.0168155747930599E-2</v>
      </c>
      <c r="R245">
        <v>0.99188712531736201</v>
      </c>
      <c r="T245" t="str">
        <f t="shared" si="12"/>
        <v/>
      </c>
      <c r="U245" t="str">
        <f t="shared" si="13"/>
        <v/>
      </c>
      <c r="V245" t="str">
        <f t="shared" si="14"/>
        <v/>
      </c>
      <c r="W245" t="str">
        <f t="shared" si="15"/>
        <v/>
      </c>
    </row>
    <row r="246" spans="1:23" x14ac:dyDescent="0.25">
      <c r="A246">
        <v>245</v>
      </c>
      <c r="B246" t="s">
        <v>315</v>
      </c>
      <c r="C246">
        <v>-12.102245189825201</v>
      </c>
      <c r="D246">
        <v>1191.82505213222</v>
      </c>
      <c r="E246">
        <v>-1.01543806015604E-2</v>
      </c>
      <c r="F246">
        <v>0.99189811572657105</v>
      </c>
      <c r="G246">
        <v>-12.8655122303835</v>
      </c>
      <c r="H246">
        <v>2775.9666456219402</v>
      </c>
      <c r="I246">
        <v>-4.6346062012935499E-3</v>
      </c>
      <c r="J246">
        <v>0.99630213250469501</v>
      </c>
      <c r="K246">
        <v>-13.2878918304714</v>
      </c>
      <c r="L246">
        <v>2779.68149369413</v>
      </c>
      <c r="M246">
        <v>-4.7803648945448501E-3</v>
      </c>
      <c r="N246">
        <v>0.99618583518245596</v>
      </c>
      <c r="O246">
        <v>-12.1182020749588</v>
      </c>
      <c r="P246">
        <v>1191.77974603949</v>
      </c>
      <c r="Q246">
        <v>-1.0168155747930599E-2</v>
      </c>
      <c r="R246">
        <v>0.99188712531736201</v>
      </c>
      <c r="T246" t="str">
        <f t="shared" si="12"/>
        <v/>
      </c>
      <c r="U246" t="str">
        <f t="shared" si="13"/>
        <v/>
      </c>
      <c r="V246" t="str">
        <f t="shared" si="14"/>
        <v/>
      </c>
      <c r="W246" t="str">
        <f t="shared" si="15"/>
        <v/>
      </c>
    </row>
    <row r="247" spans="1:23" x14ac:dyDescent="0.25">
      <c r="A247">
        <v>246</v>
      </c>
      <c r="B247" t="s">
        <v>316</v>
      </c>
      <c r="C247">
        <v>-12.102245189825201</v>
      </c>
      <c r="D247">
        <v>1191.82505213222</v>
      </c>
      <c r="E247">
        <v>-1.01543806015605E-2</v>
      </c>
      <c r="F247">
        <v>0.99189811572657105</v>
      </c>
      <c r="G247">
        <v>-12.8655122303835</v>
      </c>
      <c r="H247">
        <v>2775.9666456219302</v>
      </c>
      <c r="I247">
        <v>-4.6346062012935698E-3</v>
      </c>
      <c r="J247">
        <v>0.99630213250469501</v>
      </c>
      <c r="K247">
        <v>-13.2878918304714</v>
      </c>
      <c r="L247">
        <v>2779.68149369413</v>
      </c>
      <c r="M247">
        <v>-4.7803648945448501E-3</v>
      </c>
      <c r="N247">
        <v>0.99618583518245596</v>
      </c>
      <c r="O247">
        <v>-12.1182020749588</v>
      </c>
      <c r="P247">
        <v>1191.77974603949</v>
      </c>
      <c r="Q247">
        <v>-1.0168155747930599E-2</v>
      </c>
      <c r="R247">
        <v>0.99188712531736201</v>
      </c>
      <c r="T247" t="str">
        <f t="shared" si="12"/>
        <v/>
      </c>
      <c r="U247" t="str">
        <f t="shared" si="13"/>
        <v/>
      </c>
      <c r="V247" t="str">
        <f t="shared" si="14"/>
        <v/>
      </c>
      <c r="W247" t="str">
        <f t="shared" si="15"/>
        <v/>
      </c>
    </row>
    <row r="248" spans="1:23" x14ac:dyDescent="0.25">
      <c r="A248">
        <v>247</v>
      </c>
      <c r="B248" t="s">
        <v>317</v>
      </c>
      <c r="C248">
        <v>-12.102245189825201</v>
      </c>
      <c r="D248">
        <v>1191.82505213221</v>
      </c>
      <c r="E248">
        <v>-1.01543806015605E-2</v>
      </c>
      <c r="F248">
        <v>0.99189811572657105</v>
      </c>
      <c r="G248">
        <v>-12.8655122303835</v>
      </c>
      <c r="H248">
        <v>2775.9666456219802</v>
      </c>
      <c r="I248">
        <v>-4.6346062012934796E-3</v>
      </c>
      <c r="J248">
        <v>0.99630213250469501</v>
      </c>
      <c r="K248">
        <v>-13.2878918304714</v>
      </c>
      <c r="L248">
        <v>2779.68149369412</v>
      </c>
      <c r="M248">
        <v>-4.7803648945448597E-3</v>
      </c>
      <c r="N248">
        <v>0.99618583518245596</v>
      </c>
      <c r="O248">
        <v>-12.1182020749588</v>
      </c>
      <c r="P248">
        <v>1191.77974603951</v>
      </c>
      <c r="Q248">
        <v>-1.01681557479305E-2</v>
      </c>
      <c r="R248">
        <v>0.99188712531736201</v>
      </c>
      <c r="T248" t="str">
        <f t="shared" si="12"/>
        <v/>
      </c>
      <c r="U248" t="str">
        <f t="shared" si="13"/>
        <v/>
      </c>
      <c r="V248" t="str">
        <f t="shared" si="14"/>
        <v/>
      </c>
      <c r="W248" t="str">
        <f t="shared" si="15"/>
        <v/>
      </c>
    </row>
    <row r="249" spans="1:23" x14ac:dyDescent="0.25">
      <c r="A249">
        <v>248</v>
      </c>
      <c r="B249" t="s">
        <v>318</v>
      </c>
      <c r="C249">
        <v>3.3612199161035599</v>
      </c>
      <c r="D249">
        <v>1.1690436271792799</v>
      </c>
      <c r="E249">
        <v>2.87518775001891</v>
      </c>
      <c r="F249">
        <v>4.0378731337815396E-3</v>
      </c>
      <c r="G249">
        <v>4.6879050844985599</v>
      </c>
      <c r="H249">
        <v>1.43494803128722</v>
      </c>
      <c r="I249">
        <v>3.26695112455974</v>
      </c>
      <c r="J249">
        <v>1.08712447157141E-3</v>
      </c>
      <c r="K249">
        <v>-13.2878918304714</v>
      </c>
      <c r="L249">
        <v>2779.68149369412</v>
      </c>
      <c r="M249">
        <v>-4.7803648945448701E-3</v>
      </c>
      <c r="N249">
        <v>0.99618583518245596</v>
      </c>
      <c r="O249">
        <v>3.3453074045467299</v>
      </c>
      <c r="P249">
        <v>1.1689392026990999</v>
      </c>
      <c r="Q249">
        <v>2.8618318188169001</v>
      </c>
      <c r="R249">
        <v>4.2120034616428296E-3</v>
      </c>
      <c r="T249" t="str">
        <f t="shared" si="12"/>
        <v>**</v>
      </c>
      <c r="U249" t="str">
        <f t="shared" si="13"/>
        <v>**</v>
      </c>
      <c r="V249" t="str">
        <f t="shared" si="14"/>
        <v/>
      </c>
      <c r="W249" t="str">
        <f t="shared" si="15"/>
        <v>**</v>
      </c>
    </row>
    <row r="250" spans="1:23" x14ac:dyDescent="0.25">
      <c r="A250">
        <v>249</v>
      </c>
      <c r="B250" t="s">
        <v>319</v>
      </c>
      <c r="C250">
        <v>-12.090424893049001</v>
      </c>
      <c r="D250">
        <v>1380.3656436732899</v>
      </c>
      <c r="E250">
        <v>-8.7588567192060703E-3</v>
      </c>
      <c r="F250">
        <v>0.99301153280994703</v>
      </c>
      <c r="G250">
        <v>-12.803811013199001</v>
      </c>
      <c r="H250">
        <v>3956.18033863356</v>
      </c>
      <c r="I250">
        <v>-3.23640732151795E-3</v>
      </c>
      <c r="J250">
        <v>0.99741772507362703</v>
      </c>
      <c r="K250">
        <v>-13.2878918304714</v>
      </c>
      <c r="L250">
        <v>2779.68149369414</v>
      </c>
      <c r="M250">
        <v>-4.7803648945448397E-3</v>
      </c>
      <c r="N250">
        <v>0.99618583518245596</v>
      </c>
      <c r="O250">
        <v>-12.1087507144833</v>
      </c>
      <c r="P250">
        <v>1380.3212783666499</v>
      </c>
      <c r="Q250">
        <v>-8.7724147300052794E-3</v>
      </c>
      <c r="R250">
        <v>0.99300071549804403</v>
      </c>
      <c r="T250" t="str">
        <f t="shared" si="12"/>
        <v/>
      </c>
      <c r="U250" t="str">
        <f t="shared" si="13"/>
        <v/>
      </c>
      <c r="V250" t="str">
        <f t="shared" si="14"/>
        <v/>
      </c>
      <c r="W250" t="str">
        <f t="shared" si="15"/>
        <v/>
      </c>
    </row>
    <row r="251" spans="1:23" x14ac:dyDescent="0.25">
      <c r="A251">
        <v>250</v>
      </c>
      <c r="B251" t="s">
        <v>320</v>
      </c>
      <c r="C251">
        <v>-12.090424893049001</v>
      </c>
      <c r="D251">
        <v>1380.3656436732699</v>
      </c>
      <c r="E251">
        <v>-8.7588567192061692E-3</v>
      </c>
      <c r="F251">
        <v>0.99301153280994703</v>
      </c>
      <c r="G251">
        <v>-12.803811013199001</v>
      </c>
      <c r="H251">
        <v>3956.1803386335</v>
      </c>
      <c r="I251">
        <v>-3.2364073215179799E-3</v>
      </c>
      <c r="J251">
        <v>0.99741772507362703</v>
      </c>
      <c r="K251">
        <v>-13.2878918304714</v>
      </c>
      <c r="L251">
        <v>2779.68149369413</v>
      </c>
      <c r="M251">
        <v>-4.7803648945448397E-3</v>
      </c>
      <c r="N251">
        <v>0.99618583518245596</v>
      </c>
      <c r="O251">
        <v>-12.1087507144833</v>
      </c>
      <c r="P251">
        <v>1380.3212783666499</v>
      </c>
      <c r="Q251">
        <v>-8.7724147300052794E-3</v>
      </c>
      <c r="R251">
        <v>0.99300071549804403</v>
      </c>
      <c r="T251" t="str">
        <f t="shared" si="12"/>
        <v/>
      </c>
      <c r="U251" t="str">
        <f t="shared" si="13"/>
        <v/>
      </c>
      <c r="V251" t="str">
        <f t="shared" si="14"/>
        <v/>
      </c>
      <c r="W251" t="str">
        <f t="shared" si="15"/>
        <v/>
      </c>
    </row>
    <row r="252" spans="1:23" x14ac:dyDescent="0.25">
      <c r="A252">
        <v>251</v>
      </c>
      <c r="B252" t="s">
        <v>321</v>
      </c>
      <c r="C252">
        <v>-12.090424893049001</v>
      </c>
      <c r="D252">
        <v>1380.3656436732699</v>
      </c>
      <c r="E252">
        <v>-8.7588567192061692E-3</v>
      </c>
      <c r="F252">
        <v>0.99301153280994703</v>
      </c>
      <c r="G252">
        <v>-12.803811013199001</v>
      </c>
      <c r="H252">
        <v>3956.18033863357</v>
      </c>
      <c r="I252">
        <v>-3.23640732151794E-3</v>
      </c>
      <c r="J252">
        <v>0.99741772507362703</v>
      </c>
      <c r="K252">
        <v>-13.2878918304714</v>
      </c>
      <c r="L252">
        <v>2779.68149369412</v>
      </c>
      <c r="M252">
        <v>-4.7803648945448701E-3</v>
      </c>
      <c r="N252">
        <v>0.99618583518245596</v>
      </c>
      <c r="O252">
        <v>-12.1087507144833</v>
      </c>
      <c r="P252">
        <v>1380.3212783666499</v>
      </c>
      <c r="Q252">
        <v>-8.7724147300052898E-3</v>
      </c>
      <c r="R252">
        <v>0.99300071549804403</v>
      </c>
      <c r="T252" t="str">
        <f t="shared" si="12"/>
        <v/>
      </c>
      <c r="U252" t="str">
        <f t="shared" si="13"/>
        <v/>
      </c>
      <c r="V252" t="str">
        <f t="shared" si="14"/>
        <v/>
      </c>
      <c r="W252" t="str">
        <f t="shared" si="15"/>
        <v/>
      </c>
    </row>
    <row r="253" spans="1:23" x14ac:dyDescent="0.25">
      <c r="A253">
        <v>252</v>
      </c>
      <c r="B253" t="s">
        <v>322</v>
      </c>
      <c r="C253">
        <v>-12.090424893049001</v>
      </c>
      <c r="D253">
        <v>1380.3656436732899</v>
      </c>
      <c r="E253">
        <v>-8.7588567192060703E-3</v>
      </c>
      <c r="F253">
        <v>0.99301153280994703</v>
      </c>
      <c r="G253">
        <v>-12.803811013199001</v>
      </c>
      <c r="H253">
        <v>3956.1803386335</v>
      </c>
      <c r="I253">
        <v>-3.2364073215179799E-3</v>
      </c>
      <c r="J253">
        <v>0.99741772507362703</v>
      </c>
      <c r="K253">
        <v>-13.2878918304714</v>
      </c>
      <c r="L253">
        <v>2779.68149369413</v>
      </c>
      <c r="M253">
        <v>-4.7803648945448501E-3</v>
      </c>
      <c r="N253">
        <v>0.99618583518245596</v>
      </c>
      <c r="O253">
        <v>-12.1087507144833</v>
      </c>
      <c r="P253">
        <v>1380.3212783666499</v>
      </c>
      <c r="Q253">
        <v>-8.7724147300052794E-3</v>
      </c>
      <c r="R253">
        <v>0.99300071549804403</v>
      </c>
      <c r="T253" t="str">
        <f t="shared" si="12"/>
        <v/>
      </c>
      <c r="U253" t="str">
        <f t="shared" si="13"/>
        <v/>
      </c>
      <c r="V253" t="str">
        <f t="shared" si="14"/>
        <v/>
      </c>
      <c r="W253" t="str">
        <f t="shared" si="15"/>
        <v/>
      </c>
    </row>
    <row r="254" spans="1:23" x14ac:dyDescent="0.25">
      <c r="A254">
        <v>253</v>
      </c>
      <c r="B254" t="s">
        <v>323</v>
      </c>
      <c r="C254">
        <v>-12.090424893049001</v>
      </c>
      <c r="D254">
        <v>1380.3656436732599</v>
      </c>
      <c r="E254">
        <v>-8.7588567192062403E-3</v>
      </c>
      <c r="F254">
        <v>0.99301153280994603</v>
      </c>
      <c r="G254">
        <v>-12.803811013199001</v>
      </c>
      <c r="H254">
        <v>3956.18033863351</v>
      </c>
      <c r="I254">
        <v>-3.2364073215179799E-3</v>
      </c>
      <c r="J254">
        <v>0.99741772507362703</v>
      </c>
      <c r="K254">
        <v>-13.2878918304714</v>
      </c>
      <c r="L254">
        <v>2779.68149369412</v>
      </c>
      <c r="M254">
        <v>-4.7803648945448597E-3</v>
      </c>
      <c r="N254">
        <v>0.99618583518245596</v>
      </c>
      <c r="O254">
        <v>-12.1087507144833</v>
      </c>
      <c r="P254">
        <v>1380.3212783666499</v>
      </c>
      <c r="Q254">
        <v>-8.7724147300052898E-3</v>
      </c>
      <c r="R254">
        <v>0.99300071549804403</v>
      </c>
      <c r="T254" t="str">
        <f t="shared" si="12"/>
        <v/>
      </c>
      <c r="U254" t="str">
        <f t="shared" si="13"/>
        <v/>
      </c>
      <c r="V254" t="str">
        <f t="shared" si="14"/>
        <v/>
      </c>
      <c r="W254" t="str">
        <f t="shared" si="15"/>
        <v/>
      </c>
    </row>
    <row r="255" spans="1:23" x14ac:dyDescent="0.25">
      <c r="A255">
        <v>254</v>
      </c>
      <c r="B255" t="s">
        <v>324</v>
      </c>
      <c r="C255">
        <v>-12.090424893049001</v>
      </c>
      <c r="D255">
        <v>1380.3656436732699</v>
      </c>
      <c r="E255">
        <v>-8.7588567192061605E-3</v>
      </c>
      <c r="F255">
        <v>0.99301153280994703</v>
      </c>
      <c r="G255">
        <v>-12.803811013199001</v>
      </c>
      <c r="H255">
        <v>3956.1803386335</v>
      </c>
      <c r="I255">
        <v>-3.2364073215179799E-3</v>
      </c>
      <c r="J255">
        <v>0.99741772507362703</v>
      </c>
      <c r="K255">
        <v>-13.2878918304714</v>
      </c>
      <c r="L255">
        <v>2779.68149369413</v>
      </c>
      <c r="M255">
        <v>-4.7803648945448501E-3</v>
      </c>
      <c r="N255">
        <v>0.99618583518245596</v>
      </c>
      <c r="O255">
        <v>-12.1087507144833</v>
      </c>
      <c r="P255">
        <v>1380.3212783666499</v>
      </c>
      <c r="Q255">
        <v>-8.7724147300052898E-3</v>
      </c>
      <c r="R255">
        <v>0.99300071549804403</v>
      </c>
      <c r="T255" t="str">
        <f t="shared" si="12"/>
        <v/>
      </c>
      <c r="U255" t="str">
        <f t="shared" si="13"/>
        <v/>
      </c>
      <c r="V255" t="str">
        <f t="shared" si="14"/>
        <v/>
      </c>
      <c r="W255" t="str">
        <f t="shared" si="15"/>
        <v/>
      </c>
    </row>
    <row r="256" spans="1:23" x14ac:dyDescent="0.25">
      <c r="A256">
        <v>255</v>
      </c>
      <c r="B256" t="s">
        <v>325</v>
      </c>
      <c r="C256">
        <v>-12.090424893049001</v>
      </c>
      <c r="D256">
        <v>1380.3656436732899</v>
      </c>
      <c r="E256">
        <v>-8.7588567192060894E-3</v>
      </c>
      <c r="F256">
        <v>0.99301153280994703</v>
      </c>
      <c r="G256">
        <v>-12.803811013199001</v>
      </c>
      <c r="H256">
        <v>3956.18033863351</v>
      </c>
      <c r="I256">
        <v>-3.2364073215179799E-3</v>
      </c>
      <c r="J256">
        <v>0.99741772507362703</v>
      </c>
      <c r="K256">
        <v>-13.2878918304714</v>
      </c>
      <c r="L256">
        <v>2779.68149369414</v>
      </c>
      <c r="M256">
        <v>-4.7803648945448397E-3</v>
      </c>
      <c r="N256">
        <v>0.99618583518245596</v>
      </c>
      <c r="O256">
        <v>-12.1087507144833</v>
      </c>
      <c r="P256">
        <v>1380.3212783666499</v>
      </c>
      <c r="Q256">
        <v>-8.7724147300052794E-3</v>
      </c>
      <c r="R256">
        <v>0.99300071549804403</v>
      </c>
      <c r="T256" t="str">
        <f t="shared" si="12"/>
        <v/>
      </c>
      <c r="U256" t="str">
        <f t="shared" si="13"/>
        <v/>
      </c>
      <c r="V256" t="str">
        <f t="shared" si="14"/>
        <v/>
      </c>
      <c r="W256" t="str">
        <f t="shared" si="15"/>
        <v/>
      </c>
    </row>
    <row r="257" spans="1:23" x14ac:dyDescent="0.25">
      <c r="A257">
        <v>256</v>
      </c>
      <c r="B257" t="s">
        <v>326</v>
      </c>
      <c r="C257">
        <v>-12.090424893049001</v>
      </c>
      <c r="D257">
        <v>1380.3656436732899</v>
      </c>
      <c r="E257">
        <v>-8.7588567192060807E-3</v>
      </c>
      <c r="F257">
        <v>0.99301153280994703</v>
      </c>
      <c r="G257">
        <v>-12.803811013199001</v>
      </c>
      <c r="H257">
        <v>3956.18033863349</v>
      </c>
      <c r="I257">
        <v>-3.2364073215179899E-3</v>
      </c>
      <c r="J257">
        <v>0.99741772507362603</v>
      </c>
      <c r="K257">
        <v>-13.2878918304714</v>
      </c>
      <c r="L257">
        <v>2779.68149369412</v>
      </c>
      <c r="M257">
        <v>-4.7803648945448597E-3</v>
      </c>
      <c r="N257">
        <v>0.99618583518245596</v>
      </c>
      <c r="O257">
        <v>-12.1087507144833</v>
      </c>
      <c r="P257">
        <v>1380.3212783666499</v>
      </c>
      <c r="Q257">
        <v>-8.7724147300052898E-3</v>
      </c>
      <c r="R257">
        <v>0.99300071549804403</v>
      </c>
      <c r="T257" t="str">
        <f t="shared" si="12"/>
        <v/>
      </c>
      <c r="U257" t="str">
        <f t="shared" si="13"/>
        <v/>
      </c>
      <c r="V257" t="str">
        <f t="shared" si="14"/>
        <v/>
      </c>
      <c r="W257" t="str">
        <f t="shared" si="15"/>
        <v/>
      </c>
    </row>
    <row r="258" spans="1:23" x14ac:dyDescent="0.25">
      <c r="A258">
        <v>257</v>
      </c>
      <c r="B258" t="s">
        <v>327</v>
      </c>
      <c r="C258">
        <v>-12.090424893049001</v>
      </c>
      <c r="D258">
        <v>1380.3656436732699</v>
      </c>
      <c r="E258">
        <v>-8.7588567192062108E-3</v>
      </c>
      <c r="F258">
        <v>0.99301153280994603</v>
      </c>
      <c r="G258">
        <v>-12.803811013199001</v>
      </c>
      <c r="H258">
        <v>3956.18033863349</v>
      </c>
      <c r="I258">
        <v>-3.2364073215179899E-3</v>
      </c>
      <c r="J258">
        <v>0.99741772507362603</v>
      </c>
      <c r="K258">
        <v>-13.2878918304714</v>
      </c>
      <c r="L258">
        <v>2779.68149369413</v>
      </c>
      <c r="M258">
        <v>-4.7803648945448397E-3</v>
      </c>
      <c r="N258">
        <v>0.99618583518245596</v>
      </c>
      <c r="O258">
        <v>-12.1087507144833</v>
      </c>
      <c r="P258">
        <v>1380.3212783666499</v>
      </c>
      <c r="Q258">
        <v>-8.7724147300053002E-3</v>
      </c>
      <c r="R258">
        <v>0.99300071549804403</v>
      </c>
      <c r="T258" t="str">
        <f t="shared" si="12"/>
        <v/>
      </c>
      <c r="U258" t="str">
        <f t="shared" si="13"/>
        <v/>
      </c>
      <c r="V258" t="str">
        <f t="shared" si="14"/>
        <v/>
      </c>
      <c r="W258" t="str">
        <f t="shared" si="15"/>
        <v/>
      </c>
    </row>
    <row r="259" spans="1:23" x14ac:dyDescent="0.25">
      <c r="A259">
        <v>258</v>
      </c>
      <c r="B259" t="s">
        <v>328</v>
      </c>
      <c r="C259">
        <v>-12.090424893049001</v>
      </c>
      <c r="D259">
        <v>1380.3656436732899</v>
      </c>
      <c r="E259">
        <v>-8.7588567192060807E-3</v>
      </c>
      <c r="F259">
        <v>0.99301153280994703</v>
      </c>
      <c r="G259">
        <v>-12.803811013199001</v>
      </c>
      <c r="H259">
        <v>3956.18033863356</v>
      </c>
      <c r="I259">
        <v>-3.23640732151794E-3</v>
      </c>
      <c r="J259">
        <v>0.99741772507362703</v>
      </c>
      <c r="K259">
        <v>-13.2878918304714</v>
      </c>
      <c r="L259">
        <v>2779.68149369413</v>
      </c>
      <c r="M259">
        <v>-4.7803648945448397E-3</v>
      </c>
      <c r="N259">
        <v>0.99618583518245596</v>
      </c>
      <c r="O259">
        <v>-12.1087507144833</v>
      </c>
      <c r="P259">
        <v>1380.3212783666499</v>
      </c>
      <c r="Q259">
        <v>-8.7724147300052898E-3</v>
      </c>
      <c r="R259">
        <v>0.99300071549804403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-12.090424893049001</v>
      </c>
      <c r="D260">
        <v>1380.3656436732799</v>
      </c>
      <c r="E260">
        <v>-8.7588567192061206E-3</v>
      </c>
      <c r="F260">
        <v>0.99301153280994703</v>
      </c>
      <c r="G260">
        <v>-12.803811013199001</v>
      </c>
      <c r="H260">
        <v>3956.18033863349</v>
      </c>
      <c r="I260">
        <v>-3.2364073215179899E-3</v>
      </c>
      <c r="J260">
        <v>0.99741772507362603</v>
      </c>
      <c r="K260">
        <v>-13.2878918304714</v>
      </c>
      <c r="L260">
        <v>2779.68149369413</v>
      </c>
      <c r="M260">
        <v>-4.7803648945448397E-3</v>
      </c>
      <c r="N260">
        <v>0.99618583518245596</v>
      </c>
      <c r="O260">
        <v>-12.1087507144833</v>
      </c>
      <c r="P260">
        <v>1380.3212783666499</v>
      </c>
      <c r="Q260">
        <v>-8.7724147300052794E-3</v>
      </c>
      <c r="R260">
        <v>0.99300071549804403</v>
      </c>
      <c r="T260" t="str">
        <f t="shared" si="16"/>
        <v/>
      </c>
      <c r="U260" t="str">
        <f t="shared" si="17"/>
        <v/>
      </c>
      <c r="V260" t="str">
        <f t="shared" si="18"/>
        <v/>
      </c>
      <c r="W260" t="str">
        <f t="shared" si="19"/>
        <v/>
      </c>
    </row>
    <row r="261" spans="1:23" x14ac:dyDescent="0.25">
      <c r="A261">
        <v>260</v>
      </c>
      <c r="B261" t="s">
        <v>330</v>
      </c>
      <c r="C261">
        <v>-12.090424893049001</v>
      </c>
      <c r="D261">
        <v>1380.3656436732699</v>
      </c>
      <c r="E261">
        <v>-8.7588567192061692E-3</v>
      </c>
      <c r="F261">
        <v>0.99301153280994703</v>
      </c>
      <c r="G261">
        <v>-12.803811013199001</v>
      </c>
      <c r="H261">
        <v>3956.1803386335</v>
      </c>
      <c r="I261">
        <v>-3.2364073215179799E-3</v>
      </c>
      <c r="J261">
        <v>0.99741772507362703</v>
      </c>
      <c r="K261">
        <v>-13.2878918304714</v>
      </c>
      <c r="L261">
        <v>2779.68149369413</v>
      </c>
      <c r="M261">
        <v>-4.7803648945448397E-3</v>
      </c>
      <c r="N261">
        <v>0.99618583518245596</v>
      </c>
      <c r="O261">
        <v>-12.1087507144833</v>
      </c>
      <c r="P261">
        <v>1380.3212783666499</v>
      </c>
      <c r="Q261">
        <v>-8.7724147300053002E-3</v>
      </c>
      <c r="R261">
        <v>0.99300071549804403</v>
      </c>
      <c r="T261" t="str">
        <f t="shared" si="16"/>
        <v/>
      </c>
      <c r="U261" t="str">
        <f t="shared" si="17"/>
        <v/>
      </c>
      <c r="V261" t="str">
        <f t="shared" si="18"/>
        <v/>
      </c>
      <c r="W261" t="str">
        <f t="shared" si="19"/>
        <v/>
      </c>
    </row>
    <row r="262" spans="1:23" x14ac:dyDescent="0.25">
      <c r="A262">
        <v>261</v>
      </c>
      <c r="B262" t="s">
        <v>331</v>
      </c>
      <c r="C262">
        <v>-12.090424893049001</v>
      </c>
      <c r="D262">
        <v>1380.3656436732799</v>
      </c>
      <c r="E262">
        <v>-8.7588567192061102E-3</v>
      </c>
      <c r="F262">
        <v>0.99301153280994703</v>
      </c>
      <c r="G262">
        <v>-12.803811013199001</v>
      </c>
      <c r="H262">
        <v>3956.18033863351</v>
      </c>
      <c r="I262">
        <v>-3.2364073215179799E-3</v>
      </c>
      <c r="J262">
        <v>0.99741772507362703</v>
      </c>
      <c r="K262">
        <v>-13.2878918304714</v>
      </c>
      <c r="L262">
        <v>2779.68149369413</v>
      </c>
      <c r="M262">
        <v>-4.7803648945448501E-3</v>
      </c>
      <c r="N262">
        <v>0.99618583518245596</v>
      </c>
      <c r="O262">
        <v>-12.1087507144833</v>
      </c>
      <c r="P262">
        <v>1380.3212783666399</v>
      </c>
      <c r="Q262">
        <v>-8.7724147300053106E-3</v>
      </c>
      <c r="R262">
        <v>0.99300071549804403</v>
      </c>
      <c r="T262" t="str">
        <f t="shared" si="16"/>
        <v/>
      </c>
      <c r="U262" t="str">
        <f t="shared" si="17"/>
        <v/>
      </c>
      <c r="V262" t="str">
        <f t="shared" si="18"/>
        <v/>
      </c>
      <c r="W262" t="str">
        <f t="shared" si="19"/>
        <v/>
      </c>
    </row>
    <row r="263" spans="1:23" x14ac:dyDescent="0.25">
      <c r="A263">
        <v>262</v>
      </c>
      <c r="B263" t="s">
        <v>332</v>
      </c>
      <c r="C263">
        <v>-12.090424893049001</v>
      </c>
      <c r="D263">
        <v>1380.3656436732599</v>
      </c>
      <c r="E263">
        <v>-8.7588567192062195E-3</v>
      </c>
      <c r="F263">
        <v>0.99301153280994603</v>
      </c>
      <c r="G263">
        <v>-12.803811013199001</v>
      </c>
      <c r="H263">
        <v>3956.18033863349</v>
      </c>
      <c r="I263">
        <v>-3.2364073215179899E-3</v>
      </c>
      <c r="J263">
        <v>0.99741772507362703</v>
      </c>
      <c r="K263">
        <v>-13.2878918304714</v>
      </c>
      <c r="L263">
        <v>2779.68149369414</v>
      </c>
      <c r="M263">
        <v>-4.7803648945448397E-3</v>
      </c>
      <c r="N263">
        <v>0.99618583518245596</v>
      </c>
      <c r="O263">
        <v>-12.1087507144833</v>
      </c>
      <c r="P263">
        <v>1380.3212783666499</v>
      </c>
      <c r="Q263">
        <v>-8.7724147300052898E-3</v>
      </c>
      <c r="R263">
        <v>0.99300071549804403</v>
      </c>
      <c r="T263" t="str">
        <f t="shared" si="16"/>
        <v/>
      </c>
      <c r="U263" t="str">
        <f t="shared" si="17"/>
        <v/>
      </c>
      <c r="V263" t="str">
        <f t="shared" si="18"/>
        <v/>
      </c>
      <c r="W263" t="str">
        <f t="shared" si="19"/>
        <v/>
      </c>
    </row>
    <row r="264" spans="1:23" x14ac:dyDescent="0.25">
      <c r="A264">
        <v>263</v>
      </c>
      <c r="B264" t="s">
        <v>333</v>
      </c>
      <c r="C264">
        <v>-12.090424893049001</v>
      </c>
      <c r="D264">
        <v>1380.3656436732699</v>
      </c>
      <c r="E264">
        <v>-8.7588567192062108E-3</v>
      </c>
      <c r="F264">
        <v>0.99301153280994603</v>
      </c>
      <c r="G264">
        <v>-12.803811013199001</v>
      </c>
      <c r="H264">
        <v>3956.18033863351</v>
      </c>
      <c r="I264">
        <v>-3.2364073215179799E-3</v>
      </c>
      <c r="J264">
        <v>0.99741772507362703</v>
      </c>
      <c r="K264">
        <v>-13.2878918304714</v>
      </c>
      <c r="L264">
        <v>2779.68149369414</v>
      </c>
      <c r="M264">
        <v>-4.7803648945448397E-3</v>
      </c>
      <c r="N264">
        <v>0.99618583518245596</v>
      </c>
      <c r="O264">
        <v>-12.1087507144833</v>
      </c>
      <c r="P264">
        <v>1380.3212783666499</v>
      </c>
      <c r="Q264">
        <v>-8.7724147300053002E-3</v>
      </c>
      <c r="R264">
        <v>0.99300071549804403</v>
      </c>
      <c r="T264" t="str">
        <f t="shared" si="16"/>
        <v/>
      </c>
      <c r="U264" t="str">
        <f t="shared" si="17"/>
        <v/>
      </c>
      <c r="V264" t="str">
        <f t="shared" si="18"/>
        <v/>
      </c>
      <c r="W264" t="str">
        <f t="shared" si="19"/>
        <v/>
      </c>
    </row>
    <row r="265" spans="1:23" x14ac:dyDescent="0.25">
      <c r="A265">
        <v>264</v>
      </c>
      <c r="B265" t="s">
        <v>334</v>
      </c>
      <c r="C265">
        <v>-12.090424893049001</v>
      </c>
      <c r="D265">
        <v>1380.3656436732899</v>
      </c>
      <c r="E265">
        <v>-8.7588567192060703E-3</v>
      </c>
      <c r="F265">
        <v>0.99301153280994703</v>
      </c>
      <c r="G265">
        <v>-12.803811013199001</v>
      </c>
      <c r="H265">
        <v>3956.18033863349</v>
      </c>
      <c r="I265">
        <v>-3.2364073215179899E-3</v>
      </c>
      <c r="J265">
        <v>0.99741772507362703</v>
      </c>
      <c r="K265">
        <v>-13.2878918304714</v>
      </c>
      <c r="L265">
        <v>2779.68149369413</v>
      </c>
      <c r="M265">
        <v>-4.7803648945448397E-3</v>
      </c>
      <c r="N265">
        <v>0.99618583518245596</v>
      </c>
      <c r="O265">
        <v>-12.1087507144833</v>
      </c>
      <c r="P265">
        <v>1380.3212783666499</v>
      </c>
      <c r="Q265">
        <v>-8.7724147300053002E-3</v>
      </c>
      <c r="R265">
        <v>0.99300071549804403</v>
      </c>
      <c r="T265" t="str">
        <f t="shared" si="16"/>
        <v/>
      </c>
      <c r="U265" t="str">
        <f t="shared" si="17"/>
        <v/>
      </c>
      <c r="V265" t="str">
        <f t="shared" si="18"/>
        <v/>
      </c>
      <c r="W265" t="str">
        <f t="shared" si="19"/>
        <v/>
      </c>
    </row>
    <row r="266" spans="1:23" x14ac:dyDescent="0.25">
      <c r="A266">
        <v>265</v>
      </c>
      <c r="B266" t="s">
        <v>335</v>
      </c>
      <c r="C266">
        <v>-12.090424893049001</v>
      </c>
      <c r="D266">
        <v>1380.3656436732799</v>
      </c>
      <c r="E266">
        <v>-8.7588567192061206E-3</v>
      </c>
      <c r="F266">
        <v>0.99301153280994703</v>
      </c>
      <c r="G266">
        <v>-12.803811013199001</v>
      </c>
      <c r="H266">
        <v>3956.1803386335</v>
      </c>
      <c r="I266">
        <v>-3.2364073215179799E-3</v>
      </c>
      <c r="J266">
        <v>0.99741772507362703</v>
      </c>
      <c r="K266">
        <v>-13.2878918304714</v>
      </c>
      <c r="L266">
        <v>2779.68149369414</v>
      </c>
      <c r="M266">
        <v>-4.7803648945448397E-3</v>
      </c>
      <c r="N266">
        <v>0.99618583518245596</v>
      </c>
      <c r="O266">
        <v>-12.1087507144833</v>
      </c>
      <c r="P266">
        <v>1380.3212783666499</v>
      </c>
      <c r="Q266">
        <v>-8.7724147300053002E-3</v>
      </c>
      <c r="R266">
        <v>0.99300071549804403</v>
      </c>
      <c r="T266" t="str">
        <f t="shared" si="16"/>
        <v/>
      </c>
      <c r="U266" t="str">
        <f t="shared" si="17"/>
        <v/>
      </c>
      <c r="V266" t="str">
        <f t="shared" si="18"/>
        <v/>
      </c>
      <c r="W266" t="str">
        <f t="shared" si="19"/>
        <v/>
      </c>
    </row>
    <row r="267" spans="1:23" x14ac:dyDescent="0.25">
      <c r="A267">
        <v>266</v>
      </c>
      <c r="B267" t="s">
        <v>336</v>
      </c>
      <c r="C267">
        <v>-12.090424893049001</v>
      </c>
      <c r="D267">
        <v>1380.3656436732599</v>
      </c>
      <c r="E267">
        <v>-8.7588567192062403E-3</v>
      </c>
      <c r="F267">
        <v>0.99301153280994603</v>
      </c>
      <c r="G267">
        <v>-12.803811013199001</v>
      </c>
      <c r="H267">
        <v>3956.18033863349</v>
      </c>
      <c r="I267">
        <v>-3.2364073215179899E-3</v>
      </c>
      <c r="J267">
        <v>0.99741772507362703</v>
      </c>
      <c r="K267">
        <v>-13.2878918304714</v>
      </c>
      <c r="L267">
        <v>2779.68149369413</v>
      </c>
      <c r="M267">
        <v>-4.7803648945448501E-3</v>
      </c>
      <c r="N267">
        <v>0.99618583518245596</v>
      </c>
      <c r="O267">
        <v>-12.1087507144833</v>
      </c>
      <c r="P267">
        <v>1380.3212783666499</v>
      </c>
      <c r="Q267">
        <v>-8.7724147300053002E-3</v>
      </c>
      <c r="R267">
        <v>0.99300071549804403</v>
      </c>
      <c r="T267" t="str">
        <f t="shared" si="16"/>
        <v/>
      </c>
      <c r="U267" t="str">
        <f t="shared" si="17"/>
        <v/>
      </c>
      <c r="V267" t="str">
        <f t="shared" si="18"/>
        <v/>
      </c>
      <c r="W267" t="str">
        <f t="shared" si="19"/>
        <v/>
      </c>
    </row>
    <row r="268" spans="1:23" x14ac:dyDescent="0.25">
      <c r="A268">
        <v>267</v>
      </c>
      <c r="B268" t="s">
        <v>337</v>
      </c>
      <c r="C268">
        <v>-12.090424893049001</v>
      </c>
      <c r="D268">
        <v>1380.3656436732799</v>
      </c>
      <c r="E268">
        <v>-8.7588567192061293E-3</v>
      </c>
      <c r="F268">
        <v>0.99301153280994703</v>
      </c>
      <c r="G268">
        <v>-12.803811013199001</v>
      </c>
      <c r="H268">
        <v>3956.18033863354</v>
      </c>
      <c r="I268">
        <v>-3.23640732151796E-3</v>
      </c>
      <c r="J268">
        <v>0.99741772507362703</v>
      </c>
      <c r="K268">
        <v>-13.2878918304714</v>
      </c>
      <c r="L268">
        <v>2779.68149369413</v>
      </c>
      <c r="M268">
        <v>-4.7803648945448501E-3</v>
      </c>
      <c r="N268">
        <v>0.99618583518245596</v>
      </c>
      <c r="O268">
        <v>-12.1087507144833</v>
      </c>
      <c r="P268">
        <v>1380.3212783666499</v>
      </c>
      <c r="Q268">
        <v>-8.7724147300053002E-3</v>
      </c>
      <c r="R268">
        <v>0.99300071549804403</v>
      </c>
      <c r="T268" t="str">
        <f t="shared" si="16"/>
        <v/>
      </c>
      <c r="U268" t="str">
        <f t="shared" si="17"/>
        <v/>
      </c>
      <c r="V268" t="str">
        <f t="shared" si="18"/>
        <v/>
      </c>
      <c r="W268" t="str">
        <f t="shared" si="19"/>
        <v/>
      </c>
    </row>
    <row r="269" spans="1:23" x14ac:dyDescent="0.25">
      <c r="A269">
        <v>268</v>
      </c>
      <c r="B269" t="s">
        <v>338</v>
      </c>
      <c r="C269">
        <v>-12.090424893049001</v>
      </c>
      <c r="D269">
        <v>1380.3656436732599</v>
      </c>
      <c r="E269">
        <v>-8.7588567192062403E-3</v>
      </c>
      <c r="F269">
        <v>0.99301153280994603</v>
      </c>
      <c r="G269">
        <v>-12.803811013199001</v>
      </c>
      <c r="H269">
        <v>3956.18033863351</v>
      </c>
      <c r="I269">
        <v>-3.23640732151797E-3</v>
      </c>
      <c r="J269">
        <v>0.99741772507362703</v>
      </c>
      <c r="K269">
        <v>-13.2878918304714</v>
      </c>
      <c r="L269">
        <v>2779.68149369414</v>
      </c>
      <c r="M269">
        <v>-4.7803648945448397E-3</v>
      </c>
      <c r="N269">
        <v>0.99618583518245596</v>
      </c>
      <c r="O269">
        <v>-12.1087507144833</v>
      </c>
      <c r="P269">
        <v>1380.3212783666499</v>
      </c>
      <c r="Q269">
        <v>-8.7724147300053002E-3</v>
      </c>
      <c r="R269">
        <v>0.99300071549804403</v>
      </c>
      <c r="T269" t="str">
        <f t="shared" si="16"/>
        <v/>
      </c>
      <c r="U269" t="str">
        <f t="shared" si="17"/>
        <v/>
      </c>
      <c r="V269" t="str">
        <f t="shared" si="18"/>
        <v/>
      </c>
      <c r="W269" t="str">
        <f t="shared" si="19"/>
        <v/>
      </c>
    </row>
    <row r="270" spans="1:23" x14ac:dyDescent="0.25">
      <c r="A270">
        <v>269</v>
      </c>
      <c r="B270" t="s">
        <v>339</v>
      </c>
      <c r="C270">
        <v>-12.090424893049001</v>
      </c>
      <c r="D270">
        <v>1380.3656436732599</v>
      </c>
      <c r="E270">
        <v>-8.7588567192062594E-3</v>
      </c>
      <c r="F270">
        <v>0.99301153280994603</v>
      </c>
      <c r="G270">
        <v>-12.803811013199001</v>
      </c>
      <c r="H270">
        <v>3956.18033863351</v>
      </c>
      <c r="I270">
        <v>-3.2364073215179799E-3</v>
      </c>
      <c r="J270">
        <v>0.99741772507362703</v>
      </c>
      <c r="K270">
        <v>-13.2878918304714</v>
      </c>
      <c r="L270">
        <v>2779.68149369413</v>
      </c>
      <c r="M270">
        <v>-4.7803648945448397E-3</v>
      </c>
      <c r="N270">
        <v>0.99618583518245596</v>
      </c>
      <c r="O270">
        <v>-12.1087507144833</v>
      </c>
      <c r="P270">
        <v>1380.3212783666399</v>
      </c>
      <c r="Q270">
        <v>-8.7724147300053106E-3</v>
      </c>
      <c r="R270">
        <v>0.99300071549804403</v>
      </c>
      <c r="T270" t="str">
        <f t="shared" si="16"/>
        <v/>
      </c>
      <c r="U270" t="str">
        <f t="shared" si="17"/>
        <v/>
      </c>
      <c r="V270" t="str">
        <f t="shared" si="18"/>
        <v/>
      </c>
      <c r="W270" t="str">
        <f t="shared" si="19"/>
        <v/>
      </c>
    </row>
    <row r="271" spans="1:23" x14ac:dyDescent="0.25">
      <c r="A271">
        <v>270</v>
      </c>
      <c r="B271" t="s">
        <v>340</v>
      </c>
      <c r="C271">
        <v>-12.090424893049001</v>
      </c>
      <c r="D271">
        <v>1380.3656436732599</v>
      </c>
      <c r="E271">
        <v>-8.7588567192062299E-3</v>
      </c>
      <c r="F271">
        <v>0.99301153280994603</v>
      </c>
      <c r="G271">
        <v>-12.803811013199001</v>
      </c>
      <c r="H271">
        <v>3956.18033863349</v>
      </c>
      <c r="I271">
        <v>-3.2364073215179899E-3</v>
      </c>
      <c r="J271">
        <v>0.99741772507362603</v>
      </c>
      <c r="K271">
        <v>-13.2878918304714</v>
      </c>
      <c r="L271">
        <v>2779.68149369413</v>
      </c>
      <c r="M271">
        <v>-4.7803648945448397E-3</v>
      </c>
      <c r="N271">
        <v>0.99618583518245596</v>
      </c>
      <c r="O271">
        <v>-12.1087507144833</v>
      </c>
      <c r="P271">
        <v>1380.3212783666399</v>
      </c>
      <c r="Q271">
        <v>-8.7724147300053106E-3</v>
      </c>
      <c r="R271">
        <v>0.99300071549804403</v>
      </c>
      <c r="T271" t="str">
        <f t="shared" si="16"/>
        <v/>
      </c>
      <c r="U271" t="str">
        <f t="shared" si="17"/>
        <v/>
      </c>
      <c r="V271" t="str">
        <f t="shared" si="18"/>
        <v/>
      </c>
      <c r="W271" t="str">
        <f t="shared" si="19"/>
        <v/>
      </c>
    </row>
    <row r="272" spans="1:23" x14ac:dyDescent="0.25">
      <c r="A272">
        <v>271</v>
      </c>
      <c r="B272" t="s">
        <v>341</v>
      </c>
      <c r="C272">
        <v>-12.090424893049001</v>
      </c>
      <c r="D272">
        <v>1380.3656436732599</v>
      </c>
      <c r="E272">
        <v>-8.7588567192062507E-3</v>
      </c>
      <c r="F272">
        <v>0.99301153280994603</v>
      </c>
      <c r="G272">
        <v>-12.803811013199001</v>
      </c>
      <c r="H272">
        <v>3956.18033863356</v>
      </c>
      <c r="I272">
        <v>-3.23640732151794E-3</v>
      </c>
      <c r="J272">
        <v>0.99741772507362703</v>
      </c>
      <c r="K272">
        <v>-13.2878918304714</v>
      </c>
      <c r="L272">
        <v>2779.68149369413</v>
      </c>
      <c r="M272">
        <v>-4.7803648945448397E-3</v>
      </c>
      <c r="N272">
        <v>0.99618583518245596</v>
      </c>
      <c r="O272">
        <v>-12.1087507144833</v>
      </c>
      <c r="P272">
        <v>1380.3212783666499</v>
      </c>
      <c r="Q272">
        <v>-8.7724147300053002E-3</v>
      </c>
      <c r="R272">
        <v>0.99300071549804403</v>
      </c>
      <c r="T272" t="str">
        <f t="shared" si="16"/>
        <v/>
      </c>
      <c r="U272" t="str">
        <f t="shared" si="17"/>
        <v/>
      </c>
      <c r="V272" t="str">
        <f t="shared" si="18"/>
        <v/>
      </c>
      <c r="W272" t="str">
        <f t="shared" si="19"/>
        <v/>
      </c>
    </row>
    <row r="273" spans="1:23" x14ac:dyDescent="0.25">
      <c r="A273">
        <v>272</v>
      </c>
      <c r="B273" t="s">
        <v>342</v>
      </c>
      <c r="C273">
        <v>-12.090424893049001</v>
      </c>
      <c r="D273">
        <v>1380.3656436732599</v>
      </c>
      <c r="E273">
        <v>-8.7588567192062403E-3</v>
      </c>
      <c r="F273">
        <v>0.99301153280994603</v>
      </c>
      <c r="G273">
        <v>-12.803811013199001</v>
      </c>
      <c r="H273">
        <v>3956.18033863349</v>
      </c>
      <c r="I273">
        <v>-3.2364073215179899E-3</v>
      </c>
      <c r="J273">
        <v>0.99741772507362603</v>
      </c>
      <c r="K273">
        <v>-13.2878918304714</v>
      </c>
      <c r="L273">
        <v>2779.68149369415</v>
      </c>
      <c r="M273">
        <v>-4.7803648945448198E-3</v>
      </c>
      <c r="N273">
        <v>0.99618583518245596</v>
      </c>
      <c r="O273">
        <v>-12.1087507144833</v>
      </c>
      <c r="P273">
        <v>1380.3212783666499</v>
      </c>
      <c r="Q273">
        <v>-8.7724147300053002E-3</v>
      </c>
      <c r="R273">
        <v>0.99300071549804403</v>
      </c>
      <c r="T273" t="str">
        <f t="shared" si="16"/>
        <v/>
      </c>
      <c r="U273" t="str">
        <f t="shared" si="17"/>
        <v/>
      </c>
      <c r="V273" t="str">
        <f t="shared" si="18"/>
        <v/>
      </c>
      <c r="W273" t="str">
        <f t="shared" si="19"/>
        <v/>
      </c>
    </row>
    <row r="274" spans="1:23" x14ac:dyDescent="0.25">
      <c r="A274">
        <v>273</v>
      </c>
      <c r="B274" t="s">
        <v>343</v>
      </c>
      <c r="C274">
        <v>-12.090424893049001</v>
      </c>
      <c r="D274">
        <v>1380.3656436732599</v>
      </c>
      <c r="E274">
        <v>-8.7588567192062403E-3</v>
      </c>
      <c r="F274">
        <v>0.99301153280994603</v>
      </c>
      <c r="G274">
        <v>-12.803811013199001</v>
      </c>
      <c r="H274">
        <v>3956.18033863349</v>
      </c>
      <c r="I274">
        <v>-3.2364073215179899E-3</v>
      </c>
      <c r="J274">
        <v>0.99741772507362603</v>
      </c>
      <c r="K274">
        <v>-13.2878918304714</v>
      </c>
      <c r="L274">
        <v>2779.68149369413</v>
      </c>
      <c r="M274">
        <v>-4.7803648945448397E-3</v>
      </c>
      <c r="N274">
        <v>0.99618583518245596</v>
      </c>
      <c r="O274">
        <v>-12.1087507144833</v>
      </c>
      <c r="P274">
        <v>1380.3212783666499</v>
      </c>
      <c r="Q274">
        <v>-8.7724147300053002E-3</v>
      </c>
      <c r="R274">
        <v>0.99300071549804403</v>
      </c>
      <c r="T274" t="str">
        <f t="shared" si="16"/>
        <v/>
      </c>
      <c r="U274" t="str">
        <f t="shared" si="17"/>
        <v/>
      </c>
      <c r="V274" t="str">
        <f t="shared" si="18"/>
        <v/>
      </c>
      <c r="W274" t="str">
        <f t="shared" si="19"/>
        <v/>
      </c>
    </row>
    <row r="275" spans="1:23" x14ac:dyDescent="0.25">
      <c r="A275">
        <v>274</v>
      </c>
      <c r="B275" t="s">
        <v>344</v>
      </c>
      <c r="C275">
        <v>-12.090424893049001</v>
      </c>
      <c r="D275">
        <v>1380.3656436732599</v>
      </c>
      <c r="E275">
        <v>-8.7588567192062594E-3</v>
      </c>
      <c r="F275">
        <v>0.99301153280994603</v>
      </c>
      <c r="G275">
        <v>-12.803811013199001</v>
      </c>
      <c r="H275">
        <v>3956.1803386335</v>
      </c>
      <c r="I275">
        <v>-3.2364073215179799E-3</v>
      </c>
      <c r="J275">
        <v>0.99741772507362703</v>
      </c>
      <c r="K275">
        <v>-13.2878918304714</v>
      </c>
      <c r="L275">
        <v>2779.68149369414</v>
      </c>
      <c r="M275">
        <v>-4.7803648945448397E-3</v>
      </c>
      <c r="N275">
        <v>0.99618583518245596</v>
      </c>
      <c r="O275">
        <v>-12.1087507144833</v>
      </c>
      <c r="P275">
        <v>1380.3212783666399</v>
      </c>
      <c r="Q275">
        <v>-8.7724147300053106E-3</v>
      </c>
      <c r="R275">
        <v>0.99300071549804403</v>
      </c>
      <c r="T275" t="str">
        <f t="shared" si="16"/>
        <v/>
      </c>
      <c r="U275" t="str">
        <f t="shared" si="17"/>
        <v/>
      </c>
      <c r="V275" t="str">
        <f t="shared" si="18"/>
        <v/>
      </c>
      <c r="W275" t="str">
        <f t="shared" si="19"/>
        <v/>
      </c>
    </row>
    <row r="276" spans="1:23" x14ac:dyDescent="0.25">
      <c r="A276">
        <v>275</v>
      </c>
      <c r="B276" t="s">
        <v>345</v>
      </c>
      <c r="C276">
        <v>-12.090424893049001</v>
      </c>
      <c r="D276">
        <v>1380.3656436732499</v>
      </c>
      <c r="E276">
        <v>-8.7588567192062906E-3</v>
      </c>
      <c r="F276">
        <v>0.99301153280994603</v>
      </c>
      <c r="G276">
        <v>-12.803811013199001</v>
      </c>
      <c r="H276">
        <v>3956.18033863349</v>
      </c>
      <c r="I276">
        <v>-3.2364073215179899E-3</v>
      </c>
      <c r="J276">
        <v>0.99741772507362703</v>
      </c>
      <c r="K276">
        <v>-13.2878918304714</v>
      </c>
      <c r="L276">
        <v>2779.68149369412</v>
      </c>
      <c r="M276">
        <v>-4.7803648945448501E-3</v>
      </c>
      <c r="N276">
        <v>0.99618583518245596</v>
      </c>
      <c r="O276">
        <v>-12.1087507144833</v>
      </c>
      <c r="P276">
        <v>1380.3212783666399</v>
      </c>
      <c r="Q276">
        <v>-8.7724147300053106E-3</v>
      </c>
      <c r="R276">
        <v>0.99300071549804403</v>
      </c>
      <c r="T276" t="str">
        <f t="shared" si="16"/>
        <v/>
      </c>
      <c r="U276" t="str">
        <f t="shared" si="17"/>
        <v/>
      </c>
      <c r="V276" t="str">
        <f t="shared" si="18"/>
        <v/>
      </c>
      <c r="W276" t="str">
        <f t="shared" si="19"/>
        <v/>
      </c>
    </row>
    <row r="277" spans="1:23" x14ac:dyDescent="0.25">
      <c r="A277">
        <v>276</v>
      </c>
      <c r="B277" t="s">
        <v>346</v>
      </c>
      <c r="C277">
        <v>-12.090424893049001</v>
      </c>
      <c r="D277">
        <v>1380.3656436732599</v>
      </c>
      <c r="E277">
        <v>-8.7588567192062403E-3</v>
      </c>
      <c r="F277">
        <v>0.99301153280994603</v>
      </c>
      <c r="G277">
        <v>-12.803811013199001</v>
      </c>
      <c r="H277">
        <v>3956.18033863351</v>
      </c>
      <c r="I277">
        <v>-3.2364073215179799E-3</v>
      </c>
      <c r="J277">
        <v>0.99741772507362703</v>
      </c>
      <c r="K277">
        <v>-13.2878918304714</v>
      </c>
      <c r="L277">
        <v>2779.68149369412</v>
      </c>
      <c r="M277">
        <v>-4.7803648945448501E-3</v>
      </c>
      <c r="N277">
        <v>0.99618583518245596</v>
      </c>
      <c r="O277">
        <v>-12.1087507144833</v>
      </c>
      <c r="P277">
        <v>1380.3212783666499</v>
      </c>
      <c r="Q277">
        <v>-8.7724147300053002E-3</v>
      </c>
      <c r="R277">
        <v>0.99300071549804403</v>
      </c>
      <c r="T277" t="str">
        <f t="shared" si="16"/>
        <v/>
      </c>
      <c r="U277" t="str">
        <f t="shared" si="17"/>
        <v/>
      </c>
      <c r="V277" t="str">
        <f t="shared" si="18"/>
        <v/>
      </c>
      <c r="W277" t="str">
        <f t="shared" si="19"/>
        <v/>
      </c>
    </row>
    <row r="278" spans="1:23" x14ac:dyDescent="0.25">
      <c r="A278">
        <v>277</v>
      </c>
      <c r="B278" t="s">
        <v>347</v>
      </c>
      <c r="C278">
        <v>-12.090424893049001</v>
      </c>
      <c r="D278">
        <v>1380.3656436732599</v>
      </c>
      <c r="E278">
        <v>-8.7588567192062507E-3</v>
      </c>
      <c r="F278">
        <v>0.99301153280994603</v>
      </c>
      <c r="G278">
        <v>-12.803811013199001</v>
      </c>
      <c r="H278">
        <v>3956.18033863352</v>
      </c>
      <c r="I278">
        <v>-3.23640732151797E-3</v>
      </c>
      <c r="J278">
        <v>0.99741772507362703</v>
      </c>
      <c r="K278">
        <v>-13.2878918304714</v>
      </c>
      <c r="L278">
        <v>2779.68149369413</v>
      </c>
      <c r="M278">
        <v>-4.7803648945448397E-3</v>
      </c>
      <c r="N278">
        <v>0.99618583518245596</v>
      </c>
      <c r="O278">
        <v>-12.1087507144833</v>
      </c>
      <c r="P278">
        <v>1380.3212783666499</v>
      </c>
      <c r="Q278">
        <v>-8.7724147300053002E-3</v>
      </c>
      <c r="R278">
        <v>0.99300071549804403</v>
      </c>
      <c r="T278" t="str">
        <f t="shared" si="16"/>
        <v/>
      </c>
      <c r="U278" t="str">
        <f t="shared" si="17"/>
        <v/>
      </c>
      <c r="V278" t="str">
        <f t="shared" si="18"/>
        <v/>
      </c>
      <c r="W278" t="str">
        <f t="shared" si="19"/>
        <v/>
      </c>
    </row>
    <row r="279" spans="1:23" x14ac:dyDescent="0.25">
      <c r="A279">
        <v>278</v>
      </c>
      <c r="B279" t="s">
        <v>348</v>
      </c>
      <c r="C279">
        <v>-12.090424893049001</v>
      </c>
      <c r="D279">
        <v>1380.3656436732599</v>
      </c>
      <c r="E279">
        <v>-8.7588567192062403E-3</v>
      </c>
      <c r="F279">
        <v>0.99301153280994603</v>
      </c>
      <c r="G279">
        <v>-12.803811013199001</v>
      </c>
      <c r="H279">
        <v>3956.18033863352</v>
      </c>
      <c r="I279">
        <v>-3.23640732151797E-3</v>
      </c>
      <c r="J279">
        <v>0.99741772507362703</v>
      </c>
      <c r="K279">
        <v>-13.2878918304714</v>
      </c>
      <c r="L279">
        <v>2779.68149369413</v>
      </c>
      <c r="M279">
        <v>-4.7803648945448501E-3</v>
      </c>
      <c r="N279">
        <v>0.99618583518245596</v>
      </c>
      <c r="O279">
        <v>-12.1087507144833</v>
      </c>
      <c r="P279">
        <v>1380.3212783666499</v>
      </c>
      <c r="Q279">
        <v>-8.7724147300053002E-3</v>
      </c>
      <c r="R279">
        <v>0.99300071549804403</v>
      </c>
      <c r="T279" t="str">
        <f t="shared" si="16"/>
        <v/>
      </c>
      <c r="U279" t="str">
        <f t="shared" si="17"/>
        <v/>
      </c>
      <c r="V279" t="str">
        <f t="shared" si="18"/>
        <v/>
      </c>
      <c r="W279" t="str">
        <f t="shared" si="19"/>
        <v/>
      </c>
    </row>
    <row r="280" spans="1:23" x14ac:dyDescent="0.25">
      <c r="A280">
        <v>279</v>
      </c>
      <c r="B280" t="s">
        <v>349</v>
      </c>
      <c r="C280">
        <v>-12.090424893049001</v>
      </c>
      <c r="D280">
        <v>1380.3656436732599</v>
      </c>
      <c r="E280">
        <v>-8.7588567192062403E-3</v>
      </c>
      <c r="F280">
        <v>0.99301153280994603</v>
      </c>
      <c r="G280">
        <v>-12.803811013198899</v>
      </c>
      <c r="H280">
        <v>3956.18033863349</v>
      </c>
      <c r="I280">
        <v>-3.2364073215179899E-3</v>
      </c>
      <c r="J280">
        <v>0.99741772507362603</v>
      </c>
      <c r="K280">
        <v>-13.2878918304714</v>
      </c>
      <c r="L280">
        <v>2779.68149369415</v>
      </c>
      <c r="M280">
        <v>-4.7803648945448198E-3</v>
      </c>
      <c r="N280">
        <v>0.99618583518245596</v>
      </c>
      <c r="O280">
        <v>-12.1087507144833</v>
      </c>
      <c r="P280">
        <v>1380.3212783666399</v>
      </c>
      <c r="Q280">
        <v>-8.7724147300053401E-3</v>
      </c>
      <c r="R280">
        <v>0.99300071549804403</v>
      </c>
      <c r="T280" t="str">
        <f t="shared" si="16"/>
        <v/>
      </c>
      <c r="U280" t="str">
        <f t="shared" si="17"/>
        <v/>
      </c>
      <c r="V280" t="str">
        <f t="shared" si="18"/>
        <v/>
      </c>
      <c r="W280" t="str">
        <f t="shared" si="19"/>
        <v/>
      </c>
    </row>
    <row r="281" spans="1:23" x14ac:dyDescent="0.25">
      <c r="A281">
        <v>280</v>
      </c>
      <c r="B281" t="s">
        <v>350</v>
      </c>
      <c r="C281">
        <v>-12.090424893049001</v>
      </c>
      <c r="D281">
        <v>1380.3656436732599</v>
      </c>
      <c r="E281">
        <v>-8.7588567192062403E-3</v>
      </c>
      <c r="F281">
        <v>0.99301153280994603</v>
      </c>
      <c r="G281">
        <v>-12.803811013199001</v>
      </c>
      <c r="H281">
        <v>3956.18033863349</v>
      </c>
      <c r="I281">
        <v>-3.2364073215179899E-3</v>
      </c>
      <c r="J281">
        <v>0.99741772507362703</v>
      </c>
      <c r="K281">
        <v>-13.2878918304714</v>
      </c>
      <c r="L281">
        <v>2779.68149369415</v>
      </c>
      <c r="M281">
        <v>-4.7803648945448198E-3</v>
      </c>
      <c r="N281">
        <v>0.99618583518245596</v>
      </c>
      <c r="O281">
        <v>-12.1087507144833</v>
      </c>
      <c r="P281">
        <v>1380.3212783666499</v>
      </c>
      <c r="Q281">
        <v>-8.7724147300052898E-3</v>
      </c>
      <c r="R281">
        <v>0.99300071549804403</v>
      </c>
      <c r="T281" t="str">
        <f t="shared" si="16"/>
        <v/>
      </c>
      <c r="U281" t="str">
        <f t="shared" si="17"/>
        <v/>
      </c>
      <c r="V281" t="str">
        <f t="shared" si="18"/>
        <v/>
      </c>
      <c r="W281" t="str">
        <f t="shared" si="19"/>
        <v/>
      </c>
    </row>
    <row r="282" spans="1:23" x14ac:dyDescent="0.25">
      <c r="A282">
        <v>281</v>
      </c>
      <c r="B282" t="s">
        <v>351</v>
      </c>
      <c r="C282">
        <v>-12.090424893049001</v>
      </c>
      <c r="D282">
        <v>1380.3656436732599</v>
      </c>
      <c r="E282">
        <v>-8.7588567192062299E-3</v>
      </c>
      <c r="F282">
        <v>0.99301153280994603</v>
      </c>
      <c r="G282">
        <v>-12.803811013199001</v>
      </c>
      <c r="H282">
        <v>3956.18033863348</v>
      </c>
      <c r="I282">
        <v>-3.2364073215179999E-3</v>
      </c>
      <c r="J282">
        <v>0.99741772507362603</v>
      </c>
      <c r="K282">
        <v>-13.2878918304714</v>
      </c>
      <c r="L282">
        <v>2779.68149369413</v>
      </c>
      <c r="M282">
        <v>-4.7803648945448501E-3</v>
      </c>
      <c r="N282">
        <v>0.99618583518245596</v>
      </c>
      <c r="O282">
        <v>-12.1087507144833</v>
      </c>
      <c r="P282">
        <v>1380.3212783666399</v>
      </c>
      <c r="Q282">
        <v>-8.7724147300053401E-3</v>
      </c>
      <c r="R282">
        <v>0.99300071549804403</v>
      </c>
      <c r="T282" t="str">
        <f t="shared" si="16"/>
        <v/>
      </c>
      <c r="U282" t="str">
        <f t="shared" si="17"/>
        <v/>
      </c>
      <c r="V282" t="str">
        <f t="shared" si="18"/>
        <v/>
      </c>
      <c r="W282" t="str">
        <f t="shared" si="19"/>
        <v/>
      </c>
    </row>
    <row r="283" spans="1:23" x14ac:dyDescent="0.25">
      <c r="A283">
        <v>282</v>
      </c>
      <c r="B283" t="s">
        <v>352</v>
      </c>
      <c r="C283">
        <v>-12.090424893049001</v>
      </c>
      <c r="D283">
        <v>1380.3656436732599</v>
      </c>
      <c r="E283">
        <v>-8.7588567192062403E-3</v>
      </c>
      <c r="F283">
        <v>0.99301153280994603</v>
      </c>
      <c r="G283">
        <v>-12.803811013198899</v>
      </c>
      <c r="H283">
        <v>3956.18033863349</v>
      </c>
      <c r="I283">
        <v>-3.2364073215179899E-3</v>
      </c>
      <c r="J283">
        <v>0.99741772507362603</v>
      </c>
      <c r="K283">
        <v>-13.2878918304714</v>
      </c>
      <c r="L283">
        <v>2779.68149369413</v>
      </c>
      <c r="M283">
        <v>-4.7803648945448397E-3</v>
      </c>
      <c r="N283">
        <v>0.99618583518245596</v>
      </c>
      <c r="O283">
        <v>-12.1087507144833</v>
      </c>
      <c r="P283">
        <v>1380.3212783666499</v>
      </c>
      <c r="Q283">
        <v>-8.7724147300053002E-3</v>
      </c>
      <c r="R283">
        <v>0.99300071549804403</v>
      </c>
      <c r="T283" t="str">
        <f t="shared" si="16"/>
        <v/>
      </c>
      <c r="U283" t="str">
        <f t="shared" si="17"/>
        <v/>
      </c>
      <c r="V283" t="str">
        <f t="shared" si="18"/>
        <v/>
      </c>
      <c r="W283" t="str">
        <f t="shared" si="19"/>
        <v/>
      </c>
    </row>
    <row r="284" spans="1:23" x14ac:dyDescent="0.25">
      <c r="A284">
        <v>283</v>
      </c>
      <c r="B284" t="s">
        <v>353</v>
      </c>
      <c r="C284">
        <v>-12.090424893049001</v>
      </c>
      <c r="D284">
        <v>1380.3656436732599</v>
      </c>
      <c r="E284">
        <v>-8.7588567192062403E-3</v>
      </c>
      <c r="F284">
        <v>0.99301153280994603</v>
      </c>
      <c r="G284">
        <v>-12.803811013199001</v>
      </c>
      <c r="H284">
        <v>3956.18033863349</v>
      </c>
      <c r="I284">
        <v>-3.2364073215179899E-3</v>
      </c>
      <c r="J284">
        <v>0.99741772507362703</v>
      </c>
      <c r="K284">
        <v>-13.2878918304714</v>
      </c>
      <c r="L284">
        <v>2779.68149369415</v>
      </c>
      <c r="M284">
        <v>-4.7803648945448198E-3</v>
      </c>
      <c r="N284">
        <v>0.99618583518245596</v>
      </c>
      <c r="O284">
        <v>-12.1087507144833</v>
      </c>
      <c r="P284">
        <v>1380.3212783666499</v>
      </c>
      <c r="Q284">
        <v>-8.7724147300053002E-3</v>
      </c>
      <c r="R284">
        <v>0.99300071549804403</v>
      </c>
      <c r="T284" t="str">
        <f t="shared" si="16"/>
        <v/>
      </c>
      <c r="U284" t="str">
        <f t="shared" si="17"/>
        <v/>
      </c>
      <c r="V284" t="str">
        <f t="shared" si="18"/>
        <v/>
      </c>
      <c r="W284" t="str">
        <f t="shared" si="19"/>
        <v/>
      </c>
    </row>
    <row r="285" spans="1:23" x14ac:dyDescent="0.25">
      <c r="A285">
        <v>284</v>
      </c>
      <c r="B285" t="s">
        <v>354</v>
      </c>
      <c r="C285">
        <v>-12.090424893049001</v>
      </c>
      <c r="D285">
        <v>1380.3656436732599</v>
      </c>
      <c r="E285">
        <v>-8.7588567192062299E-3</v>
      </c>
      <c r="F285">
        <v>0.99301153280994603</v>
      </c>
      <c r="G285">
        <v>-12.803811013199001</v>
      </c>
      <c r="H285">
        <v>3956.1803386335</v>
      </c>
      <c r="I285">
        <v>-3.2364073215179799E-3</v>
      </c>
      <c r="J285">
        <v>0.99741772507362703</v>
      </c>
      <c r="K285">
        <v>-13.2878918304714</v>
      </c>
      <c r="L285">
        <v>2779.68149369414</v>
      </c>
      <c r="M285">
        <v>-4.7803648945448397E-3</v>
      </c>
      <c r="N285">
        <v>0.99618583518245596</v>
      </c>
      <c r="O285">
        <v>-12.1087507144833</v>
      </c>
      <c r="P285">
        <v>1380.3212783666499</v>
      </c>
      <c r="Q285">
        <v>-8.7724147300052898E-3</v>
      </c>
      <c r="R285">
        <v>0.99300071549804403</v>
      </c>
      <c r="T285" t="str">
        <f t="shared" si="16"/>
        <v/>
      </c>
      <c r="U285" t="str">
        <f t="shared" si="17"/>
        <v/>
      </c>
      <c r="V285" t="str">
        <f t="shared" si="18"/>
        <v/>
      </c>
      <c r="W285" t="str">
        <f t="shared" si="19"/>
        <v/>
      </c>
    </row>
    <row r="286" spans="1:23" x14ac:dyDescent="0.25">
      <c r="A286">
        <v>285</v>
      </c>
      <c r="B286" t="s">
        <v>355</v>
      </c>
      <c r="C286">
        <v>3.7918012753618799</v>
      </c>
      <c r="D286">
        <v>1.2426436720179299</v>
      </c>
      <c r="E286">
        <v>3.0513986919551601</v>
      </c>
      <c r="F286">
        <v>2.2777789982426E-3</v>
      </c>
      <c r="G286">
        <v>22.328325959410499</v>
      </c>
      <c r="H286">
        <v>3956.18033841843</v>
      </c>
      <c r="I286">
        <v>5.6439100469157901E-3</v>
      </c>
      <c r="J286">
        <v>0.99549683521811005</v>
      </c>
      <c r="K286">
        <v>-13.2878918304714</v>
      </c>
      <c r="L286">
        <v>2779.68149369414</v>
      </c>
      <c r="M286">
        <v>-4.7803648945448198E-3</v>
      </c>
      <c r="N286">
        <v>0.99618583518245596</v>
      </c>
      <c r="O286">
        <v>3.7736601384357198</v>
      </c>
      <c r="P286">
        <v>1.2427016542621501</v>
      </c>
      <c r="Q286">
        <v>3.0366581757520299</v>
      </c>
      <c r="R286">
        <v>2.3921656183297601E-3</v>
      </c>
      <c r="T286" t="str">
        <f t="shared" si="16"/>
        <v>**</v>
      </c>
      <c r="U286" t="str">
        <f t="shared" si="17"/>
        <v/>
      </c>
      <c r="V286" t="str">
        <f t="shared" si="18"/>
        <v/>
      </c>
      <c r="W286" t="str">
        <f t="shared" si="19"/>
        <v>**</v>
      </c>
    </row>
    <row r="287" spans="1:23" x14ac:dyDescent="0.25">
      <c r="A287">
        <v>286</v>
      </c>
      <c r="B287" t="s">
        <v>356</v>
      </c>
      <c r="C287">
        <v>4.4910132134190501</v>
      </c>
      <c r="D287">
        <v>1.4410530373363299</v>
      </c>
      <c r="E287">
        <v>3.1164801690577102</v>
      </c>
      <c r="F287">
        <v>1.83023989950312E-3</v>
      </c>
      <c r="G287" t="s">
        <v>170</v>
      </c>
      <c r="H287" t="s">
        <v>170</v>
      </c>
      <c r="I287" t="s">
        <v>170</v>
      </c>
      <c r="J287" t="s">
        <v>170</v>
      </c>
      <c r="K287">
        <v>4.3223874663846003</v>
      </c>
      <c r="L287">
        <v>1.4493669565382601</v>
      </c>
      <c r="M287">
        <v>2.9822588730106001</v>
      </c>
      <c r="N287">
        <v>2.8612994303614399E-3</v>
      </c>
      <c r="O287">
        <v>4.4662307589098198</v>
      </c>
      <c r="P287">
        <v>1.4410136722054301</v>
      </c>
      <c r="Q287">
        <v>3.0993673724652302</v>
      </c>
      <c r="R287">
        <v>1.93934384124283E-3</v>
      </c>
      <c r="T287" t="str">
        <f t="shared" si="16"/>
        <v>**</v>
      </c>
      <c r="U287" t="str">
        <f t="shared" si="17"/>
        <v/>
      </c>
      <c r="V287" t="str">
        <f t="shared" si="18"/>
        <v>**</v>
      </c>
      <c r="W287" t="str">
        <f t="shared" si="19"/>
        <v>**</v>
      </c>
    </row>
    <row r="288" spans="1:23" x14ac:dyDescent="0.25">
      <c r="A288">
        <v>287</v>
      </c>
      <c r="B288" t="s">
        <v>357</v>
      </c>
      <c r="C288">
        <v>20.7835571180334</v>
      </c>
      <c r="D288">
        <v>2399.54473475759</v>
      </c>
      <c r="E288">
        <v>8.6614584912637904E-3</v>
      </c>
      <c r="F288">
        <v>0.993089242404394</v>
      </c>
      <c r="G288" t="s">
        <v>170</v>
      </c>
      <c r="H288" t="s">
        <v>170</v>
      </c>
      <c r="I288" t="s">
        <v>170</v>
      </c>
      <c r="J288" t="s">
        <v>170</v>
      </c>
      <c r="K288">
        <v>21.547756156524301</v>
      </c>
      <c r="L288">
        <v>3956.18033964295</v>
      </c>
      <c r="M288">
        <v>5.44660614699606E-3</v>
      </c>
      <c r="N288">
        <v>0.99565425853299405</v>
      </c>
      <c r="O288">
        <v>20.7588953662904</v>
      </c>
      <c r="P288">
        <v>2399.5447352890501</v>
      </c>
      <c r="Q288">
        <v>8.6511808098421305E-3</v>
      </c>
      <c r="R288">
        <v>0.99309744250049103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B8" sqref="B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-5.3659999999999999E-2</v>
      </c>
      <c r="C2">
        <v>0.94776000000000005</v>
      </c>
      <c r="D2">
        <v>4.0770000000000001E-2</v>
      </c>
      <c r="E2">
        <v>-1.3160000000000001</v>
      </c>
      <c r="F2" s="1">
        <v>0.188</v>
      </c>
    </row>
    <row r="3" spans="1:7" x14ac:dyDescent="0.25">
      <c r="A3" t="s">
        <v>10</v>
      </c>
      <c r="B3">
        <v>-0.10421</v>
      </c>
      <c r="C3">
        <v>0.90103</v>
      </c>
      <c r="D3">
        <v>1.8960000000000001E-2</v>
      </c>
      <c r="E3">
        <v>-5.4969999999999999</v>
      </c>
      <c r="F3" s="1">
        <v>3.8700000000000002E-8</v>
      </c>
      <c r="G3" t="s">
        <v>11</v>
      </c>
    </row>
    <row r="4" spans="1:7" x14ac:dyDescent="0.25">
      <c r="A4" t="s">
        <v>12</v>
      </c>
      <c r="B4">
        <v>-0.19735</v>
      </c>
      <c r="C4">
        <v>0.82091000000000003</v>
      </c>
      <c r="D4">
        <v>1.976E-2</v>
      </c>
      <c r="E4">
        <v>-9.9870000000000001</v>
      </c>
      <c r="F4" t="s">
        <v>119</v>
      </c>
      <c r="G4" t="s">
        <v>11</v>
      </c>
    </row>
    <row r="7" spans="1:7" x14ac:dyDescent="0.25">
      <c r="A7" t="s">
        <v>645</v>
      </c>
      <c r="B7">
        <v>16689</v>
      </c>
    </row>
    <row r="8" spans="1:7" x14ac:dyDescent="0.25">
      <c r="A8" t="s">
        <v>646</v>
      </c>
      <c r="B8">
        <v>-145522.5</v>
      </c>
    </row>
    <row r="9" spans="1:7" x14ac:dyDescent="0.25">
      <c r="A9" t="s">
        <v>3</v>
      </c>
      <c r="B9">
        <v>291050.90000000002</v>
      </c>
    </row>
    <row r="10" spans="1:7" x14ac:dyDescent="0.25">
      <c r="A10" t="s">
        <v>4</v>
      </c>
      <c r="B10">
        <v>291074.09999999998</v>
      </c>
    </row>
  </sheetData>
  <pageMargins left="0.7" right="0.7" top="0.75" bottom="0.75" header="0.3" footer="0.3"/>
  <pageSetup orientation="portrait"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602</v>
      </c>
      <c r="C1" t="s">
        <v>598</v>
      </c>
      <c r="D1" t="s">
        <v>599</v>
      </c>
      <c r="E1" t="s">
        <v>600</v>
      </c>
      <c r="F1" t="s">
        <v>601</v>
      </c>
      <c r="G1" t="s">
        <v>603</v>
      </c>
      <c r="H1" t="s">
        <v>604</v>
      </c>
      <c r="I1" t="s">
        <v>605</v>
      </c>
      <c r="J1" t="s">
        <v>606</v>
      </c>
      <c r="K1" t="s">
        <v>607</v>
      </c>
      <c r="L1" t="s">
        <v>608</v>
      </c>
      <c r="M1" t="s">
        <v>609</v>
      </c>
      <c r="N1" t="s">
        <v>610</v>
      </c>
      <c r="O1" t="s">
        <v>611</v>
      </c>
      <c r="P1" t="s">
        <v>612</v>
      </c>
      <c r="Q1" t="s">
        <v>613</v>
      </c>
      <c r="R1" t="s">
        <v>614</v>
      </c>
    </row>
    <row r="2" spans="1:23" x14ac:dyDescent="0.25">
      <c r="A2">
        <v>1</v>
      </c>
      <c r="B2" t="s">
        <v>172</v>
      </c>
      <c r="C2">
        <v>-1.89764854657881</v>
      </c>
      <c r="D2">
        <v>0.25634609030480199</v>
      </c>
      <c r="E2">
        <v>-7.4026818365845104</v>
      </c>
      <c r="F2" s="1">
        <v>1.3346125320993501E-13</v>
      </c>
      <c r="G2">
        <v>-2.3399346168658401</v>
      </c>
      <c r="H2">
        <v>0.36930120721987297</v>
      </c>
      <c r="I2">
        <v>-6.3361141830026702</v>
      </c>
      <c r="J2" s="1">
        <v>2.3563219228110902E-10</v>
      </c>
      <c r="K2">
        <v>-1.3938126057506399</v>
      </c>
      <c r="L2">
        <v>0.37483180585440701</v>
      </c>
      <c r="M2">
        <v>-3.7185014291237102</v>
      </c>
      <c r="N2">
        <v>2.0040815877539101E-4</v>
      </c>
      <c r="O2">
        <v>-1.9073440485828601</v>
      </c>
      <c r="P2">
        <v>0.253807364796513</v>
      </c>
      <c r="Q2">
        <v>-7.5149279064933703</v>
      </c>
      <c r="R2" s="1">
        <v>5.6942304210397796E-14</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-0.100965624273127</v>
      </c>
      <c r="D3">
        <v>0.13040293215089299</v>
      </c>
      <c r="E3">
        <v>-0.77425884991831295</v>
      </c>
      <c r="F3">
        <v>0.43877773295745898</v>
      </c>
      <c r="G3">
        <v>7.7778965693029696E-3</v>
      </c>
      <c r="H3">
        <v>0.16975250799443101</v>
      </c>
      <c r="I3">
        <v>4.5819037734382902E-2</v>
      </c>
      <c r="J3">
        <v>0.96345448482770302</v>
      </c>
      <c r="K3">
        <v>-0.231932877990387</v>
      </c>
      <c r="L3">
        <v>0.21106211058021801</v>
      </c>
      <c r="M3">
        <v>-1.0988844816949599</v>
      </c>
      <c r="N3">
        <v>0.27181845629666701</v>
      </c>
      <c r="O3">
        <v>-8.9625864686714102E-2</v>
      </c>
      <c r="P3">
        <v>0.12933306184995599</v>
      </c>
      <c r="Q3">
        <v>-0.69298494448923298</v>
      </c>
      <c r="R3">
        <v>0.488318999792894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3.6807673009663498E-2</v>
      </c>
      <c r="D4">
        <v>5.2771163541064398E-2</v>
      </c>
      <c r="E4">
        <v>0.69749595308849499</v>
      </c>
      <c r="F4">
        <v>0.48549247114315702</v>
      </c>
      <c r="G4">
        <v>2.6284818100921901E-2</v>
      </c>
      <c r="H4">
        <v>7.8914758924129497E-2</v>
      </c>
      <c r="I4">
        <v>0.33307860860593602</v>
      </c>
      <c r="J4">
        <v>0.73907494620340697</v>
      </c>
      <c r="K4">
        <v>4.9875828410441803E-2</v>
      </c>
      <c r="L4">
        <v>7.5196490605022204E-2</v>
      </c>
      <c r="M4">
        <v>0.66327335237518004</v>
      </c>
      <c r="N4">
        <v>0.50715549994827802</v>
      </c>
      <c r="O4">
        <v>3.1612991976496203E-2</v>
      </c>
      <c r="P4">
        <v>5.2128881836369899E-2</v>
      </c>
      <c r="Q4">
        <v>0.60643909600301504</v>
      </c>
      <c r="R4">
        <v>0.54422321367273496</v>
      </c>
      <c r="T4" t="str">
        <f t="shared" si="0"/>
        <v/>
      </c>
      <c r="U4" t="str">
        <f t="shared" si="1"/>
        <v/>
      </c>
      <c r="V4" t="str">
        <f t="shared" si="2"/>
        <v/>
      </c>
      <c r="W4" t="str">
        <f t="shared" si="3"/>
        <v/>
      </c>
    </row>
    <row r="5" spans="1:23" x14ac:dyDescent="0.25">
      <c r="A5">
        <v>4</v>
      </c>
      <c r="B5" t="s">
        <v>12</v>
      </c>
      <c r="C5">
        <v>-0.17508498450450499</v>
      </c>
      <c r="D5">
        <v>5.9988545145286801E-2</v>
      </c>
      <c r="E5">
        <v>-2.91864028508218</v>
      </c>
      <c r="F5">
        <v>3.5156164844137002E-3</v>
      </c>
      <c r="G5">
        <v>-0.15485986855636699</v>
      </c>
      <c r="H5">
        <v>8.3441286084803806E-2</v>
      </c>
      <c r="I5">
        <v>-1.85591421013068</v>
      </c>
      <c r="J5">
        <v>6.3465787191002598E-2</v>
      </c>
      <c r="K5">
        <v>-0.16852734326402199</v>
      </c>
      <c r="L5">
        <v>8.9903927105332196E-2</v>
      </c>
      <c r="M5">
        <v>-1.87452705004281</v>
      </c>
      <c r="N5">
        <v>6.0857817318218099E-2</v>
      </c>
      <c r="O5">
        <v>-0.16937203623855701</v>
      </c>
      <c r="P5">
        <v>5.9201804844304901E-2</v>
      </c>
      <c r="Q5">
        <v>-2.8609269039008001</v>
      </c>
      <c r="R5">
        <v>4.2240442978718701E-3</v>
      </c>
      <c r="T5" t="str">
        <f t="shared" si="0"/>
        <v>**</v>
      </c>
      <c r="U5" t="str">
        <f t="shared" si="1"/>
        <v>^</v>
      </c>
      <c r="V5" t="str">
        <f t="shared" si="2"/>
        <v>^</v>
      </c>
      <c r="W5" t="str">
        <f t="shared" si="3"/>
        <v>**</v>
      </c>
    </row>
    <row r="6" spans="1:23" x14ac:dyDescent="0.25">
      <c r="A6">
        <v>5</v>
      </c>
      <c r="B6" t="s">
        <v>124</v>
      </c>
      <c r="C6">
        <v>9.8156133798101106E-2</v>
      </c>
      <c r="D6">
        <v>5.1125437492583199E-2</v>
      </c>
      <c r="E6">
        <v>1.91990794821738</v>
      </c>
      <c r="F6">
        <v>5.4869527783351899E-2</v>
      </c>
      <c r="G6" t="s">
        <v>170</v>
      </c>
      <c r="H6" t="s">
        <v>170</v>
      </c>
      <c r="I6" t="s">
        <v>170</v>
      </c>
      <c r="J6" t="s">
        <v>170</v>
      </c>
      <c r="K6" t="s">
        <v>170</v>
      </c>
      <c r="L6" t="s">
        <v>170</v>
      </c>
      <c r="M6" t="s">
        <v>170</v>
      </c>
      <c r="N6" t="s">
        <v>170</v>
      </c>
      <c r="O6">
        <v>6.7157815291395806E-2</v>
      </c>
      <c r="P6">
        <v>4.8759134907704199E-2</v>
      </c>
      <c r="Q6">
        <v>1.3773381217389999</v>
      </c>
      <c r="R6">
        <v>0.16840773422527799</v>
      </c>
      <c r="T6" t="str">
        <f t="shared" si="0"/>
        <v>^</v>
      </c>
      <c r="U6" t="str">
        <f t="shared" si="1"/>
        <v/>
      </c>
      <c r="V6" t="str">
        <f t="shared" si="2"/>
        <v/>
      </c>
      <c r="W6" t="str">
        <f t="shared" si="3"/>
        <v/>
      </c>
    </row>
    <row r="7" spans="1:23" x14ac:dyDescent="0.25">
      <c r="A7">
        <v>6</v>
      </c>
      <c r="B7" t="s">
        <v>25</v>
      </c>
      <c r="C7">
        <v>3.8558650396478399E-2</v>
      </c>
      <c r="D7">
        <v>6.27031997899231E-2</v>
      </c>
      <c r="E7">
        <v>0.61493911834903003</v>
      </c>
      <c r="F7">
        <v>0.53859492765045403</v>
      </c>
      <c r="G7">
        <v>-2.8159502597979801E-2</v>
      </c>
      <c r="H7">
        <v>8.5228336581226694E-2</v>
      </c>
      <c r="I7">
        <v>-0.330400706238617</v>
      </c>
      <c r="J7">
        <v>0.74109720796821099</v>
      </c>
      <c r="K7">
        <v>9.67355360350039E-2</v>
      </c>
      <c r="L7">
        <v>9.9656097487266795E-2</v>
      </c>
      <c r="M7">
        <v>0.97069360003148797</v>
      </c>
      <c r="N7">
        <v>0.33170087981519703</v>
      </c>
      <c r="O7">
        <v>3.7575691301592502E-2</v>
      </c>
      <c r="P7">
        <v>6.1755007386523397E-2</v>
      </c>
      <c r="Q7">
        <v>0.60846387834442195</v>
      </c>
      <c r="R7">
        <v>0.54287985615018797</v>
      </c>
      <c r="T7" t="str">
        <f t="shared" si="0"/>
        <v/>
      </c>
      <c r="U7" t="str">
        <f t="shared" si="1"/>
        <v/>
      </c>
      <c r="V7" t="str">
        <f t="shared" si="2"/>
        <v/>
      </c>
      <c r="W7" t="str">
        <f t="shared" si="3"/>
        <v/>
      </c>
    </row>
    <row r="8" spans="1:23" x14ac:dyDescent="0.25">
      <c r="A8">
        <v>7</v>
      </c>
      <c r="B8" t="s">
        <v>26</v>
      </c>
      <c r="C8">
        <v>0.118812879835929</v>
      </c>
      <c r="D8">
        <v>0.11231084875309801</v>
      </c>
      <c r="E8">
        <v>1.0578931702059</v>
      </c>
      <c r="F8">
        <v>0.29010414926983502</v>
      </c>
      <c r="G8">
        <v>7.72063046340076E-2</v>
      </c>
      <c r="H8">
        <v>0.14714132138341901</v>
      </c>
      <c r="I8">
        <v>0.52470851768976801</v>
      </c>
      <c r="J8">
        <v>0.59978583518501805</v>
      </c>
      <c r="K8">
        <v>0.117590322119101</v>
      </c>
      <c r="L8">
        <v>0.18396803645229301</v>
      </c>
      <c r="M8">
        <v>0.63918887425639404</v>
      </c>
      <c r="N8">
        <v>0.52270006896752297</v>
      </c>
      <c r="O8">
        <v>7.4886815134070001E-2</v>
      </c>
      <c r="P8">
        <v>0.11006911914190901</v>
      </c>
      <c r="Q8">
        <v>0.680361719234991</v>
      </c>
      <c r="R8">
        <v>0.49627545358888803</v>
      </c>
      <c r="T8" t="str">
        <f t="shared" si="0"/>
        <v/>
      </c>
      <c r="U8" t="str">
        <f t="shared" si="1"/>
        <v/>
      </c>
      <c r="V8" t="str">
        <f t="shared" si="2"/>
        <v/>
      </c>
      <c r="W8" t="str">
        <f t="shared" si="3"/>
        <v/>
      </c>
    </row>
    <row r="9" spans="1:23" x14ac:dyDescent="0.25">
      <c r="A9">
        <v>8</v>
      </c>
      <c r="B9" t="s">
        <v>30</v>
      </c>
      <c r="C9">
        <v>3.5085675262874698E-2</v>
      </c>
      <c r="D9">
        <v>6.6866008786959197E-2</v>
      </c>
      <c r="E9">
        <v>0.524716158469405</v>
      </c>
      <c r="F9">
        <v>0.59978052276874805</v>
      </c>
      <c r="G9">
        <v>0.111529297208981</v>
      </c>
      <c r="H9">
        <v>9.7262633763366496E-2</v>
      </c>
      <c r="I9">
        <v>1.14668185400289</v>
      </c>
      <c r="J9">
        <v>0.25151313277454401</v>
      </c>
      <c r="K9">
        <v>-5.8111320771531E-2</v>
      </c>
      <c r="L9">
        <v>9.5743914285691595E-2</v>
      </c>
      <c r="M9">
        <v>-0.606945320807878</v>
      </c>
      <c r="N9">
        <v>0.54388720002689905</v>
      </c>
      <c r="O9">
        <v>1.8652053928920598E-2</v>
      </c>
      <c r="P9">
        <v>6.6011967797241305E-2</v>
      </c>
      <c r="Q9">
        <v>0.28255564182257298</v>
      </c>
      <c r="R9">
        <v>0.77751748781296803</v>
      </c>
      <c r="T9" t="str">
        <f t="shared" si="0"/>
        <v/>
      </c>
      <c r="U9" t="str">
        <f t="shared" si="1"/>
        <v/>
      </c>
      <c r="V9" t="str">
        <f t="shared" si="2"/>
        <v/>
      </c>
      <c r="W9" t="str">
        <f t="shared" si="3"/>
        <v/>
      </c>
    </row>
    <row r="10" spans="1:23" x14ac:dyDescent="0.25">
      <c r="A10">
        <v>9</v>
      </c>
      <c r="B10" t="s">
        <v>27</v>
      </c>
      <c r="C10">
        <v>-7.3656818292256399E-2</v>
      </c>
      <c r="D10">
        <v>0.11359720686380501</v>
      </c>
      <c r="E10">
        <v>-0.64840342756460301</v>
      </c>
      <c r="F10">
        <v>0.51672405401798904</v>
      </c>
      <c r="G10">
        <v>-6.4925072092532607E-2</v>
      </c>
      <c r="H10">
        <v>0.150623623125513</v>
      </c>
      <c r="I10">
        <v>-0.43104176320623599</v>
      </c>
      <c r="J10">
        <v>0.66643800414254195</v>
      </c>
      <c r="K10">
        <v>-0.101025293605792</v>
      </c>
      <c r="L10">
        <v>0.18720720877518399</v>
      </c>
      <c r="M10">
        <v>-0.539644249101073</v>
      </c>
      <c r="N10">
        <v>0.58944239462113401</v>
      </c>
      <c r="O10">
        <v>-0.10339798046653</v>
      </c>
      <c r="P10">
        <v>0.109740434343803</v>
      </c>
      <c r="Q10">
        <v>-0.94220495011525895</v>
      </c>
      <c r="R10">
        <v>0.34608772006113098</v>
      </c>
      <c r="T10" t="str">
        <f t="shared" si="0"/>
        <v/>
      </c>
      <c r="U10" t="str">
        <f t="shared" si="1"/>
        <v/>
      </c>
      <c r="V10" t="str">
        <f t="shared" si="2"/>
        <v/>
      </c>
      <c r="W10" t="str">
        <f t="shared" si="3"/>
        <v/>
      </c>
    </row>
    <row r="11" spans="1:23" x14ac:dyDescent="0.25">
      <c r="A11">
        <v>10</v>
      </c>
      <c r="B11" t="s">
        <v>29</v>
      </c>
      <c r="C11">
        <v>-7.2864100428557094E-2</v>
      </c>
      <c r="D11">
        <v>6.0969699316325301E-2</v>
      </c>
      <c r="E11">
        <v>-1.19508708826856</v>
      </c>
      <c r="F11">
        <v>0.23205300611128199</v>
      </c>
      <c r="G11">
        <v>-6.0542984964760398E-2</v>
      </c>
      <c r="H11">
        <v>9.0007214104416797E-2</v>
      </c>
      <c r="I11">
        <v>-0.67264591585430999</v>
      </c>
      <c r="J11">
        <v>0.50117258304001899</v>
      </c>
      <c r="K11">
        <v>-9.6745836155715498E-2</v>
      </c>
      <c r="L11">
        <v>8.5719093879184804E-2</v>
      </c>
      <c r="M11">
        <v>-1.1286381105716301</v>
      </c>
      <c r="N11">
        <v>0.25905052694756697</v>
      </c>
      <c r="O11">
        <v>-8.0279230784266797E-2</v>
      </c>
      <c r="P11">
        <v>6.0452645792722699E-2</v>
      </c>
      <c r="Q11">
        <v>-1.3279688544902499</v>
      </c>
      <c r="R11">
        <v>0.18418839624453001</v>
      </c>
      <c r="T11" t="str">
        <f t="shared" si="0"/>
        <v/>
      </c>
      <c r="U11" t="str">
        <f t="shared" si="1"/>
        <v/>
      </c>
      <c r="V11" t="str">
        <f t="shared" si="2"/>
        <v/>
      </c>
      <c r="W11" t="str">
        <f t="shared" si="3"/>
        <v/>
      </c>
    </row>
    <row r="12" spans="1:23" x14ac:dyDescent="0.25">
      <c r="A12">
        <v>11</v>
      </c>
      <c r="B12" t="s">
        <v>28</v>
      </c>
      <c r="C12">
        <v>5.0770699726838397E-2</v>
      </c>
      <c r="D12">
        <v>0.197868248124803</v>
      </c>
      <c r="E12">
        <v>0.25658841278473099</v>
      </c>
      <c r="F12">
        <v>0.79749652086098499</v>
      </c>
      <c r="G12">
        <v>-6.21771874666446E-2</v>
      </c>
      <c r="H12">
        <v>0.28158051273780899</v>
      </c>
      <c r="I12">
        <v>-0.220814952221286</v>
      </c>
      <c r="J12">
        <v>0.82523652075064302</v>
      </c>
      <c r="K12">
        <v>0.114489544532106</v>
      </c>
      <c r="L12">
        <v>0.28664897240383302</v>
      </c>
      <c r="M12">
        <v>0.39940678514211497</v>
      </c>
      <c r="N12">
        <v>0.68959349523398294</v>
      </c>
      <c r="O12">
        <v>8.5006581415535507E-2</v>
      </c>
      <c r="P12">
        <v>0.192250704685445</v>
      </c>
      <c r="Q12">
        <v>0.44216525268201501</v>
      </c>
      <c r="R12">
        <v>0.65836962829145296</v>
      </c>
      <c r="T12" t="str">
        <f t="shared" si="0"/>
        <v/>
      </c>
      <c r="U12" t="str">
        <f t="shared" si="1"/>
        <v/>
      </c>
      <c r="V12" t="str">
        <f t="shared" si="2"/>
        <v/>
      </c>
      <c r="W12" t="str">
        <f t="shared" si="3"/>
        <v/>
      </c>
    </row>
    <row r="13" spans="1:23" x14ac:dyDescent="0.25">
      <c r="A13">
        <v>12</v>
      </c>
      <c r="B13" t="s">
        <v>31</v>
      </c>
      <c r="C13">
        <v>-6.6005556814234395E-2</v>
      </c>
      <c r="D13">
        <v>1.15858614359009E-2</v>
      </c>
      <c r="E13">
        <v>-5.6970780445987401</v>
      </c>
      <c r="F13" s="1">
        <v>1.2187814528295099E-8</v>
      </c>
      <c r="G13">
        <v>-5.5002690985881002E-2</v>
      </c>
      <c r="H13">
        <v>1.6092434853741702E-2</v>
      </c>
      <c r="I13">
        <v>-3.4179222402191098</v>
      </c>
      <c r="J13">
        <v>6.3101132186174798E-4</v>
      </c>
      <c r="K13">
        <v>-8.0183315237049704E-2</v>
      </c>
      <c r="L13">
        <v>1.73976048250458E-2</v>
      </c>
      <c r="M13">
        <v>-4.6088709361657001</v>
      </c>
      <c r="N13" s="1">
        <v>4.0486154528760703E-6</v>
      </c>
      <c r="O13">
        <v>-6.2213780152415701E-2</v>
      </c>
      <c r="P13">
        <v>1.1439797375631101E-2</v>
      </c>
      <c r="Q13">
        <v>-5.4383638197074102</v>
      </c>
      <c r="R13" s="1">
        <v>5.3772086085264501E-8</v>
      </c>
      <c r="T13" t="str">
        <f t="shared" si="0"/>
        <v>***</v>
      </c>
      <c r="U13" t="str">
        <f t="shared" si="1"/>
        <v>***</v>
      </c>
      <c r="V13" t="str">
        <f t="shared" si="2"/>
        <v>***</v>
      </c>
      <c r="W13" t="str">
        <f t="shared" si="3"/>
        <v>***</v>
      </c>
    </row>
    <row r="14" spans="1:23" x14ac:dyDescent="0.25">
      <c r="A14">
        <v>13</v>
      </c>
      <c r="B14" t="s">
        <v>173</v>
      </c>
      <c r="C14">
        <v>1.1620025243498601E-2</v>
      </c>
      <c r="D14">
        <v>6.8040941766656995E-2</v>
      </c>
      <c r="E14">
        <v>0.17077990018640399</v>
      </c>
      <c r="F14">
        <v>0.86439683420413005</v>
      </c>
      <c r="G14">
        <v>5.9273781423783402E-2</v>
      </c>
      <c r="H14">
        <v>9.8747700551714196E-2</v>
      </c>
      <c r="I14">
        <v>0.60025480180919899</v>
      </c>
      <c r="J14">
        <v>0.54833643601850701</v>
      </c>
      <c r="K14">
        <v>-2.72100641152976E-2</v>
      </c>
      <c r="L14">
        <v>9.8296320320551897E-2</v>
      </c>
      <c r="M14">
        <v>-0.276816711211198</v>
      </c>
      <c r="N14">
        <v>0.78192084872094703</v>
      </c>
      <c r="O14">
        <v>1.9049717064327499E-2</v>
      </c>
      <c r="P14">
        <v>6.7244184764052195E-2</v>
      </c>
      <c r="Q14">
        <v>0.28329166501414998</v>
      </c>
      <c r="R14">
        <v>0.77695326605715598</v>
      </c>
      <c r="T14" t="str">
        <f t="shared" si="0"/>
        <v/>
      </c>
      <c r="U14" t="str">
        <f t="shared" si="1"/>
        <v/>
      </c>
      <c r="V14" t="str">
        <f t="shared" si="2"/>
        <v/>
      </c>
      <c r="W14" t="str">
        <f t="shared" si="3"/>
        <v/>
      </c>
    </row>
    <row r="15" spans="1:23" x14ac:dyDescent="0.25">
      <c r="A15">
        <v>14</v>
      </c>
      <c r="B15" t="s">
        <v>32</v>
      </c>
      <c r="C15">
        <v>3.3034321236631199E-2</v>
      </c>
      <c r="D15">
        <v>3.10565001934642E-2</v>
      </c>
      <c r="E15">
        <v>1.06368460808031</v>
      </c>
      <c r="F15">
        <v>0.287471599457092</v>
      </c>
      <c r="G15">
        <v>5.3498059890245003E-2</v>
      </c>
      <c r="H15">
        <v>4.15827039070387E-2</v>
      </c>
      <c r="I15">
        <v>1.28654596415481</v>
      </c>
      <c r="J15">
        <v>0.19825258821547501</v>
      </c>
      <c r="K15">
        <v>-5.8578575397156404E-3</v>
      </c>
      <c r="L15">
        <v>5.0948928035350199E-2</v>
      </c>
      <c r="M15">
        <v>-0.114975089086295</v>
      </c>
      <c r="N15">
        <v>0.90846486710941399</v>
      </c>
      <c r="O15">
        <v>3.6568812660791102E-2</v>
      </c>
      <c r="P15">
        <v>3.0626225550478999E-2</v>
      </c>
      <c r="Q15">
        <v>1.19403589582129</v>
      </c>
      <c r="R15">
        <v>0.23246392693409601</v>
      </c>
      <c r="T15" t="str">
        <f t="shared" si="0"/>
        <v/>
      </c>
      <c r="U15" t="str">
        <f t="shared" si="1"/>
        <v/>
      </c>
      <c r="V15" t="str">
        <f t="shared" si="2"/>
        <v/>
      </c>
      <c r="W15" t="str">
        <f t="shared" si="3"/>
        <v/>
      </c>
    </row>
    <row r="16" spans="1:23" x14ac:dyDescent="0.25">
      <c r="A16">
        <v>15</v>
      </c>
      <c r="B16" t="s">
        <v>33</v>
      </c>
      <c r="C16">
        <v>1.8709744921954E-2</v>
      </c>
      <c r="D16">
        <v>8.3668972837696708E-3</v>
      </c>
      <c r="E16">
        <v>2.2361628555244302</v>
      </c>
      <c r="F16">
        <v>2.5341105361744699E-2</v>
      </c>
      <c r="G16">
        <v>1.6325955927559602E-2</v>
      </c>
      <c r="H16">
        <v>1.4801144087885999E-2</v>
      </c>
      <c r="I16">
        <v>1.10301986323622</v>
      </c>
      <c r="J16">
        <v>0.27001853930006497</v>
      </c>
      <c r="K16">
        <v>2.1102408260982301E-2</v>
      </c>
      <c r="L16">
        <v>1.0423459272444899E-2</v>
      </c>
      <c r="M16">
        <v>2.0245110293439699</v>
      </c>
      <c r="N16">
        <v>4.2917598309806501E-2</v>
      </c>
      <c r="O16">
        <v>1.71917210336472E-2</v>
      </c>
      <c r="P16">
        <v>8.3129394365696902E-3</v>
      </c>
      <c r="Q16">
        <v>2.0680676389892398</v>
      </c>
      <c r="R16">
        <v>3.8633663206564001E-2</v>
      </c>
      <c r="T16" t="str">
        <f t="shared" si="0"/>
        <v>*</v>
      </c>
      <c r="U16" t="str">
        <f t="shared" si="1"/>
        <v/>
      </c>
      <c r="V16" t="str">
        <f t="shared" si="2"/>
        <v>*</v>
      </c>
      <c r="W16" t="str">
        <f t="shared" si="3"/>
        <v>*</v>
      </c>
    </row>
    <row r="17" spans="1:23" x14ac:dyDescent="0.25">
      <c r="A17">
        <v>16</v>
      </c>
      <c r="B17" t="s">
        <v>118</v>
      </c>
      <c r="C17">
        <v>-1.28052081633098E-2</v>
      </c>
      <c r="D17">
        <v>1.26302445812054E-2</v>
      </c>
      <c r="E17">
        <v>-1.01385274695035</v>
      </c>
      <c r="F17">
        <v>0.31065302179245702</v>
      </c>
      <c r="G17">
        <v>-6.26615669321034E-3</v>
      </c>
      <c r="H17">
        <v>1.8142779698403701E-2</v>
      </c>
      <c r="I17">
        <v>-0.34538018966088702</v>
      </c>
      <c r="J17">
        <v>0.72980856829898499</v>
      </c>
      <c r="K17">
        <v>-1.9074662708762499E-2</v>
      </c>
      <c r="L17">
        <v>1.8561269028708201E-2</v>
      </c>
      <c r="M17">
        <v>-1.02765940622165</v>
      </c>
      <c r="N17">
        <v>0.304110069214093</v>
      </c>
      <c r="O17">
        <v>-1.13899633140781E-2</v>
      </c>
      <c r="P17">
        <v>1.2513078609636401E-2</v>
      </c>
      <c r="Q17">
        <v>-0.91024468633215905</v>
      </c>
      <c r="R17">
        <v>0.36269348243060701</v>
      </c>
      <c r="T17" t="str">
        <f t="shared" si="0"/>
        <v/>
      </c>
      <c r="U17" t="str">
        <f t="shared" si="1"/>
        <v/>
      </c>
      <c r="V17" t="str">
        <f t="shared" si="2"/>
        <v/>
      </c>
      <c r="W17" t="str">
        <f t="shared" si="3"/>
        <v/>
      </c>
    </row>
    <row r="18" spans="1:23" x14ac:dyDescent="0.25">
      <c r="A18">
        <v>17</v>
      </c>
      <c r="B18" t="s">
        <v>34</v>
      </c>
      <c r="C18">
        <v>4.3910729350076496E-3</v>
      </c>
      <c r="D18">
        <v>1.06026764543717E-3</v>
      </c>
      <c r="E18">
        <v>4.1414759319540897</v>
      </c>
      <c r="F18" s="1">
        <v>3.4507808807008503E-5</v>
      </c>
      <c r="G18">
        <v>5.3340440665142104E-3</v>
      </c>
      <c r="H18">
        <v>1.59905416958493E-3</v>
      </c>
      <c r="I18">
        <v>3.33574944987559</v>
      </c>
      <c r="J18">
        <v>8.5069795239662703E-4</v>
      </c>
      <c r="K18">
        <v>4.0161955495124201E-3</v>
      </c>
      <c r="L18">
        <v>1.4788399164409999E-3</v>
      </c>
      <c r="M18">
        <v>2.7157743748071601</v>
      </c>
      <c r="N18">
        <v>6.6120962386453496E-3</v>
      </c>
      <c r="O18">
        <v>4.4470960321825303E-3</v>
      </c>
      <c r="P18">
        <v>1.0452303271369101E-3</v>
      </c>
      <c r="Q18">
        <v>4.2546565256712103</v>
      </c>
      <c r="R18" s="1">
        <v>2.09370156047377E-5</v>
      </c>
      <c r="T18" t="str">
        <f t="shared" si="0"/>
        <v>***</v>
      </c>
      <c r="U18" t="str">
        <f t="shared" si="1"/>
        <v>***</v>
      </c>
      <c r="V18" t="str">
        <f t="shared" si="2"/>
        <v>**</v>
      </c>
      <c r="W18" t="str">
        <f t="shared" si="3"/>
        <v>***</v>
      </c>
    </row>
    <row r="19" spans="1:23" x14ac:dyDescent="0.25">
      <c r="A19">
        <v>18</v>
      </c>
      <c r="B19" t="s">
        <v>35</v>
      </c>
      <c r="C19">
        <v>-1.0510225889868901E-3</v>
      </c>
      <c r="D19">
        <v>3.7040602071163102E-4</v>
      </c>
      <c r="E19">
        <v>-2.8374878652556501</v>
      </c>
      <c r="F19">
        <v>4.5470075174917999E-3</v>
      </c>
      <c r="G19">
        <v>-1.18138656604512E-3</v>
      </c>
      <c r="H19">
        <v>6.1409309837516003E-4</v>
      </c>
      <c r="I19">
        <v>-1.92379065840501</v>
      </c>
      <c r="J19">
        <v>5.4380828832389497E-2</v>
      </c>
      <c r="K19">
        <v>-8.8663195305701604E-4</v>
      </c>
      <c r="L19">
        <v>4.8421481389487002E-4</v>
      </c>
      <c r="M19">
        <v>-1.83107151539877</v>
      </c>
      <c r="N19">
        <v>6.7089869456134196E-2</v>
      </c>
      <c r="O19">
        <v>-8.4815952823137002E-4</v>
      </c>
      <c r="P19">
        <v>3.5612990404363401E-4</v>
      </c>
      <c r="Q19">
        <v>-2.3816015409013498</v>
      </c>
      <c r="R19">
        <v>1.7237537755039199E-2</v>
      </c>
      <c r="T19" t="str">
        <f t="shared" si="0"/>
        <v>**</v>
      </c>
      <c r="U19" t="str">
        <f t="shared" si="1"/>
        <v>^</v>
      </c>
      <c r="V19" t="str">
        <f t="shared" si="2"/>
        <v>^</v>
      </c>
      <c r="W19" t="str">
        <f t="shared" si="3"/>
        <v>*</v>
      </c>
    </row>
    <row r="20" spans="1:23" x14ac:dyDescent="0.25">
      <c r="A20">
        <v>19</v>
      </c>
      <c r="B20" t="s">
        <v>36</v>
      </c>
      <c r="C20">
        <v>6.5209469718947801E-4</v>
      </c>
      <c r="D20">
        <v>2.32712362022323E-4</v>
      </c>
      <c r="E20">
        <v>2.80214893408596</v>
      </c>
      <c r="F20">
        <v>5.07634326265921E-3</v>
      </c>
      <c r="G20">
        <v>4.0547461453520101E-4</v>
      </c>
      <c r="H20">
        <v>3.4838738114662102E-4</v>
      </c>
      <c r="I20">
        <v>1.16386136949247</v>
      </c>
      <c r="J20">
        <v>0.244480196979179</v>
      </c>
      <c r="K20">
        <v>9.6099020515091004E-4</v>
      </c>
      <c r="L20">
        <v>3.3245998558963102E-4</v>
      </c>
      <c r="M20">
        <v>2.8905439656040302</v>
      </c>
      <c r="N20">
        <v>3.8457573372182399E-3</v>
      </c>
      <c r="O20">
        <v>6.4268793128573903E-4</v>
      </c>
      <c r="P20">
        <v>2.2991213616148801E-4</v>
      </c>
      <c r="Q20">
        <v>2.7953632288219898</v>
      </c>
      <c r="R20">
        <v>5.1841432419845301E-3</v>
      </c>
      <c r="T20" t="str">
        <f t="shared" si="0"/>
        <v>**</v>
      </c>
      <c r="U20" t="str">
        <f t="shared" si="1"/>
        <v/>
      </c>
      <c r="V20" t="str">
        <f t="shared" si="2"/>
        <v>**</v>
      </c>
      <c r="W20" t="str">
        <f t="shared" si="3"/>
        <v>**</v>
      </c>
    </row>
    <row r="21" spans="1:23" x14ac:dyDescent="0.25">
      <c r="A21">
        <v>20</v>
      </c>
      <c r="B21" t="s">
        <v>37</v>
      </c>
      <c r="C21">
        <v>-3.7042511050682403E-2</v>
      </c>
      <c r="D21">
        <v>4.7424938586817997E-2</v>
      </c>
      <c r="E21">
        <v>-0.78107662665436794</v>
      </c>
      <c r="F21">
        <v>0.43475742802649398</v>
      </c>
      <c r="G21">
        <v>2.4380131224103901E-2</v>
      </c>
      <c r="H21">
        <v>6.7229042497029698E-2</v>
      </c>
      <c r="I21">
        <v>0.36264284479704001</v>
      </c>
      <c r="J21">
        <v>0.71687170035466197</v>
      </c>
      <c r="K21">
        <v>-0.12132761872672999</v>
      </c>
      <c r="L21">
        <v>6.9913102635093996E-2</v>
      </c>
      <c r="M21">
        <v>-1.7354060133762099</v>
      </c>
      <c r="N21">
        <v>8.2668915723848005E-2</v>
      </c>
      <c r="O21">
        <v>-3.9691737317791603E-2</v>
      </c>
      <c r="P21">
        <v>4.69311790870433E-2</v>
      </c>
      <c r="Q21">
        <v>-0.84574345008838003</v>
      </c>
      <c r="R21">
        <v>0.39769587843453402</v>
      </c>
      <c r="T21" t="str">
        <f t="shared" si="0"/>
        <v/>
      </c>
      <c r="U21" t="str">
        <f t="shared" si="1"/>
        <v/>
      </c>
      <c r="V21" t="str">
        <f t="shared" si="2"/>
        <v>^</v>
      </c>
      <c r="W21" t="str">
        <f t="shared" si="3"/>
        <v/>
      </c>
    </row>
    <row r="22" spans="1:23" x14ac:dyDescent="0.25">
      <c r="A22">
        <v>21</v>
      </c>
      <c r="B22" t="s">
        <v>38</v>
      </c>
      <c r="C22">
        <v>-0.11224973341413499</v>
      </c>
      <c r="D22">
        <v>7.0615083494331404E-2</v>
      </c>
      <c r="E22">
        <v>-1.58959995314805</v>
      </c>
      <c r="F22">
        <v>0.111925007647365</v>
      </c>
      <c r="G22">
        <v>-4.9374489764387297E-2</v>
      </c>
      <c r="H22">
        <v>9.7434533201957302E-2</v>
      </c>
      <c r="I22">
        <v>-0.50674527954114901</v>
      </c>
      <c r="J22">
        <v>0.61233355556344604</v>
      </c>
      <c r="K22">
        <v>-0.18293926074004599</v>
      </c>
      <c r="L22">
        <v>0.10679731494898299</v>
      </c>
      <c r="M22">
        <v>-1.7129574917443999</v>
      </c>
      <c r="N22">
        <v>8.6720360173669506E-2</v>
      </c>
      <c r="O22">
        <v>-9.6088152247640807E-2</v>
      </c>
      <c r="P22">
        <v>6.9970183791588897E-2</v>
      </c>
      <c r="Q22">
        <v>-1.37327282909312</v>
      </c>
      <c r="R22">
        <v>0.169667546117443</v>
      </c>
      <c r="T22" t="str">
        <f t="shared" si="0"/>
        <v/>
      </c>
      <c r="U22" t="str">
        <f t="shared" si="1"/>
        <v/>
      </c>
      <c r="V22" t="str">
        <f t="shared" si="2"/>
        <v>^</v>
      </c>
      <c r="W22" t="str">
        <f t="shared" si="3"/>
        <v/>
      </c>
    </row>
    <row r="23" spans="1:23" x14ac:dyDescent="0.25">
      <c r="A23">
        <v>22</v>
      </c>
      <c r="B23" t="s">
        <v>40</v>
      </c>
      <c r="C23">
        <v>-0.33087492587176298</v>
      </c>
      <c r="D23">
        <v>7.2506138448969207E-2</v>
      </c>
      <c r="E23">
        <v>-4.56340570536159</v>
      </c>
      <c r="F23" s="1">
        <v>5.0330420540474197E-6</v>
      </c>
      <c r="G23">
        <v>-0.31955113903944599</v>
      </c>
      <c r="H23">
        <v>0.10308951174754501</v>
      </c>
      <c r="I23">
        <v>-3.09974442232292</v>
      </c>
      <c r="J23">
        <v>1.93687694014908E-3</v>
      </c>
      <c r="K23">
        <v>-0.30162002578707098</v>
      </c>
      <c r="L23">
        <v>0.10673383176816301</v>
      </c>
      <c r="M23">
        <v>-2.82590834405927</v>
      </c>
      <c r="N23">
        <v>4.71467524076951E-3</v>
      </c>
      <c r="O23">
        <v>-0.34832750716210398</v>
      </c>
      <c r="P23">
        <v>7.17008646118487E-2</v>
      </c>
      <c r="Q23">
        <v>-4.8580656460388401</v>
      </c>
      <c r="R23" s="1">
        <v>1.18538111783441E-6</v>
      </c>
      <c r="T23" t="str">
        <f t="shared" si="0"/>
        <v>***</v>
      </c>
      <c r="U23" t="str">
        <f t="shared" si="1"/>
        <v>**</v>
      </c>
      <c r="V23" t="str">
        <f t="shared" si="2"/>
        <v>**</v>
      </c>
      <c r="W23" t="str">
        <f t="shared" si="3"/>
        <v>***</v>
      </c>
    </row>
    <row r="24" spans="1:23" x14ac:dyDescent="0.25">
      <c r="A24">
        <v>23</v>
      </c>
      <c r="B24" t="s">
        <v>41</v>
      </c>
      <c r="C24">
        <v>9.6994866285183105E-3</v>
      </c>
      <c r="D24">
        <v>5.5774042380836802E-2</v>
      </c>
      <c r="E24">
        <v>0.173906825011682</v>
      </c>
      <c r="F24">
        <v>0.86193868878146196</v>
      </c>
      <c r="G24">
        <v>0.14289697585820699</v>
      </c>
      <c r="H24">
        <v>8.0462614595014303E-2</v>
      </c>
      <c r="I24">
        <v>1.77594248679884</v>
      </c>
      <c r="J24">
        <v>7.5742397163934994E-2</v>
      </c>
      <c r="K24">
        <v>-7.1576197965464702E-2</v>
      </c>
      <c r="L24">
        <v>8.1182361887376403E-2</v>
      </c>
      <c r="M24">
        <v>-0.88167178561227</v>
      </c>
      <c r="N24">
        <v>0.37795432285173702</v>
      </c>
      <c r="O24">
        <v>1.42533563926862E-3</v>
      </c>
      <c r="P24">
        <v>5.5172350795900299E-2</v>
      </c>
      <c r="Q24">
        <v>2.58342379599046E-2</v>
      </c>
      <c r="R24">
        <v>0.97938955301287001</v>
      </c>
      <c r="T24" t="str">
        <f t="shared" si="0"/>
        <v/>
      </c>
      <c r="U24" t="str">
        <f t="shared" si="1"/>
        <v>^</v>
      </c>
      <c r="V24" t="str">
        <f t="shared" si="2"/>
        <v/>
      </c>
      <c r="W24" t="str">
        <f t="shared" si="3"/>
        <v/>
      </c>
    </row>
    <row r="25" spans="1:23" x14ac:dyDescent="0.25">
      <c r="A25">
        <v>24</v>
      </c>
      <c r="B25" t="s">
        <v>39</v>
      </c>
      <c r="C25">
        <v>-1.8742666803312699E-2</v>
      </c>
      <c r="D25">
        <v>8.5697103638886399E-2</v>
      </c>
      <c r="E25">
        <v>-0.21870828776537499</v>
      </c>
      <c r="F25">
        <v>0.82687729257648102</v>
      </c>
      <c r="G25">
        <v>0.17416250906901601</v>
      </c>
      <c r="H25">
        <v>0.12635695176461301</v>
      </c>
      <c r="I25">
        <v>1.3783373738981799</v>
      </c>
      <c r="J25">
        <v>0.16809914920017999</v>
      </c>
      <c r="K25">
        <v>-0.12326407761928</v>
      </c>
      <c r="L25">
        <v>0.12364798086536</v>
      </c>
      <c r="M25">
        <v>-0.99689519195224396</v>
      </c>
      <c r="N25">
        <v>0.31881538572215901</v>
      </c>
      <c r="O25">
        <v>-1.47356891153119E-2</v>
      </c>
      <c r="P25">
        <v>8.4700631627235803E-2</v>
      </c>
      <c r="Q25">
        <v>-0.173973780740658</v>
      </c>
      <c r="R25">
        <v>0.86188606791866995</v>
      </c>
      <c r="T25" t="str">
        <f t="shared" si="0"/>
        <v/>
      </c>
      <c r="U25" t="str">
        <f t="shared" si="1"/>
        <v/>
      </c>
      <c r="V25" t="str">
        <f t="shared" si="2"/>
        <v/>
      </c>
      <c r="W25" t="str">
        <f t="shared" si="3"/>
        <v/>
      </c>
    </row>
    <row r="26" spans="1:23" x14ac:dyDescent="0.25">
      <c r="A26">
        <v>25</v>
      </c>
      <c r="B26" t="s">
        <v>43</v>
      </c>
      <c r="C26">
        <v>-4.77223726261733E-2</v>
      </c>
      <c r="D26">
        <v>1.25723999557583E-2</v>
      </c>
      <c r="E26">
        <v>-3.7958045237270599</v>
      </c>
      <c r="F26">
        <v>1.4716542522018401E-4</v>
      </c>
      <c r="G26">
        <v>-3.39805682376704E-2</v>
      </c>
      <c r="H26">
        <v>1.8275806006361299E-2</v>
      </c>
      <c r="I26">
        <v>-1.8593198147234999</v>
      </c>
      <c r="J26">
        <v>6.2981820002348296E-2</v>
      </c>
      <c r="K26">
        <v>-5.9701585084694697E-2</v>
      </c>
      <c r="L26">
        <v>1.8063951012463501E-2</v>
      </c>
      <c r="M26">
        <v>-3.3050125658280902</v>
      </c>
      <c r="N26">
        <v>9.4972141865059395E-4</v>
      </c>
      <c r="O26">
        <v>-5.21492899842819E-2</v>
      </c>
      <c r="P26">
        <v>1.2423161342811601E-2</v>
      </c>
      <c r="Q26">
        <v>-4.1977471390128001</v>
      </c>
      <c r="R26" s="1">
        <v>2.69583393196933E-5</v>
      </c>
      <c r="T26" t="str">
        <f t="shared" si="0"/>
        <v>***</v>
      </c>
      <c r="U26" t="str">
        <f t="shared" si="1"/>
        <v>^</v>
      </c>
      <c r="V26" t="str">
        <f t="shared" si="2"/>
        <v>***</v>
      </c>
      <c r="W26" t="str">
        <f t="shared" si="3"/>
        <v>***</v>
      </c>
    </row>
    <row r="27" spans="1:23" x14ac:dyDescent="0.25">
      <c r="A27">
        <v>26</v>
      </c>
      <c r="B27" t="s">
        <v>44</v>
      </c>
      <c r="C27">
        <v>6.1243529148347603E-2</v>
      </c>
      <c r="D27">
        <v>4.9488633708310102E-2</v>
      </c>
      <c r="E27">
        <v>1.23752717663053</v>
      </c>
      <c r="F27">
        <v>0.21589143138202199</v>
      </c>
      <c r="G27">
        <v>8.3536646261130304E-2</v>
      </c>
      <c r="H27">
        <v>7.9439614347931203E-2</v>
      </c>
      <c r="I27">
        <v>1.0515741667029599</v>
      </c>
      <c r="J27">
        <v>0.29299496522851598</v>
      </c>
      <c r="K27">
        <v>4.3089878122029801E-2</v>
      </c>
      <c r="L27">
        <v>6.6334577033061101E-2</v>
      </c>
      <c r="M27">
        <v>0.64958397338621499</v>
      </c>
      <c r="N27">
        <v>0.51596098813617497</v>
      </c>
      <c r="O27">
        <v>7.7860014830368696E-2</v>
      </c>
      <c r="P27">
        <v>4.8559743429212397E-2</v>
      </c>
      <c r="Q27">
        <v>1.6033860422649999</v>
      </c>
      <c r="R27">
        <v>0.10884945067235199</v>
      </c>
      <c r="T27" t="str">
        <f t="shared" si="0"/>
        <v/>
      </c>
      <c r="U27" t="str">
        <f t="shared" si="1"/>
        <v/>
      </c>
      <c r="V27" t="str">
        <f t="shared" si="2"/>
        <v/>
      </c>
      <c r="W27" t="str">
        <f t="shared" si="3"/>
        <v/>
      </c>
    </row>
    <row r="28" spans="1:23" x14ac:dyDescent="0.25">
      <c r="A28">
        <v>27</v>
      </c>
      <c r="B28" t="s">
        <v>131</v>
      </c>
      <c r="C28">
        <v>0.75387375046613403</v>
      </c>
      <c r="D28">
        <v>0.42183845951129201</v>
      </c>
      <c r="E28">
        <v>1.78711479114425</v>
      </c>
      <c r="F28">
        <v>7.3918937343242605E-2</v>
      </c>
      <c r="G28">
        <v>-0.216402459569008</v>
      </c>
      <c r="H28">
        <v>0.75452207140023297</v>
      </c>
      <c r="I28">
        <v>-0.28680732846875001</v>
      </c>
      <c r="J28">
        <v>0.77425985127746799</v>
      </c>
      <c r="K28">
        <v>1.2572737478148599</v>
      </c>
      <c r="L28">
        <v>0.57913767845465203</v>
      </c>
      <c r="M28">
        <v>2.17094102937615</v>
      </c>
      <c r="N28">
        <v>2.99356303390408E-2</v>
      </c>
      <c r="O28">
        <v>-8.3630432857300999E-2</v>
      </c>
      <c r="P28">
        <v>5.2973891722296301E-2</v>
      </c>
      <c r="Q28">
        <v>-1.5787103823844899</v>
      </c>
      <c r="R28">
        <v>0.11440250229943</v>
      </c>
      <c r="T28" t="str">
        <f t="shared" si="0"/>
        <v>^</v>
      </c>
      <c r="U28" t="str">
        <f t="shared" si="1"/>
        <v/>
      </c>
      <c r="V28" t="str">
        <f t="shared" si="2"/>
        <v>*</v>
      </c>
      <c r="W28" t="str">
        <f t="shared" si="3"/>
        <v/>
      </c>
    </row>
    <row r="29" spans="1:23" x14ac:dyDescent="0.25">
      <c r="A29">
        <v>28</v>
      </c>
      <c r="B29" t="s">
        <v>145</v>
      </c>
      <c r="C29">
        <v>0.364885587542222</v>
      </c>
      <c r="D29">
        <v>0.48067684662745502</v>
      </c>
      <c r="E29">
        <v>0.75910789151245395</v>
      </c>
      <c r="F29">
        <v>0.44778801883856001</v>
      </c>
      <c r="G29">
        <v>-5.6342303529879803E-2</v>
      </c>
      <c r="H29">
        <v>0.80360804995115698</v>
      </c>
      <c r="I29">
        <v>-7.0111671396651906E-2</v>
      </c>
      <c r="J29">
        <v>0.94410477713323604</v>
      </c>
      <c r="K29">
        <v>0.63742051567399105</v>
      </c>
      <c r="L29">
        <v>0.68851627025149198</v>
      </c>
      <c r="M29">
        <v>0.92578860255715301</v>
      </c>
      <c r="N29">
        <v>0.35455585141958001</v>
      </c>
      <c r="O29">
        <v>-0.468472447428397</v>
      </c>
      <c r="P29">
        <v>0.26099125438610699</v>
      </c>
      <c r="Q29">
        <v>-1.7949737378377599</v>
      </c>
      <c r="R29">
        <v>7.2657884276154994E-2</v>
      </c>
      <c r="T29" t="str">
        <f t="shared" si="0"/>
        <v/>
      </c>
      <c r="U29" t="str">
        <f t="shared" si="1"/>
        <v/>
      </c>
      <c r="V29" t="str">
        <f t="shared" si="2"/>
        <v/>
      </c>
      <c r="W29" t="str">
        <f t="shared" si="3"/>
        <v>^</v>
      </c>
    </row>
    <row r="30" spans="1:23" x14ac:dyDescent="0.25">
      <c r="A30">
        <v>29</v>
      </c>
      <c r="B30" t="s">
        <v>46</v>
      </c>
      <c r="C30">
        <v>0.58976883772840005</v>
      </c>
      <c r="D30">
        <v>0.44968625862950501</v>
      </c>
      <c r="E30">
        <v>1.3115118072004699</v>
      </c>
      <c r="F30">
        <v>0.18968490730847601</v>
      </c>
      <c r="G30">
        <v>-0.39989634018791398</v>
      </c>
      <c r="H30">
        <v>0.78689843974323603</v>
      </c>
      <c r="I30">
        <v>-0.50819307802719704</v>
      </c>
      <c r="J30">
        <v>0.61131794475218704</v>
      </c>
      <c r="K30">
        <v>1.0805436568800899</v>
      </c>
      <c r="L30">
        <v>0.619269675823646</v>
      </c>
      <c r="M30">
        <v>1.7448677031423201</v>
      </c>
      <c r="N30">
        <v>8.1007900395597104E-2</v>
      </c>
      <c r="O30">
        <v>-0.28979744705444299</v>
      </c>
      <c r="P30">
        <v>0.15566143467548399</v>
      </c>
      <c r="Q30">
        <v>-1.86171640816879</v>
      </c>
      <c r="R30">
        <v>6.2643074523620904E-2</v>
      </c>
      <c r="T30" t="str">
        <f t="shared" si="0"/>
        <v/>
      </c>
      <c r="U30" t="str">
        <f t="shared" si="1"/>
        <v/>
      </c>
      <c r="V30" t="str">
        <f t="shared" si="2"/>
        <v>^</v>
      </c>
      <c r="W30" t="str">
        <f t="shared" si="3"/>
        <v>^</v>
      </c>
    </row>
    <row r="31" spans="1:23" x14ac:dyDescent="0.25">
      <c r="A31">
        <v>30</v>
      </c>
      <c r="B31" t="s">
        <v>129</v>
      </c>
      <c r="C31">
        <v>0.28034582515513701</v>
      </c>
      <c r="D31">
        <v>0.46849919114083499</v>
      </c>
      <c r="E31">
        <v>0.598391268237777</v>
      </c>
      <c r="F31">
        <v>0.549578890643875</v>
      </c>
      <c r="G31">
        <v>-0.87858662293971401</v>
      </c>
      <c r="H31">
        <v>0.80546115845005495</v>
      </c>
      <c r="I31">
        <v>-1.09078707734383</v>
      </c>
      <c r="J31">
        <v>0.27536658400369701</v>
      </c>
      <c r="K31">
        <v>0.92573516975164105</v>
      </c>
      <c r="L31">
        <v>0.648406275582596</v>
      </c>
      <c r="M31">
        <v>1.42770852876133</v>
      </c>
      <c r="N31">
        <v>0.153375770307668</v>
      </c>
      <c r="O31">
        <v>-0.51154503192015799</v>
      </c>
      <c r="P31">
        <v>0.197802715403333</v>
      </c>
      <c r="Q31">
        <v>-2.5861375607361299</v>
      </c>
      <c r="R31">
        <v>9.7058186256953199E-3</v>
      </c>
      <c r="T31" t="str">
        <f t="shared" si="0"/>
        <v/>
      </c>
      <c r="U31" t="str">
        <f t="shared" si="1"/>
        <v/>
      </c>
      <c r="V31" t="str">
        <f t="shared" si="2"/>
        <v/>
      </c>
      <c r="W31" t="str">
        <f t="shared" si="3"/>
        <v>**</v>
      </c>
    </row>
    <row r="32" spans="1:23" x14ac:dyDescent="0.25">
      <c r="A32">
        <v>31</v>
      </c>
      <c r="B32" t="s">
        <v>130</v>
      </c>
      <c r="C32">
        <v>0.239761600075971</v>
      </c>
      <c r="D32">
        <v>0.46849861068519799</v>
      </c>
      <c r="E32">
        <v>0.51176587210218205</v>
      </c>
      <c r="F32">
        <v>0.60881487803982504</v>
      </c>
      <c r="G32">
        <v>-0.26893934481235898</v>
      </c>
      <c r="H32">
        <v>0.840419446931019</v>
      </c>
      <c r="I32">
        <v>-0.320006094331171</v>
      </c>
      <c r="J32">
        <v>0.74896371068276402</v>
      </c>
      <c r="K32">
        <v>0.46107906316967501</v>
      </c>
      <c r="L32">
        <v>0.63145044802875405</v>
      </c>
      <c r="M32">
        <v>0.73019041257957795</v>
      </c>
      <c r="N32">
        <v>0.46527380208427199</v>
      </c>
      <c r="O32">
        <v>-0.50429510960158896</v>
      </c>
      <c r="P32">
        <v>0.19258204694917999</v>
      </c>
      <c r="Q32">
        <v>-2.61859876136152</v>
      </c>
      <c r="R32">
        <v>8.8291729769345503E-3</v>
      </c>
      <c r="T32" t="str">
        <f t="shared" si="0"/>
        <v/>
      </c>
      <c r="U32" t="str">
        <f t="shared" si="1"/>
        <v/>
      </c>
      <c r="V32" t="str">
        <f t="shared" si="2"/>
        <v/>
      </c>
      <c r="W32" t="str">
        <f t="shared" si="3"/>
        <v>**</v>
      </c>
    </row>
    <row r="33" spans="1:23" x14ac:dyDescent="0.25">
      <c r="A33">
        <v>32</v>
      </c>
      <c r="B33" t="s">
        <v>45</v>
      </c>
      <c r="C33">
        <v>1.1129291411286699</v>
      </c>
      <c r="D33">
        <v>0.60474284806509804</v>
      </c>
      <c r="E33">
        <v>1.84033452349133</v>
      </c>
      <c r="F33">
        <v>6.5719139824653494E-2</v>
      </c>
      <c r="G33">
        <v>3.4643303183184003E-2</v>
      </c>
      <c r="H33">
        <v>1.09992243038688</v>
      </c>
      <c r="I33">
        <v>3.1496133023670499E-2</v>
      </c>
      <c r="J33">
        <v>0.97487387601669995</v>
      </c>
      <c r="K33">
        <v>1.6322791172901201</v>
      </c>
      <c r="L33">
        <v>0.78628602923379298</v>
      </c>
      <c r="M33">
        <v>2.0759355458480102</v>
      </c>
      <c r="N33">
        <v>3.7899912610490798E-2</v>
      </c>
      <c r="O33">
        <v>0.35996691362570299</v>
      </c>
      <c r="P33">
        <v>0.427398272160115</v>
      </c>
      <c r="Q33">
        <v>0.84222828465448096</v>
      </c>
      <c r="R33">
        <v>0.39966018446218499</v>
      </c>
      <c r="T33" t="str">
        <f t="shared" si="0"/>
        <v>^</v>
      </c>
      <c r="U33" t="str">
        <f t="shared" si="1"/>
        <v/>
      </c>
      <c r="V33" t="str">
        <f t="shared" si="2"/>
        <v>*</v>
      </c>
      <c r="W33" t="str">
        <f t="shared" si="3"/>
        <v/>
      </c>
    </row>
    <row r="34" spans="1:23" x14ac:dyDescent="0.25">
      <c r="A34">
        <v>33</v>
      </c>
      <c r="B34" t="s">
        <v>106</v>
      </c>
      <c r="C34">
        <v>0.16422169189093899</v>
      </c>
      <c r="D34">
        <v>0.14510971323871599</v>
      </c>
      <c r="E34">
        <v>1.1317070940715199</v>
      </c>
      <c r="F34">
        <v>0.257757598060469</v>
      </c>
      <c r="G34">
        <v>-1.9165469507724301E-2</v>
      </c>
      <c r="H34">
        <v>0.26116856002685102</v>
      </c>
      <c r="I34">
        <v>-7.3383524823025695E-2</v>
      </c>
      <c r="J34">
        <v>0.94150092753139802</v>
      </c>
      <c r="K34">
        <v>0.198329385037952</v>
      </c>
      <c r="L34">
        <v>0.18599743395722501</v>
      </c>
      <c r="M34">
        <v>1.0663017269558801</v>
      </c>
      <c r="N34">
        <v>0.28628726910739799</v>
      </c>
      <c r="O34" t="s">
        <v>170</v>
      </c>
      <c r="P34" t="s">
        <v>170</v>
      </c>
      <c r="Q34" t="s">
        <v>170</v>
      </c>
      <c r="R34" t="s">
        <v>170</v>
      </c>
      <c r="T34" t="str">
        <f t="shared" si="0"/>
        <v/>
      </c>
      <c r="U34" t="str">
        <f t="shared" si="1"/>
        <v/>
      </c>
      <c r="V34" t="str">
        <f t="shared" si="2"/>
        <v/>
      </c>
      <c r="W34" t="str">
        <f t="shared" si="3"/>
        <v/>
      </c>
    </row>
    <row r="35" spans="1:23" x14ac:dyDescent="0.25">
      <c r="A35">
        <v>34</v>
      </c>
      <c r="B35" t="s">
        <v>47</v>
      </c>
      <c r="C35">
        <v>-0.45682974763788298</v>
      </c>
      <c r="D35">
        <v>0.47754408600445603</v>
      </c>
      <c r="E35">
        <v>-0.95662319150492003</v>
      </c>
      <c r="F35">
        <v>0.33875747885322</v>
      </c>
      <c r="G35">
        <v>-0.70905546811866305</v>
      </c>
      <c r="H35">
        <v>0.71052735136178702</v>
      </c>
      <c r="I35">
        <v>-0.99792846363999499</v>
      </c>
      <c r="J35">
        <v>0.31831404852995798</v>
      </c>
      <c r="K35">
        <v>1.05340737032806E-2</v>
      </c>
      <c r="L35">
        <v>0.76806144095683404</v>
      </c>
      <c r="M35">
        <v>1.3715144572493501E-2</v>
      </c>
      <c r="N35">
        <v>0.98905724096246606</v>
      </c>
      <c r="O35" t="s">
        <v>170</v>
      </c>
      <c r="P35" t="s">
        <v>170</v>
      </c>
      <c r="Q35" t="s">
        <v>170</v>
      </c>
      <c r="R35" t="s">
        <v>170</v>
      </c>
      <c r="T35" t="str">
        <f t="shared" si="0"/>
        <v/>
      </c>
      <c r="U35" t="str">
        <f t="shared" si="1"/>
        <v/>
      </c>
      <c r="V35" t="str">
        <f t="shared" si="2"/>
        <v/>
      </c>
      <c r="W35" t="str">
        <f t="shared" si="3"/>
        <v/>
      </c>
    </row>
    <row r="36" spans="1:23" x14ac:dyDescent="0.25">
      <c r="A36">
        <v>35</v>
      </c>
      <c r="B36" t="s">
        <v>61</v>
      </c>
      <c r="C36">
        <v>-0.15281481291083501</v>
      </c>
      <c r="D36">
        <v>0.41208706481923801</v>
      </c>
      <c r="E36">
        <v>-0.37083137510726599</v>
      </c>
      <c r="F36">
        <v>0.71076313093743304</v>
      </c>
      <c r="G36">
        <v>-0.44705151951479</v>
      </c>
      <c r="H36">
        <v>0.599337580163263</v>
      </c>
      <c r="I36">
        <v>-0.74590937446807704</v>
      </c>
      <c r="J36">
        <v>0.45572216192061299</v>
      </c>
      <c r="K36">
        <v>3.87450061030684E-2</v>
      </c>
      <c r="L36">
        <v>0.65799603769789095</v>
      </c>
      <c r="M36">
        <v>5.8883342578512E-2</v>
      </c>
      <c r="N36">
        <v>0.95304502572509298</v>
      </c>
      <c r="O36" t="s">
        <v>170</v>
      </c>
      <c r="P36" t="s">
        <v>170</v>
      </c>
      <c r="Q36" t="s">
        <v>170</v>
      </c>
      <c r="R36" t="s">
        <v>170</v>
      </c>
      <c r="T36" t="str">
        <f t="shared" si="0"/>
        <v/>
      </c>
      <c r="U36" t="str">
        <f t="shared" si="1"/>
        <v/>
      </c>
      <c r="V36" t="str">
        <f t="shared" si="2"/>
        <v/>
      </c>
      <c r="W36" t="str">
        <f t="shared" si="3"/>
        <v/>
      </c>
    </row>
    <row r="37" spans="1:23" x14ac:dyDescent="0.25">
      <c r="A37">
        <v>36</v>
      </c>
      <c r="B37" t="s">
        <v>67</v>
      </c>
      <c r="C37">
        <v>-0.226775828567962</v>
      </c>
      <c r="D37">
        <v>0.41491566740684699</v>
      </c>
      <c r="E37">
        <v>-0.54655884648866704</v>
      </c>
      <c r="F37">
        <v>0.58468184876385199</v>
      </c>
      <c r="G37">
        <v>-0.33329281465245097</v>
      </c>
      <c r="H37">
        <v>0.66000842717036001</v>
      </c>
      <c r="I37">
        <v>-0.50498266526894298</v>
      </c>
      <c r="J37">
        <v>0.61357101131764502</v>
      </c>
      <c r="K37">
        <v>-6.8602554978164906E-2</v>
      </c>
      <c r="L37">
        <v>0.64898243869229</v>
      </c>
      <c r="M37">
        <v>-0.105707875726807</v>
      </c>
      <c r="N37">
        <v>0.91581413143963997</v>
      </c>
      <c r="O37" t="s">
        <v>170</v>
      </c>
      <c r="P37" t="s">
        <v>170</v>
      </c>
      <c r="Q37" t="s">
        <v>170</v>
      </c>
      <c r="R37" t="s">
        <v>170</v>
      </c>
      <c r="T37" t="str">
        <f t="shared" si="0"/>
        <v/>
      </c>
      <c r="U37" t="str">
        <f t="shared" si="1"/>
        <v/>
      </c>
      <c r="V37" t="str">
        <f t="shared" si="2"/>
        <v/>
      </c>
      <c r="W37" t="str">
        <f t="shared" si="3"/>
        <v/>
      </c>
    </row>
    <row r="38" spans="1:23" x14ac:dyDescent="0.25">
      <c r="A38">
        <v>37</v>
      </c>
      <c r="B38" t="s">
        <v>62</v>
      </c>
      <c r="C38">
        <v>-0.33889042085103199</v>
      </c>
      <c r="D38">
        <v>0.40387368000124102</v>
      </c>
      <c r="E38">
        <v>-0.839100039522236</v>
      </c>
      <c r="F38">
        <v>0.40141317392987602</v>
      </c>
      <c r="G38">
        <v>-0.53076132527865305</v>
      </c>
      <c r="H38">
        <v>0.58495896038374295</v>
      </c>
      <c r="I38">
        <v>-0.90734797007035395</v>
      </c>
      <c r="J38">
        <v>0.36422281433359899</v>
      </c>
      <c r="K38">
        <v>-0.28517859847707799</v>
      </c>
      <c r="L38">
        <v>0.64144660335892101</v>
      </c>
      <c r="M38">
        <v>-0.44458665301795502</v>
      </c>
      <c r="N38">
        <v>0.65661849467801003</v>
      </c>
      <c r="O38" t="s">
        <v>170</v>
      </c>
      <c r="P38" t="s">
        <v>170</v>
      </c>
      <c r="Q38" t="s">
        <v>170</v>
      </c>
      <c r="R38" t="s">
        <v>170</v>
      </c>
      <c r="T38" t="str">
        <f t="shared" si="0"/>
        <v/>
      </c>
      <c r="U38" t="str">
        <f t="shared" si="1"/>
        <v/>
      </c>
      <c r="V38" t="str">
        <f t="shared" si="2"/>
        <v/>
      </c>
      <c r="W38" t="str">
        <f t="shared" si="3"/>
        <v/>
      </c>
    </row>
    <row r="39" spans="1:23" x14ac:dyDescent="0.25">
      <c r="A39">
        <v>38</v>
      </c>
      <c r="B39" t="s">
        <v>58</v>
      </c>
      <c r="C39">
        <v>0.19243017228196599</v>
      </c>
      <c r="D39">
        <v>0.42651075198343602</v>
      </c>
      <c r="E39">
        <v>0.45117308622840802</v>
      </c>
      <c r="F39">
        <v>0.65186480556081505</v>
      </c>
      <c r="G39">
        <v>-0.31875742698920101</v>
      </c>
      <c r="H39">
        <v>0.619909058536107</v>
      </c>
      <c r="I39">
        <v>-0.514200305028508</v>
      </c>
      <c r="J39">
        <v>0.60711195452990097</v>
      </c>
      <c r="K39">
        <v>0.72271316732429403</v>
      </c>
      <c r="L39">
        <v>0.69045555321855101</v>
      </c>
      <c r="M39">
        <v>1.04671932024498</v>
      </c>
      <c r="N39">
        <v>0.29522905029334301</v>
      </c>
      <c r="O39" t="s">
        <v>170</v>
      </c>
      <c r="P39" t="s">
        <v>170</v>
      </c>
      <c r="Q39" t="s">
        <v>170</v>
      </c>
      <c r="R39" t="s">
        <v>170</v>
      </c>
      <c r="T39" t="str">
        <f t="shared" si="0"/>
        <v/>
      </c>
      <c r="U39" t="str">
        <f t="shared" si="1"/>
        <v/>
      </c>
      <c r="V39" t="str">
        <f t="shared" si="2"/>
        <v/>
      </c>
      <c r="W39" t="str">
        <f t="shared" si="3"/>
        <v/>
      </c>
    </row>
    <row r="40" spans="1:23" x14ac:dyDescent="0.25">
      <c r="A40">
        <v>39</v>
      </c>
      <c r="B40" t="s">
        <v>65</v>
      </c>
      <c r="C40">
        <v>-7.07085163989815E-2</v>
      </c>
      <c r="D40">
        <v>0.44834832960320098</v>
      </c>
      <c r="E40">
        <v>-0.157708887778305</v>
      </c>
      <c r="F40">
        <v>0.87468619671073899</v>
      </c>
      <c r="G40">
        <v>-1.4235351284995601</v>
      </c>
      <c r="H40">
        <v>0.87081334559073198</v>
      </c>
      <c r="I40">
        <v>-1.63471900804859</v>
      </c>
      <c r="J40">
        <v>0.102107965930822</v>
      </c>
      <c r="K40">
        <v>0.24117708077557901</v>
      </c>
      <c r="L40">
        <v>0.67846834712634096</v>
      </c>
      <c r="M40">
        <v>0.35547285558285402</v>
      </c>
      <c r="N40">
        <v>0.72223537689635298</v>
      </c>
      <c r="O40" t="s">
        <v>170</v>
      </c>
      <c r="P40" t="s">
        <v>170</v>
      </c>
      <c r="Q40" t="s">
        <v>170</v>
      </c>
      <c r="R40" t="s">
        <v>170</v>
      </c>
      <c r="T40" t="str">
        <f t="shared" si="0"/>
        <v/>
      </c>
      <c r="U40" t="str">
        <f t="shared" si="1"/>
        <v/>
      </c>
      <c r="V40" t="str">
        <f t="shared" si="2"/>
        <v/>
      </c>
      <c r="W40" t="str">
        <f t="shared" si="3"/>
        <v/>
      </c>
    </row>
    <row r="41" spans="1:23" x14ac:dyDescent="0.25">
      <c r="A41">
        <v>40</v>
      </c>
      <c r="B41" t="s">
        <v>64</v>
      </c>
      <c r="C41">
        <v>6.4209383789394003E-2</v>
      </c>
      <c r="D41">
        <v>0.44219339934435897</v>
      </c>
      <c r="E41">
        <v>0.145206563201978</v>
      </c>
      <c r="F41">
        <v>0.88454778417170599</v>
      </c>
      <c r="G41">
        <v>-0.36557734382079898</v>
      </c>
      <c r="H41">
        <v>1.0433284166737899</v>
      </c>
      <c r="I41">
        <v>-0.35039527149685601</v>
      </c>
      <c r="J41">
        <v>0.72604207454791103</v>
      </c>
      <c r="K41">
        <v>0.12535301868648099</v>
      </c>
      <c r="L41">
        <v>0.67698063808195197</v>
      </c>
      <c r="M41">
        <v>0.18516485056594201</v>
      </c>
      <c r="N41">
        <v>0.85309973751131496</v>
      </c>
      <c r="O41" t="s">
        <v>170</v>
      </c>
      <c r="P41" t="s">
        <v>170</v>
      </c>
      <c r="Q41" t="s">
        <v>170</v>
      </c>
      <c r="R41" t="s">
        <v>170</v>
      </c>
      <c r="T41" t="str">
        <f t="shared" si="0"/>
        <v/>
      </c>
      <c r="U41" t="str">
        <f t="shared" si="1"/>
        <v/>
      </c>
      <c r="V41" t="str">
        <f t="shared" si="2"/>
        <v/>
      </c>
      <c r="W41" t="str">
        <f t="shared" si="3"/>
        <v/>
      </c>
    </row>
    <row r="42" spans="1:23" x14ac:dyDescent="0.25">
      <c r="A42">
        <v>41</v>
      </c>
      <c r="B42" t="s">
        <v>59</v>
      </c>
      <c r="C42">
        <v>-6.3924427515430496E-2</v>
      </c>
      <c r="D42">
        <v>0.43288958421169899</v>
      </c>
      <c r="E42">
        <v>-0.147669128218546</v>
      </c>
      <c r="F42">
        <v>0.88260389659169802</v>
      </c>
      <c r="G42">
        <v>-0.90603822059571204</v>
      </c>
      <c r="H42">
        <v>0.68291680296087198</v>
      </c>
      <c r="I42">
        <v>-1.32671830106899</v>
      </c>
      <c r="J42">
        <v>0.18460188473497</v>
      </c>
      <c r="K42">
        <v>0.34340459199955298</v>
      </c>
      <c r="L42">
        <v>0.67028616532202001</v>
      </c>
      <c r="M42">
        <v>0.51232534664440599</v>
      </c>
      <c r="N42">
        <v>0.60842332878797001</v>
      </c>
      <c r="O42" t="s">
        <v>170</v>
      </c>
      <c r="P42" t="s">
        <v>170</v>
      </c>
      <c r="Q42" t="s">
        <v>170</v>
      </c>
      <c r="R42" t="s">
        <v>170</v>
      </c>
      <c r="T42" t="str">
        <f t="shared" si="0"/>
        <v/>
      </c>
      <c r="U42" t="str">
        <f t="shared" si="1"/>
        <v/>
      </c>
      <c r="V42" t="str">
        <f t="shared" si="2"/>
        <v/>
      </c>
      <c r="W42" t="str">
        <f t="shared" si="3"/>
        <v/>
      </c>
    </row>
    <row r="43" spans="1:23" x14ac:dyDescent="0.25">
      <c r="A43">
        <v>42</v>
      </c>
      <c r="B43" t="s">
        <v>60</v>
      </c>
      <c r="C43">
        <v>-0.104406639239669</v>
      </c>
      <c r="D43">
        <v>0.43049856182760998</v>
      </c>
      <c r="E43">
        <v>-0.24252494316456699</v>
      </c>
      <c r="F43">
        <v>0.80837343180274601</v>
      </c>
      <c r="G43">
        <v>-0.430640280699912</v>
      </c>
      <c r="H43">
        <v>0.635914592705213</v>
      </c>
      <c r="I43">
        <v>-0.67719829933127695</v>
      </c>
      <c r="J43">
        <v>0.49828014665018</v>
      </c>
      <c r="K43">
        <v>0.13368831554043301</v>
      </c>
      <c r="L43">
        <v>0.68568684518174805</v>
      </c>
      <c r="M43">
        <v>0.19496992902787599</v>
      </c>
      <c r="N43">
        <v>0.84541648899378996</v>
      </c>
      <c r="O43" t="s">
        <v>170</v>
      </c>
      <c r="P43" t="s">
        <v>170</v>
      </c>
      <c r="Q43" t="s">
        <v>170</v>
      </c>
      <c r="R43" t="s">
        <v>170</v>
      </c>
      <c r="T43" t="str">
        <f t="shared" si="0"/>
        <v/>
      </c>
      <c r="U43" t="str">
        <f t="shared" si="1"/>
        <v/>
      </c>
      <c r="V43" t="str">
        <f t="shared" si="2"/>
        <v/>
      </c>
      <c r="W43" t="str">
        <f t="shared" si="3"/>
        <v/>
      </c>
    </row>
    <row r="44" spans="1:23" x14ac:dyDescent="0.25">
      <c r="A44">
        <v>43</v>
      </c>
      <c r="B44" t="s">
        <v>48</v>
      </c>
      <c r="C44">
        <v>-0.19945258526786999</v>
      </c>
      <c r="D44">
        <v>0.47629702002450802</v>
      </c>
      <c r="E44">
        <v>-0.41875673557144499</v>
      </c>
      <c r="F44">
        <v>0.675393926806932</v>
      </c>
      <c r="G44">
        <v>-0.34742610438339599</v>
      </c>
      <c r="H44">
        <v>0.66610703210278799</v>
      </c>
      <c r="I44">
        <v>-0.52157699534657498</v>
      </c>
      <c r="J44">
        <v>0.60196488395312497</v>
      </c>
      <c r="K44">
        <v>-0.22822300465627199</v>
      </c>
      <c r="L44">
        <v>0.776548543513781</v>
      </c>
      <c r="M44">
        <v>-0.29389406053560202</v>
      </c>
      <c r="N44">
        <v>0.76883885680230601</v>
      </c>
      <c r="O44" t="s">
        <v>170</v>
      </c>
      <c r="P44" t="s">
        <v>170</v>
      </c>
      <c r="Q44" t="s">
        <v>170</v>
      </c>
      <c r="R44" t="s">
        <v>170</v>
      </c>
      <c r="T44" t="str">
        <f t="shared" si="0"/>
        <v/>
      </c>
      <c r="U44" t="str">
        <f t="shared" si="1"/>
        <v/>
      </c>
      <c r="V44" t="str">
        <f t="shared" si="2"/>
        <v/>
      </c>
      <c r="W44" t="str">
        <f t="shared" si="3"/>
        <v/>
      </c>
    </row>
    <row r="45" spans="1:23" x14ac:dyDescent="0.25">
      <c r="A45">
        <v>44</v>
      </c>
      <c r="B45" t="s">
        <v>56</v>
      </c>
      <c r="C45">
        <v>-0.304932624104158</v>
      </c>
      <c r="D45">
        <v>0.45850357305654998</v>
      </c>
      <c r="E45">
        <v>-0.665060518659358</v>
      </c>
      <c r="F45">
        <v>0.50601178579256201</v>
      </c>
      <c r="G45">
        <v>-0.54312200275545797</v>
      </c>
      <c r="H45">
        <v>0.645092566109007</v>
      </c>
      <c r="I45">
        <v>-0.84192878865648302</v>
      </c>
      <c r="J45">
        <v>0.39982781486464303</v>
      </c>
      <c r="K45">
        <v>0.11179295739410799</v>
      </c>
      <c r="L45">
        <v>0.83680988468927497</v>
      </c>
      <c r="M45">
        <v>0.13359421230500801</v>
      </c>
      <c r="N45">
        <v>0.893723461074311</v>
      </c>
      <c r="O45" t="s">
        <v>170</v>
      </c>
      <c r="P45" t="s">
        <v>170</v>
      </c>
      <c r="Q45" t="s">
        <v>170</v>
      </c>
      <c r="R45" t="s">
        <v>170</v>
      </c>
      <c r="T45" t="str">
        <f t="shared" si="0"/>
        <v/>
      </c>
      <c r="U45" t="str">
        <f t="shared" si="1"/>
        <v/>
      </c>
      <c r="V45" t="str">
        <f t="shared" si="2"/>
        <v/>
      </c>
      <c r="W45" t="str">
        <f t="shared" si="3"/>
        <v/>
      </c>
    </row>
    <row r="46" spans="1:23" x14ac:dyDescent="0.25">
      <c r="A46">
        <v>45</v>
      </c>
      <c r="B46" t="s">
        <v>66</v>
      </c>
      <c r="C46">
        <v>-0.156168807377497</v>
      </c>
      <c r="D46">
        <v>0.42938568093182</v>
      </c>
      <c r="E46">
        <v>-0.36370287672050799</v>
      </c>
      <c r="F46">
        <v>0.71607989496108004</v>
      </c>
      <c r="G46">
        <v>-0.85281728893977404</v>
      </c>
      <c r="H46">
        <v>0.65525312838073502</v>
      </c>
      <c r="I46">
        <v>-1.3015081531121599</v>
      </c>
      <c r="J46">
        <v>0.193084575602014</v>
      </c>
      <c r="K46">
        <v>0.18088427202884499</v>
      </c>
      <c r="L46">
        <v>0.66573549343306504</v>
      </c>
      <c r="M46">
        <v>0.27170591595779398</v>
      </c>
      <c r="N46">
        <v>0.78584815209425096</v>
      </c>
      <c r="O46" t="s">
        <v>170</v>
      </c>
      <c r="P46" t="s">
        <v>170</v>
      </c>
      <c r="Q46" t="s">
        <v>170</v>
      </c>
      <c r="R46" t="s">
        <v>170</v>
      </c>
      <c r="T46" t="str">
        <f t="shared" si="0"/>
        <v/>
      </c>
      <c r="U46" t="str">
        <f t="shared" si="1"/>
        <v/>
      </c>
      <c r="V46" t="str">
        <f t="shared" si="2"/>
        <v/>
      </c>
      <c r="W46" t="str">
        <f t="shared" si="3"/>
        <v/>
      </c>
    </row>
    <row r="47" spans="1:23" x14ac:dyDescent="0.25">
      <c r="A47">
        <v>46</v>
      </c>
      <c r="B47" t="s">
        <v>57</v>
      </c>
      <c r="C47">
        <v>-0.39120388472319501</v>
      </c>
      <c r="D47">
        <v>0.47962920471032</v>
      </c>
      <c r="E47">
        <v>-0.81563816565229597</v>
      </c>
      <c r="F47">
        <v>0.41470711417946499</v>
      </c>
      <c r="G47">
        <v>-0.73022700035139598</v>
      </c>
      <c r="H47">
        <v>0.72779336972903697</v>
      </c>
      <c r="I47">
        <v>-1.0033438483003301</v>
      </c>
      <c r="J47">
        <v>0.31569498661850398</v>
      </c>
      <c r="K47">
        <v>5.8172655613387601E-2</v>
      </c>
      <c r="L47">
        <v>0.73020904089411898</v>
      </c>
      <c r="M47">
        <v>7.9665756455380196E-2</v>
      </c>
      <c r="N47">
        <v>0.93650309524820397</v>
      </c>
      <c r="O47" t="s">
        <v>170</v>
      </c>
      <c r="P47" t="s">
        <v>170</v>
      </c>
      <c r="Q47" t="s">
        <v>170</v>
      </c>
      <c r="R47" t="s">
        <v>170</v>
      </c>
      <c r="T47" t="str">
        <f t="shared" si="0"/>
        <v/>
      </c>
      <c r="U47" t="str">
        <f t="shared" si="1"/>
        <v/>
      </c>
      <c r="V47" t="str">
        <f t="shared" si="2"/>
        <v/>
      </c>
      <c r="W47" t="str">
        <f t="shared" si="3"/>
        <v/>
      </c>
    </row>
    <row r="48" spans="1:23" x14ac:dyDescent="0.25">
      <c r="A48">
        <v>47</v>
      </c>
      <c r="B48" t="s">
        <v>54</v>
      </c>
      <c r="C48">
        <v>3.0390678430390599E-2</v>
      </c>
      <c r="D48">
        <v>0.47911931613353098</v>
      </c>
      <c r="E48">
        <v>6.3430292637003102E-2</v>
      </c>
      <c r="F48">
        <v>0.94942386577633897</v>
      </c>
      <c r="G48">
        <v>-0.19426418090990599</v>
      </c>
      <c r="H48">
        <v>0.66436330307925096</v>
      </c>
      <c r="I48">
        <v>-0.29240654926229798</v>
      </c>
      <c r="J48">
        <v>0.76997580135760801</v>
      </c>
      <c r="K48">
        <v>0.13522404573132901</v>
      </c>
      <c r="L48">
        <v>0.91533274987761604</v>
      </c>
      <c r="M48">
        <v>0.14773211790948099</v>
      </c>
      <c r="N48">
        <v>0.88255418331733604</v>
      </c>
      <c r="O48" t="s">
        <v>170</v>
      </c>
      <c r="P48" t="s">
        <v>170</v>
      </c>
      <c r="Q48" t="s">
        <v>170</v>
      </c>
      <c r="R48" t="s">
        <v>170</v>
      </c>
      <c r="T48" t="str">
        <f t="shared" si="0"/>
        <v/>
      </c>
      <c r="U48" t="str">
        <f t="shared" si="1"/>
        <v/>
      </c>
      <c r="V48" t="str">
        <f t="shared" si="2"/>
        <v/>
      </c>
      <c r="W48" t="str">
        <f t="shared" si="3"/>
        <v/>
      </c>
    </row>
    <row r="49" spans="1:23" x14ac:dyDescent="0.25">
      <c r="A49">
        <v>48</v>
      </c>
      <c r="B49" t="s">
        <v>55</v>
      </c>
      <c r="C49">
        <v>-3.1834061226991298E-2</v>
      </c>
      <c r="D49">
        <v>0.490481333399514</v>
      </c>
      <c r="E49">
        <v>-6.4903716123813002E-2</v>
      </c>
      <c r="F49">
        <v>0.94825066179611495</v>
      </c>
      <c r="G49">
        <v>-0.1811098979446</v>
      </c>
      <c r="H49">
        <v>0.73614291772255802</v>
      </c>
      <c r="I49">
        <v>-0.24602545726434299</v>
      </c>
      <c r="J49">
        <v>0.80566252599920496</v>
      </c>
      <c r="K49">
        <v>0.146702519347858</v>
      </c>
      <c r="L49">
        <v>0.74101610445816901</v>
      </c>
      <c r="M49">
        <v>0.19797480576367099</v>
      </c>
      <c r="N49">
        <v>0.84306477566750104</v>
      </c>
      <c r="O49" t="s">
        <v>170</v>
      </c>
      <c r="P49" t="s">
        <v>170</v>
      </c>
      <c r="Q49" t="s">
        <v>170</v>
      </c>
      <c r="R49" t="s">
        <v>170</v>
      </c>
      <c r="T49" t="str">
        <f t="shared" si="0"/>
        <v/>
      </c>
      <c r="U49" t="str">
        <f t="shared" si="1"/>
        <v/>
      </c>
      <c r="V49" t="str">
        <f t="shared" si="2"/>
        <v/>
      </c>
      <c r="W49" t="str">
        <f t="shared" si="3"/>
        <v/>
      </c>
    </row>
    <row r="50" spans="1:23" x14ac:dyDescent="0.25">
      <c r="A50">
        <v>49</v>
      </c>
      <c r="B50" t="s">
        <v>51</v>
      </c>
      <c r="C50">
        <v>1.53722207885329</v>
      </c>
      <c r="D50">
        <v>1.38241597998031</v>
      </c>
      <c r="E50">
        <v>1.1119822839976099</v>
      </c>
      <c r="F50">
        <v>0.26614576758421299</v>
      </c>
      <c r="G50" t="s">
        <v>170</v>
      </c>
      <c r="H50" t="s">
        <v>170</v>
      </c>
      <c r="I50" t="s">
        <v>170</v>
      </c>
      <c r="J50" t="s">
        <v>170</v>
      </c>
      <c r="K50">
        <v>1.6328874887599101</v>
      </c>
      <c r="L50">
        <v>1.47878328865903</v>
      </c>
      <c r="M50">
        <v>1.10421013091149</v>
      </c>
      <c r="N50">
        <v>0.269501995995514</v>
      </c>
      <c r="O50" t="s">
        <v>170</v>
      </c>
      <c r="P50" t="s">
        <v>170</v>
      </c>
      <c r="Q50" t="s">
        <v>170</v>
      </c>
      <c r="R50" t="s">
        <v>170</v>
      </c>
      <c r="T50" t="str">
        <f t="shared" si="0"/>
        <v/>
      </c>
      <c r="U50" t="str">
        <f t="shared" si="1"/>
        <v/>
      </c>
      <c r="V50" t="str">
        <f t="shared" si="2"/>
        <v/>
      </c>
      <c r="W50" t="str">
        <f t="shared" si="3"/>
        <v/>
      </c>
    </row>
    <row r="51" spans="1:23" x14ac:dyDescent="0.25">
      <c r="A51">
        <v>50</v>
      </c>
      <c r="B51" t="s">
        <v>52</v>
      </c>
      <c r="C51">
        <v>-0.31759442145920502</v>
      </c>
      <c r="D51">
        <v>0.52914097117820602</v>
      </c>
      <c r="E51">
        <v>-0.60020757937537195</v>
      </c>
      <c r="F51">
        <v>0.54836790300595695</v>
      </c>
      <c r="G51">
        <v>-0.591281336486432</v>
      </c>
      <c r="H51">
        <v>0.69403487394548602</v>
      </c>
      <c r="I51">
        <v>-0.85194758748228905</v>
      </c>
      <c r="J51">
        <v>0.39424318292580002</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50</v>
      </c>
      <c r="C52">
        <v>-0.56008026007054901</v>
      </c>
      <c r="D52">
        <v>0.59375444761098395</v>
      </c>
      <c r="E52">
        <v>-0.94328600370755</v>
      </c>
      <c r="F52">
        <v>0.34553463294775799</v>
      </c>
      <c r="G52">
        <v>-0.26197955165557801</v>
      </c>
      <c r="H52">
        <v>1.0367385930692099</v>
      </c>
      <c r="I52">
        <v>-0.25269586123923599</v>
      </c>
      <c r="J52">
        <v>0.80050324636713399</v>
      </c>
      <c r="K52">
        <v>-0.55488648114500005</v>
      </c>
      <c r="L52">
        <v>0.82938062388557998</v>
      </c>
      <c r="M52">
        <v>-0.66903718891502795</v>
      </c>
      <c r="N52">
        <v>0.50347175540411104</v>
      </c>
      <c r="O52" t="s">
        <v>170</v>
      </c>
      <c r="P52" t="s">
        <v>170</v>
      </c>
      <c r="Q52" t="s">
        <v>170</v>
      </c>
      <c r="R52" t="s">
        <v>170</v>
      </c>
      <c r="T52" t="str">
        <f t="shared" si="0"/>
        <v/>
      </c>
      <c r="U52" t="str">
        <f t="shared" si="1"/>
        <v/>
      </c>
      <c r="V52" t="str">
        <f t="shared" si="2"/>
        <v/>
      </c>
      <c r="W52" t="str">
        <f t="shared" si="3"/>
        <v/>
      </c>
    </row>
    <row r="53" spans="1:23" x14ac:dyDescent="0.25">
      <c r="A53">
        <v>52</v>
      </c>
      <c r="B53" t="s">
        <v>63</v>
      </c>
      <c r="C53">
        <v>-1.3742551842961099</v>
      </c>
      <c r="D53">
        <v>0.87343495327485798</v>
      </c>
      <c r="E53">
        <v>-1.5733915606920501</v>
      </c>
      <c r="F53">
        <v>0.11562817992713301</v>
      </c>
      <c r="G53">
        <v>-1.9426160775013499</v>
      </c>
      <c r="H53">
        <v>1.22367831144757</v>
      </c>
      <c r="I53">
        <v>-1.5875218669221101</v>
      </c>
      <c r="J53">
        <v>0.112394498448012</v>
      </c>
      <c r="K53">
        <v>-1.1166794919932099</v>
      </c>
      <c r="L53">
        <v>1.3291255107486899</v>
      </c>
      <c r="M53">
        <v>-0.84016105549293996</v>
      </c>
      <c r="N53">
        <v>0.40081809080803299</v>
      </c>
      <c r="O53" t="s">
        <v>170</v>
      </c>
      <c r="P53" t="s">
        <v>170</v>
      </c>
      <c r="Q53" t="s">
        <v>170</v>
      </c>
      <c r="R53" t="s">
        <v>170</v>
      </c>
      <c r="T53" t="str">
        <f t="shared" si="0"/>
        <v/>
      </c>
      <c r="U53" t="str">
        <f t="shared" si="1"/>
        <v/>
      </c>
      <c r="V53" t="str">
        <f t="shared" si="2"/>
        <v/>
      </c>
      <c r="W53" t="str">
        <f t="shared" si="3"/>
        <v/>
      </c>
    </row>
    <row r="54" spans="1:23" x14ac:dyDescent="0.25">
      <c r="A54">
        <v>53</v>
      </c>
      <c r="B54" t="s">
        <v>53</v>
      </c>
      <c r="C54">
        <v>0.41035751682386101</v>
      </c>
      <c r="D54">
        <v>0.71357147475036997</v>
      </c>
      <c r="E54">
        <v>0.57507556193640896</v>
      </c>
      <c r="F54">
        <v>0.56524019481775301</v>
      </c>
      <c r="G54">
        <v>3.69030625351702E-2</v>
      </c>
      <c r="H54">
        <v>0.83146993291967597</v>
      </c>
      <c r="I54">
        <v>4.4382918821353597E-2</v>
      </c>
      <c r="J54">
        <v>0.96459917703718301</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-0.19205585351905199</v>
      </c>
      <c r="D55">
        <v>0.78124950010129401</v>
      </c>
      <c r="E55">
        <v>-0.24583164980476799</v>
      </c>
      <c r="F55">
        <v>0.80581255571938004</v>
      </c>
      <c r="G55" t="s">
        <v>170</v>
      </c>
      <c r="H55" t="s">
        <v>170</v>
      </c>
      <c r="I55" t="s">
        <v>170</v>
      </c>
      <c r="J55" t="s">
        <v>170</v>
      </c>
      <c r="K55">
        <v>8.4049439594865702E-2</v>
      </c>
      <c r="L55">
        <v>0.93769635329506695</v>
      </c>
      <c r="M55">
        <v>8.9633962315749494E-2</v>
      </c>
      <c r="N55">
        <v>0.92857809499729305</v>
      </c>
      <c r="O55" t="s">
        <v>170</v>
      </c>
      <c r="P55" t="s">
        <v>170</v>
      </c>
      <c r="Q55" t="s">
        <v>170</v>
      </c>
      <c r="R55" t="s">
        <v>170</v>
      </c>
      <c r="T55" t="str">
        <f t="shared" si="0"/>
        <v/>
      </c>
      <c r="U55" t="str">
        <f t="shared" si="1"/>
        <v/>
      </c>
      <c r="V55" t="str">
        <f t="shared" si="2"/>
        <v/>
      </c>
      <c r="W55" t="str">
        <f t="shared" si="3"/>
        <v/>
      </c>
    </row>
    <row r="56" spans="1:23" x14ac:dyDescent="0.25">
      <c r="A56">
        <v>55</v>
      </c>
      <c r="B56" t="s">
        <v>75</v>
      </c>
      <c r="C56">
        <v>-0.49441272648481399</v>
      </c>
      <c r="D56">
        <v>0.47999285786562301</v>
      </c>
      <c r="E56">
        <v>-1.0300418399625999</v>
      </c>
      <c r="F56">
        <v>0.30299036516969202</v>
      </c>
      <c r="G56">
        <v>1.0265263541109999</v>
      </c>
      <c r="H56">
        <v>0.87007452313560196</v>
      </c>
      <c r="I56">
        <v>1.17981428810439</v>
      </c>
      <c r="J56">
        <v>0.23807408549741901</v>
      </c>
      <c r="K56">
        <v>-1.30737153319721</v>
      </c>
      <c r="L56">
        <v>0.60883820648562204</v>
      </c>
      <c r="M56">
        <v>-2.1473217667197799</v>
      </c>
      <c r="N56">
        <v>3.17676741085628E-2</v>
      </c>
      <c r="O56" t="s">
        <v>170</v>
      </c>
      <c r="P56" t="s">
        <v>170</v>
      </c>
      <c r="Q56" t="s">
        <v>170</v>
      </c>
      <c r="R56" t="s">
        <v>170</v>
      </c>
      <c r="T56" t="str">
        <f t="shared" si="0"/>
        <v/>
      </c>
      <c r="U56" t="str">
        <f t="shared" si="1"/>
        <v/>
      </c>
      <c r="V56" t="str">
        <f t="shared" si="2"/>
        <v>*</v>
      </c>
      <c r="W56" t="str">
        <f t="shared" si="3"/>
        <v/>
      </c>
    </row>
    <row r="57" spans="1:23" x14ac:dyDescent="0.25">
      <c r="A57">
        <v>56</v>
      </c>
      <c r="B57" t="s">
        <v>74</v>
      </c>
      <c r="C57">
        <v>-0.71217001220787002</v>
      </c>
      <c r="D57">
        <v>0.43652185055690401</v>
      </c>
      <c r="E57">
        <v>-1.63146475096104</v>
      </c>
      <c r="F57">
        <v>0.102792291738177</v>
      </c>
      <c r="G57">
        <v>0.48228406722024802</v>
      </c>
      <c r="H57">
        <v>0.78229105813246702</v>
      </c>
      <c r="I57">
        <v>0.61650208347208502</v>
      </c>
      <c r="J57">
        <v>0.53756319725104096</v>
      </c>
      <c r="K57">
        <v>-1.29371401777775</v>
      </c>
      <c r="L57">
        <v>0.57128105227642201</v>
      </c>
      <c r="M57">
        <v>-2.2645841527959001</v>
      </c>
      <c r="N57">
        <v>2.3538210301171699E-2</v>
      </c>
      <c r="O57" t="s">
        <v>170</v>
      </c>
      <c r="P57" t="s">
        <v>170</v>
      </c>
      <c r="Q57" t="s">
        <v>170</v>
      </c>
      <c r="R57" t="s">
        <v>170</v>
      </c>
      <c r="T57" t="str">
        <f t="shared" si="0"/>
        <v/>
      </c>
      <c r="U57" t="str">
        <f t="shared" si="1"/>
        <v/>
      </c>
      <c r="V57" t="str">
        <f t="shared" si="2"/>
        <v>*</v>
      </c>
      <c r="W57" t="str">
        <f t="shared" si="3"/>
        <v/>
      </c>
    </row>
    <row r="58" spans="1:23" x14ac:dyDescent="0.25">
      <c r="A58">
        <v>57</v>
      </c>
      <c r="B58" t="s">
        <v>79</v>
      </c>
      <c r="C58">
        <v>-0.80617951723701498</v>
      </c>
      <c r="D58">
        <v>0.426908884913349</v>
      </c>
      <c r="E58">
        <v>-1.8884111943480599</v>
      </c>
      <c r="F58">
        <v>5.89707696818388E-2</v>
      </c>
      <c r="G58">
        <v>0.43099440291851099</v>
      </c>
      <c r="H58">
        <v>0.78621769436028199</v>
      </c>
      <c r="I58">
        <v>0.54818710645935798</v>
      </c>
      <c r="J58">
        <v>0.58356343441268599</v>
      </c>
      <c r="K58">
        <v>-1.4590311846091999</v>
      </c>
      <c r="L58">
        <v>0.535351975858263</v>
      </c>
      <c r="M58">
        <v>-2.7253680763391701</v>
      </c>
      <c r="N58">
        <v>6.42298387185681E-3</v>
      </c>
      <c r="O58" t="s">
        <v>170</v>
      </c>
      <c r="P58" t="s">
        <v>170</v>
      </c>
      <c r="Q58" t="s">
        <v>170</v>
      </c>
      <c r="R58" t="s">
        <v>170</v>
      </c>
      <c r="T58" t="str">
        <f t="shared" si="0"/>
        <v>^</v>
      </c>
      <c r="U58" t="str">
        <f t="shared" si="1"/>
        <v/>
      </c>
      <c r="V58" t="str">
        <f t="shared" si="2"/>
        <v>**</v>
      </c>
      <c r="W58" t="str">
        <f t="shared" si="3"/>
        <v/>
      </c>
    </row>
    <row r="59" spans="1:23" x14ac:dyDescent="0.25">
      <c r="A59">
        <v>58</v>
      </c>
      <c r="B59" t="s">
        <v>84</v>
      </c>
      <c r="C59">
        <v>-0.448979802487528</v>
      </c>
      <c r="D59">
        <v>0.46879740010867998</v>
      </c>
      <c r="E59">
        <v>-0.95772673309075995</v>
      </c>
      <c r="F59">
        <v>0.33820057277814902</v>
      </c>
      <c r="G59">
        <v>0.706834600097342</v>
      </c>
      <c r="H59">
        <v>0.88807598002183996</v>
      </c>
      <c r="I59">
        <v>0.79591680891983996</v>
      </c>
      <c r="J59">
        <v>0.426080390610239</v>
      </c>
      <c r="K59">
        <v>-1.0858187678794899</v>
      </c>
      <c r="L59">
        <v>0.57833372350170098</v>
      </c>
      <c r="M59">
        <v>-1.87749516197164</v>
      </c>
      <c r="N59">
        <v>6.0450259807763702E-2</v>
      </c>
      <c r="O59" t="s">
        <v>170</v>
      </c>
      <c r="P59" t="s">
        <v>170</v>
      </c>
      <c r="Q59" t="s">
        <v>170</v>
      </c>
      <c r="R59" t="s">
        <v>170</v>
      </c>
      <c r="T59" t="str">
        <f t="shared" si="0"/>
        <v/>
      </c>
      <c r="U59" t="str">
        <f t="shared" si="1"/>
        <v/>
      </c>
      <c r="V59" t="str">
        <f t="shared" si="2"/>
        <v>^</v>
      </c>
      <c r="W59" t="str">
        <f t="shared" si="3"/>
        <v/>
      </c>
    </row>
    <row r="60" spans="1:23" x14ac:dyDescent="0.25">
      <c r="A60">
        <v>59</v>
      </c>
      <c r="B60" t="s">
        <v>72</v>
      </c>
      <c r="C60">
        <v>-0.86106253821951395</v>
      </c>
      <c r="D60">
        <v>0.43380032783667699</v>
      </c>
      <c r="E60">
        <v>-1.98492827913145</v>
      </c>
      <c r="F60">
        <v>4.71524515835074E-2</v>
      </c>
      <c r="G60">
        <v>0.47103224776312702</v>
      </c>
      <c r="H60">
        <v>0.78947482470892205</v>
      </c>
      <c r="I60">
        <v>0.59663998524183004</v>
      </c>
      <c r="J60">
        <v>0.55074776916824397</v>
      </c>
      <c r="K60">
        <v>-1.7148245428997499</v>
      </c>
      <c r="L60">
        <v>0.57225759992918901</v>
      </c>
      <c r="M60">
        <v>-2.99659548970943</v>
      </c>
      <c r="N60">
        <v>2.7301271821071399E-3</v>
      </c>
      <c r="O60" t="s">
        <v>170</v>
      </c>
      <c r="P60" t="s">
        <v>170</v>
      </c>
      <c r="Q60" t="s">
        <v>170</v>
      </c>
      <c r="R60" t="s">
        <v>170</v>
      </c>
      <c r="T60" t="str">
        <f t="shared" si="0"/>
        <v>*</v>
      </c>
      <c r="U60" t="str">
        <f t="shared" si="1"/>
        <v/>
      </c>
      <c r="V60" t="str">
        <f t="shared" si="2"/>
        <v>**</v>
      </c>
      <c r="W60" t="str">
        <f t="shared" si="3"/>
        <v/>
      </c>
    </row>
    <row r="61" spans="1:23" x14ac:dyDescent="0.25">
      <c r="A61">
        <v>60</v>
      </c>
      <c r="B61" t="s">
        <v>78</v>
      </c>
      <c r="C61">
        <v>-0.60708704128707602</v>
      </c>
      <c r="D61">
        <v>0.42431542587458698</v>
      </c>
      <c r="E61">
        <v>-1.4307446872471501</v>
      </c>
      <c r="F61">
        <v>0.15250340083735001</v>
      </c>
      <c r="G61">
        <v>0.68523678727717696</v>
      </c>
      <c r="H61">
        <v>0.77776596593695302</v>
      </c>
      <c r="I61">
        <v>0.88103210642765994</v>
      </c>
      <c r="J61">
        <v>0.378300442594937</v>
      </c>
      <c r="K61">
        <v>-1.30780215722478</v>
      </c>
      <c r="L61">
        <v>0.53442482329806296</v>
      </c>
      <c r="M61">
        <v>-2.44712090496474</v>
      </c>
      <c r="N61">
        <v>1.4400252385032701E-2</v>
      </c>
      <c r="O61" t="s">
        <v>170</v>
      </c>
      <c r="P61" t="s">
        <v>170</v>
      </c>
      <c r="Q61" t="s">
        <v>170</v>
      </c>
      <c r="R61" t="s">
        <v>170</v>
      </c>
      <c r="T61" t="str">
        <f t="shared" si="0"/>
        <v/>
      </c>
      <c r="U61" t="str">
        <f t="shared" si="1"/>
        <v/>
      </c>
      <c r="V61" t="str">
        <f t="shared" si="2"/>
        <v>*</v>
      </c>
      <c r="W61" t="str">
        <f t="shared" si="3"/>
        <v/>
      </c>
    </row>
    <row r="62" spans="1:23" x14ac:dyDescent="0.25">
      <c r="A62">
        <v>61</v>
      </c>
      <c r="B62" t="s">
        <v>71</v>
      </c>
      <c r="C62">
        <v>-0.39932900102815699</v>
      </c>
      <c r="D62">
        <v>0.48187608164977003</v>
      </c>
      <c r="E62">
        <v>-0.82869645586267404</v>
      </c>
      <c r="F62">
        <v>0.40727619176115998</v>
      </c>
      <c r="G62">
        <v>0.78001234720396095</v>
      </c>
      <c r="H62">
        <v>0.82409539109617402</v>
      </c>
      <c r="I62">
        <v>0.94650735294905997</v>
      </c>
      <c r="J62">
        <v>0.34388987369014201</v>
      </c>
      <c r="K62">
        <v>-0.97439390556308003</v>
      </c>
      <c r="L62">
        <v>0.69783774382255503</v>
      </c>
      <c r="M62">
        <v>-1.39630439051008</v>
      </c>
      <c r="N62">
        <v>0.162622852238444</v>
      </c>
      <c r="O62" t="s">
        <v>170</v>
      </c>
      <c r="P62" t="s">
        <v>170</v>
      </c>
      <c r="Q62" t="s">
        <v>170</v>
      </c>
      <c r="R62" t="s">
        <v>170</v>
      </c>
      <c r="T62" t="str">
        <f t="shared" si="0"/>
        <v/>
      </c>
      <c r="U62" t="str">
        <f t="shared" si="1"/>
        <v/>
      </c>
      <c r="V62" t="str">
        <f t="shared" si="2"/>
        <v/>
      </c>
      <c r="W62" t="str">
        <f t="shared" si="3"/>
        <v/>
      </c>
    </row>
    <row r="63" spans="1:23" x14ac:dyDescent="0.25">
      <c r="A63">
        <v>62</v>
      </c>
      <c r="B63" t="s">
        <v>70</v>
      </c>
      <c r="C63">
        <v>-0.55942162784545901</v>
      </c>
      <c r="D63">
        <v>0.44879273364826899</v>
      </c>
      <c r="E63">
        <v>-1.2465033096634199</v>
      </c>
      <c r="F63">
        <v>0.21257967490469701</v>
      </c>
      <c r="G63">
        <v>0.27241668821597997</v>
      </c>
      <c r="H63">
        <v>0.81272065419761097</v>
      </c>
      <c r="I63">
        <v>0.33519104849738801</v>
      </c>
      <c r="J63">
        <v>0.73748097412034896</v>
      </c>
      <c r="K63">
        <v>-1.0992335776070801</v>
      </c>
      <c r="L63">
        <v>0.56318144931025804</v>
      </c>
      <c r="M63">
        <v>-1.95182845413914</v>
      </c>
      <c r="N63">
        <v>5.0958574846449903E-2</v>
      </c>
      <c r="O63" t="s">
        <v>170</v>
      </c>
      <c r="P63" t="s">
        <v>170</v>
      </c>
      <c r="Q63" t="s">
        <v>170</v>
      </c>
      <c r="R63" t="s">
        <v>170</v>
      </c>
      <c r="T63" t="str">
        <f t="shared" si="0"/>
        <v/>
      </c>
      <c r="U63" t="str">
        <f t="shared" si="1"/>
        <v/>
      </c>
      <c r="V63" t="str">
        <f t="shared" si="2"/>
        <v>^</v>
      </c>
      <c r="W63" t="str">
        <f t="shared" si="3"/>
        <v/>
      </c>
    </row>
    <row r="64" spans="1:23" x14ac:dyDescent="0.25">
      <c r="A64">
        <v>63</v>
      </c>
      <c r="B64" t="s">
        <v>76</v>
      </c>
      <c r="C64">
        <v>-0.68244570564808704</v>
      </c>
      <c r="D64">
        <v>0.448411463164264</v>
      </c>
      <c r="E64">
        <v>-1.5219185094697101</v>
      </c>
      <c r="F64">
        <v>0.128029500706074</v>
      </c>
      <c r="G64">
        <v>0.60022069805607303</v>
      </c>
      <c r="H64">
        <v>0.79816500133359702</v>
      </c>
      <c r="I64">
        <v>0.75200077308978297</v>
      </c>
      <c r="J64">
        <v>0.45205059387442298</v>
      </c>
      <c r="K64">
        <v>-1.6786577058635901</v>
      </c>
      <c r="L64">
        <v>0.63718727293739297</v>
      </c>
      <c r="M64">
        <v>-2.63448090876813</v>
      </c>
      <c r="N64">
        <v>8.4266042461390907E-3</v>
      </c>
      <c r="O64" t="s">
        <v>170</v>
      </c>
      <c r="P64" t="s">
        <v>170</v>
      </c>
      <c r="Q64" t="s">
        <v>170</v>
      </c>
      <c r="R64" t="s">
        <v>170</v>
      </c>
      <c r="T64" t="str">
        <f t="shared" si="0"/>
        <v/>
      </c>
      <c r="U64" t="str">
        <f t="shared" si="1"/>
        <v/>
      </c>
      <c r="V64" t="str">
        <f t="shared" si="2"/>
        <v>**</v>
      </c>
      <c r="W64" t="str">
        <f t="shared" si="3"/>
        <v/>
      </c>
    </row>
    <row r="65" spans="1:23" x14ac:dyDescent="0.25">
      <c r="A65">
        <v>64</v>
      </c>
      <c r="B65" t="s">
        <v>82</v>
      </c>
      <c r="C65">
        <v>-0.43414704511812502</v>
      </c>
      <c r="D65">
        <v>0.46196476066100101</v>
      </c>
      <c r="E65">
        <v>-0.93978390147535595</v>
      </c>
      <c r="F65">
        <v>0.347328418072059</v>
      </c>
      <c r="G65">
        <v>0.62212708580630205</v>
      </c>
      <c r="H65">
        <v>0.89267524858416203</v>
      </c>
      <c r="I65">
        <v>0.69692431462957505</v>
      </c>
      <c r="J65">
        <v>0.48585016031768502</v>
      </c>
      <c r="K65">
        <v>-1.03214983956607</v>
      </c>
      <c r="L65">
        <v>0.56549538601781102</v>
      </c>
      <c r="M65">
        <v>-1.8252135474250599</v>
      </c>
      <c r="N65">
        <v>6.7968810214543096E-2</v>
      </c>
      <c r="O65" t="s">
        <v>170</v>
      </c>
      <c r="P65" t="s">
        <v>170</v>
      </c>
      <c r="Q65" t="s">
        <v>170</v>
      </c>
      <c r="R65" t="s">
        <v>170</v>
      </c>
      <c r="T65" t="str">
        <f t="shared" si="0"/>
        <v/>
      </c>
      <c r="U65" t="str">
        <f t="shared" si="1"/>
        <v/>
      </c>
      <c r="V65" t="str">
        <f t="shared" si="2"/>
        <v>^</v>
      </c>
      <c r="W65" t="str">
        <f t="shared" si="3"/>
        <v/>
      </c>
    </row>
    <row r="66" spans="1:23" x14ac:dyDescent="0.25">
      <c r="A66">
        <v>65</v>
      </c>
      <c r="B66" t="s">
        <v>77</v>
      </c>
      <c r="C66">
        <v>-0.58597859681402098</v>
      </c>
      <c r="D66">
        <v>0.438417087498157</v>
      </c>
      <c r="E66">
        <v>-1.3365779152403201</v>
      </c>
      <c r="F66">
        <v>0.18136045186875599</v>
      </c>
      <c r="G66">
        <v>0.63285587117155795</v>
      </c>
      <c r="H66">
        <v>0.82233174157077504</v>
      </c>
      <c r="I66">
        <v>0.769587064659221</v>
      </c>
      <c r="J66">
        <v>0.44154488053692098</v>
      </c>
      <c r="K66">
        <v>-1.30524102562056</v>
      </c>
      <c r="L66">
        <v>0.54559219867298003</v>
      </c>
      <c r="M66">
        <v>-2.3923381397227499</v>
      </c>
      <c r="N66">
        <v>1.67414105599136E-2</v>
      </c>
      <c r="O66" t="s">
        <v>170</v>
      </c>
      <c r="P66" t="s">
        <v>170</v>
      </c>
      <c r="Q66" t="s">
        <v>170</v>
      </c>
      <c r="R66" t="s">
        <v>170</v>
      </c>
      <c r="T66" t="str">
        <f t="shared" si="0"/>
        <v/>
      </c>
      <c r="U66" t="str">
        <f t="shared" si="1"/>
        <v/>
      </c>
      <c r="V66" t="str">
        <f t="shared" si="2"/>
        <v>*</v>
      </c>
      <c r="W66" t="str">
        <f t="shared" si="3"/>
        <v/>
      </c>
    </row>
    <row r="67" spans="1:23" x14ac:dyDescent="0.25">
      <c r="A67">
        <v>66</v>
      </c>
      <c r="B67" t="s">
        <v>80</v>
      </c>
      <c r="C67">
        <v>-0.51310337460916</v>
      </c>
      <c r="D67">
        <v>0.464535001476159</v>
      </c>
      <c r="E67">
        <v>-1.10455266659921</v>
      </c>
      <c r="F67">
        <v>0.26935347068847898</v>
      </c>
      <c r="G67">
        <v>0.67439655986208202</v>
      </c>
      <c r="H67">
        <v>0.82419650669049505</v>
      </c>
      <c r="I67">
        <v>0.81824729222655401</v>
      </c>
      <c r="J67">
        <v>0.41321599590045899</v>
      </c>
      <c r="K67">
        <v>-1.1417243377406301</v>
      </c>
      <c r="L67">
        <v>0.70367602973813503</v>
      </c>
      <c r="M67">
        <v>-1.6225141819389599</v>
      </c>
      <c r="N67">
        <v>0.104693299015304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-0.78576106031060999</v>
      </c>
      <c r="D68">
        <v>0.45092922468079699</v>
      </c>
      <c r="E68">
        <v>-1.7425374477931299</v>
      </c>
      <c r="F68">
        <v>8.1414444697029104E-2</v>
      </c>
      <c r="G68">
        <v>0.56744648696127098</v>
      </c>
      <c r="H68">
        <v>0.82534137942320196</v>
      </c>
      <c r="I68">
        <v>0.68752942855941301</v>
      </c>
      <c r="J68">
        <v>0.49174916251325901</v>
      </c>
      <c r="K68">
        <v>-1.5528260448684299</v>
      </c>
      <c r="L68">
        <v>0.573415121932353</v>
      </c>
      <c r="M68">
        <v>-2.7080312071916799</v>
      </c>
      <c r="N68">
        <v>6.7683657703025302E-3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-0.420997191811597</v>
      </c>
      <c r="D69">
        <v>0.52364615823269201</v>
      </c>
      <c r="E69">
        <v>-0.80397265442081001</v>
      </c>
      <c r="F69">
        <v>0.42141276800522098</v>
      </c>
      <c r="G69">
        <v>1.01036368651066</v>
      </c>
      <c r="H69">
        <v>0.91088766892490702</v>
      </c>
      <c r="I69">
        <v>1.10920777718196</v>
      </c>
      <c r="J69">
        <v>0.26734055833791798</v>
      </c>
      <c r="K69">
        <v>-1.4570432754606999</v>
      </c>
      <c r="L69">
        <v>0.69826994770309003</v>
      </c>
      <c r="M69">
        <v>-2.0866475497814898</v>
      </c>
      <c r="N69">
        <v>3.6920005699953497E-2</v>
      </c>
      <c r="O69" t="s">
        <v>170</v>
      </c>
      <c r="P69" t="s">
        <v>170</v>
      </c>
      <c r="Q69" t="s">
        <v>170</v>
      </c>
      <c r="R69" t="s">
        <v>170</v>
      </c>
      <c r="T69" t="str">
        <f t="shared" si="4"/>
        <v/>
      </c>
      <c r="U69" t="str">
        <f t="shared" si="5"/>
        <v/>
      </c>
      <c r="V69" t="str">
        <f t="shared" si="6"/>
        <v>*</v>
      </c>
      <c r="W69" t="str">
        <f t="shared" si="7"/>
        <v/>
      </c>
    </row>
    <row r="70" spans="1:23" x14ac:dyDescent="0.25">
      <c r="A70">
        <v>69</v>
      </c>
      <c r="B70" t="s">
        <v>69</v>
      </c>
      <c r="C70">
        <v>1.1146391791522601</v>
      </c>
      <c r="D70">
        <v>1.02832822890693</v>
      </c>
      <c r="E70">
        <v>1.0839332693774999</v>
      </c>
      <c r="F70">
        <v>0.278394387192195</v>
      </c>
      <c r="G70">
        <v>2.2441541904673699</v>
      </c>
      <c r="H70">
        <v>1.56232680374413</v>
      </c>
      <c r="I70">
        <v>1.43641790250877</v>
      </c>
      <c r="J70">
        <v>0.15088346195688701</v>
      </c>
      <c r="K70">
        <v>0.63536408810161404</v>
      </c>
      <c r="L70">
        <v>1.4676089694591801</v>
      </c>
      <c r="M70">
        <v>0.43292464227426097</v>
      </c>
      <c r="N70">
        <v>0.66506951706309603</v>
      </c>
      <c r="O70" t="s">
        <v>170</v>
      </c>
      <c r="P70" t="s">
        <v>170</v>
      </c>
      <c r="Q70" t="s">
        <v>170</v>
      </c>
      <c r="R70" t="s">
        <v>170</v>
      </c>
      <c r="T70" t="str">
        <f t="shared" si="4"/>
        <v/>
      </c>
      <c r="U70" t="str">
        <f t="shared" si="5"/>
        <v/>
      </c>
      <c r="V70" t="str">
        <f t="shared" si="6"/>
        <v/>
      </c>
      <c r="W70" t="str">
        <f t="shared" si="7"/>
        <v/>
      </c>
    </row>
    <row r="71" spans="1:23" x14ac:dyDescent="0.25">
      <c r="A71">
        <v>70</v>
      </c>
      <c r="B71" t="s">
        <v>73</v>
      </c>
      <c r="C71">
        <v>-0.54802800060590695</v>
      </c>
      <c r="D71">
        <v>0.61671612346745297</v>
      </c>
      <c r="E71">
        <v>-0.88862278729579802</v>
      </c>
      <c r="F71">
        <v>0.37420584021299103</v>
      </c>
      <c r="G71" t="s">
        <v>170</v>
      </c>
      <c r="H71" t="s">
        <v>170</v>
      </c>
      <c r="I71" t="s">
        <v>170</v>
      </c>
      <c r="J71" t="s">
        <v>170</v>
      </c>
      <c r="K71">
        <v>-0.97251024050652302</v>
      </c>
      <c r="L71">
        <v>0.71432331604791799</v>
      </c>
      <c r="M71">
        <v>-1.3614426670083499</v>
      </c>
      <c r="N71">
        <v>0.17337384025306399</v>
      </c>
      <c r="O71" t="s">
        <v>170</v>
      </c>
      <c r="P71" t="s">
        <v>170</v>
      </c>
      <c r="Q71" t="s">
        <v>170</v>
      </c>
      <c r="R71" t="s">
        <v>170</v>
      </c>
      <c r="T71" t="str">
        <f t="shared" si="4"/>
        <v/>
      </c>
      <c r="U71" t="str">
        <f t="shared" si="5"/>
        <v/>
      </c>
      <c r="V71" t="str">
        <f t="shared" si="6"/>
        <v/>
      </c>
      <c r="W71" t="str">
        <f t="shared" si="7"/>
        <v/>
      </c>
    </row>
    <row r="72" spans="1:23" x14ac:dyDescent="0.25">
      <c r="A72">
        <v>71</v>
      </c>
      <c r="B72" t="s">
        <v>83</v>
      </c>
      <c r="C72">
        <v>-1.4171658128253599</v>
      </c>
      <c r="D72">
        <v>0.87900018459622697</v>
      </c>
      <c r="E72">
        <v>-1.6122474575774299</v>
      </c>
      <c r="F72">
        <v>0.106908101897112</v>
      </c>
      <c r="G72">
        <v>0.22607359527515899</v>
      </c>
      <c r="H72">
        <v>1.37676110480818</v>
      </c>
      <c r="I72">
        <v>0.16420684350075199</v>
      </c>
      <c r="J72">
        <v>0.86956831390223699</v>
      </c>
      <c r="K72">
        <v>-2.3592346908937198</v>
      </c>
      <c r="L72">
        <v>1.19927372831595</v>
      </c>
      <c r="M72">
        <v>-1.9672195222742199</v>
      </c>
      <c r="N72">
        <v>4.9157908308307602E-2</v>
      </c>
      <c r="O72" t="s">
        <v>170</v>
      </c>
      <c r="P72" t="s">
        <v>170</v>
      </c>
      <c r="Q72" t="s">
        <v>170</v>
      </c>
      <c r="R72" t="s">
        <v>170</v>
      </c>
      <c r="T72" t="str">
        <f t="shared" si="4"/>
        <v/>
      </c>
      <c r="U72" t="str">
        <f t="shared" si="5"/>
        <v/>
      </c>
      <c r="V72" t="str">
        <f t="shared" si="6"/>
        <v>*</v>
      </c>
      <c r="W72" t="str">
        <f t="shared" si="7"/>
        <v/>
      </c>
    </row>
    <row r="73" spans="1:23" x14ac:dyDescent="0.25">
      <c r="A73">
        <v>72</v>
      </c>
      <c r="B73" t="s">
        <v>174</v>
      </c>
      <c r="C73">
        <v>1.5213628114953199</v>
      </c>
      <c r="D73">
        <v>0.132480638210139</v>
      </c>
      <c r="E73">
        <v>11.4836615527331</v>
      </c>
      <c r="F73" s="1">
        <v>1.59384685249151E-30</v>
      </c>
      <c r="G73">
        <v>1.4981426204799499</v>
      </c>
      <c r="H73">
        <v>0.19539069731132799</v>
      </c>
      <c r="I73">
        <v>7.6674204099536301</v>
      </c>
      <c r="J73" s="1">
        <v>1.75489846912305E-14</v>
      </c>
      <c r="K73">
        <v>1.5867125090298</v>
      </c>
      <c r="L73">
        <v>0.18083990211250101</v>
      </c>
      <c r="M73">
        <v>8.7741283339265905</v>
      </c>
      <c r="N73" s="1">
        <v>1.7223272498618701E-18</v>
      </c>
      <c r="O73">
        <v>1.49541477964487</v>
      </c>
      <c r="P73">
        <v>0.13230789000506399</v>
      </c>
      <c r="Q73">
        <v>11.3025366785581</v>
      </c>
      <c r="R73" s="1">
        <v>1.2748150474255599E-29</v>
      </c>
      <c r="T73" t="str">
        <f t="shared" si="4"/>
        <v>***</v>
      </c>
      <c r="U73" t="str">
        <f t="shared" si="5"/>
        <v>***</v>
      </c>
      <c r="V73" t="str">
        <f t="shared" si="6"/>
        <v>***</v>
      </c>
      <c r="W73" t="str">
        <f t="shared" si="7"/>
        <v>***</v>
      </c>
    </row>
    <row r="74" spans="1:23" x14ac:dyDescent="0.25">
      <c r="A74">
        <v>73</v>
      </c>
      <c r="B74" t="s">
        <v>175</v>
      </c>
      <c r="C74">
        <v>0.48559162362319203</v>
      </c>
      <c r="D74">
        <v>0.179928016489904</v>
      </c>
      <c r="E74">
        <v>2.6988105193192</v>
      </c>
      <c r="F74">
        <v>6.9587784535109403E-3</v>
      </c>
      <c r="G74">
        <v>0.56400597837980504</v>
      </c>
      <c r="H74">
        <v>0.25906619297442302</v>
      </c>
      <c r="I74">
        <v>2.1770728627470399</v>
      </c>
      <c r="J74">
        <v>2.9475131446731698E-2</v>
      </c>
      <c r="K74">
        <v>0.46507767574733899</v>
      </c>
      <c r="L74">
        <v>0.25059643322505898</v>
      </c>
      <c r="M74">
        <v>1.8558830617100399</v>
      </c>
      <c r="N74">
        <v>6.3470227803496995E-2</v>
      </c>
      <c r="O74">
        <v>0.46223333856933602</v>
      </c>
      <c r="P74">
        <v>0.17980259420890199</v>
      </c>
      <c r="Q74">
        <v>2.57078236608919</v>
      </c>
      <c r="R74">
        <v>1.0146907046331E-2</v>
      </c>
      <c r="T74" t="str">
        <f t="shared" si="4"/>
        <v>**</v>
      </c>
      <c r="U74" t="str">
        <f t="shared" si="5"/>
        <v>*</v>
      </c>
      <c r="V74" t="str">
        <f t="shared" si="6"/>
        <v>^</v>
      </c>
      <c r="W74" t="str">
        <f t="shared" si="7"/>
        <v>*</v>
      </c>
    </row>
    <row r="75" spans="1:23" x14ac:dyDescent="0.25">
      <c r="A75">
        <v>74</v>
      </c>
      <c r="B75" t="s">
        <v>176</v>
      </c>
      <c r="C75">
        <v>1.54550167870722</v>
      </c>
      <c r="D75">
        <v>0.138082209372305</v>
      </c>
      <c r="E75">
        <v>11.1926198583639</v>
      </c>
      <c r="F75" s="1">
        <v>4.4314328841705801E-29</v>
      </c>
      <c r="G75">
        <v>1.65102884828941</v>
      </c>
      <c r="H75">
        <v>0.19880114983845201</v>
      </c>
      <c r="I75">
        <v>8.3049260511373308</v>
      </c>
      <c r="J75" s="1">
        <v>9.9881634870740195E-17</v>
      </c>
      <c r="K75">
        <v>1.5025964206825999</v>
      </c>
      <c r="L75">
        <v>0.192707160495076</v>
      </c>
      <c r="M75">
        <v>7.7973045569367798</v>
      </c>
      <c r="N75" s="1">
        <v>6.3243478481518897E-15</v>
      </c>
      <c r="O75">
        <v>1.52206924347529</v>
      </c>
      <c r="P75">
        <v>0.13791940269562</v>
      </c>
      <c r="Q75">
        <v>11.035932680439499</v>
      </c>
      <c r="R75" s="1">
        <v>2.56377552148128E-28</v>
      </c>
      <c r="T75" t="str">
        <f t="shared" si="4"/>
        <v>***</v>
      </c>
      <c r="U75" t="str">
        <f t="shared" si="5"/>
        <v>***</v>
      </c>
      <c r="V75" t="str">
        <f t="shared" si="6"/>
        <v>***</v>
      </c>
      <c r="W75" t="str">
        <f t="shared" si="7"/>
        <v>***</v>
      </c>
    </row>
    <row r="76" spans="1:23" x14ac:dyDescent="0.25">
      <c r="A76">
        <v>75</v>
      </c>
      <c r="B76" t="s">
        <v>177</v>
      </c>
      <c r="C76">
        <v>0.90384917815186905</v>
      </c>
      <c r="D76">
        <v>0.16906249834759199</v>
      </c>
      <c r="E76">
        <v>5.3462428805089397</v>
      </c>
      <c r="F76" s="1">
        <v>8.9798691860616894E-8</v>
      </c>
      <c r="G76">
        <v>1.06996250712262</v>
      </c>
      <c r="H76">
        <v>0.238101193278693</v>
      </c>
      <c r="I76">
        <v>4.4937301337681603</v>
      </c>
      <c r="J76" s="1">
        <v>6.9986310582326097E-6</v>
      </c>
      <c r="K76">
        <v>0.79562413362301199</v>
      </c>
      <c r="L76">
        <v>0.241376450885396</v>
      </c>
      <c r="M76">
        <v>3.2961961728435898</v>
      </c>
      <c r="N76">
        <v>9.8003555639491905E-4</v>
      </c>
      <c r="O76">
        <v>0.87778655373259795</v>
      </c>
      <c r="P76">
        <v>0.16891829153900501</v>
      </c>
      <c r="Q76">
        <v>5.1965156984192404</v>
      </c>
      <c r="R76" s="1">
        <v>2.03058460931216E-7</v>
      </c>
      <c r="T76" t="str">
        <f t="shared" si="4"/>
        <v>***</v>
      </c>
      <c r="U76" t="str">
        <f t="shared" si="5"/>
        <v>***</v>
      </c>
      <c r="V76" t="str">
        <f t="shared" si="6"/>
        <v>***</v>
      </c>
      <c r="W76" t="str">
        <f t="shared" si="7"/>
        <v>***</v>
      </c>
    </row>
    <row r="77" spans="1:23" x14ac:dyDescent="0.25">
      <c r="A77">
        <v>76</v>
      </c>
      <c r="B77" t="s">
        <v>178</v>
      </c>
      <c r="C77">
        <v>0.82987213769865298</v>
      </c>
      <c r="D77">
        <v>0.17696263693127001</v>
      </c>
      <c r="E77">
        <v>4.6895330680507499</v>
      </c>
      <c r="F77" s="1">
        <v>2.73829181467245E-6</v>
      </c>
      <c r="G77">
        <v>0.80042881255315801</v>
      </c>
      <c r="H77">
        <v>0.26454843549808399</v>
      </c>
      <c r="I77">
        <v>3.0256418301855899</v>
      </c>
      <c r="J77">
        <v>2.4810601197398801E-3</v>
      </c>
      <c r="K77">
        <v>0.90567254509861195</v>
      </c>
      <c r="L77">
        <v>0.23877715111081599</v>
      </c>
      <c r="M77">
        <v>3.7929615161472898</v>
      </c>
      <c r="N77">
        <v>1.4886123383516E-4</v>
      </c>
      <c r="O77">
        <v>0.80591529320803201</v>
      </c>
      <c r="P77">
        <v>0.176824227303294</v>
      </c>
      <c r="Q77">
        <v>4.5577198639511298</v>
      </c>
      <c r="R77" s="1">
        <v>5.1711946082603903E-6</v>
      </c>
      <c r="T77" t="str">
        <f t="shared" si="4"/>
        <v>***</v>
      </c>
      <c r="U77" t="str">
        <f t="shared" si="5"/>
        <v>**</v>
      </c>
      <c r="V77" t="str">
        <f t="shared" si="6"/>
        <v>***</v>
      </c>
      <c r="W77" t="str">
        <f t="shared" si="7"/>
        <v>***</v>
      </c>
    </row>
    <row r="78" spans="1:23" x14ac:dyDescent="0.25">
      <c r="A78">
        <v>77</v>
      </c>
      <c r="B78" t="s">
        <v>179</v>
      </c>
      <c r="C78">
        <v>1.1521455121775599</v>
      </c>
      <c r="D78">
        <v>0.164294296060814</v>
      </c>
      <c r="E78">
        <v>7.0126933180388296</v>
      </c>
      <c r="F78" s="1">
        <v>2.3377351372956001E-12</v>
      </c>
      <c r="G78">
        <v>1.5307240882609701</v>
      </c>
      <c r="H78">
        <v>0.21985952540942499</v>
      </c>
      <c r="I78">
        <v>6.9622823273653198</v>
      </c>
      <c r="J78" s="1">
        <v>3.3480367427413799E-12</v>
      </c>
      <c r="K78">
        <v>0.75926105397626997</v>
      </c>
      <c r="L78">
        <v>0.25612222958335101</v>
      </c>
      <c r="M78">
        <v>2.9644480887559199</v>
      </c>
      <c r="N78">
        <v>3.03226398114405E-3</v>
      </c>
      <c r="O78">
        <v>1.1275258674035</v>
      </c>
      <c r="P78">
        <v>0.164137948245246</v>
      </c>
      <c r="Q78">
        <v>6.8693795643090398</v>
      </c>
      <c r="R78" s="1">
        <v>6.4481728969762999E-12</v>
      </c>
      <c r="T78" t="str">
        <f t="shared" si="4"/>
        <v>***</v>
      </c>
      <c r="U78" t="str">
        <f t="shared" si="5"/>
        <v>***</v>
      </c>
      <c r="V78" t="str">
        <f t="shared" si="6"/>
        <v>**</v>
      </c>
      <c r="W78" t="str">
        <f t="shared" si="7"/>
        <v>***</v>
      </c>
    </row>
    <row r="79" spans="1:23" x14ac:dyDescent="0.25">
      <c r="A79">
        <v>78</v>
      </c>
      <c r="B79" t="s">
        <v>180</v>
      </c>
      <c r="C79">
        <v>0.98736954524043996</v>
      </c>
      <c r="D79">
        <v>0.17762528546554701</v>
      </c>
      <c r="E79">
        <v>5.5587217926355104</v>
      </c>
      <c r="F79" s="1">
        <v>2.7175746648355E-8</v>
      </c>
      <c r="G79">
        <v>1.2045275033062499</v>
      </c>
      <c r="H79">
        <v>0.24787163324823899</v>
      </c>
      <c r="I79">
        <v>4.8594810447710204</v>
      </c>
      <c r="J79" s="1">
        <v>1.1769384938208599E-6</v>
      </c>
      <c r="K79">
        <v>0.82885726883236599</v>
      </c>
      <c r="L79">
        <v>0.25651263217567899</v>
      </c>
      <c r="M79">
        <v>3.2312532205614901</v>
      </c>
      <c r="N79">
        <v>1.23248699556094E-3</v>
      </c>
      <c r="O79">
        <v>0.96138876691240105</v>
      </c>
      <c r="P79">
        <v>0.17746553903922099</v>
      </c>
      <c r="Q79">
        <v>5.4173264968356802</v>
      </c>
      <c r="R79" s="1">
        <v>6.0496808095800294E-8</v>
      </c>
      <c r="T79" t="str">
        <f t="shared" si="4"/>
        <v>***</v>
      </c>
      <c r="U79" t="str">
        <f t="shared" si="5"/>
        <v>***</v>
      </c>
      <c r="V79" t="str">
        <f t="shared" si="6"/>
        <v>**</v>
      </c>
      <c r="W79" t="str">
        <f t="shared" si="7"/>
        <v>***</v>
      </c>
    </row>
    <row r="80" spans="1:23" x14ac:dyDescent="0.25">
      <c r="A80">
        <v>79</v>
      </c>
      <c r="B80" t="s">
        <v>181</v>
      </c>
      <c r="C80">
        <v>0.66701424426279998</v>
      </c>
      <c r="D80">
        <v>0.20276358196574101</v>
      </c>
      <c r="E80">
        <v>3.2896156094514901</v>
      </c>
      <c r="F80">
        <v>1.0032433335852499E-3</v>
      </c>
      <c r="G80">
        <v>0.47718209496043101</v>
      </c>
      <c r="H80">
        <v>0.32632787878068897</v>
      </c>
      <c r="I80">
        <v>1.4622780521952401</v>
      </c>
      <c r="J80">
        <v>0.14366503038481801</v>
      </c>
      <c r="K80">
        <v>0.85031546012643699</v>
      </c>
      <c r="L80">
        <v>0.26108994013943498</v>
      </c>
      <c r="M80">
        <v>3.2567913557769601</v>
      </c>
      <c r="N80">
        <v>1.126792243821E-3</v>
      </c>
      <c r="O80">
        <v>0.64179236413493201</v>
      </c>
      <c r="P80">
        <v>0.20262002947274299</v>
      </c>
      <c r="Q80">
        <v>3.1674675292714198</v>
      </c>
      <c r="R80">
        <v>1.53772881406527E-3</v>
      </c>
      <c r="T80" t="str">
        <f t="shared" si="4"/>
        <v>**</v>
      </c>
      <c r="U80" t="str">
        <f t="shared" si="5"/>
        <v/>
      </c>
      <c r="V80" t="str">
        <f t="shared" si="6"/>
        <v>**</v>
      </c>
      <c r="W80" t="str">
        <f t="shared" si="7"/>
        <v>**</v>
      </c>
    </row>
    <row r="81" spans="1:23" x14ac:dyDescent="0.25">
      <c r="A81">
        <v>80</v>
      </c>
      <c r="B81" t="s">
        <v>182</v>
      </c>
      <c r="C81">
        <v>0.66055287146568398</v>
      </c>
      <c r="D81">
        <v>0.20774050600261501</v>
      </c>
      <c r="E81">
        <v>3.1797018510071799</v>
      </c>
      <c r="F81">
        <v>1.4742665242860099E-3</v>
      </c>
      <c r="G81">
        <v>9.9772966899508805E-2</v>
      </c>
      <c r="H81">
        <v>0.38504724439537202</v>
      </c>
      <c r="I81">
        <v>0.25911876620797297</v>
      </c>
      <c r="J81">
        <v>0.79554360582327599</v>
      </c>
      <c r="K81">
        <v>1.01921759414935</v>
      </c>
      <c r="L81">
        <v>0.25350255854843901</v>
      </c>
      <c r="M81">
        <v>4.0205416465435597</v>
      </c>
      <c r="N81" s="1">
        <v>5.8064482792743099E-5</v>
      </c>
      <c r="O81">
        <v>0.63275095311359997</v>
      </c>
      <c r="P81">
        <v>0.207598946006577</v>
      </c>
      <c r="Q81">
        <v>3.0479487747184999</v>
      </c>
      <c r="R81">
        <v>2.3040920043079999E-3</v>
      </c>
      <c r="T81" t="str">
        <f t="shared" si="4"/>
        <v>**</v>
      </c>
      <c r="U81" t="str">
        <f t="shared" si="5"/>
        <v/>
      </c>
      <c r="V81" t="str">
        <f t="shared" si="6"/>
        <v>***</v>
      </c>
      <c r="W81" t="str">
        <f t="shared" si="7"/>
        <v>**</v>
      </c>
    </row>
    <row r="82" spans="1:23" x14ac:dyDescent="0.25">
      <c r="A82">
        <v>81</v>
      </c>
      <c r="B82" t="s">
        <v>183</v>
      </c>
      <c r="C82">
        <v>0.90603803807656302</v>
      </c>
      <c r="D82">
        <v>0.195032449943772</v>
      </c>
      <c r="E82">
        <v>4.6455758430854601</v>
      </c>
      <c r="F82" s="1">
        <v>3.3912915131401201E-6</v>
      </c>
      <c r="G82">
        <v>0.92147052464757195</v>
      </c>
      <c r="H82">
        <v>0.28691320808207199</v>
      </c>
      <c r="I82">
        <v>3.2116699360316101</v>
      </c>
      <c r="J82">
        <v>1.31965896191764E-3</v>
      </c>
      <c r="K82">
        <v>0.95387907369312497</v>
      </c>
      <c r="L82">
        <v>0.26647595498575899</v>
      </c>
      <c r="M82">
        <v>3.5796065492817202</v>
      </c>
      <c r="N82">
        <v>3.4411192206876398E-4</v>
      </c>
      <c r="O82">
        <v>0.87618043031883397</v>
      </c>
      <c r="P82">
        <v>0.19487530188983601</v>
      </c>
      <c r="Q82">
        <v>4.4961081359306601</v>
      </c>
      <c r="R82" s="1">
        <v>6.92085486199031E-6</v>
      </c>
      <c r="T82" t="str">
        <f t="shared" si="4"/>
        <v>***</v>
      </c>
      <c r="U82" t="str">
        <f t="shared" si="5"/>
        <v>**</v>
      </c>
      <c r="V82" t="str">
        <f t="shared" si="6"/>
        <v>***</v>
      </c>
      <c r="W82" t="str">
        <f t="shared" si="7"/>
        <v>***</v>
      </c>
    </row>
    <row r="83" spans="1:23" x14ac:dyDescent="0.25">
      <c r="A83">
        <v>82</v>
      </c>
      <c r="B83" t="s">
        <v>184</v>
      </c>
      <c r="C83">
        <v>1.77739530572361</v>
      </c>
      <c r="D83">
        <v>0.105296339374699</v>
      </c>
      <c r="E83">
        <v>16.879934442912798</v>
      </c>
      <c r="F83" s="1">
        <v>6.3214983526066003E-64</v>
      </c>
      <c r="G83">
        <v>1.90849149380771</v>
      </c>
      <c r="H83">
        <v>0.15250853472192599</v>
      </c>
      <c r="I83">
        <v>12.5139979692777</v>
      </c>
      <c r="J83" s="1">
        <v>6.2592773049234899E-36</v>
      </c>
      <c r="K83">
        <v>1.65632351518215</v>
      </c>
      <c r="L83">
        <v>0.14609412530205601</v>
      </c>
      <c r="M83">
        <v>11.3373724765293</v>
      </c>
      <c r="N83" s="1">
        <v>8.5678379995293698E-30</v>
      </c>
      <c r="O83">
        <v>1.7717634140754399</v>
      </c>
      <c r="P83">
        <v>0.10520967636876701</v>
      </c>
      <c r="Q83">
        <v>16.840308565015299</v>
      </c>
      <c r="R83" s="1">
        <v>1.23590352936222E-63</v>
      </c>
      <c r="T83" t="str">
        <f t="shared" si="4"/>
        <v>***</v>
      </c>
      <c r="U83" t="str">
        <f t="shared" si="5"/>
        <v>***</v>
      </c>
      <c r="V83" t="str">
        <f t="shared" si="6"/>
        <v>***</v>
      </c>
      <c r="W83" t="str">
        <f t="shared" si="7"/>
        <v>***</v>
      </c>
    </row>
    <row r="84" spans="1:23" x14ac:dyDescent="0.25">
      <c r="A84">
        <v>83</v>
      </c>
      <c r="B84" t="s">
        <v>185</v>
      </c>
      <c r="C84">
        <v>1.70002041804872</v>
      </c>
      <c r="D84">
        <v>0.159201050091827</v>
      </c>
      <c r="E84">
        <v>10.678449778240401</v>
      </c>
      <c r="F84" s="1">
        <v>1.2839783161901001E-26</v>
      </c>
      <c r="G84">
        <v>1.7628532538102</v>
      </c>
      <c r="H84">
        <v>0.23119797372041501</v>
      </c>
      <c r="I84">
        <v>7.6248646363224397</v>
      </c>
      <c r="J84" s="1">
        <v>2.4429059280056901E-14</v>
      </c>
      <c r="K84">
        <v>1.70669694106624</v>
      </c>
      <c r="L84">
        <v>0.22024784735963099</v>
      </c>
      <c r="M84">
        <v>7.7489835270873799</v>
      </c>
      <c r="N84" s="1">
        <v>9.2631033196195604E-15</v>
      </c>
      <c r="O84">
        <v>1.66947405480387</v>
      </c>
      <c r="P84">
        <v>0.15899610791722699</v>
      </c>
      <c r="Q84">
        <v>10.500093849297199</v>
      </c>
      <c r="R84" s="1">
        <v>8.6294289499094204E-26</v>
      </c>
      <c r="T84" t="str">
        <f t="shared" si="4"/>
        <v>***</v>
      </c>
      <c r="U84" t="str">
        <f t="shared" si="5"/>
        <v>***</v>
      </c>
      <c r="V84" t="str">
        <f t="shared" si="6"/>
        <v>***</v>
      </c>
      <c r="W84" t="str">
        <f t="shared" si="7"/>
        <v>***</v>
      </c>
    </row>
    <row r="85" spans="1:23" x14ac:dyDescent="0.25">
      <c r="A85">
        <v>84</v>
      </c>
      <c r="B85" t="s">
        <v>186</v>
      </c>
      <c r="C85">
        <v>1.03164322015401</v>
      </c>
      <c r="D85">
        <v>0.20207545093844301</v>
      </c>
      <c r="E85">
        <v>5.1052377483907003</v>
      </c>
      <c r="F85" s="1">
        <v>3.3037887804233998E-7</v>
      </c>
      <c r="G85">
        <v>1.14796425390656</v>
      </c>
      <c r="H85">
        <v>0.28853693907926597</v>
      </c>
      <c r="I85">
        <v>3.9785694600135399</v>
      </c>
      <c r="J85" s="1">
        <v>6.9331157470153105E-5</v>
      </c>
      <c r="K85">
        <v>0.99452902350566197</v>
      </c>
      <c r="L85">
        <v>0.28393125489187498</v>
      </c>
      <c r="M85">
        <v>3.5027106257970502</v>
      </c>
      <c r="N85">
        <v>4.6054950267159297E-4</v>
      </c>
      <c r="O85">
        <v>1.00129184394228</v>
      </c>
      <c r="P85">
        <v>0.20190094041218901</v>
      </c>
      <c r="Q85">
        <v>4.9593223384601197</v>
      </c>
      <c r="R85" s="1">
        <v>7.0739507410015595E-7</v>
      </c>
      <c r="T85" t="str">
        <f t="shared" si="4"/>
        <v>***</v>
      </c>
      <c r="U85" t="str">
        <f t="shared" si="5"/>
        <v>***</v>
      </c>
      <c r="V85" t="str">
        <f t="shared" si="6"/>
        <v>***</v>
      </c>
      <c r="W85" t="str">
        <f t="shared" si="7"/>
        <v>***</v>
      </c>
    </row>
    <row r="86" spans="1:23" x14ac:dyDescent="0.25">
      <c r="A86">
        <v>85</v>
      </c>
      <c r="B86" t="s">
        <v>187</v>
      </c>
      <c r="C86">
        <v>0.37557927390012102</v>
      </c>
      <c r="D86">
        <v>0.26522518402498202</v>
      </c>
      <c r="E86">
        <v>1.41607696599711</v>
      </c>
      <c r="F86">
        <v>0.156752971259982</v>
      </c>
      <c r="G86">
        <v>0.13814219416186699</v>
      </c>
      <c r="H86">
        <v>0.43734672093510402</v>
      </c>
      <c r="I86">
        <v>0.31586425037439703</v>
      </c>
      <c r="J86">
        <v>0.75210554782751604</v>
      </c>
      <c r="K86">
        <v>0.606248505796666</v>
      </c>
      <c r="L86">
        <v>0.33605965723470299</v>
      </c>
      <c r="M86">
        <v>1.80399072826901</v>
      </c>
      <c r="N86">
        <v>7.1232760458750197E-2</v>
      </c>
      <c r="O86">
        <v>0.34528890565939302</v>
      </c>
      <c r="P86">
        <v>0.26508511999241702</v>
      </c>
      <c r="Q86">
        <v>1.3025586108691001</v>
      </c>
      <c r="R86">
        <v>0.192725495847025</v>
      </c>
      <c r="T86" t="str">
        <f t="shared" si="4"/>
        <v/>
      </c>
      <c r="U86" t="str">
        <f t="shared" si="5"/>
        <v/>
      </c>
      <c r="V86" t="str">
        <f t="shared" si="6"/>
        <v>^</v>
      </c>
      <c r="W86" t="str">
        <f t="shared" si="7"/>
        <v/>
      </c>
    </row>
    <row r="87" spans="1:23" x14ac:dyDescent="0.25">
      <c r="A87">
        <v>86</v>
      </c>
      <c r="B87" t="s">
        <v>188</v>
      </c>
      <c r="C87">
        <v>0.82033276595998506</v>
      </c>
      <c r="D87">
        <v>0.22726887866936099</v>
      </c>
      <c r="E87">
        <v>3.6095252934011901</v>
      </c>
      <c r="F87">
        <v>3.0675786316374898E-4</v>
      </c>
      <c r="G87">
        <v>0.58940291526592503</v>
      </c>
      <c r="H87">
        <v>0.36869690530913102</v>
      </c>
      <c r="I87">
        <v>1.5986109641244399</v>
      </c>
      <c r="J87">
        <v>0.10990707201182801</v>
      </c>
      <c r="K87">
        <v>1.05588000513158</v>
      </c>
      <c r="L87">
        <v>0.29125969692922798</v>
      </c>
      <c r="M87">
        <v>3.6252183747487399</v>
      </c>
      <c r="N87">
        <v>2.8871737854347897E-4</v>
      </c>
      <c r="O87">
        <v>0.78902516240477405</v>
      </c>
      <c r="P87">
        <v>0.227095908553576</v>
      </c>
      <c r="Q87">
        <v>3.4744138167448702</v>
      </c>
      <c r="R87">
        <v>5.1197079872757295E-4</v>
      </c>
      <c r="T87" t="str">
        <f t="shared" si="4"/>
        <v>***</v>
      </c>
      <c r="U87" t="str">
        <f t="shared" si="5"/>
        <v/>
      </c>
      <c r="V87" t="str">
        <f t="shared" si="6"/>
        <v>***</v>
      </c>
      <c r="W87" t="str">
        <f t="shared" si="7"/>
        <v>***</v>
      </c>
    </row>
    <row r="88" spans="1:23" x14ac:dyDescent="0.25">
      <c r="A88">
        <v>87</v>
      </c>
      <c r="B88" t="s">
        <v>189</v>
      </c>
      <c r="C88">
        <v>0.76006986344502203</v>
      </c>
      <c r="D88">
        <v>0.23925610073196699</v>
      </c>
      <c r="E88">
        <v>3.1768045250244699</v>
      </c>
      <c r="F88">
        <v>1.48907365223236E-3</v>
      </c>
      <c r="G88">
        <v>0.51452912016571595</v>
      </c>
      <c r="H88">
        <v>0.38735998494477802</v>
      </c>
      <c r="I88">
        <v>1.3282970367707601</v>
      </c>
      <c r="J88">
        <v>0.18407999828368499</v>
      </c>
      <c r="K88">
        <v>1.0172440550620301</v>
      </c>
      <c r="L88">
        <v>0.30673157552463998</v>
      </c>
      <c r="M88">
        <v>3.3163982329569999</v>
      </c>
      <c r="N88">
        <v>9.1185790675177595E-4</v>
      </c>
      <c r="O88">
        <v>0.72662321606546398</v>
      </c>
      <c r="P88">
        <v>0.239087172535667</v>
      </c>
      <c r="Q88">
        <v>3.03915600472906</v>
      </c>
      <c r="R88">
        <v>2.3724196711048598E-3</v>
      </c>
      <c r="T88" t="str">
        <f t="shared" si="4"/>
        <v>**</v>
      </c>
      <c r="U88" t="str">
        <f t="shared" si="5"/>
        <v/>
      </c>
      <c r="V88" t="str">
        <f t="shared" si="6"/>
        <v>***</v>
      </c>
      <c r="W88" t="str">
        <f t="shared" si="7"/>
        <v>**</v>
      </c>
    </row>
    <row r="89" spans="1:23" x14ac:dyDescent="0.25">
      <c r="A89">
        <v>88</v>
      </c>
      <c r="B89" t="s">
        <v>195</v>
      </c>
      <c r="C89">
        <v>1.5865860971175501</v>
      </c>
      <c r="D89">
        <v>0.109702824456175</v>
      </c>
      <c r="E89">
        <v>14.4625820254189</v>
      </c>
      <c r="F89" s="1">
        <v>2.0881505840737399E-47</v>
      </c>
      <c r="G89">
        <v>1.67556856101854</v>
      </c>
      <c r="H89">
        <v>0.159101155856089</v>
      </c>
      <c r="I89">
        <v>10.5314669274567</v>
      </c>
      <c r="J89" s="1">
        <v>6.18628145331888E-26</v>
      </c>
      <c r="K89">
        <v>1.5172296276581201</v>
      </c>
      <c r="L89">
        <v>0.15192988356235301</v>
      </c>
      <c r="M89">
        <v>9.9863805071333207</v>
      </c>
      <c r="N89" s="1">
        <v>1.74849988045593E-23</v>
      </c>
      <c r="O89">
        <v>1.57738002905629</v>
      </c>
      <c r="P89">
        <v>0.109601353990043</v>
      </c>
      <c r="Q89">
        <v>14.391975752412501</v>
      </c>
      <c r="R89" s="1">
        <v>5.8111773773818499E-47</v>
      </c>
      <c r="T89" t="str">
        <f t="shared" si="4"/>
        <v>***</v>
      </c>
      <c r="U89" t="str">
        <f t="shared" si="5"/>
        <v>***</v>
      </c>
      <c r="V89" t="str">
        <f t="shared" si="6"/>
        <v>***</v>
      </c>
      <c r="W89" t="str">
        <f t="shared" si="7"/>
        <v>***</v>
      </c>
    </row>
    <row r="90" spans="1:23" x14ac:dyDescent="0.25">
      <c r="A90">
        <v>89</v>
      </c>
      <c r="B90" t="s">
        <v>206</v>
      </c>
      <c r="C90">
        <v>1.8591457937844</v>
      </c>
      <c r="D90">
        <v>0.109861646867134</v>
      </c>
      <c r="E90">
        <v>16.9226099080132</v>
      </c>
      <c r="F90" s="1">
        <v>3.0654028632338499E-64</v>
      </c>
      <c r="G90">
        <v>1.9059616772633401</v>
      </c>
      <c r="H90">
        <v>0.15993185133443</v>
      </c>
      <c r="I90">
        <v>11.9173364239862</v>
      </c>
      <c r="J90" s="1">
        <v>9.6132998122948001E-33</v>
      </c>
      <c r="K90">
        <v>1.8401710967632201</v>
      </c>
      <c r="L90">
        <v>0.15163939622047901</v>
      </c>
      <c r="M90">
        <v>12.135178209808201</v>
      </c>
      <c r="N90" s="1">
        <v>6.8760144910939197E-34</v>
      </c>
      <c r="O90">
        <v>1.8454659931873101</v>
      </c>
      <c r="P90">
        <v>0.109735655386253</v>
      </c>
      <c r="Q90">
        <v>16.817377967913401</v>
      </c>
      <c r="R90" s="1">
        <v>1.82039015772658E-63</v>
      </c>
      <c r="T90" t="str">
        <f t="shared" si="4"/>
        <v>***</v>
      </c>
      <c r="U90" t="str">
        <f t="shared" si="5"/>
        <v>***</v>
      </c>
      <c r="V90" t="str">
        <f t="shared" si="6"/>
        <v>***</v>
      </c>
      <c r="W90" t="str">
        <f t="shared" si="7"/>
        <v>***</v>
      </c>
    </row>
    <row r="91" spans="1:23" x14ac:dyDescent="0.25">
      <c r="A91">
        <v>90</v>
      </c>
      <c r="B91" t="s">
        <v>217</v>
      </c>
      <c r="C91">
        <v>1.30891488668699</v>
      </c>
      <c r="D91">
        <v>0.121368414375391</v>
      </c>
      <c r="E91">
        <v>10.7846418973435</v>
      </c>
      <c r="F91" s="1">
        <v>4.06824721430455E-27</v>
      </c>
      <c r="G91">
        <v>1.2882576963180401</v>
      </c>
      <c r="H91">
        <v>0.178108492905071</v>
      </c>
      <c r="I91">
        <v>7.23299420092592</v>
      </c>
      <c r="J91" s="1">
        <v>4.7245958221472599E-13</v>
      </c>
      <c r="K91">
        <v>1.3540755292011899</v>
      </c>
      <c r="L91">
        <v>0.166320636027432</v>
      </c>
      <c r="M91">
        <v>8.1413561271967705</v>
      </c>
      <c r="N91" s="1">
        <v>3.9087482127344199E-16</v>
      </c>
      <c r="O91">
        <v>1.2944806721823401</v>
      </c>
      <c r="P91">
        <v>0.121239729412891</v>
      </c>
      <c r="Q91">
        <v>10.677033662570199</v>
      </c>
      <c r="R91" s="1">
        <v>1.3037107578189901E-26</v>
      </c>
      <c r="T91" t="str">
        <f t="shared" si="4"/>
        <v>***</v>
      </c>
      <c r="U91" t="str">
        <f t="shared" si="5"/>
        <v>***</v>
      </c>
      <c r="V91" t="str">
        <f t="shared" si="6"/>
        <v>***</v>
      </c>
      <c r="W91" t="str">
        <f t="shared" si="7"/>
        <v>***</v>
      </c>
    </row>
    <row r="92" spans="1:23" x14ac:dyDescent="0.25">
      <c r="A92">
        <v>91</v>
      </c>
      <c r="B92" t="s">
        <v>228</v>
      </c>
      <c r="C92">
        <v>1.2504004226252401</v>
      </c>
      <c r="D92">
        <v>0.12594770548043699</v>
      </c>
      <c r="E92">
        <v>9.9279333264190992</v>
      </c>
      <c r="F92" s="1">
        <v>3.1471050384542698E-23</v>
      </c>
      <c r="G92">
        <v>1.4492492496757601</v>
      </c>
      <c r="H92">
        <v>0.17833357044414</v>
      </c>
      <c r="I92">
        <v>8.1266205014928197</v>
      </c>
      <c r="J92" s="1">
        <v>4.4142465437965199E-16</v>
      </c>
      <c r="K92">
        <v>1.0752498246414699</v>
      </c>
      <c r="L92">
        <v>0.17964295065143299</v>
      </c>
      <c r="M92">
        <v>5.98548298579116</v>
      </c>
      <c r="N92" s="1">
        <v>2.1574867580675599E-9</v>
      </c>
      <c r="O92">
        <v>1.2347049494622799</v>
      </c>
      <c r="P92">
        <v>0.12581859959509401</v>
      </c>
      <c r="Q92">
        <v>9.8133738051112793</v>
      </c>
      <c r="R92" s="1">
        <v>9.8615135945443298E-23</v>
      </c>
      <c r="T92" t="str">
        <f t="shared" si="4"/>
        <v>***</v>
      </c>
      <c r="U92" t="str">
        <f t="shared" si="5"/>
        <v>***</v>
      </c>
      <c r="V92" t="str">
        <f t="shared" si="6"/>
        <v>***</v>
      </c>
      <c r="W92" t="str">
        <f t="shared" si="7"/>
        <v>***</v>
      </c>
    </row>
    <row r="93" spans="1:23" x14ac:dyDescent="0.25">
      <c r="A93">
        <v>92</v>
      </c>
      <c r="B93" t="s">
        <v>230</v>
      </c>
      <c r="C93">
        <v>0.80708415807954803</v>
      </c>
      <c r="D93">
        <v>0.14201779963484801</v>
      </c>
      <c r="E93">
        <v>5.6829788952842497</v>
      </c>
      <c r="F93" s="1">
        <v>1.32368609074483E-8</v>
      </c>
      <c r="G93">
        <v>0.685688562147448</v>
      </c>
      <c r="H93">
        <v>0.21553409922769801</v>
      </c>
      <c r="I93">
        <v>3.1813460821485302</v>
      </c>
      <c r="J93">
        <v>1.46592395292202E-3</v>
      </c>
      <c r="K93">
        <v>0.93324379746852104</v>
      </c>
      <c r="L93">
        <v>0.189906669436019</v>
      </c>
      <c r="M93">
        <v>4.9142233932070498</v>
      </c>
      <c r="N93" s="1">
        <v>8.9135070308008501E-7</v>
      </c>
      <c r="O93">
        <v>0.79023471332130302</v>
      </c>
      <c r="P93">
        <v>0.14189795820585599</v>
      </c>
      <c r="Q93">
        <v>5.5690351243453602</v>
      </c>
      <c r="R93" s="1">
        <v>2.5615385009745E-8</v>
      </c>
      <c r="T93" t="str">
        <f t="shared" si="4"/>
        <v>***</v>
      </c>
      <c r="U93" t="str">
        <f t="shared" si="5"/>
        <v>**</v>
      </c>
      <c r="V93" t="str">
        <f t="shared" si="6"/>
        <v>***</v>
      </c>
      <c r="W93" t="str">
        <f t="shared" si="7"/>
        <v>***</v>
      </c>
    </row>
    <row r="94" spans="1:23" x14ac:dyDescent="0.25">
      <c r="A94">
        <v>93</v>
      </c>
      <c r="B94" t="s">
        <v>231</v>
      </c>
      <c r="C94">
        <v>1.6611122544393</v>
      </c>
      <c r="D94">
        <v>0.12296513478417399</v>
      </c>
      <c r="E94">
        <v>13.50880684476</v>
      </c>
      <c r="F94" s="1">
        <v>1.3875196722883599E-41</v>
      </c>
      <c r="G94">
        <v>1.8263707458763101</v>
      </c>
      <c r="H94">
        <v>0.175832757964132</v>
      </c>
      <c r="I94">
        <v>10.3869766192763</v>
      </c>
      <c r="J94" s="1">
        <v>2.8421998511890198E-25</v>
      </c>
      <c r="K94">
        <v>1.53635929272947</v>
      </c>
      <c r="L94">
        <v>0.173221868327009</v>
      </c>
      <c r="M94">
        <v>8.8693148709672602</v>
      </c>
      <c r="N94" s="1">
        <v>7.3597302147132201E-19</v>
      </c>
      <c r="O94">
        <v>1.63979308170014</v>
      </c>
      <c r="P94">
        <v>0.12280517501183601</v>
      </c>
      <c r="Q94">
        <v>13.3528011465486</v>
      </c>
      <c r="R94" s="1">
        <v>1.1407716157746201E-40</v>
      </c>
      <c r="T94" t="str">
        <f t="shared" si="4"/>
        <v>***</v>
      </c>
      <c r="U94" t="str">
        <f t="shared" si="5"/>
        <v>***</v>
      </c>
      <c r="V94" t="str">
        <f t="shared" si="6"/>
        <v>***</v>
      </c>
      <c r="W94" t="str">
        <f t="shared" si="7"/>
        <v>***</v>
      </c>
    </row>
    <row r="95" spans="1:23" x14ac:dyDescent="0.25">
      <c r="A95">
        <v>94</v>
      </c>
      <c r="B95" t="s">
        <v>232</v>
      </c>
      <c r="C95">
        <v>0.58142671162142301</v>
      </c>
      <c r="D95">
        <v>0.16317473036042099</v>
      </c>
      <c r="E95">
        <v>3.5632153969990599</v>
      </c>
      <c r="F95">
        <v>3.6633983943345198E-4</v>
      </c>
      <c r="G95">
        <v>0.41311961554800503</v>
      </c>
      <c r="H95">
        <v>0.254442791869122</v>
      </c>
      <c r="I95">
        <v>1.6236247547562701</v>
      </c>
      <c r="J95">
        <v>0.10445591890563399</v>
      </c>
      <c r="K95">
        <v>0.74339611837158004</v>
      </c>
      <c r="L95">
        <v>0.214339381220193</v>
      </c>
      <c r="M95">
        <v>3.4683132616114198</v>
      </c>
      <c r="N95">
        <v>5.2373637995422001E-4</v>
      </c>
      <c r="O95">
        <v>0.55745267832586098</v>
      </c>
      <c r="P95">
        <v>0.16304452598562</v>
      </c>
      <c r="Q95">
        <v>3.41902112294789</v>
      </c>
      <c r="R95">
        <v>6.2846847540044598E-4</v>
      </c>
      <c r="T95" t="str">
        <f t="shared" si="4"/>
        <v>***</v>
      </c>
      <c r="U95" t="str">
        <f t="shared" si="5"/>
        <v/>
      </c>
      <c r="V95" t="str">
        <f t="shared" si="6"/>
        <v>***</v>
      </c>
      <c r="W95" t="str">
        <f t="shared" si="7"/>
        <v>***</v>
      </c>
    </row>
    <row r="96" spans="1:23" x14ac:dyDescent="0.25">
      <c r="A96">
        <v>95</v>
      </c>
      <c r="B96" t="s">
        <v>240</v>
      </c>
      <c r="C96">
        <v>2.0594426163294299</v>
      </c>
      <c r="D96">
        <v>0.75585752002458395</v>
      </c>
      <c r="E96">
        <v>2.7246439464708101</v>
      </c>
      <c r="F96">
        <v>6.43708635172539E-3</v>
      </c>
      <c r="G96">
        <v>-14.2183308810461</v>
      </c>
      <c r="H96">
        <v>2255.6530733955801</v>
      </c>
      <c r="I96">
        <v>-6.3034209687406698E-3</v>
      </c>
      <c r="J96">
        <v>0.99497063103423999</v>
      </c>
      <c r="K96">
        <v>2.77058663464818</v>
      </c>
      <c r="L96">
        <v>0.79130417267909003</v>
      </c>
      <c r="M96">
        <v>3.5012915770024402</v>
      </c>
      <c r="N96">
        <v>4.6300897247228098E-4</v>
      </c>
      <c r="O96">
        <v>1.98719883933965</v>
      </c>
      <c r="P96">
        <v>0.75523615653701004</v>
      </c>
      <c r="Q96">
        <v>2.6312284205930601</v>
      </c>
      <c r="R96">
        <v>8.5076833277109003E-3</v>
      </c>
      <c r="T96" t="str">
        <f t="shared" si="4"/>
        <v>**</v>
      </c>
      <c r="U96" t="str">
        <f t="shared" si="5"/>
        <v/>
      </c>
      <c r="V96" t="str">
        <f t="shared" si="6"/>
        <v>***</v>
      </c>
      <c r="W96" t="str">
        <f t="shared" si="7"/>
        <v>**</v>
      </c>
    </row>
    <row r="97" spans="1:23" x14ac:dyDescent="0.25">
      <c r="A97">
        <v>96</v>
      </c>
      <c r="B97" t="s">
        <v>241</v>
      </c>
      <c r="C97">
        <v>1.41888789707064</v>
      </c>
      <c r="D97">
        <v>1.03667729022925</v>
      </c>
      <c r="E97">
        <v>1.36868812545983</v>
      </c>
      <c r="F97">
        <v>0.17109678370775599</v>
      </c>
      <c r="G97">
        <v>2.3654920292914499</v>
      </c>
      <c r="H97">
        <v>1.0889961421657901</v>
      </c>
      <c r="I97">
        <v>2.17217668428738</v>
      </c>
      <c r="J97">
        <v>2.9842338619743499E-2</v>
      </c>
      <c r="K97">
        <v>-14.989374574152601</v>
      </c>
      <c r="L97">
        <v>3048.5393396272598</v>
      </c>
      <c r="M97">
        <v>-4.9169037707039297E-3</v>
      </c>
      <c r="N97">
        <v>0.99607689420187195</v>
      </c>
      <c r="O97">
        <v>1.3453522225636201</v>
      </c>
      <c r="P97">
        <v>1.0361646400817699</v>
      </c>
      <c r="Q97">
        <v>1.29839619161048</v>
      </c>
      <c r="R97">
        <v>0.19415122713779101</v>
      </c>
      <c r="T97" t="str">
        <f t="shared" si="4"/>
        <v/>
      </c>
      <c r="U97" t="str">
        <f t="shared" si="5"/>
        <v>*</v>
      </c>
      <c r="V97" t="str">
        <f t="shared" si="6"/>
        <v/>
      </c>
      <c r="W97" t="str">
        <f t="shared" si="7"/>
        <v/>
      </c>
    </row>
    <row r="98" spans="1:23" x14ac:dyDescent="0.25">
      <c r="A98">
        <v>97</v>
      </c>
      <c r="B98" t="s">
        <v>242</v>
      </c>
      <c r="C98">
        <v>1.48522962111162</v>
      </c>
      <c r="D98">
        <v>1.0385643967606</v>
      </c>
      <c r="E98">
        <v>1.43007946906732</v>
      </c>
      <c r="F98">
        <v>0.15269421202385799</v>
      </c>
      <c r="G98">
        <v>2.54271985351407</v>
      </c>
      <c r="H98">
        <v>1.10189450181013</v>
      </c>
      <c r="I98">
        <v>2.3075892014499</v>
      </c>
      <c r="J98">
        <v>2.10219956905618E-2</v>
      </c>
      <c r="K98">
        <v>-14.989374574152601</v>
      </c>
      <c r="L98">
        <v>3048.5393396272998</v>
      </c>
      <c r="M98">
        <v>-4.9169037707038803E-3</v>
      </c>
      <c r="N98">
        <v>0.99607689420187195</v>
      </c>
      <c r="O98">
        <v>1.40878829834801</v>
      </c>
      <c r="P98">
        <v>1.03800843164416</v>
      </c>
      <c r="Q98">
        <v>1.35720313573614</v>
      </c>
      <c r="R98">
        <v>0.174716674676377</v>
      </c>
      <c r="T98" t="str">
        <f t="shared" si="4"/>
        <v/>
      </c>
      <c r="U98" t="str">
        <f t="shared" si="5"/>
        <v>*</v>
      </c>
      <c r="V98" t="str">
        <f t="shared" si="6"/>
        <v/>
      </c>
      <c r="W98" t="str">
        <f t="shared" si="7"/>
        <v/>
      </c>
    </row>
    <row r="99" spans="1:23" x14ac:dyDescent="0.25">
      <c r="A99">
        <v>98</v>
      </c>
      <c r="B99" t="s">
        <v>243</v>
      </c>
      <c r="C99">
        <v>-14.1449366151642</v>
      </c>
      <c r="D99">
        <v>1513.90506742557</v>
      </c>
      <c r="E99">
        <v>-9.3433445197577594E-3</v>
      </c>
      <c r="F99">
        <v>0.99254519812657105</v>
      </c>
      <c r="G99">
        <v>-14.137427384325999</v>
      </c>
      <c r="H99">
        <v>2612.0554199298899</v>
      </c>
      <c r="I99">
        <v>-5.4123765049003004E-3</v>
      </c>
      <c r="J99">
        <v>0.99568156943338604</v>
      </c>
      <c r="K99">
        <v>-14.989374574152601</v>
      </c>
      <c r="L99">
        <v>3048.5393396272498</v>
      </c>
      <c r="M99">
        <v>-4.9169037707039497E-3</v>
      </c>
      <c r="N99">
        <v>0.99607689420187195</v>
      </c>
      <c r="O99">
        <v>-14.225128112261601</v>
      </c>
      <c r="P99">
        <v>1515.3211426164601</v>
      </c>
      <c r="Q99">
        <v>-9.3875335809672396E-3</v>
      </c>
      <c r="R99">
        <v>0.99250994190310005</v>
      </c>
      <c r="T99" t="str">
        <f t="shared" si="4"/>
        <v/>
      </c>
      <c r="U99" t="str">
        <f t="shared" si="5"/>
        <v/>
      </c>
      <c r="V99" t="str">
        <f t="shared" si="6"/>
        <v/>
      </c>
      <c r="W99" t="str">
        <f t="shared" si="7"/>
        <v/>
      </c>
    </row>
    <row r="100" spans="1:23" x14ac:dyDescent="0.25">
      <c r="A100">
        <v>99</v>
      </c>
      <c r="B100" t="s">
        <v>244</v>
      </c>
      <c r="C100">
        <v>-14.1449366151642</v>
      </c>
      <c r="D100">
        <v>1513.90506742558</v>
      </c>
      <c r="E100">
        <v>-9.3433445197577403E-3</v>
      </c>
      <c r="F100">
        <v>0.99254519812657105</v>
      </c>
      <c r="G100">
        <v>-14.137427384325999</v>
      </c>
      <c r="H100">
        <v>2612.0554199298899</v>
      </c>
      <c r="I100">
        <v>-5.4123765049003004E-3</v>
      </c>
      <c r="J100">
        <v>0.99568156943338604</v>
      </c>
      <c r="K100">
        <v>-14.989374574152601</v>
      </c>
      <c r="L100">
        <v>3048.5393396272798</v>
      </c>
      <c r="M100">
        <v>-4.9169037707039098E-3</v>
      </c>
      <c r="N100">
        <v>0.99607689420187195</v>
      </c>
      <c r="O100">
        <v>-14.225128112261601</v>
      </c>
      <c r="P100">
        <v>1515.3211426164301</v>
      </c>
      <c r="Q100">
        <v>-9.3875335809674096E-3</v>
      </c>
      <c r="R100">
        <v>0.99250994190310005</v>
      </c>
      <c r="T100" t="str">
        <f t="shared" si="4"/>
        <v/>
      </c>
      <c r="U100" t="str">
        <f t="shared" si="5"/>
        <v/>
      </c>
      <c r="V100" t="str">
        <f t="shared" si="6"/>
        <v/>
      </c>
      <c r="W100" t="str">
        <f t="shared" si="7"/>
        <v/>
      </c>
    </row>
    <row r="101" spans="1:23" x14ac:dyDescent="0.25">
      <c r="A101">
        <v>100</v>
      </c>
      <c r="B101" t="s">
        <v>245</v>
      </c>
      <c r="C101">
        <v>-14.1449366151642</v>
      </c>
      <c r="D101">
        <v>1513.90506742558</v>
      </c>
      <c r="E101">
        <v>-9.34334451975769E-3</v>
      </c>
      <c r="F101">
        <v>0.99254519812657105</v>
      </c>
      <c r="G101">
        <v>-14.137427384325999</v>
      </c>
      <c r="H101">
        <v>2612.0554199298999</v>
      </c>
      <c r="I101">
        <v>-5.41237650490029E-3</v>
      </c>
      <c r="J101">
        <v>0.99568156943338604</v>
      </c>
      <c r="K101">
        <v>-14.989374574152601</v>
      </c>
      <c r="L101">
        <v>3048.5393396272498</v>
      </c>
      <c r="M101">
        <v>-4.9169037707039497E-3</v>
      </c>
      <c r="N101">
        <v>0.99607689420187195</v>
      </c>
      <c r="O101">
        <v>-14.225128112261601</v>
      </c>
      <c r="P101">
        <v>1515.3211426164401</v>
      </c>
      <c r="Q101">
        <v>-9.3875335809673506E-3</v>
      </c>
      <c r="R101">
        <v>0.99250994190310005</v>
      </c>
      <c r="T101" t="str">
        <f t="shared" si="4"/>
        <v/>
      </c>
      <c r="U101" t="str">
        <f t="shared" si="5"/>
        <v/>
      </c>
      <c r="V101" t="str">
        <f t="shared" si="6"/>
        <v/>
      </c>
      <c r="W101" t="str">
        <f t="shared" si="7"/>
        <v/>
      </c>
    </row>
    <row r="102" spans="1:23" x14ac:dyDescent="0.25">
      <c r="A102">
        <v>101</v>
      </c>
      <c r="B102" t="s">
        <v>246</v>
      </c>
      <c r="C102">
        <v>1.56479652337259</v>
      </c>
      <c r="D102">
        <v>1.0406427480041001</v>
      </c>
      <c r="E102">
        <v>1.5036827252904901</v>
      </c>
      <c r="F102">
        <v>0.13266307925672999</v>
      </c>
      <c r="G102">
        <v>2.7910440837205699</v>
      </c>
      <c r="H102">
        <v>1.11876583716026</v>
      </c>
      <c r="I102">
        <v>2.49475269177421</v>
      </c>
      <c r="J102">
        <v>1.2604494454399101E-2</v>
      </c>
      <c r="K102">
        <v>-14.989374574152601</v>
      </c>
      <c r="L102">
        <v>3048.5393396272598</v>
      </c>
      <c r="M102">
        <v>-4.9169037707039401E-3</v>
      </c>
      <c r="N102">
        <v>0.99607689420187195</v>
      </c>
      <c r="O102">
        <v>1.48579400904041</v>
      </c>
      <c r="P102">
        <v>1.0400515724833299</v>
      </c>
      <c r="Q102">
        <v>1.42857724400414</v>
      </c>
      <c r="R102">
        <v>0.153125778533027</v>
      </c>
      <c r="T102" t="str">
        <f t="shared" si="4"/>
        <v/>
      </c>
      <c r="U102" t="str">
        <f t="shared" si="5"/>
        <v>*</v>
      </c>
      <c r="V102" t="str">
        <f t="shared" si="6"/>
        <v/>
      </c>
      <c r="W102" t="str">
        <f t="shared" si="7"/>
        <v/>
      </c>
    </row>
    <row r="103" spans="1:23" x14ac:dyDescent="0.25">
      <c r="A103">
        <v>102</v>
      </c>
      <c r="B103" t="s">
        <v>247</v>
      </c>
      <c r="C103">
        <v>1.6159434861609201</v>
      </c>
      <c r="D103">
        <v>1.0428432210988601</v>
      </c>
      <c r="E103">
        <v>1.5495555357383199</v>
      </c>
      <c r="F103">
        <v>0.121248232179596</v>
      </c>
      <c r="G103">
        <v>-14.179802408374201</v>
      </c>
      <c r="H103">
        <v>2864.0778337709098</v>
      </c>
      <c r="I103">
        <v>-4.9509137779627597E-3</v>
      </c>
      <c r="J103">
        <v>0.99604975847245902</v>
      </c>
      <c r="K103">
        <v>2.1592540192613798</v>
      </c>
      <c r="L103">
        <v>1.0671362822850801</v>
      </c>
      <c r="M103">
        <v>2.0234098072626101</v>
      </c>
      <c r="N103">
        <v>4.3030913897957102E-2</v>
      </c>
      <c r="O103">
        <v>1.53533901856001</v>
      </c>
      <c r="P103">
        <v>1.0421783677085299</v>
      </c>
      <c r="Q103">
        <v>1.47320177249103</v>
      </c>
      <c r="R103">
        <v>0.140696637293067</v>
      </c>
      <c r="T103" t="str">
        <f t="shared" si="4"/>
        <v/>
      </c>
      <c r="U103" t="str">
        <f t="shared" si="5"/>
        <v/>
      </c>
      <c r="V103" t="str">
        <f t="shared" si="6"/>
        <v>*</v>
      </c>
      <c r="W103" t="str">
        <f t="shared" si="7"/>
        <v/>
      </c>
    </row>
    <row r="104" spans="1:23" x14ac:dyDescent="0.25">
      <c r="A104">
        <v>103</v>
      </c>
      <c r="B104" t="s">
        <v>248</v>
      </c>
      <c r="C104">
        <v>1.6887447603644099</v>
      </c>
      <c r="D104">
        <v>1.0455437220486099</v>
      </c>
      <c r="E104">
        <v>1.6151833010440999</v>
      </c>
      <c r="F104">
        <v>0.106271005716678</v>
      </c>
      <c r="G104">
        <v>-14.179802408374201</v>
      </c>
      <c r="H104">
        <v>2864.0778337709398</v>
      </c>
      <c r="I104">
        <v>-4.9509137779627302E-3</v>
      </c>
      <c r="J104">
        <v>0.99604975847245902</v>
      </c>
      <c r="K104">
        <v>2.2781813061918799</v>
      </c>
      <c r="L104">
        <v>1.0733316528582399</v>
      </c>
      <c r="M104">
        <v>2.1225324904237799</v>
      </c>
      <c r="N104">
        <v>3.3793047291037298E-2</v>
      </c>
      <c r="O104">
        <v>1.60695643917474</v>
      </c>
      <c r="P104">
        <v>1.0448040575623501</v>
      </c>
      <c r="Q104">
        <v>1.5380457489071799</v>
      </c>
      <c r="R104">
        <v>0.124037429270987</v>
      </c>
      <c r="T104" t="str">
        <f t="shared" si="4"/>
        <v/>
      </c>
      <c r="U104" t="str">
        <f t="shared" si="5"/>
        <v/>
      </c>
      <c r="V104" t="str">
        <f t="shared" si="6"/>
        <v>*</v>
      </c>
      <c r="W104" t="str">
        <f t="shared" si="7"/>
        <v/>
      </c>
    </row>
    <row r="105" spans="1:23" x14ac:dyDescent="0.25">
      <c r="A105">
        <v>104</v>
      </c>
      <c r="B105" t="s">
        <v>249</v>
      </c>
      <c r="C105">
        <v>-14.173888387607599</v>
      </c>
      <c r="D105">
        <v>1657.42606879866</v>
      </c>
      <c r="E105">
        <v>-8.5517469855419699E-3</v>
      </c>
      <c r="F105">
        <v>0.99317677627887302</v>
      </c>
      <c r="G105">
        <v>-14.179802408374201</v>
      </c>
      <c r="H105">
        <v>2864.0778337709298</v>
      </c>
      <c r="I105">
        <v>-4.9509137779627397E-3</v>
      </c>
      <c r="J105">
        <v>0.99604975847245902</v>
      </c>
      <c r="K105">
        <v>-14.991940307277</v>
      </c>
      <c r="L105">
        <v>3333.5724422683302</v>
      </c>
      <c r="M105">
        <v>-4.4972594917048504E-3</v>
      </c>
      <c r="N105">
        <v>0.99641171818135399</v>
      </c>
      <c r="O105">
        <v>-14.237850130014101</v>
      </c>
      <c r="P105">
        <v>1657.84198414204</v>
      </c>
      <c r="Q105">
        <v>-8.5881828703852307E-3</v>
      </c>
      <c r="R105">
        <v>0.99314770571645195</v>
      </c>
      <c r="T105" t="str">
        <f t="shared" si="4"/>
        <v/>
      </c>
      <c r="U105" t="str">
        <f t="shared" si="5"/>
        <v/>
      </c>
      <c r="V105" t="str">
        <f t="shared" si="6"/>
        <v/>
      </c>
      <c r="W105" t="str">
        <f t="shared" si="7"/>
        <v/>
      </c>
    </row>
    <row r="106" spans="1:23" x14ac:dyDescent="0.25">
      <c r="A106">
        <v>105</v>
      </c>
      <c r="B106" t="s">
        <v>250</v>
      </c>
      <c r="C106">
        <v>-14.173888387607599</v>
      </c>
      <c r="D106">
        <v>1657.42606879867</v>
      </c>
      <c r="E106">
        <v>-8.5517469855419005E-3</v>
      </c>
      <c r="F106">
        <v>0.99317677627887302</v>
      </c>
      <c r="G106">
        <v>-14.179802408374201</v>
      </c>
      <c r="H106">
        <v>2864.0778337709198</v>
      </c>
      <c r="I106">
        <v>-4.9509137779627597E-3</v>
      </c>
      <c r="J106">
        <v>0.99604975847245902</v>
      </c>
      <c r="K106">
        <v>-14.991940307277</v>
      </c>
      <c r="L106">
        <v>3333.5724422683502</v>
      </c>
      <c r="M106">
        <v>-4.49725949170484E-3</v>
      </c>
      <c r="N106">
        <v>0.99641171818135399</v>
      </c>
      <c r="O106">
        <v>-14.237850130014101</v>
      </c>
      <c r="P106">
        <v>1657.84198414203</v>
      </c>
      <c r="Q106">
        <v>-8.5881828703852706E-3</v>
      </c>
      <c r="R106">
        <v>0.99314770571645195</v>
      </c>
      <c r="T106" t="str">
        <f t="shared" si="4"/>
        <v/>
      </c>
      <c r="U106" t="str">
        <f t="shared" si="5"/>
        <v/>
      </c>
      <c r="V106" t="str">
        <f t="shared" si="6"/>
        <v/>
      </c>
      <c r="W106" t="str">
        <f t="shared" si="7"/>
        <v/>
      </c>
    </row>
    <row r="107" spans="1:23" x14ac:dyDescent="0.25">
      <c r="A107">
        <v>106</v>
      </c>
      <c r="B107" t="s">
        <v>251</v>
      </c>
      <c r="C107">
        <v>-14.173888387607599</v>
      </c>
      <c r="D107">
        <v>1657.42606879868</v>
      </c>
      <c r="E107">
        <v>-8.5517469855418901E-3</v>
      </c>
      <c r="F107">
        <v>0.99317677627887302</v>
      </c>
      <c r="G107">
        <v>-14.179802408374201</v>
      </c>
      <c r="H107">
        <v>2864.0778337709298</v>
      </c>
      <c r="I107">
        <v>-4.9509137779627397E-3</v>
      </c>
      <c r="J107">
        <v>0.99604975847245902</v>
      </c>
      <c r="K107">
        <v>-14.991940307277</v>
      </c>
      <c r="L107">
        <v>3333.5724422683402</v>
      </c>
      <c r="M107">
        <v>-4.4972594917048504E-3</v>
      </c>
      <c r="N107">
        <v>0.99641171818135399</v>
      </c>
      <c r="O107">
        <v>-14.2378501300142</v>
      </c>
      <c r="P107">
        <v>1657.84198414206</v>
      </c>
      <c r="Q107">
        <v>-8.5881828703851405E-3</v>
      </c>
      <c r="R107">
        <v>0.99314770571645195</v>
      </c>
      <c r="T107" t="str">
        <f t="shared" si="4"/>
        <v/>
      </c>
      <c r="U107" t="str">
        <f t="shared" si="5"/>
        <v/>
      </c>
      <c r="V107" t="str">
        <f t="shared" si="6"/>
        <v/>
      </c>
      <c r="W107" t="str">
        <f t="shared" si="7"/>
        <v/>
      </c>
    </row>
    <row r="108" spans="1:23" x14ac:dyDescent="0.25">
      <c r="A108">
        <v>107</v>
      </c>
      <c r="B108" t="s">
        <v>252</v>
      </c>
      <c r="C108">
        <v>1.7306223375973799</v>
      </c>
      <c r="D108">
        <v>1.0478797164742899</v>
      </c>
      <c r="E108">
        <v>1.65154674757925</v>
      </c>
      <c r="F108">
        <v>9.8626983492405396E-2</v>
      </c>
      <c r="G108">
        <v>-14.179802408374201</v>
      </c>
      <c r="H108">
        <v>2864.0778337709398</v>
      </c>
      <c r="I108">
        <v>-4.9509137779627198E-3</v>
      </c>
      <c r="J108">
        <v>0.99604975847245902</v>
      </c>
      <c r="K108">
        <v>2.35954243264707</v>
      </c>
      <c r="L108">
        <v>1.0796997020765999</v>
      </c>
      <c r="M108">
        <v>2.1853691615445898</v>
      </c>
      <c r="N108">
        <v>2.88617900931641E-2</v>
      </c>
      <c r="O108">
        <v>1.66716371227674</v>
      </c>
      <c r="P108">
        <v>1.0476270441167601</v>
      </c>
      <c r="Q108">
        <v>1.5913713965663201</v>
      </c>
      <c r="R108">
        <v>0.111526017592999</v>
      </c>
      <c r="T108" t="str">
        <f t="shared" si="4"/>
        <v>^</v>
      </c>
      <c r="U108" t="str">
        <f t="shared" si="5"/>
        <v/>
      </c>
      <c r="V108" t="str">
        <f t="shared" si="6"/>
        <v>*</v>
      </c>
      <c r="W108" t="str">
        <f t="shared" si="7"/>
        <v/>
      </c>
    </row>
    <row r="109" spans="1:23" x14ac:dyDescent="0.25">
      <c r="A109">
        <v>108</v>
      </c>
      <c r="B109" t="s">
        <v>253</v>
      </c>
      <c r="C109">
        <v>-14.110560384948799</v>
      </c>
      <c r="D109">
        <v>1717.8538111763701</v>
      </c>
      <c r="E109">
        <v>-8.2140635560170507E-3</v>
      </c>
      <c r="F109">
        <v>0.99344619920569099</v>
      </c>
      <c r="G109">
        <v>-14.179802408374201</v>
      </c>
      <c r="H109">
        <v>2864.0778337709498</v>
      </c>
      <c r="I109">
        <v>-4.9509137779627102E-3</v>
      </c>
      <c r="J109">
        <v>0.99604975847245902</v>
      </c>
      <c r="K109">
        <v>-14.8528651154634</v>
      </c>
      <c r="L109">
        <v>3525.9893211560902</v>
      </c>
      <c r="M109">
        <v>-4.2123965113409602E-3</v>
      </c>
      <c r="N109">
        <v>0.99663900379936998</v>
      </c>
      <c r="O109">
        <v>-14.176474396882501</v>
      </c>
      <c r="P109">
        <v>1718.8325875197399</v>
      </c>
      <c r="Q109">
        <v>-8.2477342469629497E-3</v>
      </c>
      <c r="R109">
        <v>0.993419334791251</v>
      </c>
      <c r="T109" t="str">
        <f t="shared" si="4"/>
        <v/>
      </c>
      <c r="U109" t="str">
        <f t="shared" si="5"/>
        <v/>
      </c>
      <c r="V109" t="str">
        <f t="shared" si="6"/>
        <v/>
      </c>
      <c r="W109" t="str">
        <f t="shared" si="7"/>
        <v/>
      </c>
    </row>
    <row r="110" spans="1:23" x14ac:dyDescent="0.25">
      <c r="A110">
        <v>109</v>
      </c>
      <c r="B110" t="s">
        <v>254</v>
      </c>
      <c r="C110">
        <v>-14.110560384948799</v>
      </c>
      <c r="D110">
        <v>1717.8538111763601</v>
      </c>
      <c r="E110">
        <v>-8.2140635560170802E-3</v>
      </c>
      <c r="F110">
        <v>0.99344619920569099</v>
      </c>
      <c r="G110">
        <v>-14.179802408374201</v>
      </c>
      <c r="H110">
        <v>2864.0778337709398</v>
      </c>
      <c r="I110">
        <v>-4.9509137779627198E-3</v>
      </c>
      <c r="J110">
        <v>0.99604975847245902</v>
      </c>
      <c r="K110">
        <v>-14.8528651154634</v>
      </c>
      <c r="L110">
        <v>3525.9893211560902</v>
      </c>
      <c r="M110">
        <v>-4.2123965113409602E-3</v>
      </c>
      <c r="N110">
        <v>0.99663900379936998</v>
      </c>
      <c r="O110">
        <v>-14.1764743968826</v>
      </c>
      <c r="P110">
        <v>1718.83258751976</v>
      </c>
      <c r="Q110">
        <v>-8.2477342469628803E-3</v>
      </c>
      <c r="R110">
        <v>0.993419334791252</v>
      </c>
      <c r="T110" t="str">
        <f t="shared" si="4"/>
        <v/>
      </c>
      <c r="U110" t="str">
        <f t="shared" si="5"/>
        <v/>
      </c>
      <c r="V110" t="str">
        <f t="shared" si="6"/>
        <v/>
      </c>
      <c r="W110" t="str">
        <f t="shared" si="7"/>
        <v/>
      </c>
    </row>
    <row r="111" spans="1:23" x14ac:dyDescent="0.25">
      <c r="A111">
        <v>110</v>
      </c>
      <c r="B111" t="s">
        <v>255</v>
      </c>
      <c r="C111">
        <v>1.86871378295005</v>
      </c>
      <c r="D111">
        <v>1.0497622686885499</v>
      </c>
      <c r="E111">
        <v>1.78013045304495</v>
      </c>
      <c r="F111">
        <v>7.5054613810552104E-2</v>
      </c>
      <c r="G111">
        <v>2.9754676298247098</v>
      </c>
      <c r="H111">
        <v>1.14300501943012</v>
      </c>
      <c r="I111">
        <v>2.6031973431824702</v>
      </c>
      <c r="J111">
        <v>9.2358774007261293E-3</v>
      </c>
      <c r="K111">
        <v>-14.8528651154634</v>
      </c>
      <c r="L111">
        <v>3525.9893211560998</v>
      </c>
      <c r="M111">
        <v>-4.2123965113409602E-3</v>
      </c>
      <c r="N111">
        <v>0.99663900379936998</v>
      </c>
      <c r="O111">
        <v>1.8041001405891399</v>
      </c>
      <c r="P111">
        <v>1.0495552087220099</v>
      </c>
      <c r="Q111">
        <v>1.71891876253551</v>
      </c>
      <c r="R111">
        <v>8.5629165227417495E-2</v>
      </c>
      <c r="T111" t="str">
        <f t="shared" si="4"/>
        <v>^</v>
      </c>
      <c r="U111" t="str">
        <f t="shared" si="5"/>
        <v>**</v>
      </c>
      <c r="V111" t="str">
        <f t="shared" si="6"/>
        <v/>
      </c>
      <c r="W111" t="str">
        <f t="shared" si="7"/>
        <v>^</v>
      </c>
    </row>
    <row r="112" spans="1:23" x14ac:dyDescent="0.25">
      <c r="A112">
        <v>111</v>
      </c>
      <c r="B112" t="s">
        <v>256</v>
      </c>
      <c r="C112">
        <v>-14.103819269166101</v>
      </c>
      <c r="D112">
        <v>1780.6646640433801</v>
      </c>
      <c r="E112">
        <v>-7.9205363895638904E-3</v>
      </c>
      <c r="F112">
        <v>0.99368039237821404</v>
      </c>
      <c r="G112">
        <v>-14.1794490021258</v>
      </c>
      <c r="H112">
        <v>3194.4060307994901</v>
      </c>
      <c r="I112">
        <v>-4.4388374130939897E-3</v>
      </c>
      <c r="J112">
        <v>0.99645833179059395</v>
      </c>
      <c r="K112">
        <v>-14.8528651154634</v>
      </c>
      <c r="L112">
        <v>3525.9893211560902</v>
      </c>
      <c r="M112">
        <v>-4.2123965113409602E-3</v>
      </c>
      <c r="N112">
        <v>0.99663900379936998</v>
      </c>
      <c r="O112">
        <v>-14.173392924996399</v>
      </c>
      <c r="P112">
        <v>1781.8345202825899</v>
      </c>
      <c r="Q112">
        <v>-7.9543822749312005E-3</v>
      </c>
      <c r="R112">
        <v>0.99365338811952597</v>
      </c>
      <c r="T112" t="str">
        <f t="shared" si="4"/>
        <v/>
      </c>
      <c r="U112" t="str">
        <f t="shared" si="5"/>
        <v/>
      </c>
      <c r="V112" t="str">
        <f t="shared" si="6"/>
        <v/>
      </c>
      <c r="W112" t="str">
        <f t="shared" si="7"/>
        <v/>
      </c>
    </row>
    <row r="113" spans="1:23" x14ac:dyDescent="0.25">
      <c r="A113">
        <v>112</v>
      </c>
      <c r="B113" t="s">
        <v>257</v>
      </c>
      <c r="C113">
        <v>-14.103819269166101</v>
      </c>
      <c r="D113">
        <v>1780.6646640433801</v>
      </c>
      <c r="E113">
        <v>-7.9205363895638592E-3</v>
      </c>
      <c r="F113">
        <v>0.99368039237821404</v>
      </c>
      <c r="G113">
        <v>-14.179449002125899</v>
      </c>
      <c r="H113">
        <v>3194.4060307995501</v>
      </c>
      <c r="I113">
        <v>-4.4388374130939203E-3</v>
      </c>
      <c r="J113">
        <v>0.99645833179059395</v>
      </c>
      <c r="K113">
        <v>-14.8528651154634</v>
      </c>
      <c r="L113">
        <v>3525.9893211560902</v>
      </c>
      <c r="M113">
        <v>-4.2123965113409698E-3</v>
      </c>
      <c r="N113">
        <v>0.99663900379936998</v>
      </c>
      <c r="O113">
        <v>-14.173392924996399</v>
      </c>
      <c r="P113">
        <v>1781.8345202825799</v>
      </c>
      <c r="Q113">
        <v>-7.9543822749312508E-3</v>
      </c>
      <c r="R113">
        <v>0.99365338811952597</v>
      </c>
      <c r="T113" t="str">
        <f t="shared" si="4"/>
        <v/>
      </c>
      <c r="U113" t="str">
        <f t="shared" si="5"/>
        <v/>
      </c>
      <c r="V113" t="str">
        <f t="shared" si="6"/>
        <v/>
      </c>
      <c r="W113" t="str">
        <f t="shared" si="7"/>
        <v/>
      </c>
    </row>
    <row r="114" spans="1:23" x14ac:dyDescent="0.25">
      <c r="A114">
        <v>113</v>
      </c>
      <c r="B114" t="s">
        <v>258</v>
      </c>
      <c r="C114">
        <v>-14.103819269166101</v>
      </c>
      <c r="D114">
        <v>1780.6646640433701</v>
      </c>
      <c r="E114">
        <v>-7.9205363895639008E-3</v>
      </c>
      <c r="F114">
        <v>0.99368039237821404</v>
      </c>
      <c r="G114">
        <v>-14.1794490021258</v>
      </c>
      <c r="H114">
        <v>3194.4060307995201</v>
      </c>
      <c r="I114">
        <v>-4.4388374130939498E-3</v>
      </c>
      <c r="J114">
        <v>0.99645833179059395</v>
      </c>
      <c r="K114">
        <v>-14.8528651154634</v>
      </c>
      <c r="L114">
        <v>3525.9893211560902</v>
      </c>
      <c r="M114">
        <v>-4.2123965113409602E-3</v>
      </c>
      <c r="N114">
        <v>0.99663900379936998</v>
      </c>
      <c r="O114">
        <v>-14.173392924996399</v>
      </c>
      <c r="P114">
        <v>1781.8345202825999</v>
      </c>
      <c r="Q114">
        <v>-7.9543822749311693E-3</v>
      </c>
      <c r="R114">
        <v>0.99365338811952597</v>
      </c>
      <c r="T114" t="str">
        <f t="shared" si="4"/>
        <v/>
      </c>
      <c r="U114" t="str">
        <f t="shared" si="5"/>
        <v/>
      </c>
      <c r="V114" t="str">
        <f t="shared" si="6"/>
        <v/>
      </c>
      <c r="W114" t="str">
        <f t="shared" si="7"/>
        <v/>
      </c>
    </row>
    <row r="115" spans="1:23" x14ac:dyDescent="0.25">
      <c r="A115">
        <v>114</v>
      </c>
      <c r="B115" t="s">
        <v>259</v>
      </c>
      <c r="C115">
        <v>-14.103819269166101</v>
      </c>
      <c r="D115">
        <v>1780.6646640433801</v>
      </c>
      <c r="E115">
        <v>-7.9205363895638904E-3</v>
      </c>
      <c r="F115">
        <v>0.99368039237821404</v>
      </c>
      <c r="G115">
        <v>-14.179449002125899</v>
      </c>
      <c r="H115">
        <v>3194.4060307995201</v>
      </c>
      <c r="I115">
        <v>-4.4388374130939498E-3</v>
      </c>
      <c r="J115">
        <v>0.99645833179059395</v>
      </c>
      <c r="K115">
        <v>-14.8528651154634</v>
      </c>
      <c r="L115">
        <v>3525.9893211560998</v>
      </c>
      <c r="M115">
        <v>-4.2123965113409602E-3</v>
      </c>
      <c r="N115">
        <v>0.99663900379936998</v>
      </c>
      <c r="O115">
        <v>-14.173392924996399</v>
      </c>
      <c r="P115">
        <v>1781.8345202825799</v>
      </c>
      <c r="Q115">
        <v>-7.9543822749312404E-3</v>
      </c>
      <c r="R115">
        <v>0.99365338811952597</v>
      </c>
      <c r="T115" t="str">
        <f t="shared" si="4"/>
        <v/>
      </c>
      <c r="U115" t="str">
        <f t="shared" si="5"/>
        <v/>
      </c>
      <c r="V115" t="str">
        <f t="shared" si="6"/>
        <v/>
      </c>
      <c r="W115" t="str">
        <f t="shared" si="7"/>
        <v/>
      </c>
    </row>
    <row r="116" spans="1:23" x14ac:dyDescent="0.25">
      <c r="A116">
        <v>115</v>
      </c>
      <c r="B116" t="s">
        <v>260</v>
      </c>
      <c r="C116">
        <v>1.9544647518801199</v>
      </c>
      <c r="D116">
        <v>1.0536120652238601</v>
      </c>
      <c r="E116">
        <v>1.8550136396405501</v>
      </c>
      <c r="F116">
        <v>6.3594278848760399E-2</v>
      </c>
      <c r="G116">
        <v>3.2656547273016101</v>
      </c>
      <c r="H116">
        <v>1.1847066353718201</v>
      </c>
      <c r="I116">
        <v>2.7565091895317</v>
      </c>
      <c r="J116">
        <v>5.8421971052541799E-3</v>
      </c>
      <c r="K116">
        <v>-14.8528651154634</v>
      </c>
      <c r="L116">
        <v>3525.9893211560902</v>
      </c>
      <c r="M116">
        <v>-4.2123965113409698E-3</v>
      </c>
      <c r="N116">
        <v>0.99663900379936998</v>
      </c>
      <c r="O116">
        <v>1.88635961077728</v>
      </c>
      <c r="P116">
        <v>1.0533706718099201</v>
      </c>
      <c r="Q116">
        <v>1.7907842521722199</v>
      </c>
      <c r="R116">
        <v>7.3327923312555707E-2</v>
      </c>
      <c r="T116" t="str">
        <f t="shared" si="4"/>
        <v>^</v>
      </c>
      <c r="U116" t="str">
        <f t="shared" si="5"/>
        <v>**</v>
      </c>
      <c r="V116" t="str">
        <f t="shared" si="6"/>
        <v/>
      </c>
      <c r="W116" t="str">
        <f t="shared" si="7"/>
        <v>^</v>
      </c>
    </row>
    <row r="117" spans="1:23" x14ac:dyDescent="0.25">
      <c r="A117">
        <v>116</v>
      </c>
      <c r="B117" t="s">
        <v>261</v>
      </c>
      <c r="C117">
        <v>-14.0564006607881</v>
      </c>
      <c r="D117">
        <v>1853.29527762628</v>
      </c>
      <c r="E117">
        <v>-7.5845445841699298E-3</v>
      </c>
      <c r="F117">
        <v>0.99394846699501704</v>
      </c>
      <c r="G117">
        <v>-14.1101008156904</v>
      </c>
      <c r="H117">
        <v>3700.1639818203298</v>
      </c>
      <c r="I117">
        <v>-3.81337175460768E-3</v>
      </c>
      <c r="J117">
        <v>0.99695737692660302</v>
      </c>
      <c r="K117">
        <v>-14.8528651154634</v>
      </c>
      <c r="L117">
        <v>3525.9893211560902</v>
      </c>
      <c r="M117">
        <v>-4.2123965113409698E-3</v>
      </c>
      <c r="N117">
        <v>0.99663900379936998</v>
      </c>
      <c r="O117">
        <v>-14.129058025418599</v>
      </c>
      <c r="P117">
        <v>1854.9061983691599</v>
      </c>
      <c r="Q117">
        <v>-7.6171280455264497E-3</v>
      </c>
      <c r="R117">
        <v>0.99392246990523703</v>
      </c>
      <c r="T117" t="str">
        <f t="shared" si="4"/>
        <v/>
      </c>
      <c r="U117" t="str">
        <f t="shared" si="5"/>
        <v/>
      </c>
      <c r="V117" t="str">
        <f t="shared" si="6"/>
        <v/>
      </c>
      <c r="W117" t="str">
        <f t="shared" si="7"/>
        <v/>
      </c>
    </row>
    <row r="118" spans="1:23" x14ac:dyDescent="0.25">
      <c r="A118">
        <v>117</v>
      </c>
      <c r="B118" t="s">
        <v>262</v>
      </c>
      <c r="C118">
        <v>-14.0564006607881</v>
      </c>
      <c r="D118">
        <v>1853.2952776263</v>
      </c>
      <c r="E118">
        <v>-7.5845445841698804E-3</v>
      </c>
      <c r="F118">
        <v>0.99394846699501704</v>
      </c>
      <c r="G118">
        <v>-14.1101008156903</v>
      </c>
      <c r="H118">
        <v>3700.1639818203298</v>
      </c>
      <c r="I118">
        <v>-3.81337175460769E-3</v>
      </c>
      <c r="J118">
        <v>0.99695737692660302</v>
      </c>
      <c r="K118">
        <v>-14.8528651154634</v>
      </c>
      <c r="L118">
        <v>3525.9893211560902</v>
      </c>
      <c r="M118">
        <v>-4.2123965113409698E-3</v>
      </c>
      <c r="N118">
        <v>0.99663900379936998</v>
      </c>
      <c r="O118">
        <v>-14.1290580254185</v>
      </c>
      <c r="P118">
        <v>1854.9061983691399</v>
      </c>
      <c r="Q118">
        <v>-7.61712804552652E-3</v>
      </c>
      <c r="R118">
        <v>0.99392246990523703</v>
      </c>
      <c r="T118" t="str">
        <f t="shared" si="4"/>
        <v/>
      </c>
      <c r="U118" t="str">
        <f t="shared" si="5"/>
        <v/>
      </c>
      <c r="V118" t="str">
        <f t="shared" si="6"/>
        <v/>
      </c>
      <c r="W118" t="str">
        <f t="shared" si="7"/>
        <v/>
      </c>
    </row>
    <row r="119" spans="1:23" x14ac:dyDescent="0.25">
      <c r="A119">
        <v>118</v>
      </c>
      <c r="B119" t="s">
        <v>263</v>
      </c>
      <c r="C119">
        <v>-14.0564006607881</v>
      </c>
      <c r="D119">
        <v>1853.2952776263</v>
      </c>
      <c r="E119">
        <v>-7.5845445841698804E-3</v>
      </c>
      <c r="F119">
        <v>0.99394846699501704</v>
      </c>
      <c r="G119">
        <v>-14.1101008156904</v>
      </c>
      <c r="H119">
        <v>3700.1639818203298</v>
      </c>
      <c r="I119">
        <v>-3.81337175460768E-3</v>
      </c>
      <c r="J119">
        <v>0.99695737692660302</v>
      </c>
      <c r="K119">
        <v>-14.8528651154634</v>
      </c>
      <c r="L119">
        <v>3525.9893211561098</v>
      </c>
      <c r="M119">
        <v>-4.2123965113409498E-3</v>
      </c>
      <c r="N119">
        <v>0.99663900379936998</v>
      </c>
      <c r="O119">
        <v>-14.1290580254185</v>
      </c>
      <c r="P119">
        <v>1854.9061983691499</v>
      </c>
      <c r="Q119">
        <v>-7.6171280455264801E-3</v>
      </c>
      <c r="R119">
        <v>0.99392246990523703</v>
      </c>
      <c r="T119" t="str">
        <f t="shared" si="4"/>
        <v/>
      </c>
      <c r="U119" t="str">
        <f t="shared" si="5"/>
        <v/>
      </c>
      <c r="V119" t="str">
        <f t="shared" si="6"/>
        <v/>
      </c>
      <c r="W119" t="str">
        <f t="shared" si="7"/>
        <v/>
      </c>
    </row>
    <row r="120" spans="1:23" x14ac:dyDescent="0.25">
      <c r="A120">
        <v>119</v>
      </c>
      <c r="B120" t="s">
        <v>264</v>
      </c>
      <c r="C120">
        <v>-14.0564006607881</v>
      </c>
      <c r="D120">
        <v>1853.29527762629</v>
      </c>
      <c r="E120">
        <v>-7.5845445841699098E-3</v>
      </c>
      <c r="F120">
        <v>0.99394846699501704</v>
      </c>
      <c r="G120">
        <v>-14.1101008156904</v>
      </c>
      <c r="H120">
        <v>3700.1639818203698</v>
      </c>
      <c r="I120">
        <v>-3.8133717546076501E-3</v>
      </c>
      <c r="J120">
        <v>0.99695737692660302</v>
      </c>
      <c r="K120">
        <v>-14.8528651154634</v>
      </c>
      <c r="L120">
        <v>3525.9893211560902</v>
      </c>
      <c r="M120">
        <v>-4.2123965113409698E-3</v>
      </c>
      <c r="N120">
        <v>0.99663900379936998</v>
      </c>
      <c r="O120">
        <v>-14.129058025418599</v>
      </c>
      <c r="P120">
        <v>1854.9061983691599</v>
      </c>
      <c r="Q120">
        <v>-7.6171280455264497E-3</v>
      </c>
      <c r="R120">
        <v>0.99392246990523703</v>
      </c>
      <c r="T120" t="str">
        <f t="shared" si="4"/>
        <v/>
      </c>
      <c r="U120" t="str">
        <f t="shared" si="5"/>
        <v/>
      </c>
      <c r="V120" t="str">
        <f t="shared" si="6"/>
        <v/>
      </c>
      <c r="W120" t="str">
        <f t="shared" si="7"/>
        <v/>
      </c>
    </row>
    <row r="121" spans="1:23" x14ac:dyDescent="0.25">
      <c r="A121">
        <v>120</v>
      </c>
      <c r="B121" t="s">
        <v>265</v>
      </c>
      <c r="C121">
        <v>-14.0564006607881</v>
      </c>
      <c r="D121">
        <v>1853.29527762629</v>
      </c>
      <c r="E121">
        <v>-7.5845445841698899E-3</v>
      </c>
      <c r="F121">
        <v>0.99394846699501704</v>
      </c>
      <c r="G121">
        <v>-14.1101008156903</v>
      </c>
      <c r="H121">
        <v>3700.1639818202898</v>
      </c>
      <c r="I121">
        <v>-3.8133717546077199E-3</v>
      </c>
      <c r="J121">
        <v>0.99695737692660302</v>
      </c>
      <c r="K121">
        <v>-14.8528651154634</v>
      </c>
      <c r="L121">
        <v>3525.9893211561098</v>
      </c>
      <c r="M121">
        <v>-4.2123965113409498E-3</v>
      </c>
      <c r="N121">
        <v>0.99663900379936998</v>
      </c>
      <c r="O121">
        <v>-14.1290580254185</v>
      </c>
      <c r="P121">
        <v>1854.9061983691399</v>
      </c>
      <c r="Q121">
        <v>-7.61712804552652E-3</v>
      </c>
      <c r="R121">
        <v>0.99392246990523703</v>
      </c>
      <c r="T121" t="str">
        <f t="shared" si="4"/>
        <v/>
      </c>
      <c r="U121" t="str">
        <f t="shared" si="5"/>
        <v/>
      </c>
      <c r="V121" t="str">
        <f t="shared" si="6"/>
        <v/>
      </c>
      <c r="W121" t="str">
        <f t="shared" si="7"/>
        <v/>
      </c>
    </row>
    <row r="122" spans="1:23" x14ac:dyDescent="0.25">
      <c r="A122">
        <v>121</v>
      </c>
      <c r="B122" t="s">
        <v>266</v>
      </c>
      <c r="C122">
        <v>2.88581736228566</v>
      </c>
      <c r="D122">
        <v>0.79182785628174901</v>
      </c>
      <c r="E122">
        <v>3.64450093463096</v>
      </c>
      <c r="F122">
        <v>2.6791116206257898E-4</v>
      </c>
      <c r="G122">
        <v>-14.1101008156904</v>
      </c>
      <c r="H122">
        <v>3700.1639818203298</v>
      </c>
      <c r="I122">
        <v>-3.81337175460768E-3</v>
      </c>
      <c r="J122">
        <v>0.99695737692660302</v>
      </c>
      <c r="K122">
        <v>3.4490363468588998</v>
      </c>
      <c r="L122">
        <v>0.82919055198877201</v>
      </c>
      <c r="M122">
        <v>4.1595220044253498</v>
      </c>
      <c r="N122" s="1">
        <v>3.1891429750283601E-5</v>
      </c>
      <c r="O122">
        <v>2.8157574020050502</v>
      </c>
      <c r="P122">
        <v>0.79161530429454996</v>
      </c>
      <c r="Q122">
        <v>3.55697696435305</v>
      </c>
      <c r="R122">
        <v>3.7514703813679899E-4</v>
      </c>
      <c r="T122" t="str">
        <f t="shared" si="4"/>
        <v>***</v>
      </c>
      <c r="U122" t="str">
        <f t="shared" si="5"/>
        <v/>
      </c>
      <c r="V122" t="str">
        <f t="shared" si="6"/>
        <v>***</v>
      </c>
      <c r="W122" t="str">
        <f t="shared" si="7"/>
        <v>***</v>
      </c>
    </row>
    <row r="123" spans="1:23" x14ac:dyDescent="0.25">
      <c r="A123">
        <v>122</v>
      </c>
      <c r="B123" t="s">
        <v>267</v>
      </c>
      <c r="C123">
        <v>-14.0733243412318</v>
      </c>
      <c r="D123">
        <v>2036.8053074511099</v>
      </c>
      <c r="E123">
        <v>-6.9095088714411302E-3</v>
      </c>
      <c r="F123">
        <v>0.99448705341466603</v>
      </c>
      <c r="G123">
        <v>-14.1101008156904</v>
      </c>
      <c r="H123">
        <v>3700.1639818203398</v>
      </c>
      <c r="I123">
        <v>-3.81337175460768E-3</v>
      </c>
      <c r="J123">
        <v>0.99695737692660302</v>
      </c>
      <c r="K123">
        <v>-14.8482732175645</v>
      </c>
      <c r="L123">
        <v>4015.4316275803299</v>
      </c>
      <c r="M123">
        <v>-3.6978025265273899E-3</v>
      </c>
      <c r="N123">
        <v>0.99704958717905201</v>
      </c>
      <c r="O123">
        <v>-14.151486967770699</v>
      </c>
      <c r="P123">
        <v>2038.6552640795901</v>
      </c>
      <c r="Q123">
        <v>-6.9415791954211799E-3</v>
      </c>
      <c r="R123">
        <v>0.99446146561194704</v>
      </c>
      <c r="T123" t="str">
        <f t="shared" si="4"/>
        <v/>
      </c>
      <c r="U123" t="str">
        <f t="shared" si="5"/>
        <v/>
      </c>
      <c r="V123" t="str">
        <f t="shared" si="6"/>
        <v/>
      </c>
      <c r="W123" t="str">
        <f t="shared" si="7"/>
        <v/>
      </c>
    </row>
    <row r="124" spans="1:23" x14ac:dyDescent="0.25">
      <c r="A124">
        <v>123</v>
      </c>
      <c r="B124" t="s">
        <v>268</v>
      </c>
      <c r="C124">
        <v>-14.0733243412318</v>
      </c>
      <c r="D124">
        <v>2036.8053074511199</v>
      </c>
      <c r="E124">
        <v>-6.9095088714411102E-3</v>
      </c>
      <c r="F124">
        <v>0.99448705341466603</v>
      </c>
      <c r="G124">
        <v>-14.1101008156903</v>
      </c>
      <c r="H124">
        <v>3700.1639818203198</v>
      </c>
      <c r="I124">
        <v>-3.81337175460769E-3</v>
      </c>
      <c r="J124">
        <v>0.99695737692660302</v>
      </c>
      <c r="K124">
        <v>-14.8482732175645</v>
      </c>
      <c r="L124">
        <v>4015.4316275803299</v>
      </c>
      <c r="M124">
        <v>-3.6978025265273899E-3</v>
      </c>
      <c r="N124">
        <v>0.99704958717905201</v>
      </c>
      <c r="O124">
        <v>-14.151486967770699</v>
      </c>
      <c r="P124">
        <v>2038.6552640795701</v>
      </c>
      <c r="Q124">
        <v>-6.9415791954212198E-3</v>
      </c>
      <c r="R124">
        <v>0.99446146561194704</v>
      </c>
      <c r="T124" t="str">
        <f t="shared" si="4"/>
        <v/>
      </c>
      <c r="U124" t="str">
        <f t="shared" si="5"/>
        <v/>
      </c>
      <c r="V124" t="str">
        <f t="shared" si="6"/>
        <v/>
      </c>
      <c r="W124" t="str">
        <f t="shared" si="7"/>
        <v/>
      </c>
    </row>
    <row r="125" spans="1:23" x14ac:dyDescent="0.25">
      <c r="A125">
        <v>124</v>
      </c>
      <c r="B125" t="s">
        <v>269</v>
      </c>
      <c r="C125">
        <v>2.2823391931909498</v>
      </c>
      <c r="D125">
        <v>1.0690638586969501</v>
      </c>
      <c r="E125">
        <v>2.1348950996929501</v>
      </c>
      <c r="F125">
        <v>3.2769579700286003E-2</v>
      </c>
      <c r="G125">
        <v>3.7578178254781398</v>
      </c>
      <c r="H125">
        <v>1.26279905629136</v>
      </c>
      <c r="I125">
        <v>2.97578447398769</v>
      </c>
      <c r="J125">
        <v>2.92240166277177E-3</v>
      </c>
      <c r="K125">
        <v>-14.8482732175645</v>
      </c>
      <c r="L125">
        <v>4015.4316275803199</v>
      </c>
      <c r="M125">
        <v>-3.6978025265273899E-3</v>
      </c>
      <c r="N125">
        <v>0.99704958717905201</v>
      </c>
      <c r="O125">
        <v>2.2060375710356599</v>
      </c>
      <c r="P125">
        <v>1.0686203633240701</v>
      </c>
      <c r="Q125">
        <v>2.0643791254113202</v>
      </c>
      <c r="R125">
        <v>3.8981784094833098E-2</v>
      </c>
      <c r="T125" t="str">
        <f t="shared" si="4"/>
        <v>*</v>
      </c>
      <c r="U125" t="str">
        <f t="shared" si="5"/>
        <v>**</v>
      </c>
      <c r="V125" t="str">
        <f t="shared" si="6"/>
        <v/>
      </c>
      <c r="W125" t="str">
        <f t="shared" si="7"/>
        <v>*</v>
      </c>
    </row>
    <row r="126" spans="1:23" x14ac:dyDescent="0.25">
      <c r="A126">
        <v>125</v>
      </c>
      <c r="B126" t="s">
        <v>270</v>
      </c>
      <c r="C126">
        <v>-14.072429392225899</v>
      </c>
      <c r="D126">
        <v>2146.7474118321302</v>
      </c>
      <c r="E126">
        <v>-6.5552329606471497E-3</v>
      </c>
      <c r="F126">
        <v>0.99476971828673499</v>
      </c>
      <c r="G126">
        <v>-14.308048181973099</v>
      </c>
      <c r="H126">
        <v>4598.8208253593903</v>
      </c>
      <c r="I126">
        <v>-3.1112428001269102E-3</v>
      </c>
      <c r="J126">
        <v>0.99751759140975305</v>
      </c>
      <c r="K126">
        <v>-14.8482732175645</v>
      </c>
      <c r="L126">
        <v>4015.4316275803699</v>
      </c>
      <c r="M126">
        <v>-3.69780252652735E-3</v>
      </c>
      <c r="N126">
        <v>0.99704958717905201</v>
      </c>
      <c r="O126">
        <v>-14.164280467261401</v>
      </c>
      <c r="P126">
        <v>2147.6305665150198</v>
      </c>
      <c r="Q126">
        <v>-6.5953058631707997E-3</v>
      </c>
      <c r="R126">
        <v>0.99473774542767501</v>
      </c>
      <c r="T126" t="str">
        <f t="shared" si="4"/>
        <v/>
      </c>
      <c r="U126" t="str">
        <f t="shared" si="5"/>
        <v/>
      </c>
      <c r="V126" t="str">
        <f t="shared" si="6"/>
        <v/>
      </c>
      <c r="W126" t="str">
        <f t="shared" si="7"/>
        <v/>
      </c>
    </row>
    <row r="127" spans="1:23" x14ac:dyDescent="0.25">
      <c r="A127">
        <v>126</v>
      </c>
      <c r="B127" t="s">
        <v>271</v>
      </c>
      <c r="C127">
        <v>-14.072429392225899</v>
      </c>
      <c r="D127">
        <v>2146.7474118321202</v>
      </c>
      <c r="E127">
        <v>-6.5552329606471801E-3</v>
      </c>
      <c r="F127">
        <v>0.99476971828673499</v>
      </c>
      <c r="G127">
        <v>-14.308048181973099</v>
      </c>
      <c r="H127">
        <v>4598.8208253593803</v>
      </c>
      <c r="I127">
        <v>-3.1112428001269102E-3</v>
      </c>
      <c r="J127">
        <v>0.99751759140975305</v>
      </c>
      <c r="K127">
        <v>-14.8482732175645</v>
      </c>
      <c r="L127">
        <v>4015.4316275802798</v>
      </c>
      <c r="M127">
        <v>-3.6978025265274302E-3</v>
      </c>
      <c r="N127">
        <v>0.99704958717905201</v>
      </c>
      <c r="O127">
        <v>-14.164280467261401</v>
      </c>
      <c r="P127">
        <v>2147.6305665150298</v>
      </c>
      <c r="Q127">
        <v>-6.5953058631707797E-3</v>
      </c>
      <c r="R127">
        <v>0.99473774542767501</v>
      </c>
      <c r="T127" t="str">
        <f t="shared" si="4"/>
        <v/>
      </c>
      <c r="U127" t="str">
        <f t="shared" si="5"/>
        <v/>
      </c>
      <c r="V127" t="str">
        <f t="shared" si="6"/>
        <v/>
      </c>
      <c r="W127" t="str">
        <f t="shared" si="7"/>
        <v/>
      </c>
    </row>
    <row r="128" spans="1:23" x14ac:dyDescent="0.25">
      <c r="A128">
        <v>127</v>
      </c>
      <c r="B128" t="s">
        <v>272</v>
      </c>
      <c r="C128">
        <v>2.4036597855758099</v>
      </c>
      <c r="D128">
        <v>1.0773742449421</v>
      </c>
      <c r="E128">
        <v>2.23103512717161</v>
      </c>
      <c r="F128">
        <v>2.5678802284275899E-2</v>
      </c>
      <c r="G128">
        <v>4.2624413197206303</v>
      </c>
      <c r="H128">
        <v>1.44463844103607</v>
      </c>
      <c r="I128">
        <v>2.9505246424591101</v>
      </c>
      <c r="J128">
        <v>3.1723473730189298E-3</v>
      </c>
      <c r="K128">
        <v>-14.8482732175645</v>
      </c>
      <c r="L128">
        <v>4015.4316275803199</v>
      </c>
      <c r="M128">
        <v>-3.6978025265273998E-3</v>
      </c>
      <c r="N128">
        <v>0.99704958717905201</v>
      </c>
      <c r="O128">
        <v>2.31210007917579</v>
      </c>
      <c r="P128">
        <v>1.07660053393139</v>
      </c>
      <c r="Q128">
        <v>2.1475932867437502</v>
      </c>
      <c r="R128">
        <v>3.1746079198673401E-2</v>
      </c>
      <c r="T128" t="str">
        <f t="shared" si="4"/>
        <v>*</v>
      </c>
      <c r="U128" t="str">
        <f t="shared" si="5"/>
        <v>**</v>
      </c>
      <c r="V128" t="str">
        <f t="shared" si="6"/>
        <v/>
      </c>
      <c r="W128" t="str">
        <f t="shared" si="7"/>
        <v>*</v>
      </c>
    </row>
    <row r="129" spans="1:23" x14ac:dyDescent="0.25">
      <c r="A129">
        <v>128</v>
      </c>
      <c r="B129" t="s">
        <v>273</v>
      </c>
      <c r="C129">
        <v>-14.0499295743332</v>
      </c>
      <c r="D129">
        <v>2273.4791007106101</v>
      </c>
      <c r="E129">
        <v>-6.1799246669748103E-3</v>
      </c>
      <c r="F129">
        <v>0.99506916490728803</v>
      </c>
      <c r="G129">
        <v>-14.446923241753201</v>
      </c>
      <c r="H129">
        <v>6522.6386101561802</v>
      </c>
      <c r="I129">
        <v>-2.2148894190241399E-3</v>
      </c>
      <c r="J129">
        <v>0.998232775373598</v>
      </c>
      <c r="K129">
        <v>-14.8482732175646</v>
      </c>
      <c r="L129">
        <v>4015.4316275803699</v>
      </c>
      <c r="M129">
        <v>-3.6978025265273599E-3</v>
      </c>
      <c r="N129">
        <v>0.99704958717905201</v>
      </c>
      <c r="O129">
        <v>-14.141542975094801</v>
      </c>
      <c r="P129">
        <v>2274.7067082060998</v>
      </c>
      <c r="Q129">
        <v>-6.2168643210478904E-3</v>
      </c>
      <c r="R129">
        <v>0.99503969189380703</v>
      </c>
      <c r="T129" t="str">
        <f t="shared" si="4"/>
        <v/>
      </c>
      <c r="U129" t="str">
        <f t="shared" si="5"/>
        <v/>
      </c>
      <c r="V129" t="str">
        <f t="shared" si="6"/>
        <v/>
      </c>
      <c r="W129" t="str">
        <f t="shared" si="7"/>
        <v/>
      </c>
    </row>
    <row r="130" spans="1:23" x14ac:dyDescent="0.25">
      <c r="A130">
        <v>129</v>
      </c>
      <c r="B130" t="s">
        <v>274</v>
      </c>
      <c r="C130">
        <v>-14.0499295743332</v>
      </c>
      <c r="D130">
        <v>2273.4791007106201</v>
      </c>
      <c r="E130">
        <v>-6.1799246669747999E-3</v>
      </c>
      <c r="F130">
        <v>0.99506916490728803</v>
      </c>
      <c r="G130">
        <v>-14.446923241753201</v>
      </c>
      <c r="H130">
        <v>6522.6386101561502</v>
      </c>
      <c r="I130">
        <v>-2.2148894190241498E-3</v>
      </c>
      <c r="J130">
        <v>0.998232775373598</v>
      </c>
      <c r="K130">
        <v>-14.8482732175645</v>
      </c>
      <c r="L130">
        <v>4015.4316275803099</v>
      </c>
      <c r="M130">
        <v>-3.6978025265274098E-3</v>
      </c>
      <c r="N130">
        <v>0.99704958717905201</v>
      </c>
      <c r="O130">
        <v>-14.141542975094801</v>
      </c>
      <c r="P130">
        <v>2274.7067082061099</v>
      </c>
      <c r="Q130">
        <v>-6.2168643210478696E-3</v>
      </c>
      <c r="R130">
        <v>0.99503969189380703</v>
      </c>
      <c r="T130" t="str">
        <f t="shared" si="4"/>
        <v/>
      </c>
      <c r="U130" t="str">
        <f t="shared" si="5"/>
        <v/>
      </c>
      <c r="V130" t="str">
        <f t="shared" si="6"/>
        <v/>
      </c>
      <c r="W130" t="str">
        <f t="shared" si="7"/>
        <v/>
      </c>
    </row>
    <row r="131" spans="1:23" x14ac:dyDescent="0.25">
      <c r="A131">
        <v>130</v>
      </c>
      <c r="B131" t="s">
        <v>275</v>
      </c>
      <c r="C131">
        <v>-14.0499295743332</v>
      </c>
      <c r="D131">
        <v>2273.4791007106101</v>
      </c>
      <c r="E131">
        <v>-6.1799246669747999E-3</v>
      </c>
      <c r="F131">
        <v>0.99506916490728803</v>
      </c>
      <c r="G131">
        <v>-14.446923241753201</v>
      </c>
      <c r="H131">
        <v>6522.6386101561402</v>
      </c>
      <c r="I131">
        <v>-2.2148894190241498E-3</v>
      </c>
      <c r="J131">
        <v>0.998232775373598</v>
      </c>
      <c r="K131">
        <v>-14.8482732175645</v>
      </c>
      <c r="L131">
        <v>4015.4316275802998</v>
      </c>
      <c r="M131">
        <v>-3.6978025265274098E-3</v>
      </c>
      <c r="N131">
        <v>0.99704958717905201</v>
      </c>
      <c r="O131">
        <v>-14.141542975094801</v>
      </c>
      <c r="P131">
        <v>2274.7067082060898</v>
      </c>
      <c r="Q131">
        <v>-6.2168643210479199E-3</v>
      </c>
      <c r="R131">
        <v>0.99503969189380703</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276</v>
      </c>
      <c r="C132">
        <v>2.5607886827295698</v>
      </c>
      <c r="D132">
        <v>1.0878948984068499</v>
      </c>
      <c r="E132">
        <v>2.35389345650916</v>
      </c>
      <c r="F132">
        <v>1.8577935109069101E-2</v>
      </c>
      <c r="G132">
        <v>-14.446923241753201</v>
      </c>
      <c r="H132">
        <v>6522.6386101561402</v>
      </c>
      <c r="I132">
        <v>-2.2148894190241498E-3</v>
      </c>
      <c r="J132">
        <v>0.998232775373598</v>
      </c>
      <c r="K132">
        <v>2.9188401059709799</v>
      </c>
      <c r="L132">
        <v>1.1047496811709301</v>
      </c>
      <c r="M132">
        <v>2.6420827774100699</v>
      </c>
      <c r="N132">
        <v>8.2397914869371501E-3</v>
      </c>
      <c r="O132">
        <v>2.4695681351170702</v>
      </c>
      <c r="P132">
        <v>1.08713791113155</v>
      </c>
      <c r="Q132">
        <v>2.2716235997570999</v>
      </c>
      <c r="R132">
        <v>2.31092542379948E-2</v>
      </c>
      <c r="T132" t="str">
        <f t="shared" si="8"/>
        <v>*</v>
      </c>
      <c r="U132" t="str">
        <f t="shared" si="9"/>
        <v/>
      </c>
      <c r="V132" t="str">
        <f t="shared" si="10"/>
        <v>**</v>
      </c>
      <c r="W132" t="str">
        <f t="shared" si="11"/>
        <v>*</v>
      </c>
    </row>
    <row r="133" spans="1:23" x14ac:dyDescent="0.25">
      <c r="A133">
        <v>132</v>
      </c>
      <c r="B133" t="s">
        <v>277</v>
      </c>
      <c r="C133">
        <v>-13.9771091897969</v>
      </c>
      <c r="D133">
        <v>2431.60982096306</v>
      </c>
      <c r="E133">
        <v>-5.74808880491408E-3</v>
      </c>
      <c r="F133">
        <v>0.99541371394399902</v>
      </c>
      <c r="G133">
        <v>-14.446923241753201</v>
      </c>
      <c r="H133">
        <v>6522.6386101561402</v>
      </c>
      <c r="I133">
        <v>-2.2148894190241498E-3</v>
      </c>
      <c r="J133">
        <v>0.998232775373598</v>
      </c>
      <c r="K133">
        <v>-14.7178351591053</v>
      </c>
      <c r="L133">
        <v>4348.0576568896304</v>
      </c>
      <c r="M133">
        <v>-3.3849218019877101E-3</v>
      </c>
      <c r="N133">
        <v>0.99729922831210704</v>
      </c>
      <c r="O133">
        <v>-14.0688627979172</v>
      </c>
      <c r="P133">
        <v>2434.65923079306</v>
      </c>
      <c r="Q133">
        <v>-5.7785757530159102E-3</v>
      </c>
      <c r="R133">
        <v>0.99538938928279097</v>
      </c>
      <c r="T133" t="str">
        <f t="shared" si="8"/>
        <v/>
      </c>
      <c r="U133" t="str">
        <f t="shared" si="9"/>
        <v/>
      </c>
      <c r="V133" t="str">
        <f t="shared" si="10"/>
        <v/>
      </c>
      <c r="W133" t="str">
        <f t="shared" si="11"/>
        <v/>
      </c>
    </row>
    <row r="134" spans="1:23" x14ac:dyDescent="0.25">
      <c r="A134">
        <v>133</v>
      </c>
      <c r="B134" t="s">
        <v>278</v>
      </c>
      <c r="C134">
        <v>-13.9771091897969</v>
      </c>
      <c r="D134">
        <v>2431.60982096305</v>
      </c>
      <c r="E134">
        <v>-5.7480888049140904E-3</v>
      </c>
      <c r="F134">
        <v>0.99541371394399902</v>
      </c>
      <c r="G134">
        <v>-14.446923241753201</v>
      </c>
      <c r="H134">
        <v>6522.6386101561402</v>
      </c>
      <c r="I134">
        <v>-2.2148894190241498E-3</v>
      </c>
      <c r="J134">
        <v>0.998232775373598</v>
      </c>
      <c r="K134">
        <v>-14.7178351591054</v>
      </c>
      <c r="L134">
        <v>4348.0576568896704</v>
      </c>
      <c r="M134">
        <v>-3.3849218019876902E-3</v>
      </c>
      <c r="N134">
        <v>0.99729922831210704</v>
      </c>
      <c r="O134">
        <v>-14.0688627979172</v>
      </c>
      <c r="P134">
        <v>2434.65923079306</v>
      </c>
      <c r="Q134">
        <v>-5.7785757530159198E-3</v>
      </c>
      <c r="R134">
        <v>0.99538938928279097</v>
      </c>
      <c r="T134" t="str">
        <f t="shared" si="8"/>
        <v/>
      </c>
      <c r="U134" t="str">
        <f t="shared" si="9"/>
        <v/>
      </c>
      <c r="V134" t="str">
        <f t="shared" si="10"/>
        <v/>
      </c>
      <c r="W134" t="str">
        <f t="shared" si="11"/>
        <v/>
      </c>
    </row>
    <row r="135" spans="1:23" x14ac:dyDescent="0.25">
      <c r="A135">
        <v>134</v>
      </c>
      <c r="B135" t="s">
        <v>279</v>
      </c>
      <c r="C135">
        <v>-13.9771091897969</v>
      </c>
      <c r="D135">
        <v>2431.60982096306</v>
      </c>
      <c r="E135">
        <v>-5.7480888049140696E-3</v>
      </c>
      <c r="F135">
        <v>0.99541371394399902</v>
      </c>
      <c r="G135">
        <v>-14.446923241753201</v>
      </c>
      <c r="H135">
        <v>6522.6386101561502</v>
      </c>
      <c r="I135">
        <v>-2.2148894190241498E-3</v>
      </c>
      <c r="J135">
        <v>0.998232775373598</v>
      </c>
      <c r="K135">
        <v>-14.7178351591054</v>
      </c>
      <c r="L135">
        <v>4348.0576568896804</v>
      </c>
      <c r="M135">
        <v>-3.3849218019876802E-3</v>
      </c>
      <c r="N135">
        <v>0.99729922831210704</v>
      </c>
      <c r="O135">
        <v>-14.0688627979172</v>
      </c>
      <c r="P135">
        <v>2434.65923079306</v>
      </c>
      <c r="Q135">
        <v>-5.7785757530159198E-3</v>
      </c>
      <c r="R135">
        <v>0.99538938928279097</v>
      </c>
      <c r="T135" t="str">
        <f t="shared" si="8"/>
        <v/>
      </c>
      <c r="U135" t="str">
        <f t="shared" si="9"/>
        <v/>
      </c>
      <c r="V135" t="str">
        <f t="shared" si="10"/>
        <v/>
      </c>
      <c r="W135" t="str">
        <f t="shared" si="11"/>
        <v/>
      </c>
    </row>
    <row r="136" spans="1:23" x14ac:dyDescent="0.25">
      <c r="A136">
        <v>135</v>
      </c>
      <c r="B136" t="s">
        <v>280</v>
      </c>
      <c r="C136">
        <v>-13.9771091897969</v>
      </c>
      <c r="D136">
        <v>2431.60982096306</v>
      </c>
      <c r="E136">
        <v>-5.74808880491408E-3</v>
      </c>
      <c r="F136">
        <v>0.99541371394399902</v>
      </c>
      <c r="G136">
        <v>-14.446923241753201</v>
      </c>
      <c r="H136">
        <v>6522.6386101562102</v>
      </c>
      <c r="I136">
        <v>-2.2148894190241199E-3</v>
      </c>
      <c r="J136">
        <v>0.998232775373598</v>
      </c>
      <c r="K136">
        <v>-14.7178351591054</v>
      </c>
      <c r="L136">
        <v>4348.0576568896704</v>
      </c>
      <c r="M136">
        <v>-3.3849218019876902E-3</v>
      </c>
      <c r="N136">
        <v>0.99729922831210704</v>
      </c>
      <c r="O136">
        <v>-14.0688627979172</v>
      </c>
      <c r="P136">
        <v>2434.65923079306</v>
      </c>
      <c r="Q136">
        <v>-5.7785757530159198E-3</v>
      </c>
      <c r="R136">
        <v>0.99538938928279097</v>
      </c>
      <c r="T136" t="str">
        <f t="shared" si="8"/>
        <v/>
      </c>
      <c r="U136" t="str">
        <f t="shared" si="9"/>
        <v/>
      </c>
      <c r="V136" t="str">
        <f t="shared" si="10"/>
        <v/>
      </c>
      <c r="W136" t="str">
        <f t="shared" si="11"/>
        <v/>
      </c>
    </row>
    <row r="137" spans="1:23" x14ac:dyDescent="0.25">
      <c r="A137">
        <v>136</v>
      </c>
      <c r="B137" t="s">
        <v>281</v>
      </c>
      <c r="C137">
        <v>-13.9771091897969</v>
      </c>
      <c r="D137">
        <v>2431.60982096306</v>
      </c>
      <c r="E137">
        <v>-5.74808880491408E-3</v>
      </c>
      <c r="F137">
        <v>0.99541371394399902</v>
      </c>
      <c r="G137">
        <v>-14.446923241753201</v>
      </c>
      <c r="H137">
        <v>6522.6386101561202</v>
      </c>
      <c r="I137">
        <v>-2.2148894190241498E-3</v>
      </c>
      <c r="J137">
        <v>0.998232775373598</v>
      </c>
      <c r="K137">
        <v>-14.7178351591054</v>
      </c>
      <c r="L137">
        <v>4348.0576568896804</v>
      </c>
      <c r="M137">
        <v>-3.3849218019876802E-3</v>
      </c>
      <c r="N137">
        <v>0.99729922831210704</v>
      </c>
      <c r="O137">
        <v>-14.0688627979172</v>
      </c>
      <c r="P137">
        <v>2434.65923079305</v>
      </c>
      <c r="Q137">
        <v>-5.7785757530159501E-3</v>
      </c>
      <c r="R137">
        <v>0.99538938928279097</v>
      </c>
      <c r="T137" t="str">
        <f t="shared" si="8"/>
        <v/>
      </c>
      <c r="U137" t="str">
        <f t="shared" si="9"/>
        <v/>
      </c>
      <c r="V137" t="str">
        <f t="shared" si="10"/>
        <v/>
      </c>
      <c r="W137" t="str">
        <f t="shared" si="11"/>
        <v/>
      </c>
    </row>
    <row r="138" spans="1:23" x14ac:dyDescent="0.25">
      <c r="A138">
        <v>137</v>
      </c>
      <c r="B138" t="s">
        <v>282</v>
      </c>
      <c r="C138">
        <v>-13.9771091897969</v>
      </c>
      <c r="D138">
        <v>2431.60982096305</v>
      </c>
      <c r="E138">
        <v>-5.7480888049140999E-3</v>
      </c>
      <c r="F138">
        <v>0.99541371394399902</v>
      </c>
      <c r="G138">
        <v>-14.446923241753201</v>
      </c>
      <c r="H138">
        <v>6522.6386101561202</v>
      </c>
      <c r="I138">
        <v>-2.2148894190241498E-3</v>
      </c>
      <c r="J138">
        <v>0.998232775373598</v>
      </c>
      <c r="K138">
        <v>-14.7178351591054</v>
      </c>
      <c r="L138">
        <v>4348.0576568896704</v>
      </c>
      <c r="M138">
        <v>-3.3849218019876902E-3</v>
      </c>
      <c r="N138">
        <v>0.99729922831210704</v>
      </c>
      <c r="O138">
        <v>-14.0688627979172</v>
      </c>
      <c r="P138">
        <v>2434.65923079304</v>
      </c>
      <c r="Q138">
        <v>-5.7785757530159597E-3</v>
      </c>
      <c r="R138">
        <v>0.99538938928279097</v>
      </c>
      <c r="T138" t="str">
        <f t="shared" si="8"/>
        <v/>
      </c>
      <c r="U138" t="str">
        <f t="shared" si="9"/>
        <v/>
      </c>
      <c r="V138" t="str">
        <f t="shared" si="10"/>
        <v/>
      </c>
      <c r="W138" t="str">
        <f t="shared" si="11"/>
        <v/>
      </c>
    </row>
    <row r="139" spans="1:23" x14ac:dyDescent="0.25">
      <c r="A139">
        <v>138</v>
      </c>
      <c r="B139" t="s">
        <v>283</v>
      </c>
      <c r="C139">
        <v>-13.9771091897969</v>
      </c>
      <c r="D139">
        <v>2431.60982096306</v>
      </c>
      <c r="E139">
        <v>-5.7480888049140696E-3</v>
      </c>
      <c r="F139">
        <v>0.99541371394399902</v>
      </c>
      <c r="G139">
        <v>-14.446923241753201</v>
      </c>
      <c r="H139">
        <v>6522.6386101561502</v>
      </c>
      <c r="I139">
        <v>-2.2148894190241498E-3</v>
      </c>
      <c r="J139">
        <v>0.998232775373598</v>
      </c>
      <c r="K139">
        <v>-14.7178351591053</v>
      </c>
      <c r="L139">
        <v>4348.0576568896504</v>
      </c>
      <c r="M139">
        <v>-3.3849218019877001E-3</v>
      </c>
      <c r="N139">
        <v>0.99729922831210704</v>
      </c>
      <c r="O139">
        <v>-14.0688627979172</v>
      </c>
      <c r="P139">
        <v>2434.65923079305</v>
      </c>
      <c r="Q139">
        <v>-5.7785757530159501E-3</v>
      </c>
      <c r="R139">
        <v>0.99538938928279097</v>
      </c>
      <c r="T139" t="str">
        <f t="shared" si="8"/>
        <v/>
      </c>
      <c r="U139" t="str">
        <f t="shared" si="9"/>
        <v/>
      </c>
      <c r="V139" t="str">
        <f t="shared" si="10"/>
        <v/>
      </c>
      <c r="W139" t="str">
        <f t="shared" si="11"/>
        <v/>
      </c>
    </row>
    <row r="140" spans="1:23" x14ac:dyDescent="0.25">
      <c r="A140">
        <v>139</v>
      </c>
      <c r="B140" t="s">
        <v>284</v>
      </c>
      <c r="C140">
        <v>-13.9771091897969</v>
      </c>
      <c r="D140">
        <v>2431.60982096305</v>
      </c>
      <c r="E140">
        <v>-5.7480888049140904E-3</v>
      </c>
      <c r="F140">
        <v>0.99541371394399902</v>
      </c>
      <c r="G140">
        <v>-14.446923241753201</v>
      </c>
      <c r="H140">
        <v>6522.6386101561502</v>
      </c>
      <c r="I140">
        <v>-2.2148894190241498E-3</v>
      </c>
      <c r="J140">
        <v>0.998232775373598</v>
      </c>
      <c r="K140">
        <v>-14.7178351591054</v>
      </c>
      <c r="L140">
        <v>4348.0576568896904</v>
      </c>
      <c r="M140">
        <v>-3.3849218019876802E-3</v>
      </c>
      <c r="N140">
        <v>0.99729922831210704</v>
      </c>
      <c r="O140">
        <v>-14.0688627979172</v>
      </c>
      <c r="P140">
        <v>2434.65923079305</v>
      </c>
      <c r="Q140">
        <v>-5.7785757530159397E-3</v>
      </c>
      <c r="R140">
        <v>0.99538938928279097</v>
      </c>
      <c r="T140" t="str">
        <f t="shared" si="8"/>
        <v/>
      </c>
      <c r="U140" t="str">
        <f t="shared" si="9"/>
        <v/>
      </c>
      <c r="V140" t="str">
        <f t="shared" si="10"/>
        <v/>
      </c>
      <c r="W140" t="str">
        <f t="shared" si="11"/>
        <v/>
      </c>
    </row>
    <row r="141" spans="1:23" x14ac:dyDescent="0.25">
      <c r="A141">
        <v>140</v>
      </c>
      <c r="B141" t="s">
        <v>285</v>
      </c>
      <c r="C141">
        <v>-13.9771091897969</v>
      </c>
      <c r="D141">
        <v>2431.60982096305</v>
      </c>
      <c r="E141">
        <v>-5.7480888049140999E-3</v>
      </c>
      <c r="F141">
        <v>0.99541371394399902</v>
      </c>
      <c r="G141">
        <v>-14.446923241753201</v>
      </c>
      <c r="H141">
        <v>6522.6386101561102</v>
      </c>
      <c r="I141">
        <v>-2.2148894190241598E-3</v>
      </c>
      <c r="J141">
        <v>0.998232775373598</v>
      </c>
      <c r="K141">
        <v>-14.7178351591053</v>
      </c>
      <c r="L141">
        <v>4348.0576568896104</v>
      </c>
      <c r="M141">
        <v>-3.3849218019877301E-3</v>
      </c>
      <c r="N141">
        <v>0.99729922831210704</v>
      </c>
      <c r="O141">
        <v>-14.0688627979172</v>
      </c>
      <c r="P141">
        <v>2434.65923079304</v>
      </c>
      <c r="Q141">
        <v>-5.7785757530159597E-3</v>
      </c>
      <c r="R141">
        <v>0.99538938928279097</v>
      </c>
      <c r="T141" t="str">
        <f t="shared" si="8"/>
        <v/>
      </c>
      <c r="U141" t="str">
        <f t="shared" si="9"/>
        <v/>
      </c>
      <c r="V141" t="str">
        <f t="shared" si="10"/>
        <v/>
      </c>
      <c r="W141" t="str">
        <f t="shared" si="11"/>
        <v/>
      </c>
    </row>
    <row r="142" spans="1:23" x14ac:dyDescent="0.25">
      <c r="A142">
        <v>141</v>
      </c>
      <c r="B142" t="s">
        <v>286</v>
      </c>
      <c r="C142">
        <v>-13.9771091897969</v>
      </c>
      <c r="D142">
        <v>2431.60982096305</v>
      </c>
      <c r="E142">
        <v>-5.7480888049140999E-3</v>
      </c>
      <c r="F142">
        <v>0.99541371394399902</v>
      </c>
      <c r="G142">
        <v>-14.446923241753201</v>
      </c>
      <c r="H142">
        <v>6522.6386101561402</v>
      </c>
      <c r="I142">
        <v>-2.2148894190241498E-3</v>
      </c>
      <c r="J142">
        <v>0.998232775373598</v>
      </c>
      <c r="K142">
        <v>-14.7178351591054</v>
      </c>
      <c r="L142">
        <v>4348.0576568896804</v>
      </c>
      <c r="M142">
        <v>-3.3849218019876802E-3</v>
      </c>
      <c r="N142">
        <v>0.99729922831210704</v>
      </c>
      <c r="O142">
        <v>-14.068862797917101</v>
      </c>
      <c r="P142">
        <v>2434.65923079303</v>
      </c>
      <c r="Q142">
        <v>-5.7785757530159701E-3</v>
      </c>
      <c r="R142">
        <v>0.99538938928279097</v>
      </c>
      <c r="T142" t="str">
        <f t="shared" si="8"/>
        <v/>
      </c>
      <c r="U142" t="str">
        <f t="shared" si="9"/>
        <v/>
      </c>
      <c r="V142" t="str">
        <f t="shared" si="10"/>
        <v/>
      </c>
      <c r="W142" t="str">
        <f t="shared" si="11"/>
        <v/>
      </c>
    </row>
    <row r="143" spans="1:23" x14ac:dyDescent="0.25">
      <c r="A143">
        <v>142</v>
      </c>
      <c r="B143" t="s">
        <v>287</v>
      </c>
      <c r="C143">
        <v>-13.9771091897969</v>
      </c>
      <c r="D143">
        <v>2431.60982096305</v>
      </c>
      <c r="E143">
        <v>-5.7480888049140999E-3</v>
      </c>
      <c r="F143">
        <v>0.99541371394399902</v>
      </c>
      <c r="G143">
        <v>-14.446923241753201</v>
      </c>
      <c r="H143">
        <v>6522.6386101561402</v>
      </c>
      <c r="I143">
        <v>-2.2148894190241498E-3</v>
      </c>
      <c r="J143">
        <v>0.998232775373598</v>
      </c>
      <c r="K143">
        <v>-14.7178351591053</v>
      </c>
      <c r="L143">
        <v>4348.0576568896604</v>
      </c>
      <c r="M143">
        <v>-3.3849218019877001E-3</v>
      </c>
      <c r="N143">
        <v>0.99729922831210704</v>
      </c>
      <c r="O143">
        <v>-14.0688627979172</v>
      </c>
      <c r="P143">
        <v>2434.65923079305</v>
      </c>
      <c r="Q143">
        <v>-5.7785757530159302E-3</v>
      </c>
      <c r="R143">
        <v>0.99538938928279097</v>
      </c>
      <c r="T143" t="str">
        <f t="shared" si="8"/>
        <v/>
      </c>
      <c r="U143" t="str">
        <f t="shared" si="9"/>
        <v/>
      </c>
      <c r="V143" t="str">
        <f t="shared" si="10"/>
        <v/>
      </c>
      <c r="W143" t="str">
        <f t="shared" si="11"/>
        <v/>
      </c>
    </row>
    <row r="144" spans="1:23" x14ac:dyDescent="0.25">
      <c r="A144">
        <v>143</v>
      </c>
      <c r="B144" t="s">
        <v>288</v>
      </c>
      <c r="C144">
        <v>-13.9771091897969</v>
      </c>
      <c r="D144">
        <v>2431.60982096305</v>
      </c>
      <c r="E144">
        <v>-5.7480888049140904E-3</v>
      </c>
      <c r="F144">
        <v>0.99541371394399902</v>
      </c>
      <c r="G144">
        <v>-14.446923241753201</v>
      </c>
      <c r="H144">
        <v>6522.6386101561502</v>
      </c>
      <c r="I144">
        <v>-2.2148894190241399E-3</v>
      </c>
      <c r="J144">
        <v>0.998232775373598</v>
      </c>
      <c r="K144">
        <v>-14.7178351591053</v>
      </c>
      <c r="L144">
        <v>4348.0576568896004</v>
      </c>
      <c r="M144">
        <v>-3.38492180198774E-3</v>
      </c>
      <c r="N144">
        <v>0.99729922831210704</v>
      </c>
      <c r="O144">
        <v>-14.0688627979172</v>
      </c>
      <c r="P144">
        <v>2434.65923079306</v>
      </c>
      <c r="Q144">
        <v>-5.7785757530159102E-3</v>
      </c>
      <c r="R144">
        <v>0.99538938928279097</v>
      </c>
      <c r="T144" t="str">
        <f t="shared" si="8"/>
        <v/>
      </c>
      <c r="U144" t="str">
        <f t="shared" si="9"/>
        <v/>
      </c>
      <c r="V144" t="str">
        <f t="shared" si="10"/>
        <v/>
      </c>
      <c r="W144" t="str">
        <f t="shared" si="11"/>
        <v/>
      </c>
    </row>
    <row r="145" spans="1:23" x14ac:dyDescent="0.25">
      <c r="A145">
        <v>144</v>
      </c>
      <c r="B145" t="s">
        <v>289</v>
      </c>
      <c r="C145">
        <v>-13.9771091897969</v>
      </c>
      <c r="D145">
        <v>2431.60982096306</v>
      </c>
      <c r="E145">
        <v>-5.7480888049140696E-3</v>
      </c>
      <c r="F145">
        <v>0.99541371394399902</v>
      </c>
      <c r="G145">
        <v>-14.446923241753201</v>
      </c>
      <c r="H145">
        <v>6522.6386101561402</v>
      </c>
      <c r="I145">
        <v>-2.2148894190241498E-3</v>
      </c>
      <c r="J145">
        <v>0.998232775373598</v>
      </c>
      <c r="K145">
        <v>-14.7178351591053</v>
      </c>
      <c r="L145">
        <v>4348.0576568896604</v>
      </c>
      <c r="M145">
        <v>-3.3849218019877001E-3</v>
      </c>
      <c r="N145">
        <v>0.99729922831210704</v>
      </c>
      <c r="O145">
        <v>-14.0688627979172</v>
      </c>
      <c r="P145">
        <v>2434.65923079304</v>
      </c>
      <c r="Q145">
        <v>-5.7785757530159597E-3</v>
      </c>
      <c r="R145">
        <v>0.99538938928279097</v>
      </c>
      <c r="T145" t="str">
        <f t="shared" si="8"/>
        <v/>
      </c>
      <c r="U145" t="str">
        <f t="shared" si="9"/>
        <v/>
      </c>
      <c r="V145" t="str">
        <f t="shared" si="10"/>
        <v/>
      </c>
      <c r="W145" t="str">
        <f t="shared" si="11"/>
        <v/>
      </c>
    </row>
    <row r="146" spans="1:23" x14ac:dyDescent="0.25">
      <c r="A146">
        <v>145</v>
      </c>
      <c r="B146" t="s">
        <v>290</v>
      </c>
      <c r="C146">
        <v>-13.9771091897969</v>
      </c>
      <c r="D146">
        <v>2431.60982096305</v>
      </c>
      <c r="E146">
        <v>-5.7480888049140904E-3</v>
      </c>
      <c r="F146">
        <v>0.99541371394399902</v>
      </c>
      <c r="G146">
        <v>-14.446923241753201</v>
      </c>
      <c r="H146">
        <v>6522.6386101561402</v>
      </c>
      <c r="I146">
        <v>-2.2148894190241498E-3</v>
      </c>
      <c r="J146">
        <v>0.998232775373598</v>
      </c>
      <c r="K146">
        <v>-14.7178351591053</v>
      </c>
      <c r="L146">
        <v>4348.0576568896504</v>
      </c>
      <c r="M146">
        <v>-3.3849218019877001E-3</v>
      </c>
      <c r="N146">
        <v>0.99729922831210704</v>
      </c>
      <c r="O146">
        <v>-14.0688627979172</v>
      </c>
      <c r="P146">
        <v>2434.65923079305</v>
      </c>
      <c r="Q146">
        <v>-5.7785757530159397E-3</v>
      </c>
      <c r="R146">
        <v>0.99538938928279097</v>
      </c>
      <c r="T146" t="str">
        <f t="shared" si="8"/>
        <v/>
      </c>
      <c r="U146" t="str">
        <f t="shared" si="9"/>
        <v/>
      </c>
      <c r="V146" t="str">
        <f t="shared" si="10"/>
        <v/>
      </c>
      <c r="W146" t="str">
        <f t="shared" si="11"/>
        <v/>
      </c>
    </row>
    <row r="147" spans="1:23" x14ac:dyDescent="0.25">
      <c r="A147">
        <v>146</v>
      </c>
      <c r="B147" t="s">
        <v>291</v>
      </c>
      <c r="C147">
        <v>-13.9771091897969</v>
      </c>
      <c r="D147">
        <v>2431.60982096306</v>
      </c>
      <c r="E147">
        <v>-5.74808880491408E-3</v>
      </c>
      <c r="F147">
        <v>0.99541371394399902</v>
      </c>
      <c r="G147">
        <v>-14.446923241753201</v>
      </c>
      <c r="H147">
        <v>6522.6386101561602</v>
      </c>
      <c r="I147">
        <v>-2.2148894190241399E-3</v>
      </c>
      <c r="J147">
        <v>0.998232775373598</v>
      </c>
      <c r="K147">
        <v>-14.7178351591053</v>
      </c>
      <c r="L147">
        <v>4348.0576568896004</v>
      </c>
      <c r="M147">
        <v>-3.38492180198774E-3</v>
      </c>
      <c r="N147">
        <v>0.99729922831210704</v>
      </c>
      <c r="O147">
        <v>-14.0688627979172</v>
      </c>
      <c r="P147">
        <v>2434.65923079306</v>
      </c>
      <c r="Q147">
        <v>-5.7785757530159302E-3</v>
      </c>
      <c r="R147">
        <v>0.99538938928279097</v>
      </c>
      <c r="T147" t="str">
        <f t="shared" si="8"/>
        <v/>
      </c>
      <c r="U147" t="str">
        <f t="shared" si="9"/>
        <v/>
      </c>
      <c r="V147" t="str">
        <f t="shared" si="10"/>
        <v/>
      </c>
      <c r="W147" t="str">
        <f t="shared" si="11"/>
        <v/>
      </c>
    </row>
    <row r="148" spans="1:23" x14ac:dyDescent="0.25">
      <c r="A148">
        <v>147</v>
      </c>
      <c r="B148" t="s">
        <v>292</v>
      </c>
      <c r="C148">
        <v>-13.9771091897969</v>
      </c>
      <c r="D148">
        <v>2431.60982096305</v>
      </c>
      <c r="E148">
        <v>-5.7480888049140904E-3</v>
      </c>
      <c r="F148">
        <v>0.99541371394399902</v>
      </c>
      <c r="G148">
        <v>-14.446923241753201</v>
      </c>
      <c r="H148">
        <v>6522.6386101561602</v>
      </c>
      <c r="I148">
        <v>-2.2148894190241399E-3</v>
      </c>
      <c r="J148">
        <v>0.998232775373598</v>
      </c>
      <c r="K148">
        <v>-14.7178351591054</v>
      </c>
      <c r="L148">
        <v>4348.0576568896904</v>
      </c>
      <c r="M148">
        <v>-3.3849218019876802E-3</v>
      </c>
      <c r="N148">
        <v>0.99729922831210704</v>
      </c>
      <c r="O148">
        <v>-14.0688627979172</v>
      </c>
      <c r="P148">
        <v>2434.65923079306</v>
      </c>
      <c r="Q148">
        <v>-5.7785757530159302E-3</v>
      </c>
      <c r="R148">
        <v>0.99538938928279097</v>
      </c>
      <c r="T148" t="str">
        <f t="shared" si="8"/>
        <v/>
      </c>
      <c r="U148" t="str">
        <f t="shared" si="9"/>
        <v/>
      </c>
      <c r="V148" t="str">
        <f t="shared" si="10"/>
        <v/>
      </c>
      <c r="W148" t="str">
        <f t="shared" si="11"/>
        <v/>
      </c>
    </row>
    <row r="149" spans="1:23" x14ac:dyDescent="0.25">
      <c r="A149">
        <v>148</v>
      </c>
      <c r="B149" t="s">
        <v>293</v>
      </c>
      <c r="C149">
        <v>2.7912226464278702</v>
      </c>
      <c r="D149">
        <v>1.10054359827055</v>
      </c>
      <c r="E149">
        <v>2.5362217824120101</v>
      </c>
      <c r="F149">
        <v>1.12055742518756E-2</v>
      </c>
      <c r="G149">
        <v>22.685213775299999</v>
      </c>
      <c r="H149">
        <v>6522.6386014341497</v>
      </c>
      <c r="I149">
        <v>3.4779197747230998E-3</v>
      </c>
      <c r="J149">
        <v>0.99722502710234995</v>
      </c>
      <c r="K149">
        <v>-14.7178351591053</v>
      </c>
      <c r="L149">
        <v>4348.0576568896304</v>
      </c>
      <c r="M149">
        <v>-3.3849218019877101E-3</v>
      </c>
      <c r="N149">
        <v>0.99729922831210704</v>
      </c>
      <c r="O149">
        <v>2.7008483798865801</v>
      </c>
      <c r="P149">
        <v>1.0996072322859101</v>
      </c>
      <c r="Q149">
        <v>2.4561937213453402</v>
      </c>
      <c r="R149">
        <v>1.4041743998483E-2</v>
      </c>
      <c r="T149" t="str">
        <f t="shared" si="8"/>
        <v>*</v>
      </c>
      <c r="U149" t="str">
        <f t="shared" si="9"/>
        <v/>
      </c>
      <c r="V149" t="str">
        <f t="shared" si="10"/>
        <v/>
      </c>
      <c r="W149" t="str">
        <f t="shared" si="11"/>
        <v>*</v>
      </c>
    </row>
    <row r="150" spans="1:23" x14ac:dyDescent="0.25">
      <c r="A150">
        <v>149</v>
      </c>
      <c r="B150" t="s">
        <v>294</v>
      </c>
      <c r="C150">
        <v>-13.830417819693301</v>
      </c>
      <c r="D150">
        <v>2635.4075983945299</v>
      </c>
      <c r="E150">
        <v>-5.2479236335657197E-3</v>
      </c>
      <c r="F150">
        <v>0.99581278197633505</v>
      </c>
      <c r="G150" t="s">
        <v>170</v>
      </c>
      <c r="H150" t="s">
        <v>170</v>
      </c>
      <c r="I150" t="s">
        <v>170</v>
      </c>
      <c r="J150" t="s">
        <v>170</v>
      </c>
      <c r="K150">
        <v>-14.7178351591054</v>
      </c>
      <c r="L150">
        <v>4348.0576568896804</v>
      </c>
      <c r="M150">
        <v>-3.3849218019876802E-3</v>
      </c>
      <c r="N150">
        <v>0.99729922831210704</v>
      </c>
      <c r="O150">
        <v>-13.934708220364801</v>
      </c>
      <c r="P150">
        <v>2636.6139775080301</v>
      </c>
      <c r="Q150">
        <v>-5.2850771251448199E-3</v>
      </c>
      <c r="R150">
        <v>0.99578313819012898</v>
      </c>
      <c r="T150" t="str">
        <f t="shared" si="8"/>
        <v/>
      </c>
      <c r="U150" t="str">
        <f t="shared" si="9"/>
        <v/>
      </c>
      <c r="V150" t="str">
        <f t="shared" si="10"/>
        <v/>
      </c>
      <c r="W150" t="str">
        <f t="shared" si="11"/>
        <v/>
      </c>
    </row>
    <row r="151" spans="1:23" x14ac:dyDescent="0.25">
      <c r="A151">
        <v>150</v>
      </c>
      <c r="B151" t="s">
        <v>295</v>
      </c>
      <c r="C151">
        <v>-13.830417819693301</v>
      </c>
      <c r="D151">
        <v>2635.4075983945199</v>
      </c>
      <c r="E151">
        <v>-5.2479236335657301E-3</v>
      </c>
      <c r="F151">
        <v>0.99581278197633505</v>
      </c>
      <c r="G151" t="s">
        <v>170</v>
      </c>
      <c r="H151" t="s">
        <v>170</v>
      </c>
      <c r="I151" t="s">
        <v>170</v>
      </c>
      <c r="J151" t="s">
        <v>170</v>
      </c>
      <c r="K151">
        <v>-14.7178351591053</v>
      </c>
      <c r="L151">
        <v>4348.0576568896604</v>
      </c>
      <c r="M151">
        <v>-3.3849218019877001E-3</v>
      </c>
      <c r="N151">
        <v>0.99729922831210704</v>
      </c>
      <c r="O151">
        <v>-13.934708220364801</v>
      </c>
      <c r="P151">
        <v>2636.6139775080301</v>
      </c>
      <c r="Q151">
        <v>-5.2850771251448199E-3</v>
      </c>
      <c r="R151">
        <v>0.99578313819012898</v>
      </c>
      <c r="T151" t="str">
        <f t="shared" si="8"/>
        <v/>
      </c>
      <c r="U151" t="str">
        <f t="shared" si="9"/>
        <v/>
      </c>
      <c r="V151" t="str">
        <f t="shared" si="10"/>
        <v/>
      </c>
      <c r="W151" t="str">
        <f t="shared" si="11"/>
        <v/>
      </c>
    </row>
    <row r="152" spans="1:23" x14ac:dyDescent="0.25">
      <c r="A152">
        <v>151</v>
      </c>
      <c r="B152" t="s">
        <v>296</v>
      </c>
      <c r="C152">
        <v>-13.830417819693301</v>
      </c>
      <c r="D152">
        <v>2635.4075983945299</v>
      </c>
      <c r="E152">
        <v>-5.2479236335657197E-3</v>
      </c>
      <c r="F152">
        <v>0.99581278197633505</v>
      </c>
      <c r="G152" t="s">
        <v>170</v>
      </c>
      <c r="H152" t="s">
        <v>170</v>
      </c>
      <c r="I152" t="s">
        <v>170</v>
      </c>
      <c r="J152" t="s">
        <v>170</v>
      </c>
      <c r="K152">
        <v>-14.7178351591054</v>
      </c>
      <c r="L152">
        <v>4348.0576568896704</v>
      </c>
      <c r="M152">
        <v>-3.3849218019876902E-3</v>
      </c>
      <c r="N152">
        <v>0.99729922831210704</v>
      </c>
      <c r="O152">
        <v>-13.934708220364801</v>
      </c>
      <c r="P152">
        <v>2636.6139775080301</v>
      </c>
      <c r="Q152">
        <v>-5.2850771251448303E-3</v>
      </c>
      <c r="R152">
        <v>0.99578313819012898</v>
      </c>
      <c r="T152" t="str">
        <f t="shared" si="8"/>
        <v/>
      </c>
      <c r="U152" t="str">
        <f t="shared" si="9"/>
        <v/>
      </c>
      <c r="V152" t="str">
        <f t="shared" si="10"/>
        <v/>
      </c>
      <c r="W152" t="str">
        <f t="shared" si="11"/>
        <v/>
      </c>
    </row>
    <row r="153" spans="1:23" x14ac:dyDescent="0.25">
      <c r="A153">
        <v>152</v>
      </c>
      <c r="B153" t="s">
        <v>297</v>
      </c>
      <c r="C153">
        <v>-13.830417819693301</v>
      </c>
      <c r="D153">
        <v>2635.4075983945099</v>
      </c>
      <c r="E153">
        <v>-5.24792363356575E-3</v>
      </c>
      <c r="F153">
        <v>0.99581278197633505</v>
      </c>
      <c r="G153" t="s">
        <v>170</v>
      </c>
      <c r="H153" t="s">
        <v>170</v>
      </c>
      <c r="I153" t="s">
        <v>170</v>
      </c>
      <c r="J153" t="s">
        <v>170</v>
      </c>
      <c r="K153">
        <v>-14.7178351591053</v>
      </c>
      <c r="L153">
        <v>4348.0576568896304</v>
      </c>
      <c r="M153">
        <v>-3.3849218019877201E-3</v>
      </c>
      <c r="N153">
        <v>0.99729922831210704</v>
      </c>
      <c r="O153">
        <v>-13.934708220364801</v>
      </c>
      <c r="P153">
        <v>2636.6139775080301</v>
      </c>
      <c r="Q153">
        <v>-5.2850771251448303E-3</v>
      </c>
      <c r="R153">
        <v>0.99578313819012898</v>
      </c>
      <c r="T153" t="str">
        <f t="shared" si="8"/>
        <v/>
      </c>
      <c r="U153" t="str">
        <f t="shared" si="9"/>
        <v/>
      </c>
      <c r="V153" t="str">
        <f t="shared" si="10"/>
        <v/>
      </c>
      <c r="W153" t="str">
        <f t="shared" si="11"/>
        <v/>
      </c>
    </row>
    <row r="154" spans="1:23" x14ac:dyDescent="0.25">
      <c r="A154">
        <v>153</v>
      </c>
      <c r="B154" t="s">
        <v>298</v>
      </c>
      <c r="C154">
        <v>-13.830417819693301</v>
      </c>
      <c r="D154">
        <v>2635.4075983945199</v>
      </c>
      <c r="E154">
        <v>-5.2479236335657301E-3</v>
      </c>
      <c r="F154">
        <v>0.99581278197633505</v>
      </c>
      <c r="G154" t="s">
        <v>170</v>
      </c>
      <c r="H154" t="s">
        <v>170</v>
      </c>
      <c r="I154" t="s">
        <v>170</v>
      </c>
      <c r="J154" t="s">
        <v>170</v>
      </c>
      <c r="K154">
        <v>-14.7178351591053</v>
      </c>
      <c r="L154">
        <v>4348.0576568896104</v>
      </c>
      <c r="M154">
        <v>-3.3849218019877301E-3</v>
      </c>
      <c r="N154">
        <v>0.99729922831210704</v>
      </c>
      <c r="O154">
        <v>-13.934708220364801</v>
      </c>
      <c r="P154">
        <v>2636.6139775080201</v>
      </c>
      <c r="Q154">
        <v>-5.2850771251448502E-3</v>
      </c>
      <c r="R154">
        <v>0.99578313819012898</v>
      </c>
      <c r="T154" t="str">
        <f t="shared" si="8"/>
        <v/>
      </c>
      <c r="U154" t="str">
        <f t="shared" si="9"/>
        <v/>
      </c>
      <c r="V154" t="str">
        <f t="shared" si="10"/>
        <v/>
      </c>
      <c r="W154" t="str">
        <f t="shared" si="11"/>
        <v/>
      </c>
    </row>
    <row r="155" spans="1:23" x14ac:dyDescent="0.25">
      <c r="A155">
        <v>154</v>
      </c>
      <c r="B155" t="s">
        <v>299</v>
      </c>
      <c r="C155">
        <v>3.1146588377084998</v>
      </c>
      <c r="D155">
        <v>1.1113788232078301</v>
      </c>
      <c r="E155">
        <v>2.8025177128339598</v>
      </c>
      <c r="F155">
        <v>5.0705431953438499E-3</v>
      </c>
      <c r="G155" t="s">
        <v>170</v>
      </c>
      <c r="H155" t="s">
        <v>170</v>
      </c>
      <c r="I155" t="s">
        <v>170</v>
      </c>
      <c r="J155" t="s">
        <v>170</v>
      </c>
      <c r="K155">
        <v>3.2265736703133499</v>
      </c>
      <c r="L155">
        <v>1.1174376167506599</v>
      </c>
      <c r="M155">
        <v>2.8874754366116</v>
      </c>
      <c r="N155">
        <v>3.8834692703544299E-3</v>
      </c>
      <c r="O155">
        <v>3.0135051607227799</v>
      </c>
      <c r="P155">
        <v>1.1115774891702299</v>
      </c>
      <c r="Q155">
        <v>2.7110167218052399</v>
      </c>
      <c r="R155">
        <v>6.7077243382778996E-3</v>
      </c>
      <c r="T155" t="str">
        <f t="shared" si="8"/>
        <v>**</v>
      </c>
      <c r="U155" t="str">
        <f t="shared" si="9"/>
        <v/>
      </c>
      <c r="V155" t="str">
        <f t="shared" si="10"/>
        <v>**</v>
      </c>
      <c r="W155" t="str">
        <f t="shared" si="11"/>
        <v>**</v>
      </c>
    </row>
    <row r="156" spans="1:23" x14ac:dyDescent="0.25">
      <c r="A156">
        <v>155</v>
      </c>
      <c r="B156" t="s">
        <v>300</v>
      </c>
      <c r="C156">
        <v>-13.756328198873501</v>
      </c>
      <c r="D156">
        <v>2889.12796272591</v>
      </c>
      <c r="E156">
        <v>-4.7614118780305902E-3</v>
      </c>
      <c r="F156">
        <v>0.996200957329611</v>
      </c>
      <c r="G156" t="s">
        <v>170</v>
      </c>
      <c r="H156" t="s">
        <v>170</v>
      </c>
      <c r="I156" t="s">
        <v>170</v>
      </c>
      <c r="J156" t="s">
        <v>170</v>
      </c>
      <c r="K156">
        <v>-14.646777813955399</v>
      </c>
      <c r="L156">
        <v>4758.5063481417001</v>
      </c>
      <c r="M156">
        <v>-3.0780200219077702E-3</v>
      </c>
      <c r="N156">
        <v>0.99754409922463005</v>
      </c>
      <c r="O156">
        <v>-13.8451971509794</v>
      </c>
      <c r="P156">
        <v>2889.4763431789902</v>
      </c>
      <c r="Q156">
        <v>-4.79159387605401E-3</v>
      </c>
      <c r="R156">
        <v>0.99617687585408599</v>
      </c>
      <c r="T156" t="str">
        <f t="shared" si="8"/>
        <v/>
      </c>
      <c r="U156" t="str">
        <f t="shared" si="9"/>
        <v/>
      </c>
      <c r="V156" t="str">
        <f t="shared" si="10"/>
        <v/>
      </c>
      <c r="W156" t="str">
        <f t="shared" si="11"/>
        <v/>
      </c>
    </row>
    <row r="157" spans="1:23" x14ac:dyDescent="0.25">
      <c r="A157">
        <v>156</v>
      </c>
      <c r="B157" t="s">
        <v>301</v>
      </c>
      <c r="C157">
        <v>-13.756328198873501</v>
      </c>
      <c r="D157">
        <v>2889.12796272592</v>
      </c>
      <c r="E157">
        <v>-4.7614118780305798E-3</v>
      </c>
      <c r="F157">
        <v>0.996200957329611</v>
      </c>
      <c r="G157" t="s">
        <v>170</v>
      </c>
      <c r="H157" t="s">
        <v>170</v>
      </c>
      <c r="I157" t="s">
        <v>170</v>
      </c>
      <c r="J157" t="s">
        <v>170</v>
      </c>
      <c r="K157">
        <v>-14.646777813955399</v>
      </c>
      <c r="L157">
        <v>4758.5063481416901</v>
      </c>
      <c r="M157">
        <v>-3.0780200219077802E-3</v>
      </c>
      <c r="N157">
        <v>0.99754409922463005</v>
      </c>
      <c r="O157">
        <v>-13.8451971509794</v>
      </c>
      <c r="P157">
        <v>2889.4763431790102</v>
      </c>
      <c r="Q157">
        <v>-4.7915938760539701E-3</v>
      </c>
      <c r="R157">
        <v>0.99617687585408599</v>
      </c>
      <c r="T157" t="str">
        <f t="shared" si="8"/>
        <v/>
      </c>
      <c r="U157" t="str">
        <f t="shared" si="9"/>
        <v/>
      </c>
      <c r="V157" t="str">
        <f t="shared" si="10"/>
        <v/>
      </c>
      <c r="W157" t="str">
        <f t="shared" si="11"/>
        <v/>
      </c>
    </row>
    <row r="158" spans="1:23" x14ac:dyDescent="0.25">
      <c r="A158">
        <v>157</v>
      </c>
      <c r="B158" t="s">
        <v>302</v>
      </c>
      <c r="C158">
        <v>-13.756328198873501</v>
      </c>
      <c r="D158">
        <v>2889.12796272592</v>
      </c>
      <c r="E158">
        <v>-4.7614118780305798E-3</v>
      </c>
      <c r="F158">
        <v>0.996200957329611</v>
      </c>
      <c r="G158" t="s">
        <v>170</v>
      </c>
      <c r="H158" t="s">
        <v>170</v>
      </c>
      <c r="I158" t="s">
        <v>170</v>
      </c>
      <c r="J158" t="s">
        <v>170</v>
      </c>
      <c r="K158">
        <v>-14.646777813955399</v>
      </c>
      <c r="L158">
        <v>4758.5063481417001</v>
      </c>
      <c r="M158">
        <v>-3.0780200219077702E-3</v>
      </c>
      <c r="N158">
        <v>0.99754409922463005</v>
      </c>
      <c r="O158">
        <v>-13.8451971509794</v>
      </c>
      <c r="P158">
        <v>2889.4763431790002</v>
      </c>
      <c r="Q158">
        <v>-4.79159387605399E-3</v>
      </c>
      <c r="R158">
        <v>0.99617687585408599</v>
      </c>
      <c r="T158" t="str">
        <f t="shared" si="8"/>
        <v/>
      </c>
      <c r="U158" t="str">
        <f t="shared" si="9"/>
        <v/>
      </c>
      <c r="V158" t="str">
        <f t="shared" si="10"/>
        <v/>
      </c>
      <c r="W158" t="str">
        <f t="shared" si="11"/>
        <v/>
      </c>
    </row>
    <row r="159" spans="1:23" x14ac:dyDescent="0.25">
      <c r="A159">
        <v>158</v>
      </c>
      <c r="B159" t="s">
        <v>303</v>
      </c>
      <c r="C159">
        <v>-13.756328198873501</v>
      </c>
      <c r="D159">
        <v>2889.12796272591</v>
      </c>
      <c r="E159">
        <v>-4.7614118780305902E-3</v>
      </c>
      <c r="F159">
        <v>0.996200957329611</v>
      </c>
      <c r="G159" t="s">
        <v>170</v>
      </c>
      <c r="H159" t="s">
        <v>170</v>
      </c>
      <c r="I159" t="s">
        <v>170</v>
      </c>
      <c r="J159" t="s">
        <v>170</v>
      </c>
      <c r="K159">
        <v>-14.646777813955399</v>
      </c>
      <c r="L159">
        <v>4758.5063481416901</v>
      </c>
      <c r="M159">
        <v>-3.0780200219077802E-3</v>
      </c>
      <c r="N159">
        <v>0.99754409922463005</v>
      </c>
      <c r="O159">
        <v>-13.8451971509794</v>
      </c>
      <c r="P159">
        <v>2889.4763431789902</v>
      </c>
      <c r="Q159">
        <v>-4.7915938760540004E-3</v>
      </c>
      <c r="R159">
        <v>0.99617687585408599</v>
      </c>
      <c r="T159" t="str">
        <f t="shared" si="8"/>
        <v/>
      </c>
      <c r="U159" t="str">
        <f t="shared" si="9"/>
        <v/>
      </c>
      <c r="V159" t="str">
        <f t="shared" si="10"/>
        <v/>
      </c>
      <c r="W159" t="str">
        <f t="shared" si="11"/>
        <v/>
      </c>
    </row>
    <row r="160" spans="1:23" x14ac:dyDescent="0.25">
      <c r="A160">
        <v>159</v>
      </c>
      <c r="B160" t="s">
        <v>304</v>
      </c>
      <c r="C160">
        <v>-13.756328198873501</v>
      </c>
      <c r="D160">
        <v>2889.1279627259501</v>
      </c>
      <c r="E160">
        <v>-4.7614118780305303E-3</v>
      </c>
      <c r="F160">
        <v>0.996200957329611</v>
      </c>
      <c r="G160" t="s">
        <v>170</v>
      </c>
      <c r="H160" t="s">
        <v>170</v>
      </c>
      <c r="I160" t="s">
        <v>170</v>
      </c>
      <c r="J160" t="s">
        <v>170</v>
      </c>
      <c r="K160">
        <v>-14.646777813955399</v>
      </c>
      <c r="L160">
        <v>4758.5063481417101</v>
      </c>
      <c r="M160">
        <v>-3.0780200219077602E-3</v>
      </c>
      <c r="N160">
        <v>0.99754409922463005</v>
      </c>
      <c r="O160">
        <v>-13.8451971509794</v>
      </c>
      <c r="P160">
        <v>2889.4763431790102</v>
      </c>
      <c r="Q160">
        <v>-4.7915938760539701E-3</v>
      </c>
      <c r="R160">
        <v>0.99617687585408599</v>
      </c>
      <c r="T160" t="str">
        <f t="shared" si="8"/>
        <v/>
      </c>
      <c r="U160" t="str">
        <f t="shared" si="9"/>
        <v/>
      </c>
      <c r="V160" t="str">
        <f t="shared" si="10"/>
        <v/>
      </c>
      <c r="W160" t="str">
        <f t="shared" si="11"/>
        <v/>
      </c>
    </row>
    <row r="161" spans="1:23" x14ac:dyDescent="0.25">
      <c r="A161">
        <v>160</v>
      </c>
      <c r="B161" t="s">
        <v>305</v>
      </c>
      <c r="C161">
        <v>-13.756328198873501</v>
      </c>
      <c r="D161">
        <v>2889.12796272592</v>
      </c>
      <c r="E161">
        <v>-4.7614118780305702E-3</v>
      </c>
      <c r="F161">
        <v>0.996200957329611</v>
      </c>
      <c r="G161" t="s">
        <v>170</v>
      </c>
      <c r="H161" t="s">
        <v>170</v>
      </c>
      <c r="I161" t="s">
        <v>170</v>
      </c>
      <c r="J161" t="s">
        <v>170</v>
      </c>
      <c r="K161">
        <v>-14.646777813955399</v>
      </c>
      <c r="L161">
        <v>4758.5063481417001</v>
      </c>
      <c r="M161">
        <v>-3.0780200219077602E-3</v>
      </c>
      <c r="N161">
        <v>0.99754409922463005</v>
      </c>
      <c r="O161">
        <v>-13.8451971509794</v>
      </c>
      <c r="P161">
        <v>2889.4763431790102</v>
      </c>
      <c r="Q161">
        <v>-4.7915938760539701E-3</v>
      </c>
      <c r="R161">
        <v>0.99617687585408599</v>
      </c>
      <c r="T161" t="str">
        <f t="shared" si="8"/>
        <v/>
      </c>
      <c r="U161" t="str">
        <f t="shared" si="9"/>
        <v/>
      </c>
      <c r="V161" t="str">
        <f t="shared" si="10"/>
        <v/>
      </c>
      <c r="W161" t="str">
        <f t="shared" si="11"/>
        <v/>
      </c>
    </row>
    <row r="162" spans="1:23" x14ac:dyDescent="0.25">
      <c r="A162">
        <v>161</v>
      </c>
      <c r="B162" t="s">
        <v>306</v>
      </c>
      <c r="C162">
        <v>-13.756328198873501</v>
      </c>
      <c r="D162">
        <v>2889.12796272591</v>
      </c>
      <c r="E162">
        <v>-4.7614118780305902E-3</v>
      </c>
      <c r="F162">
        <v>0.996200957329611</v>
      </c>
      <c r="G162" t="s">
        <v>170</v>
      </c>
      <c r="H162" t="s">
        <v>170</v>
      </c>
      <c r="I162" t="s">
        <v>170</v>
      </c>
      <c r="J162" t="s">
        <v>170</v>
      </c>
      <c r="K162">
        <v>-14.646777813955399</v>
      </c>
      <c r="L162">
        <v>4758.5063481416901</v>
      </c>
      <c r="M162">
        <v>-3.0780200219077702E-3</v>
      </c>
      <c r="N162">
        <v>0.99754409922463005</v>
      </c>
      <c r="O162">
        <v>-13.8451971509794</v>
      </c>
      <c r="P162">
        <v>2889.4763431790202</v>
      </c>
      <c r="Q162">
        <v>-4.7915938760539597E-3</v>
      </c>
      <c r="R162">
        <v>0.99617687585408599</v>
      </c>
      <c r="T162" t="str">
        <f t="shared" si="8"/>
        <v/>
      </c>
      <c r="U162" t="str">
        <f t="shared" si="9"/>
        <v/>
      </c>
      <c r="V162" t="str">
        <f t="shared" si="10"/>
        <v/>
      </c>
      <c r="W162" t="str">
        <f t="shared" si="11"/>
        <v/>
      </c>
    </row>
    <row r="163" spans="1:23" x14ac:dyDescent="0.25">
      <c r="A163">
        <v>162</v>
      </c>
      <c r="B163" t="s">
        <v>307</v>
      </c>
      <c r="C163">
        <v>-13.756328198873501</v>
      </c>
      <c r="D163">
        <v>2889.12796272592</v>
      </c>
      <c r="E163">
        <v>-4.7614118780305798E-3</v>
      </c>
      <c r="F163">
        <v>0.996200957329611</v>
      </c>
      <c r="G163" t="s">
        <v>170</v>
      </c>
      <c r="H163" t="s">
        <v>170</v>
      </c>
      <c r="I163" t="s">
        <v>170</v>
      </c>
      <c r="J163" t="s">
        <v>170</v>
      </c>
      <c r="K163">
        <v>-14.646777813955399</v>
      </c>
      <c r="L163">
        <v>4758.5063481416901</v>
      </c>
      <c r="M163">
        <v>-3.0780200219077702E-3</v>
      </c>
      <c r="N163">
        <v>0.99754409922463005</v>
      </c>
      <c r="O163">
        <v>-13.8451971509794</v>
      </c>
      <c r="P163">
        <v>2889.4763431790102</v>
      </c>
      <c r="Q163">
        <v>-4.7915938760539701E-3</v>
      </c>
      <c r="R163">
        <v>0.99617687585408599</v>
      </c>
      <c r="T163" t="str">
        <f t="shared" si="8"/>
        <v/>
      </c>
      <c r="U163" t="str">
        <f t="shared" si="9"/>
        <v/>
      </c>
      <c r="V163" t="str">
        <f t="shared" si="10"/>
        <v/>
      </c>
      <c r="W163" t="str">
        <f t="shared" si="11"/>
        <v/>
      </c>
    </row>
    <row r="164" spans="1:23" x14ac:dyDescent="0.25">
      <c r="A164">
        <v>163</v>
      </c>
      <c r="B164" t="s">
        <v>308</v>
      </c>
      <c r="C164">
        <v>-13.756328198873501</v>
      </c>
      <c r="D164">
        <v>2889.12796272591</v>
      </c>
      <c r="E164">
        <v>-4.7614118780305902E-3</v>
      </c>
      <c r="F164">
        <v>0.996200957329611</v>
      </c>
      <c r="G164" t="s">
        <v>170</v>
      </c>
      <c r="H164" t="s">
        <v>170</v>
      </c>
      <c r="I164" t="s">
        <v>170</v>
      </c>
      <c r="J164" t="s">
        <v>170</v>
      </c>
      <c r="K164">
        <v>-14.646777813955399</v>
      </c>
      <c r="L164">
        <v>4758.5063481416901</v>
      </c>
      <c r="M164">
        <v>-3.0780200219077702E-3</v>
      </c>
      <c r="N164">
        <v>0.99754409922463005</v>
      </c>
      <c r="O164">
        <v>-13.8451971509794</v>
      </c>
      <c r="P164">
        <v>2889.4763431790102</v>
      </c>
      <c r="Q164">
        <v>-4.7915938760539796E-3</v>
      </c>
      <c r="R164">
        <v>0.99617687585408599</v>
      </c>
      <c r="T164" t="str">
        <f t="shared" si="8"/>
        <v/>
      </c>
      <c r="U164" t="str">
        <f t="shared" si="9"/>
        <v/>
      </c>
      <c r="V164" t="str">
        <f t="shared" si="10"/>
        <v/>
      </c>
      <c r="W164" t="str">
        <f t="shared" si="11"/>
        <v/>
      </c>
    </row>
    <row r="165" spans="1:23" x14ac:dyDescent="0.25">
      <c r="A165">
        <v>164</v>
      </c>
      <c r="B165" t="s">
        <v>309</v>
      </c>
      <c r="C165">
        <v>-13.756328198873501</v>
      </c>
      <c r="D165">
        <v>2889.12796272592</v>
      </c>
      <c r="E165">
        <v>-4.7614118780305798E-3</v>
      </c>
      <c r="F165">
        <v>0.996200957329611</v>
      </c>
      <c r="G165" t="s">
        <v>170</v>
      </c>
      <c r="H165" t="s">
        <v>170</v>
      </c>
      <c r="I165" t="s">
        <v>170</v>
      </c>
      <c r="J165" t="s">
        <v>170</v>
      </c>
      <c r="K165">
        <v>-14.646777813955399</v>
      </c>
      <c r="L165">
        <v>4758.5063481416901</v>
      </c>
      <c r="M165">
        <v>-3.0780200219077702E-3</v>
      </c>
      <c r="N165">
        <v>0.99754409922463005</v>
      </c>
      <c r="O165">
        <v>-13.8451971509794</v>
      </c>
      <c r="P165">
        <v>2889.4763431790102</v>
      </c>
      <c r="Q165">
        <v>-4.7915938760539796E-3</v>
      </c>
      <c r="R165">
        <v>0.99617687585408599</v>
      </c>
      <c r="T165" t="str">
        <f t="shared" si="8"/>
        <v/>
      </c>
      <c r="U165" t="str">
        <f t="shared" si="9"/>
        <v/>
      </c>
      <c r="V165" t="str">
        <f t="shared" si="10"/>
        <v/>
      </c>
      <c r="W165" t="str">
        <f t="shared" si="11"/>
        <v/>
      </c>
    </row>
    <row r="166" spans="1:23" x14ac:dyDescent="0.25">
      <c r="A166">
        <v>165</v>
      </c>
      <c r="B166" t="s">
        <v>310</v>
      </c>
      <c r="C166">
        <v>-13.756328198873501</v>
      </c>
      <c r="D166">
        <v>2889.1279627259501</v>
      </c>
      <c r="E166">
        <v>-4.7614118780305303E-3</v>
      </c>
      <c r="F166">
        <v>0.996200957329611</v>
      </c>
      <c r="G166" t="s">
        <v>170</v>
      </c>
      <c r="H166" t="s">
        <v>170</v>
      </c>
      <c r="I166" t="s">
        <v>170</v>
      </c>
      <c r="J166" t="s">
        <v>170</v>
      </c>
      <c r="K166">
        <v>-14.646777813955399</v>
      </c>
      <c r="L166">
        <v>4758.5063481416901</v>
      </c>
      <c r="M166">
        <v>-3.0780200219077702E-3</v>
      </c>
      <c r="N166">
        <v>0.99754409922463005</v>
      </c>
      <c r="O166">
        <v>-13.8451971509794</v>
      </c>
      <c r="P166">
        <v>2889.4763431790302</v>
      </c>
      <c r="Q166">
        <v>-4.7915938760539597E-3</v>
      </c>
      <c r="R166">
        <v>0.99617687585408599</v>
      </c>
      <c r="T166" t="str">
        <f t="shared" si="8"/>
        <v/>
      </c>
      <c r="U166" t="str">
        <f t="shared" si="9"/>
        <v/>
      </c>
      <c r="V166" t="str">
        <f t="shared" si="10"/>
        <v/>
      </c>
      <c r="W166" t="str">
        <f t="shared" si="11"/>
        <v/>
      </c>
    </row>
    <row r="167" spans="1:23" x14ac:dyDescent="0.25">
      <c r="A167">
        <v>166</v>
      </c>
      <c r="B167" t="s">
        <v>311</v>
      </c>
      <c r="C167">
        <v>-13.756328198873501</v>
      </c>
      <c r="D167">
        <v>2889.12796272591</v>
      </c>
      <c r="E167">
        <v>-4.7614118780305902E-3</v>
      </c>
      <c r="F167">
        <v>0.996200957329611</v>
      </c>
      <c r="G167" t="s">
        <v>170</v>
      </c>
      <c r="H167" t="s">
        <v>170</v>
      </c>
      <c r="I167" t="s">
        <v>170</v>
      </c>
      <c r="J167" t="s">
        <v>170</v>
      </c>
      <c r="K167">
        <v>-14.646777813955399</v>
      </c>
      <c r="L167">
        <v>4758.5063481416901</v>
      </c>
      <c r="M167">
        <v>-3.0780200219077702E-3</v>
      </c>
      <c r="N167">
        <v>0.99754409922463005</v>
      </c>
      <c r="O167">
        <v>-13.8451971509794</v>
      </c>
      <c r="P167">
        <v>2889.4763431790102</v>
      </c>
      <c r="Q167">
        <v>-4.7915938760539796E-3</v>
      </c>
      <c r="R167">
        <v>0.99617687585408599</v>
      </c>
      <c r="T167" t="str">
        <f t="shared" si="8"/>
        <v/>
      </c>
      <c r="U167" t="str">
        <f t="shared" si="9"/>
        <v/>
      </c>
      <c r="V167" t="str">
        <f t="shared" si="10"/>
        <v/>
      </c>
      <c r="W167" t="str">
        <f t="shared" si="11"/>
        <v/>
      </c>
    </row>
    <row r="168" spans="1:23" x14ac:dyDescent="0.25">
      <c r="A168">
        <v>167</v>
      </c>
      <c r="B168" t="s">
        <v>312</v>
      </c>
      <c r="C168">
        <v>-13.756328198873501</v>
      </c>
      <c r="D168">
        <v>2889.12796272592</v>
      </c>
      <c r="E168">
        <v>-4.7614118780305798E-3</v>
      </c>
      <c r="F168">
        <v>0.996200957329611</v>
      </c>
      <c r="G168" t="s">
        <v>170</v>
      </c>
      <c r="H168" t="s">
        <v>170</v>
      </c>
      <c r="I168" t="s">
        <v>170</v>
      </c>
      <c r="J168" t="s">
        <v>170</v>
      </c>
      <c r="K168">
        <v>-14.646777813955399</v>
      </c>
      <c r="L168">
        <v>4758.5063481416901</v>
      </c>
      <c r="M168">
        <v>-3.0780200219077702E-3</v>
      </c>
      <c r="N168">
        <v>0.99754409922463005</v>
      </c>
      <c r="O168">
        <v>-13.8451971509794</v>
      </c>
      <c r="P168">
        <v>2889.4763431790202</v>
      </c>
      <c r="Q168">
        <v>-4.7915938760539597E-3</v>
      </c>
      <c r="R168">
        <v>0.99617687585408599</v>
      </c>
      <c r="T168" t="str">
        <f t="shared" si="8"/>
        <v/>
      </c>
      <c r="U168" t="str">
        <f t="shared" si="9"/>
        <v/>
      </c>
      <c r="V168" t="str">
        <f t="shared" si="10"/>
        <v/>
      </c>
      <c r="W168" t="str">
        <f t="shared" si="11"/>
        <v/>
      </c>
    </row>
    <row r="169" spans="1:23" x14ac:dyDescent="0.25">
      <c r="A169">
        <v>168</v>
      </c>
      <c r="B169" t="s">
        <v>313</v>
      </c>
      <c r="C169">
        <v>-13.756328198873501</v>
      </c>
      <c r="D169">
        <v>2889.12796272592</v>
      </c>
      <c r="E169">
        <v>-4.7614118780305702E-3</v>
      </c>
      <c r="F169">
        <v>0.996200957329611</v>
      </c>
      <c r="G169" t="s">
        <v>170</v>
      </c>
      <c r="H169" t="s">
        <v>170</v>
      </c>
      <c r="I169" t="s">
        <v>170</v>
      </c>
      <c r="J169" t="s">
        <v>170</v>
      </c>
      <c r="K169">
        <v>-14.646777813955399</v>
      </c>
      <c r="L169">
        <v>4758.5063481417101</v>
      </c>
      <c r="M169">
        <v>-3.0780200219077602E-3</v>
      </c>
      <c r="N169">
        <v>0.99754409922463005</v>
      </c>
      <c r="O169">
        <v>-13.8451971509794</v>
      </c>
      <c r="P169">
        <v>2889.4763431790002</v>
      </c>
      <c r="Q169">
        <v>-4.79159387605399E-3</v>
      </c>
      <c r="R169">
        <v>0.99617687585408599</v>
      </c>
      <c r="T169" t="str">
        <f t="shared" si="8"/>
        <v/>
      </c>
      <c r="U169" t="str">
        <f t="shared" si="9"/>
        <v/>
      </c>
      <c r="V169" t="str">
        <f t="shared" si="10"/>
        <v/>
      </c>
      <c r="W169" t="str">
        <f t="shared" si="11"/>
        <v/>
      </c>
    </row>
    <row r="170" spans="1:23" x14ac:dyDescent="0.25">
      <c r="A170">
        <v>169</v>
      </c>
      <c r="B170" t="s">
        <v>314</v>
      </c>
      <c r="C170">
        <v>-13.756328198873501</v>
      </c>
      <c r="D170">
        <v>2889.12796272592</v>
      </c>
      <c r="E170">
        <v>-4.7614118780305702E-3</v>
      </c>
      <c r="F170">
        <v>0.996200957329611</v>
      </c>
      <c r="G170" t="s">
        <v>170</v>
      </c>
      <c r="H170" t="s">
        <v>170</v>
      </c>
      <c r="I170" t="s">
        <v>170</v>
      </c>
      <c r="J170" t="s">
        <v>170</v>
      </c>
      <c r="K170">
        <v>-14.646777813955399</v>
      </c>
      <c r="L170">
        <v>4758.5063481417001</v>
      </c>
      <c r="M170">
        <v>-3.0780200219077702E-3</v>
      </c>
      <c r="N170">
        <v>0.99754409922463005</v>
      </c>
      <c r="O170">
        <v>-13.8451971509794</v>
      </c>
      <c r="P170">
        <v>2889.4763431790402</v>
      </c>
      <c r="Q170">
        <v>-4.7915938760539397E-3</v>
      </c>
      <c r="R170">
        <v>0.99617687585408599</v>
      </c>
      <c r="T170" t="str">
        <f t="shared" si="8"/>
        <v/>
      </c>
      <c r="U170" t="str">
        <f t="shared" si="9"/>
        <v/>
      </c>
      <c r="V170" t="str">
        <f t="shared" si="10"/>
        <v/>
      </c>
      <c r="W170" t="str">
        <f t="shared" si="11"/>
        <v/>
      </c>
    </row>
    <row r="171" spans="1:23" x14ac:dyDescent="0.25">
      <c r="A171">
        <v>170</v>
      </c>
      <c r="B171" t="s">
        <v>315</v>
      </c>
      <c r="C171">
        <v>-13.756328198873501</v>
      </c>
      <c r="D171">
        <v>2889.12796272591</v>
      </c>
      <c r="E171">
        <v>-4.7614118780305902E-3</v>
      </c>
      <c r="F171">
        <v>0.996200957329611</v>
      </c>
      <c r="G171" t="s">
        <v>170</v>
      </c>
      <c r="H171" t="s">
        <v>170</v>
      </c>
      <c r="I171" t="s">
        <v>170</v>
      </c>
      <c r="J171" t="s">
        <v>170</v>
      </c>
      <c r="K171">
        <v>-14.646777813955399</v>
      </c>
      <c r="L171">
        <v>4758.5063481417001</v>
      </c>
      <c r="M171">
        <v>-3.0780200219077702E-3</v>
      </c>
      <c r="N171">
        <v>0.99754409922463005</v>
      </c>
      <c r="O171">
        <v>-13.8451971509794</v>
      </c>
      <c r="P171">
        <v>2889.4763431790102</v>
      </c>
      <c r="Q171">
        <v>-4.7915938760539796E-3</v>
      </c>
      <c r="R171">
        <v>0.99617687585408599</v>
      </c>
      <c r="T171" t="str">
        <f t="shared" si="8"/>
        <v/>
      </c>
      <c r="U171" t="str">
        <f t="shared" si="9"/>
        <v/>
      </c>
      <c r="V171" t="str">
        <f t="shared" si="10"/>
        <v/>
      </c>
      <c r="W171" t="str">
        <f t="shared" si="11"/>
        <v/>
      </c>
    </row>
    <row r="172" spans="1:23" x14ac:dyDescent="0.25">
      <c r="A172">
        <v>171</v>
      </c>
      <c r="B172" t="s">
        <v>316</v>
      </c>
      <c r="C172">
        <v>-13.756328198873501</v>
      </c>
      <c r="D172">
        <v>2889.1279627259501</v>
      </c>
      <c r="E172">
        <v>-4.7614118780305303E-3</v>
      </c>
      <c r="F172">
        <v>0.996200957329611</v>
      </c>
      <c r="G172" t="s">
        <v>170</v>
      </c>
      <c r="H172" t="s">
        <v>170</v>
      </c>
      <c r="I172" t="s">
        <v>170</v>
      </c>
      <c r="J172" t="s">
        <v>170</v>
      </c>
      <c r="K172">
        <v>-14.646777813955399</v>
      </c>
      <c r="L172">
        <v>4758.5063481416901</v>
      </c>
      <c r="M172">
        <v>-3.0780200219077702E-3</v>
      </c>
      <c r="N172">
        <v>0.99754409922463005</v>
      </c>
      <c r="O172">
        <v>-13.8451971509794</v>
      </c>
      <c r="P172">
        <v>2889.4763431790002</v>
      </c>
      <c r="Q172">
        <v>-4.79159387605399E-3</v>
      </c>
      <c r="R172">
        <v>0.99617687585408599</v>
      </c>
      <c r="T172" t="str">
        <f t="shared" si="8"/>
        <v/>
      </c>
      <c r="U172" t="str">
        <f t="shared" si="9"/>
        <v/>
      </c>
      <c r="V172" t="str">
        <f t="shared" si="10"/>
        <v/>
      </c>
      <c r="W172" t="str">
        <f t="shared" si="11"/>
        <v/>
      </c>
    </row>
    <row r="173" spans="1:23" x14ac:dyDescent="0.25">
      <c r="A173">
        <v>172</v>
      </c>
      <c r="B173" t="s">
        <v>317</v>
      </c>
      <c r="C173">
        <v>-13.756328198873501</v>
      </c>
      <c r="D173">
        <v>2889.12796272592</v>
      </c>
      <c r="E173">
        <v>-4.7614118780305798E-3</v>
      </c>
      <c r="F173">
        <v>0.996200957329611</v>
      </c>
      <c r="G173" t="s">
        <v>170</v>
      </c>
      <c r="H173" t="s">
        <v>170</v>
      </c>
      <c r="I173" t="s">
        <v>170</v>
      </c>
      <c r="J173" t="s">
        <v>170</v>
      </c>
      <c r="K173">
        <v>-14.646777813955399</v>
      </c>
      <c r="L173">
        <v>4758.5063481416901</v>
      </c>
      <c r="M173">
        <v>-3.0780200219077702E-3</v>
      </c>
      <c r="N173">
        <v>0.99754409922463005</v>
      </c>
      <c r="O173">
        <v>-13.8451971509794</v>
      </c>
      <c r="P173">
        <v>2889.4763431790102</v>
      </c>
      <c r="Q173">
        <v>-4.7915938760539796E-3</v>
      </c>
      <c r="R173">
        <v>0.99617687585408599</v>
      </c>
      <c r="T173" t="str">
        <f t="shared" si="8"/>
        <v/>
      </c>
      <c r="U173" t="str">
        <f t="shared" si="9"/>
        <v/>
      </c>
      <c r="V173" t="str">
        <f t="shared" si="10"/>
        <v/>
      </c>
      <c r="W173" t="str">
        <f t="shared" si="11"/>
        <v/>
      </c>
    </row>
    <row r="174" spans="1:23" x14ac:dyDescent="0.25">
      <c r="A174">
        <v>173</v>
      </c>
      <c r="B174" t="s">
        <v>318</v>
      </c>
      <c r="C174">
        <v>-13.756328198873501</v>
      </c>
      <c r="D174">
        <v>2889.12796272592</v>
      </c>
      <c r="E174">
        <v>-4.7614118780305702E-3</v>
      </c>
      <c r="F174">
        <v>0.996200957329611</v>
      </c>
      <c r="G174" t="s">
        <v>170</v>
      </c>
      <c r="H174" t="s">
        <v>170</v>
      </c>
      <c r="I174" t="s">
        <v>170</v>
      </c>
      <c r="J174" t="s">
        <v>170</v>
      </c>
      <c r="K174">
        <v>-14.646777813955399</v>
      </c>
      <c r="L174">
        <v>4758.5063481417001</v>
      </c>
      <c r="M174">
        <v>-3.0780200219077702E-3</v>
      </c>
      <c r="N174">
        <v>0.99754409922463005</v>
      </c>
      <c r="O174">
        <v>-13.8451971509794</v>
      </c>
      <c r="P174">
        <v>2889.4763431790102</v>
      </c>
      <c r="Q174">
        <v>-4.7915938760539701E-3</v>
      </c>
      <c r="R174">
        <v>0.99617687585408599</v>
      </c>
      <c r="T174" t="str">
        <f t="shared" si="8"/>
        <v/>
      </c>
      <c r="U174" t="str">
        <f t="shared" si="9"/>
        <v/>
      </c>
      <c r="V174" t="str">
        <f t="shared" si="10"/>
        <v/>
      </c>
      <c r="W174" t="str">
        <f t="shared" si="11"/>
        <v/>
      </c>
    </row>
    <row r="175" spans="1:23" x14ac:dyDescent="0.25">
      <c r="A175">
        <v>174</v>
      </c>
      <c r="B175" t="s">
        <v>319</v>
      </c>
      <c r="C175">
        <v>-13.756328198873501</v>
      </c>
      <c r="D175">
        <v>2889.12796272591</v>
      </c>
      <c r="E175">
        <v>-4.7614118780305902E-3</v>
      </c>
      <c r="F175">
        <v>0.996200957329611</v>
      </c>
      <c r="G175" t="s">
        <v>170</v>
      </c>
      <c r="H175" t="s">
        <v>170</v>
      </c>
      <c r="I175" t="s">
        <v>170</v>
      </c>
      <c r="J175" t="s">
        <v>170</v>
      </c>
      <c r="K175">
        <v>-14.646777813955399</v>
      </c>
      <c r="L175">
        <v>4758.5063481417001</v>
      </c>
      <c r="M175">
        <v>-3.0780200219077702E-3</v>
      </c>
      <c r="N175">
        <v>0.99754409922463005</v>
      </c>
      <c r="O175">
        <v>-13.8451971509794</v>
      </c>
      <c r="P175">
        <v>2889.4763431790102</v>
      </c>
      <c r="Q175">
        <v>-4.7915938760539701E-3</v>
      </c>
      <c r="R175">
        <v>0.99617687585408599</v>
      </c>
      <c r="T175" t="str">
        <f t="shared" si="8"/>
        <v/>
      </c>
      <c r="U175" t="str">
        <f t="shared" si="9"/>
        <v/>
      </c>
      <c r="V175" t="str">
        <f t="shared" si="10"/>
        <v/>
      </c>
      <c r="W175" t="str">
        <f t="shared" si="11"/>
        <v/>
      </c>
    </row>
    <row r="176" spans="1:23" x14ac:dyDescent="0.25">
      <c r="A176">
        <v>175</v>
      </c>
      <c r="B176" t="s">
        <v>320</v>
      </c>
      <c r="C176">
        <v>-13.756328198873501</v>
      </c>
      <c r="D176">
        <v>2889.12796272592</v>
      </c>
      <c r="E176">
        <v>-4.7614118780305702E-3</v>
      </c>
      <c r="F176">
        <v>0.996200957329611</v>
      </c>
      <c r="G176" t="s">
        <v>170</v>
      </c>
      <c r="H176" t="s">
        <v>170</v>
      </c>
      <c r="I176" t="s">
        <v>170</v>
      </c>
      <c r="J176" t="s">
        <v>170</v>
      </c>
      <c r="K176">
        <v>-14.646777813955399</v>
      </c>
      <c r="L176">
        <v>4758.5063481417001</v>
      </c>
      <c r="M176">
        <v>-3.0780200219077602E-3</v>
      </c>
      <c r="N176">
        <v>0.99754409922463005</v>
      </c>
      <c r="O176">
        <v>-13.8451971509794</v>
      </c>
      <c r="P176">
        <v>2889.4763431790302</v>
      </c>
      <c r="Q176">
        <v>-4.7915938760539597E-3</v>
      </c>
      <c r="R176">
        <v>0.99617687585408599</v>
      </c>
      <c r="T176" t="str">
        <f t="shared" si="8"/>
        <v/>
      </c>
      <c r="U176" t="str">
        <f t="shared" si="9"/>
        <v/>
      </c>
      <c r="V176" t="str">
        <f t="shared" si="10"/>
        <v/>
      </c>
      <c r="W176" t="str">
        <f t="shared" si="11"/>
        <v/>
      </c>
    </row>
    <row r="177" spans="1:23" x14ac:dyDescent="0.25">
      <c r="A177">
        <v>176</v>
      </c>
      <c r="B177" t="s">
        <v>321</v>
      </c>
      <c r="C177">
        <v>3.4120837693229</v>
      </c>
      <c r="D177">
        <v>1.13425054977297</v>
      </c>
      <c r="E177">
        <v>3.00822756489372</v>
      </c>
      <c r="F177">
        <v>2.6277628836798598E-3</v>
      </c>
      <c r="G177" t="s">
        <v>170</v>
      </c>
      <c r="H177" t="s">
        <v>170</v>
      </c>
      <c r="I177" t="s">
        <v>170</v>
      </c>
      <c r="J177" t="s">
        <v>170</v>
      </c>
      <c r="K177">
        <v>3.5173687102770299</v>
      </c>
      <c r="L177">
        <v>1.13964930674159</v>
      </c>
      <c r="M177">
        <v>3.0863605930965399</v>
      </c>
      <c r="N177">
        <v>2.0262293455094301E-3</v>
      </c>
      <c r="O177">
        <v>3.3244481147915002</v>
      </c>
      <c r="P177">
        <v>1.13417567067824</v>
      </c>
      <c r="Q177">
        <v>2.9311580214055102</v>
      </c>
      <c r="R177">
        <v>3.3770095291601101E-3</v>
      </c>
      <c r="T177" t="str">
        <f t="shared" si="8"/>
        <v>**</v>
      </c>
      <c r="U177" t="str">
        <f t="shared" si="9"/>
        <v/>
      </c>
      <c r="V177" t="str">
        <f t="shared" si="10"/>
        <v>**</v>
      </c>
      <c r="W177" t="str">
        <f t="shared" si="11"/>
        <v>**</v>
      </c>
    </row>
    <row r="178" spans="1:23" x14ac:dyDescent="0.25">
      <c r="A178">
        <v>177</v>
      </c>
      <c r="B178" t="s">
        <v>322</v>
      </c>
      <c r="C178">
        <v>-13.6610853089706</v>
      </c>
      <c r="D178">
        <v>3235.81786333931</v>
      </c>
      <c r="E178">
        <v>-4.22183382561359E-3</v>
      </c>
      <c r="F178">
        <v>0.996631473978972</v>
      </c>
      <c r="G178" t="s">
        <v>170</v>
      </c>
      <c r="H178" t="s">
        <v>170</v>
      </c>
      <c r="I178" t="s">
        <v>170</v>
      </c>
      <c r="J178" t="s">
        <v>170</v>
      </c>
      <c r="K178">
        <v>-14.581702299134999</v>
      </c>
      <c r="L178">
        <v>5333.6282733785802</v>
      </c>
      <c r="M178">
        <v>-2.73391799198226E-3</v>
      </c>
      <c r="N178">
        <v>0.99781865176104101</v>
      </c>
      <c r="O178">
        <v>-13.7385771173489</v>
      </c>
      <c r="P178">
        <v>3233.9506905063899</v>
      </c>
      <c r="Q178">
        <v>-4.2482333319676198E-3</v>
      </c>
      <c r="R178">
        <v>0.99661041040933296</v>
      </c>
      <c r="T178" t="str">
        <f t="shared" si="8"/>
        <v/>
      </c>
      <c r="U178" t="str">
        <f t="shared" si="9"/>
        <v/>
      </c>
      <c r="V178" t="str">
        <f t="shared" si="10"/>
        <v/>
      </c>
      <c r="W178" t="str">
        <f t="shared" si="11"/>
        <v/>
      </c>
    </row>
    <row r="179" spans="1:23" x14ac:dyDescent="0.25">
      <c r="A179">
        <v>178</v>
      </c>
      <c r="B179" t="s">
        <v>323</v>
      </c>
      <c r="C179">
        <v>-13.6610853089706</v>
      </c>
      <c r="D179">
        <v>3235.81786333931</v>
      </c>
      <c r="E179">
        <v>-4.22183382561359E-3</v>
      </c>
      <c r="F179">
        <v>0.996631473978972</v>
      </c>
      <c r="G179" t="s">
        <v>170</v>
      </c>
      <c r="H179" t="s">
        <v>170</v>
      </c>
      <c r="I179" t="s">
        <v>170</v>
      </c>
      <c r="J179" t="s">
        <v>170</v>
      </c>
      <c r="K179">
        <v>-14.581702299134999</v>
      </c>
      <c r="L179">
        <v>5333.6282733785702</v>
      </c>
      <c r="M179">
        <v>-2.73391799198226E-3</v>
      </c>
      <c r="N179">
        <v>0.99781865176104101</v>
      </c>
      <c r="O179">
        <v>-13.7385771173489</v>
      </c>
      <c r="P179">
        <v>3233.9506905063799</v>
      </c>
      <c r="Q179">
        <v>-4.2482333319676302E-3</v>
      </c>
      <c r="R179">
        <v>0.99661041040933296</v>
      </c>
      <c r="T179" t="str">
        <f t="shared" si="8"/>
        <v/>
      </c>
      <c r="U179" t="str">
        <f t="shared" si="9"/>
        <v/>
      </c>
      <c r="V179" t="str">
        <f t="shared" si="10"/>
        <v/>
      </c>
      <c r="W179" t="str">
        <f t="shared" si="11"/>
        <v/>
      </c>
    </row>
    <row r="180" spans="1:23" x14ac:dyDescent="0.25">
      <c r="A180">
        <v>179</v>
      </c>
      <c r="B180" t="s">
        <v>324</v>
      </c>
      <c r="C180">
        <v>-13.6610853089706</v>
      </c>
      <c r="D180">
        <v>3235.81786333931</v>
      </c>
      <c r="E180">
        <v>-4.22183382561359E-3</v>
      </c>
      <c r="F180">
        <v>0.996631473978972</v>
      </c>
      <c r="G180" t="s">
        <v>170</v>
      </c>
      <c r="H180" t="s">
        <v>170</v>
      </c>
      <c r="I180" t="s">
        <v>170</v>
      </c>
      <c r="J180" t="s">
        <v>170</v>
      </c>
      <c r="K180">
        <v>-14.581702299134999</v>
      </c>
      <c r="L180">
        <v>5333.6282733786702</v>
      </c>
      <c r="M180">
        <v>-2.7339179919822201E-3</v>
      </c>
      <c r="N180">
        <v>0.99781865176104101</v>
      </c>
      <c r="O180">
        <v>-13.7385771173489</v>
      </c>
      <c r="P180">
        <v>3233.95069050641</v>
      </c>
      <c r="Q180">
        <v>-4.2482333319675903E-3</v>
      </c>
      <c r="R180">
        <v>0.99661041040933296</v>
      </c>
      <c r="T180" t="str">
        <f t="shared" si="8"/>
        <v/>
      </c>
      <c r="U180" t="str">
        <f t="shared" si="9"/>
        <v/>
      </c>
      <c r="V180" t="str">
        <f t="shared" si="10"/>
        <v/>
      </c>
      <c r="W180" t="str">
        <f t="shared" si="11"/>
        <v/>
      </c>
    </row>
    <row r="181" spans="1:23" x14ac:dyDescent="0.25">
      <c r="A181">
        <v>180</v>
      </c>
      <c r="B181" t="s">
        <v>325</v>
      </c>
      <c r="C181">
        <v>-13.6610853089706</v>
      </c>
      <c r="D181">
        <v>3235.81786333931</v>
      </c>
      <c r="E181">
        <v>-4.2218338256136004E-3</v>
      </c>
      <c r="F181">
        <v>0.996631473978972</v>
      </c>
      <c r="G181" t="s">
        <v>170</v>
      </c>
      <c r="H181" t="s">
        <v>170</v>
      </c>
      <c r="I181" t="s">
        <v>170</v>
      </c>
      <c r="J181" t="s">
        <v>170</v>
      </c>
      <c r="K181">
        <v>-14.581702299134999</v>
      </c>
      <c r="L181">
        <v>5333.6282733785702</v>
      </c>
      <c r="M181">
        <v>-2.73391799198226E-3</v>
      </c>
      <c r="N181">
        <v>0.99781865176104101</v>
      </c>
      <c r="O181">
        <v>-13.7385771173489</v>
      </c>
      <c r="P181">
        <v>3233.9506905063899</v>
      </c>
      <c r="Q181">
        <v>-4.2482333319676102E-3</v>
      </c>
      <c r="R181">
        <v>0.99661041040933296</v>
      </c>
      <c r="T181" t="str">
        <f t="shared" si="8"/>
        <v/>
      </c>
      <c r="U181" t="str">
        <f t="shared" si="9"/>
        <v/>
      </c>
      <c r="V181" t="str">
        <f t="shared" si="10"/>
        <v/>
      </c>
      <c r="W181" t="str">
        <f t="shared" si="11"/>
        <v/>
      </c>
    </row>
    <row r="182" spans="1:23" x14ac:dyDescent="0.25">
      <c r="A182">
        <v>181</v>
      </c>
      <c r="B182" t="s">
        <v>326</v>
      </c>
      <c r="C182">
        <v>-13.6610853089706</v>
      </c>
      <c r="D182">
        <v>3235.81786333931</v>
      </c>
      <c r="E182">
        <v>-4.2218338256136004E-3</v>
      </c>
      <c r="F182">
        <v>0.996631473978972</v>
      </c>
      <c r="G182" t="s">
        <v>170</v>
      </c>
      <c r="H182" t="s">
        <v>170</v>
      </c>
      <c r="I182" t="s">
        <v>170</v>
      </c>
      <c r="J182" t="s">
        <v>170</v>
      </c>
      <c r="K182">
        <v>-14.581702299134999</v>
      </c>
      <c r="L182">
        <v>5333.6282733785702</v>
      </c>
      <c r="M182">
        <v>-2.73391799198226E-3</v>
      </c>
      <c r="N182">
        <v>0.99781865176104101</v>
      </c>
      <c r="O182">
        <v>-13.7385771173489</v>
      </c>
      <c r="P182">
        <v>3233.9506905063699</v>
      </c>
      <c r="Q182">
        <v>-4.2482333319676397E-3</v>
      </c>
      <c r="R182">
        <v>0.99661041040933296</v>
      </c>
      <c r="T182" t="str">
        <f t="shared" si="8"/>
        <v/>
      </c>
      <c r="U182" t="str">
        <f t="shared" si="9"/>
        <v/>
      </c>
      <c r="V182" t="str">
        <f t="shared" si="10"/>
        <v/>
      </c>
      <c r="W182" t="str">
        <f t="shared" si="11"/>
        <v/>
      </c>
    </row>
    <row r="183" spans="1:23" x14ac:dyDescent="0.25">
      <c r="A183">
        <v>182</v>
      </c>
      <c r="B183" t="s">
        <v>327</v>
      </c>
      <c r="C183">
        <v>-13.6610853089706</v>
      </c>
      <c r="D183">
        <v>3235.8178633392999</v>
      </c>
      <c r="E183">
        <v>-4.2218338256136004E-3</v>
      </c>
      <c r="F183">
        <v>0.996631473978972</v>
      </c>
      <c r="G183" t="s">
        <v>170</v>
      </c>
      <c r="H183" t="s">
        <v>170</v>
      </c>
      <c r="I183" t="s">
        <v>170</v>
      </c>
      <c r="J183" t="s">
        <v>170</v>
      </c>
      <c r="K183">
        <v>-14.581702299134999</v>
      </c>
      <c r="L183">
        <v>5333.6282733786602</v>
      </c>
      <c r="M183">
        <v>-2.7339179919822201E-3</v>
      </c>
      <c r="N183">
        <v>0.99781865176104101</v>
      </c>
      <c r="O183">
        <v>-13.7385771173489</v>
      </c>
      <c r="P183">
        <v>3233.9506905063699</v>
      </c>
      <c r="Q183">
        <v>-4.2482333319676302E-3</v>
      </c>
      <c r="R183">
        <v>0.99661041040933296</v>
      </c>
      <c r="T183" t="str">
        <f t="shared" si="8"/>
        <v/>
      </c>
      <c r="U183" t="str">
        <f t="shared" si="9"/>
        <v/>
      </c>
      <c r="V183" t="str">
        <f t="shared" si="10"/>
        <v/>
      </c>
      <c r="W183" t="str">
        <f t="shared" si="11"/>
        <v/>
      </c>
    </row>
    <row r="184" spans="1:23" x14ac:dyDescent="0.25">
      <c r="A184">
        <v>183</v>
      </c>
      <c r="B184" t="s">
        <v>328</v>
      </c>
      <c r="C184">
        <v>-13.6610853089706</v>
      </c>
      <c r="D184">
        <v>3235.8178633392899</v>
      </c>
      <c r="E184">
        <v>-4.22183382561361E-3</v>
      </c>
      <c r="F184">
        <v>0.996631473978972</v>
      </c>
      <c r="G184" t="s">
        <v>170</v>
      </c>
      <c r="H184" t="s">
        <v>170</v>
      </c>
      <c r="I184" t="s">
        <v>170</v>
      </c>
      <c r="J184" t="s">
        <v>170</v>
      </c>
      <c r="K184">
        <v>-14.581702299134999</v>
      </c>
      <c r="L184">
        <v>5333.6282733785902</v>
      </c>
      <c r="M184">
        <v>-2.73391799198226E-3</v>
      </c>
      <c r="N184">
        <v>0.99781865176104101</v>
      </c>
      <c r="O184">
        <v>-13.7385771173489</v>
      </c>
      <c r="P184">
        <v>3233.95069050641</v>
      </c>
      <c r="Q184">
        <v>-4.2482333319675903E-3</v>
      </c>
      <c r="R184">
        <v>0.99661041040933296</v>
      </c>
      <c r="T184" t="str">
        <f t="shared" si="8"/>
        <v/>
      </c>
      <c r="U184" t="str">
        <f t="shared" si="9"/>
        <v/>
      </c>
      <c r="V184" t="str">
        <f t="shared" si="10"/>
        <v/>
      </c>
      <c r="W184" t="str">
        <f t="shared" si="11"/>
        <v/>
      </c>
    </row>
    <row r="185" spans="1:23" x14ac:dyDescent="0.25">
      <c r="A185">
        <v>184</v>
      </c>
      <c r="B185" t="s">
        <v>329</v>
      </c>
      <c r="C185">
        <v>-13.6610853089706</v>
      </c>
      <c r="D185">
        <v>3235.81786333931</v>
      </c>
      <c r="E185">
        <v>-4.22183382561359E-3</v>
      </c>
      <c r="F185">
        <v>0.996631473978972</v>
      </c>
      <c r="G185" t="s">
        <v>170</v>
      </c>
      <c r="H185" t="s">
        <v>170</v>
      </c>
      <c r="I185" t="s">
        <v>170</v>
      </c>
      <c r="J185" t="s">
        <v>170</v>
      </c>
      <c r="K185">
        <v>-14.581702299134999</v>
      </c>
      <c r="L185">
        <v>5333.6282733785702</v>
      </c>
      <c r="M185">
        <v>-2.73391799198226E-3</v>
      </c>
      <c r="N185">
        <v>0.99781865176104101</v>
      </c>
      <c r="O185">
        <v>-13.7385771173489</v>
      </c>
      <c r="P185">
        <v>3233.9506905063899</v>
      </c>
      <c r="Q185">
        <v>-4.2482333319676102E-3</v>
      </c>
      <c r="R185">
        <v>0.99661041040933296</v>
      </c>
      <c r="T185" t="str">
        <f t="shared" si="8"/>
        <v/>
      </c>
      <c r="U185" t="str">
        <f t="shared" si="9"/>
        <v/>
      </c>
      <c r="V185" t="str">
        <f t="shared" si="10"/>
        <v/>
      </c>
      <c r="W185" t="str">
        <f t="shared" si="11"/>
        <v/>
      </c>
    </row>
    <row r="186" spans="1:23" x14ac:dyDescent="0.25">
      <c r="A186">
        <v>185</v>
      </c>
      <c r="B186" t="s">
        <v>330</v>
      </c>
      <c r="C186">
        <v>-13.6610853089706</v>
      </c>
      <c r="D186">
        <v>3235.81786333933</v>
      </c>
      <c r="E186">
        <v>-4.2218338256135701E-3</v>
      </c>
      <c r="F186">
        <v>0.996631473978972</v>
      </c>
      <c r="G186" t="s">
        <v>170</v>
      </c>
      <c r="H186" t="s">
        <v>170</v>
      </c>
      <c r="I186" t="s">
        <v>170</v>
      </c>
      <c r="J186" t="s">
        <v>170</v>
      </c>
      <c r="K186">
        <v>-14.581702299134999</v>
      </c>
      <c r="L186">
        <v>5333.6282733785602</v>
      </c>
      <c r="M186">
        <v>-2.73391799198227E-3</v>
      </c>
      <c r="N186">
        <v>0.99781865176104101</v>
      </c>
      <c r="O186">
        <v>-13.7385771173489</v>
      </c>
      <c r="P186">
        <v>3233.9506905063899</v>
      </c>
      <c r="Q186">
        <v>-4.2482333319676102E-3</v>
      </c>
      <c r="R186">
        <v>0.99661041040933296</v>
      </c>
      <c r="T186" t="str">
        <f t="shared" si="8"/>
        <v/>
      </c>
      <c r="U186" t="str">
        <f t="shared" si="9"/>
        <v/>
      </c>
      <c r="V186" t="str">
        <f t="shared" si="10"/>
        <v/>
      </c>
      <c r="W186" t="str">
        <f t="shared" si="11"/>
        <v/>
      </c>
    </row>
    <row r="187" spans="1:23" x14ac:dyDescent="0.25">
      <c r="A187">
        <v>186</v>
      </c>
      <c r="B187" t="s">
        <v>331</v>
      </c>
      <c r="C187">
        <v>-13.6610853089706</v>
      </c>
      <c r="D187">
        <v>3235.8178633392999</v>
      </c>
      <c r="E187">
        <v>-4.2218338256136004E-3</v>
      </c>
      <c r="F187">
        <v>0.996631473978972</v>
      </c>
      <c r="G187" t="s">
        <v>170</v>
      </c>
      <c r="H187" t="s">
        <v>170</v>
      </c>
      <c r="I187" t="s">
        <v>170</v>
      </c>
      <c r="J187" t="s">
        <v>170</v>
      </c>
      <c r="K187">
        <v>-14.581702299134999</v>
      </c>
      <c r="L187">
        <v>5333.6282733786102</v>
      </c>
      <c r="M187">
        <v>-2.73391799198224E-3</v>
      </c>
      <c r="N187">
        <v>0.99781865176104101</v>
      </c>
      <c r="O187">
        <v>-13.7385771173489</v>
      </c>
      <c r="P187">
        <v>3233.9506905063899</v>
      </c>
      <c r="Q187">
        <v>-4.2482333319676102E-3</v>
      </c>
      <c r="R187">
        <v>0.99661041040933296</v>
      </c>
      <c r="T187" t="str">
        <f t="shared" si="8"/>
        <v/>
      </c>
      <c r="U187" t="str">
        <f t="shared" si="9"/>
        <v/>
      </c>
      <c r="V187" t="str">
        <f t="shared" si="10"/>
        <v/>
      </c>
      <c r="W187" t="str">
        <f t="shared" si="11"/>
        <v/>
      </c>
    </row>
    <row r="188" spans="1:23" x14ac:dyDescent="0.25">
      <c r="A188">
        <v>187</v>
      </c>
      <c r="B188" t="s">
        <v>332</v>
      </c>
      <c r="C188">
        <v>-13.6610853089706</v>
      </c>
      <c r="D188">
        <v>3235.8178633392999</v>
      </c>
      <c r="E188">
        <v>-4.22183382561361E-3</v>
      </c>
      <c r="F188">
        <v>0.996631473978972</v>
      </c>
      <c r="G188" t="s">
        <v>170</v>
      </c>
      <c r="H188" t="s">
        <v>170</v>
      </c>
      <c r="I188" t="s">
        <v>170</v>
      </c>
      <c r="J188" t="s">
        <v>170</v>
      </c>
      <c r="K188">
        <v>-14.581702299134999</v>
      </c>
      <c r="L188">
        <v>5333.6282733786202</v>
      </c>
      <c r="M188">
        <v>-2.73391799198224E-3</v>
      </c>
      <c r="N188">
        <v>0.99781865176104101</v>
      </c>
      <c r="O188">
        <v>-13.7385771173489</v>
      </c>
      <c r="P188">
        <v>3233.9506905063799</v>
      </c>
      <c r="Q188">
        <v>-4.2482333319676198E-3</v>
      </c>
      <c r="R188">
        <v>0.99661041040933296</v>
      </c>
      <c r="T188" t="str">
        <f t="shared" si="8"/>
        <v/>
      </c>
      <c r="U188" t="str">
        <f t="shared" si="9"/>
        <v/>
      </c>
      <c r="V188" t="str">
        <f t="shared" si="10"/>
        <v/>
      </c>
      <c r="W188" t="str">
        <f t="shared" si="11"/>
        <v/>
      </c>
    </row>
    <row r="189" spans="1:23" x14ac:dyDescent="0.25">
      <c r="A189">
        <v>188</v>
      </c>
      <c r="B189" t="s">
        <v>333</v>
      </c>
      <c r="C189">
        <v>-13.6610853089706</v>
      </c>
      <c r="D189">
        <v>3235.81786333931</v>
      </c>
      <c r="E189">
        <v>-4.22183382561359E-3</v>
      </c>
      <c r="F189">
        <v>0.996631473978972</v>
      </c>
      <c r="G189" t="s">
        <v>170</v>
      </c>
      <c r="H189" t="s">
        <v>170</v>
      </c>
      <c r="I189" t="s">
        <v>170</v>
      </c>
      <c r="J189" t="s">
        <v>170</v>
      </c>
      <c r="K189">
        <v>-14.581702299134999</v>
      </c>
      <c r="L189">
        <v>5333.6282733785902</v>
      </c>
      <c r="M189">
        <v>-2.73391799198225E-3</v>
      </c>
      <c r="N189">
        <v>0.99781865176104101</v>
      </c>
      <c r="O189">
        <v>-13.7385771173489</v>
      </c>
      <c r="P189">
        <v>3233.9506905064</v>
      </c>
      <c r="Q189">
        <v>-4.2482333319675998E-3</v>
      </c>
      <c r="R189">
        <v>0.99661041040933296</v>
      </c>
      <c r="T189" t="str">
        <f t="shared" si="8"/>
        <v/>
      </c>
      <c r="U189" t="str">
        <f t="shared" si="9"/>
        <v/>
      </c>
      <c r="V189" t="str">
        <f t="shared" si="10"/>
        <v/>
      </c>
      <c r="W189" t="str">
        <f t="shared" si="11"/>
        <v/>
      </c>
    </row>
    <row r="190" spans="1:23" x14ac:dyDescent="0.25">
      <c r="A190">
        <v>189</v>
      </c>
      <c r="B190" t="s">
        <v>334</v>
      </c>
      <c r="C190">
        <v>-13.6610853089706</v>
      </c>
      <c r="D190">
        <v>3235.81786333932</v>
      </c>
      <c r="E190">
        <v>-4.2218338256135796E-3</v>
      </c>
      <c r="F190">
        <v>0.996631473978972</v>
      </c>
      <c r="G190" t="s">
        <v>170</v>
      </c>
      <c r="H190" t="s">
        <v>170</v>
      </c>
      <c r="I190" t="s">
        <v>170</v>
      </c>
      <c r="J190" t="s">
        <v>170</v>
      </c>
      <c r="K190">
        <v>-14.581702299134999</v>
      </c>
      <c r="L190">
        <v>5333.6282733786102</v>
      </c>
      <c r="M190">
        <v>-2.73391799198225E-3</v>
      </c>
      <c r="N190">
        <v>0.99781865176104101</v>
      </c>
      <c r="O190">
        <v>-13.7385771173489</v>
      </c>
      <c r="P190">
        <v>3233.9506905063899</v>
      </c>
      <c r="Q190">
        <v>-4.2482333319676102E-3</v>
      </c>
      <c r="R190">
        <v>0.99661041040933296</v>
      </c>
      <c r="T190" t="str">
        <f t="shared" si="8"/>
        <v/>
      </c>
      <c r="U190" t="str">
        <f t="shared" si="9"/>
        <v/>
      </c>
      <c r="V190" t="str">
        <f t="shared" si="10"/>
        <v/>
      </c>
      <c r="W190" t="str">
        <f t="shared" si="11"/>
        <v/>
      </c>
    </row>
    <row r="191" spans="1:23" x14ac:dyDescent="0.25">
      <c r="A191">
        <v>190</v>
      </c>
      <c r="B191" t="s">
        <v>335</v>
      </c>
      <c r="C191">
        <v>-13.6610853089706</v>
      </c>
      <c r="D191">
        <v>3235.8178633392999</v>
      </c>
      <c r="E191">
        <v>-4.22183382561361E-3</v>
      </c>
      <c r="F191">
        <v>0.996631473978972</v>
      </c>
      <c r="G191" t="s">
        <v>170</v>
      </c>
      <c r="H191" t="s">
        <v>170</v>
      </c>
      <c r="I191" t="s">
        <v>170</v>
      </c>
      <c r="J191" t="s">
        <v>170</v>
      </c>
      <c r="K191">
        <v>-14.581702299134999</v>
      </c>
      <c r="L191">
        <v>5333.6282733785702</v>
      </c>
      <c r="M191">
        <v>-2.73391799198226E-3</v>
      </c>
      <c r="N191">
        <v>0.99781865176104101</v>
      </c>
      <c r="O191">
        <v>-13.7385771173489</v>
      </c>
      <c r="P191">
        <v>3233.9506905063899</v>
      </c>
      <c r="Q191">
        <v>-4.2482333319676102E-3</v>
      </c>
      <c r="R191">
        <v>0.99661041040933296</v>
      </c>
      <c r="T191" t="str">
        <f t="shared" si="8"/>
        <v/>
      </c>
      <c r="U191" t="str">
        <f t="shared" si="9"/>
        <v/>
      </c>
      <c r="V191" t="str">
        <f t="shared" si="10"/>
        <v/>
      </c>
      <c r="W191" t="str">
        <f t="shared" si="11"/>
        <v/>
      </c>
    </row>
    <row r="192" spans="1:23" x14ac:dyDescent="0.25">
      <c r="A192">
        <v>191</v>
      </c>
      <c r="B192" t="s">
        <v>336</v>
      </c>
      <c r="C192">
        <v>-13.6610853089706</v>
      </c>
      <c r="D192">
        <v>3235.81786333931</v>
      </c>
      <c r="E192">
        <v>-4.22183382561359E-3</v>
      </c>
      <c r="F192">
        <v>0.996631473978972</v>
      </c>
      <c r="G192" t="s">
        <v>170</v>
      </c>
      <c r="H192" t="s">
        <v>170</v>
      </c>
      <c r="I192" t="s">
        <v>170</v>
      </c>
      <c r="J192" t="s">
        <v>170</v>
      </c>
      <c r="K192">
        <v>-14.581702299134999</v>
      </c>
      <c r="L192">
        <v>5333.6282733785602</v>
      </c>
      <c r="M192">
        <v>-2.73391799198227E-3</v>
      </c>
      <c r="N192">
        <v>0.99781865176104101</v>
      </c>
      <c r="O192">
        <v>-13.7385771173489</v>
      </c>
      <c r="P192">
        <v>3233.9506905063899</v>
      </c>
      <c r="Q192">
        <v>-4.2482333319676102E-3</v>
      </c>
      <c r="R192">
        <v>0.99661041040933296</v>
      </c>
      <c r="T192" t="str">
        <f t="shared" si="8"/>
        <v/>
      </c>
      <c r="U192" t="str">
        <f t="shared" si="9"/>
        <v/>
      </c>
      <c r="V192" t="str">
        <f t="shared" si="10"/>
        <v/>
      </c>
      <c r="W192" t="str">
        <f t="shared" si="11"/>
        <v/>
      </c>
    </row>
    <row r="193" spans="1:23" x14ac:dyDescent="0.25">
      <c r="A193">
        <v>192</v>
      </c>
      <c r="B193" t="s">
        <v>337</v>
      </c>
      <c r="C193">
        <v>-13.6610853089706</v>
      </c>
      <c r="D193">
        <v>3235.81786333931</v>
      </c>
      <c r="E193">
        <v>-4.2218338256136004E-3</v>
      </c>
      <c r="F193">
        <v>0.996631473978972</v>
      </c>
      <c r="G193" t="s">
        <v>170</v>
      </c>
      <c r="H193" t="s">
        <v>170</v>
      </c>
      <c r="I193" t="s">
        <v>170</v>
      </c>
      <c r="J193" t="s">
        <v>170</v>
      </c>
      <c r="K193">
        <v>-14.581702299134999</v>
      </c>
      <c r="L193">
        <v>5333.6282733786302</v>
      </c>
      <c r="M193">
        <v>-2.73391799198224E-3</v>
      </c>
      <c r="N193">
        <v>0.99781865176104101</v>
      </c>
      <c r="O193">
        <v>-13.7385771173489</v>
      </c>
      <c r="P193">
        <v>3233.9506905063899</v>
      </c>
      <c r="Q193">
        <v>-4.2482333319676102E-3</v>
      </c>
      <c r="R193">
        <v>0.99661041040933296</v>
      </c>
      <c r="T193" t="str">
        <f t="shared" si="8"/>
        <v/>
      </c>
      <c r="U193" t="str">
        <f t="shared" si="9"/>
        <v/>
      </c>
      <c r="V193" t="str">
        <f t="shared" si="10"/>
        <v/>
      </c>
      <c r="W193" t="str">
        <f t="shared" si="11"/>
        <v/>
      </c>
    </row>
    <row r="194" spans="1:23" x14ac:dyDescent="0.25">
      <c r="A194">
        <v>193</v>
      </c>
      <c r="B194" t="s">
        <v>338</v>
      </c>
      <c r="C194">
        <v>-13.6610853089706</v>
      </c>
      <c r="D194">
        <v>3235.81786333931</v>
      </c>
      <c r="E194">
        <v>-4.22183382561359E-3</v>
      </c>
      <c r="F194">
        <v>0.996631473978972</v>
      </c>
      <c r="G194" t="s">
        <v>170</v>
      </c>
      <c r="H194" t="s">
        <v>170</v>
      </c>
      <c r="I194" t="s">
        <v>170</v>
      </c>
      <c r="J194" t="s">
        <v>170</v>
      </c>
      <c r="K194">
        <v>-14.581702299134999</v>
      </c>
      <c r="L194">
        <v>5333.6282733786602</v>
      </c>
      <c r="M194">
        <v>-2.7339179919822301E-3</v>
      </c>
      <c r="N194">
        <v>0.99781865176104101</v>
      </c>
      <c r="O194">
        <v>-13.7385771173489</v>
      </c>
      <c r="P194">
        <v>3233.9506905063899</v>
      </c>
      <c r="Q194">
        <v>-4.2482333319676102E-3</v>
      </c>
      <c r="R194">
        <v>0.99661041040933296</v>
      </c>
      <c r="T194" t="str">
        <f t="shared" si="8"/>
        <v/>
      </c>
      <c r="U194" t="str">
        <f t="shared" si="9"/>
        <v/>
      </c>
      <c r="V194" t="str">
        <f t="shared" si="10"/>
        <v/>
      </c>
      <c r="W194" t="str">
        <f t="shared" si="11"/>
        <v/>
      </c>
    </row>
    <row r="195" spans="1:23" x14ac:dyDescent="0.25">
      <c r="A195">
        <v>194</v>
      </c>
      <c r="B195" t="s">
        <v>339</v>
      </c>
      <c r="C195">
        <v>-13.6610853089706</v>
      </c>
      <c r="D195">
        <v>3235.81786333931</v>
      </c>
      <c r="E195">
        <v>-4.2218338256136004E-3</v>
      </c>
      <c r="F195">
        <v>0.996631473978972</v>
      </c>
      <c r="G195" t="s">
        <v>170</v>
      </c>
      <c r="H195" t="s">
        <v>170</v>
      </c>
      <c r="I195" t="s">
        <v>170</v>
      </c>
      <c r="J195" t="s">
        <v>170</v>
      </c>
      <c r="K195">
        <v>-14.581702299134999</v>
      </c>
      <c r="L195">
        <v>5333.6282733786402</v>
      </c>
      <c r="M195">
        <v>-2.7339179919822301E-3</v>
      </c>
      <c r="N195">
        <v>0.99781865176104101</v>
      </c>
      <c r="O195">
        <v>-13.7385771173489</v>
      </c>
      <c r="P195">
        <v>3233.9506905063699</v>
      </c>
      <c r="Q195">
        <v>-4.2482333319676302E-3</v>
      </c>
      <c r="R195">
        <v>0.99661041040933296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340</v>
      </c>
      <c r="C196">
        <v>-13.6610853089706</v>
      </c>
      <c r="D196">
        <v>3235.81786333933</v>
      </c>
      <c r="E196">
        <v>-4.2218338256135701E-3</v>
      </c>
      <c r="F196">
        <v>0.996631473978972</v>
      </c>
      <c r="G196" t="s">
        <v>170</v>
      </c>
      <c r="H196" t="s">
        <v>170</v>
      </c>
      <c r="I196" t="s">
        <v>170</v>
      </c>
      <c r="J196" t="s">
        <v>170</v>
      </c>
      <c r="K196">
        <v>-14.581702299134999</v>
      </c>
      <c r="L196">
        <v>5333.6282733786502</v>
      </c>
      <c r="M196">
        <v>-2.7339179919822301E-3</v>
      </c>
      <c r="N196">
        <v>0.99781865176104101</v>
      </c>
      <c r="O196">
        <v>-13.7385771173489</v>
      </c>
      <c r="P196">
        <v>3233.95069050641</v>
      </c>
      <c r="Q196">
        <v>-4.2482333319675903E-3</v>
      </c>
      <c r="R196">
        <v>0.99661041040933296</v>
      </c>
      <c r="T196" t="str">
        <f t="shared" si="12"/>
        <v/>
      </c>
      <c r="U196" t="str">
        <f t="shared" si="13"/>
        <v/>
      </c>
      <c r="V196" t="str">
        <f t="shared" si="14"/>
        <v/>
      </c>
      <c r="W196" t="str">
        <f t="shared" si="15"/>
        <v/>
      </c>
    </row>
    <row r="197" spans="1:23" x14ac:dyDescent="0.25">
      <c r="A197">
        <v>196</v>
      </c>
      <c r="B197" t="s">
        <v>341</v>
      </c>
      <c r="C197">
        <v>3.7926231885814699</v>
      </c>
      <c r="D197">
        <v>1.1700927983392</v>
      </c>
      <c r="E197">
        <v>3.2413011976183501</v>
      </c>
      <c r="F197">
        <v>1.18985393517527E-3</v>
      </c>
      <c r="G197" t="s">
        <v>170</v>
      </c>
      <c r="H197" t="s">
        <v>170</v>
      </c>
      <c r="I197" t="s">
        <v>170</v>
      </c>
      <c r="J197" t="s">
        <v>170</v>
      </c>
      <c r="K197">
        <v>3.8731509995661799</v>
      </c>
      <c r="L197">
        <v>1.17745480202607</v>
      </c>
      <c r="M197">
        <v>3.2894264755654099</v>
      </c>
      <c r="N197">
        <v>1.00391781542596E-3</v>
      </c>
      <c r="O197">
        <v>3.71339542989254</v>
      </c>
      <c r="P197">
        <v>1.1695448325411</v>
      </c>
      <c r="Q197">
        <v>3.1750774545549998</v>
      </c>
      <c r="R197">
        <v>1.4979651105225501E-3</v>
      </c>
      <c r="T197" t="str">
        <f t="shared" si="12"/>
        <v>**</v>
      </c>
      <c r="U197" t="str">
        <f t="shared" si="13"/>
        <v/>
      </c>
      <c r="V197" t="str">
        <f t="shared" si="14"/>
        <v>**</v>
      </c>
      <c r="W197" t="str">
        <f t="shared" si="15"/>
        <v>**</v>
      </c>
    </row>
    <row r="198" spans="1:23" x14ac:dyDescent="0.25">
      <c r="A198">
        <v>197</v>
      </c>
      <c r="B198" t="s">
        <v>342</v>
      </c>
      <c r="C198">
        <v>-13.7128242797088</v>
      </c>
      <c r="D198">
        <v>3744.4796283526798</v>
      </c>
      <c r="E198">
        <v>-3.6621441804295502E-3</v>
      </c>
      <c r="F198">
        <v>0.99707803823022001</v>
      </c>
      <c r="G198" t="s">
        <v>170</v>
      </c>
      <c r="H198" t="s">
        <v>170</v>
      </c>
      <c r="I198" t="s">
        <v>170</v>
      </c>
      <c r="J198" t="s">
        <v>170</v>
      </c>
      <c r="K198">
        <v>-14.650802545724201</v>
      </c>
      <c r="L198">
        <v>6175.4395072399202</v>
      </c>
      <c r="M198">
        <v>-2.37243074416776E-3</v>
      </c>
      <c r="N198">
        <v>0.99810707591335202</v>
      </c>
      <c r="O198">
        <v>-13.7801090487441</v>
      </c>
      <c r="P198">
        <v>3738.29183769678</v>
      </c>
      <c r="Q198">
        <v>-3.6862047285303001E-3</v>
      </c>
      <c r="R198">
        <v>0.997058840819945</v>
      </c>
      <c r="T198" t="str">
        <f t="shared" si="12"/>
        <v/>
      </c>
      <c r="U198" t="str">
        <f t="shared" si="13"/>
        <v/>
      </c>
      <c r="V198" t="str">
        <f t="shared" si="14"/>
        <v/>
      </c>
      <c r="W198" t="str">
        <f t="shared" si="15"/>
        <v/>
      </c>
    </row>
    <row r="199" spans="1:23" x14ac:dyDescent="0.25">
      <c r="A199">
        <v>198</v>
      </c>
      <c r="B199" t="s">
        <v>343</v>
      </c>
      <c r="C199">
        <v>-13.7128242797087</v>
      </c>
      <c r="D199">
        <v>3744.4796283526498</v>
      </c>
      <c r="E199">
        <v>-3.6621441804295701E-3</v>
      </c>
      <c r="F199">
        <v>0.99707803823022001</v>
      </c>
      <c r="G199" t="s">
        <v>170</v>
      </c>
      <c r="H199" t="s">
        <v>170</v>
      </c>
      <c r="I199" t="s">
        <v>170</v>
      </c>
      <c r="J199" t="s">
        <v>170</v>
      </c>
      <c r="K199">
        <v>-14.650802545724201</v>
      </c>
      <c r="L199">
        <v>6175.4395072399002</v>
      </c>
      <c r="M199">
        <v>-2.37243074416776E-3</v>
      </c>
      <c r="N199">
        <v>0.99810707591335202</v>
      </c>
      <c r="O199">
        <v>-13.7801090487441</v>
      </c>
      <c r="P199">
        <v>3738.29183769674</v>
      </c>
      <c r="Q199">
        <v>-3.68620472853034E-3</v>
      </c>
      <c r="R199">
        <v>0.997058840819945</v>
      </c>
      <c r="T199" t="str">
        <f t="shared" si="12"/>
        <v/>
      </c>
      <c r="U199" t="str">
        <f t="shared" si="13"/>
        <v/>
      </c>
      <c r="V199" t="str">
        <f t="shared" si="14"/>
        <v/>
      </c>
      <c r="W199" t="str">
        <f t="shared" si="15"/>
        <v/>
      </c>
    </row>
    <row r="200" spans="1:23" x14ac:dyDescent="0.25">
      <c r="A200">
        <v>199</v>
      </c>
      <c r="B200" t="s">
        <v>344</v>
      </c>
      <c r="C200">
        <v>-13.7128242797087</v>
      </c>
      <c r="D200">
        <v>3744.4796283526398</v>
      </c>
      <c r="E200">
        <v>-3.6621441804295901E-3</v>
      </c>
      <c r="F200">
        <v>0.99707803823022001</v>
      </c>
      <c r="G200" t="s">
        <v>170</v>
      </c>
      <c r="H200" t="s">
        <v>170</v>
      </c>
      <c r="I200" t="s">
        <v>170</v>
      </c>
      <c r="J200" t="s">
        <v>170</v>
      </c>
      <c r="K200">
        <v>-14.650802545724201</v>
      </c>
      <c r="L200">
        <v>6175.4395072399102</v>
      </c>
      <c r="M200">
        <v>-2.37243074416776E-3</v>
      </c>
      <c r="N200">
        <v>0.99810707591335202</v>
      </c>
      <c r="O200">
        <v>-13.7801090487441</v>
      </c>
      <c r="P200">
        <v>3738.29183769676</v>
      </c>
      <c r="Q200">
        <v>-3.6862047285303201E-3</v>
      </c>
      <c r="R200">
        <v>0.997058840819945</v>
      </c>
      <c r="T200" t="str">
        <f t="shared" si="12"/>
        <v/>
      </c>
      <c r="U200" t="str">
        <f t="shared" si="13"/>
        <v/>
      </c>
      <c r="V200" t="str">
        <f t="shared" si="14"/>
        <v/>
      </c>
      <c r="W200" t="str">
        <f t="shared" si="15"/>
        <v/>
      </c>
    </row>
    <row r="201" spans="1:23" x14ac:dyDescent="0.25">
      <c r="A201">
        <v>200</v>
      </c>
      <c r="B201" t="s">
        <v>345</v>
      </c>
      <c r="C201">
        <v>-13.7128242797087</v>
      </c>
      <c r="D201">
        <v>3744.4796283526598</v>
      </c>
      <c r="E201">
        <v>-3.6621441804295701E-3</v>
      </c>
      <c r="F201">
        <v>0.99707803823022001</v>
      </c>
      <c r="G201" t="s">
        <v>170</v>
      </c>
      <c r="H201" t="s">
        <v>170</v>
      </c>
      <c r="I201" t="s">
        <v>170</v>
      </c>
      <c r="J201" t="s">
        <v>170</v>
      </c>
      <c r="K201">
        <v>-14.650802545724201</v>
      </c>
      <c r="L201">
        <v>6175.4395072399102</v>
      </c>
      <c r="M201">
        <v>-2.37243074416776E-3</v>
      </c>
      <c r="N201">
        <v>0.99810707591335202</v>
      </c>
      <c r="O201">
        <v>-13.7801090487441</v>
      </c>
      <c r="P201">
        <v>3738.2918376968</v>
      </c>
      <c r="Q201">
        <v>-3.6862047285302802E-3</v>
      </c>
      <c r="R201">
        <v>0.997058840819945</v>
      </c>
      <c r="T201" t="str">
        <f t="shared" si="12"/>
        <v/>
      </c>
      <c r="U201" t="str">
        <f t="shared" si="13"/>
        <v/>
      </c>
      <c r="V201" t="str">
        <f t="shared" si="14"/>
        <v/>
      </c>
      <c r="W201" t="str">
        <f t="shared" si="15"/>
        <v/>
      </c>
    </row>
    <row r="202" spans="1:23" x14ac:dyDescent="0.25">
      <c r="A202">
        <v>201</v>
      </c>
      <c r="B202" t="s">
        <v>346</v>
      </c>
      <c r="C202">
        <v>-13.7128242797088</v>
      </c>
      <c r="D202">
        <v>3744.4796283526798</v>
      </c>
      <c r="E202">
        <v>-3.6621441804295502E-3</v>
      </c>
      <c r="F202">
        <v>0.99707803823022001</v>
      </c>
      <c r="G202" t="s">
        <v>170</v>
      </c>
      <c r="H202" t="s">
        <v>170</v>
      </c>
      <c r="I202" t="s">
        <v>170</v>
      </c>
      <c r="J202" t="s">
        <v>170</v>
      </c>
      <c r="K202">
        <v>-14.650802545724201</v>
      </c>
      <c r="L202">
        <v>6175.4395072398802</v>
      </c>
      <c r="M202">
        <v>-2.37243074416777E-3</v>
      </c>
      <c r="N202">
        <v>0.99810707591335202</v>
      </c>
      <c r="O202">
        <v>-13.7801090487441</v>
      </c>
      <c r="P202">
        <v>3738.29183769676</v>
      </c>
      <c r="Q202">
        <v>-3.6862047285303201E-3</v>
      </c>
      <c r="R202">
        <v>0.997058840819945</v>
      </c>
      <c r="T202" t="str">
        <f t="shared" si="12"/>
        <v/>
      </c>
      <c r="U202" t="str">
        <f t="shared" si="13"/>
        <v/>
      </c>
      <c r="V202" t="str">
        <f t="shared" si="14"/>
        <v/>
      </c>
      <c r="W202" t="str">
        <f t="shared" si="15"/>
        <v/>
      </c>
    </row>
    <row r="203" spans="1:23" x14ac:dyDescent="0.25">
      <c r="A203">
        <v>202</v>
      </c>
      <c r="B203" t="s">
        <v>347</v>
      </c>
      <c r="C203">
        <v>-13.7128242797087</v>
      </c>
      <c r="D203">
        <v>3744.4796283526598</v>
      </c>
      <c r="E203">
        <v>-3.6621441804295701E-3</v>
      </c>
      <c r="F203">
        <v>0.99707803823022001</v>
      </c>
      <c r="G203" t="s">
        <v>170</v>
      </c>
      <c r="H203" t="s">
        <v>170</v>
      </c>
      <c r="I203" t="s">
        <v>170</v>
      </c>
      <c r="J203" t="s">
        <v>170</v>
      </c>
      <c r="K203">
        <v>-14.650802545724201</v>
      </c>
      <c r="L203">
        <v>6175.4395072398802</v>
      </c>
      <c r="M203">
        <v>-2.37243074416777E-3</v>
      </c>
      <c r="N203">
        <v>0.99810707591335202</v>
      </c>
      <c r="O203">
        <v>-13.7801090487441</v>
      </c>
      <c r="P203">
        <v>3738.2918376968</v>
      </c>
      <c r="Q203">
        <v>-3.6862047285302802E-3</v>
      </c>
      <c r="R203">
        <v>0.997058840819945</v>
      </c>
      <c r="T203" t="str">
        <f t="shared" si="12"/>
        <v/>
      </c>
      <c r="U203" t="str">
        <f t="shared" si="13"/>
        <v/>
      </c>
      <c r="V203" t="str">
        <f t="shared" si="14"/>
        <v/>
      </c>
      <c r="W203" t="str">
        <f t="shared" si="15"/>
        <v/>
      </c>
    </row>
    <row r="204" spans="1:23" x14ac:dyDescent="0.25">
      <c r="A204">
        <v>203</v>
      </c>
      <c r="B204" t="s">
        <v>348</v>
      </c>
      <c r="C204">
        <v>-13.7128242797087</v>
      </c>
      <c r="D204">
        <v>3744.4796283526498</v>
      </c>
      <c r="E204">
        <v>-3.6621441804295701E-3</v>
      </c>
      <c r="F204">
        <v>0.99707803823022001</v>
      </c>
      <c r="G204" t="s">
        <v>170</v>
      </c>
      <c r="H204" t="s">
        <v>170</v>
      </c>
      <c r="I204" t="s">
        <v>170</v>
      </c>
      <c r="J204" t="s">
        <v>170</v>
      </c>
      <c r="K204">
        <v>-14.650802545724201</v>
      </c>
      <c r="L204">
        <v>6175.4395072398802</v>
      </c>
      <c r="M204">
        <v>-2.37243074416777E-3</v>
      </c>
      <c r="N204">
        <v>0.99810707591335202</v>
      </c>
      <c r="O204">
        <v>-13.7801090487441</v>
      </c>
      <c r="P204">
        <v>3738.2918376968</v>
      </c>
      <c r="Q204">
        <v>-3.6862047285302802E-3</v>
      </c>
      <c r="R204">
        <v>0.997058840819945</v>
      </c>
      <c r="T204" t="str">
        <f t="shared" si="12"/>
        <v/>
      </c>
      <c r="U204" t="str">
        <f t="shared" si="13"/>
        <v/>
      </c>
      <c r="V204" t="str">
        <f t="shared" si="14"/>
        <v/>
      </c>
      <c r="W204" t="str">
        <f t="shared" si="15"/>
        <v/>
      </c>
    </row>
    <row r="205" spans="1:23" x14ac:dyDescent="0.25">
      <c r="A205">
        <v>204</v>
      </c>
      <c r="B205" t="s">
        <v>349</v>
      </c>
      <c r="C205">
        <v>-13.7128242797087</v>
      </c>
      <c r="D205">
        <v>3744.4796283526398</v>
      </c>
      <c r="E205">
        <v>-3.6621441804295801E-3</v>
      </c>
      <c r="F205">
        <v>0.99707803823022001</v>
      </c>
      <c r="G205" t="s">
        <v>170</v>
      </c>
      <c r="H205" t="s">
        <v>170</v>
      </c>
      <c r="I205" t="s">
        <v>170</v>
      </c>
      <c r="J205" t="s">
        <v>170</v>
      </c>
      <c r="K205">
        <v>-14.650802545724201</v>
      </c>
      <c r="L205">
        <v>6175.4395072398702</v>
      </c>
      <c r="M205">
        <v>-2.3724307441677799E-3</v>
      </c>
      <c r="N205">
        <v>0.99810707591335202</v>
      </c>
      <c r="O205">
        <v>-13.7801090487441</v>
      </c>
      <c r="P205">
        <v>3738.29183769675</v>
      </c>
      <c r="Q205">
        <v>-3.68620472853033E-3</v>
      </c>
      <c r="R205">
        <v>0.997058840819945</v>
      </c>
      <c r="T205" t="str">
        <f t="shared" si="12"/>
        <v/>
      </c>
      <c r="U205" t="str">
        <f t="shared" si="13"/>
        <v/>
      </c>
      <c r="V205" t="str">
        <f t="shared" si="14"/>
        <v/>
      </c>
      <c r="W205" t="str">
        <f t="shared" si="15"/>
        <v/>
      </c>
    </row>
    <row r="206" spans="1:23" x14ac:dyDescent="0.25">
      <c r="A206">
        <v>205</v>
      </c>
      <c r="B206" t="s">
        <v>350</v>
      </c>
      <c r="C206">
        <v>-13.7128242797087</v>
      </c>
      <c r="D206">
        <v>3744.4796283526798</v>
      </c>
      <c r="E206">
        <v>-3.6621441804295502E-3</v>
      </c>
      <c r="F206">
        <v>0.99707803823022001</v>
      </c>
      <c r="G206" t="s">
        <v>170</v>
      </c>
      <c r="H206" t="s">
        <v>170</v>
      </c>
      <c r="I206" t="s">
        <v>170</v>
      </c>
      <c r="J206" t="s">
        <v>170</v>
      </c>
      <c r="K206">
        <v>-14.650802545724201</v>
      </c>
      <c r="L206">
        <v>6175.4395072399002</v>
      </c>
      <c r="M206">
        <v>-2.37243074416776E-3</v>
      </c>
      <c r="N206">
        <v>0.99810707591335202</v>
      </c>
      <c r="O206">
        <v>-13.7801090487441</v>
      </c>
      <c r="P206">
        <v>3738.29183769678</v>
      </c>
      <c r="Q206">
        <v>-3.6862047285303101E-3</v>
      </c>
      <c r="R206">
        <v>0.997058840819945</v>
      </c>
      <c r="T206" t="str">
        <f t="shared" si="12"/>
        <v/>
      </c>
      <c r="U206" t="str">
        <f t="shared" si="13"/>
        <v/>
      </c>
      <c r="V206" t="str">
        <f t="shared" si="14"/>
        <v/>
      </c>
      <c r="W206" t="str">
        <f t="shared" si="15"/>
        <v/>
      </c>
    </row>
    <row r="207" spans="1:23" x14ac:dyDescent="0.25">
      <c r="A207">
        <v>206</v>
      </c>
      <c r="B207" t="s">
        <v>351</v>
      </c>
      <c r="C207">
        <v>4.1489429365177397</v>
      </c>
      <c r="D207">
        <v>1.2415576077542601</v>
      </c>
      <c r="E207">
        <v>3.3417240654844602</v>
      </c>
      <c r="F207">
        <v>8.3259785693368604E-4</v>
      </c>
      <c r="G207" t="s">
        <v>170</v>
      </c>
      <c r="H207" t="s">
        <v>170</v>
      </c>
      <c r="I207" t="s">
        <v>170</v>
      </c>
      <c r="J207" t="s">
        <v>170</v>
      </c>
      <c r="K207">
        <v>4.2117085724005099</v>
      </c>
      <c r="L207">
        <v>1.2478759083643001</v>
      </c>
      <c r="M207">
        <v>3.37510207879656</v>
      </c>
      <c r="N207">
        <v>7.3788315610805102E-4</v>
      </c>
      <c r="O207">
        <v>4.07835275845129</v>
      </c>
      <c r="P207">
        <v>1.2412709030276801</v>
      </c>
      <c r="Q207">
        <v>3.2856266496728899</v>
      </c>
      <c r="R207">
        <v>1.0175578559692301E-3</v>
      </c>
      <c r="T207" t="str">
        <f t="shared" si="12"/>
        <v>***</v>
      </c>
      <c r="U207" t="str">
        <f t="shared" si="13"/>
        <v/>
      </c>
      <c r="V207" t="str">
        <f t="shared" si="14"/>
        <v>***</v>
      </c>
      <c r="W207" t="str">
        <f t="shared" si="15"/>
        <v>**</v>
      </c>
    </row>
    <row r="208" spans="1:23" x14ac:dyDescent="0.25">
      <c r="A208">
        <v>207</v>
      </c>
      <c r="B208" t="s">
        <v>352</v>
      </c>
      <c r="C208">
        <v>4.8315128713728601</v>
      </c>
      <c r="D208">
        <v>1.4357965349245201</v>
      </c>
      <c r="E208">
        <v>3.3650400692928701</v>
      </c>
      <c r="F208">
        <v>7.6532543893688203E-4</v>
      </c>
      <c r="G208" t="s">
        <v>170</v>
      </c>
      <c r="H208" t="s">
        <v>170</v>
      </c>
      <c r="I208" t="s">
        <v>170</v>
      </c>
      <c r="J208" t="s">
        <v>170</v>
      </c>
      <c r="K208">
        <v>4.8813004458738298</v>
      </c>
      <c r="L208">
        <v>1.4425047361557399</v>
      </c>
      <c r="M208">
        <v>3.3839060098217999</v>
      </c>
      <c r="N208">
        <v>7.1462462212613703E-4</v>
      </c>
      <c r="O208">
        <v>4.7787090239840797</v>
      </c>
      <c r="P208">
        <v>1.43555517890038</v>
      </c>
      <c r="Q208">
        <v>3.3288229489336101</v>
      </c>
      <c r="R208">
        <v>8.7213827189952097E-4</v>
      </c>
      <c r="T208" t="str">
        <f t="shared" si="12"/>
        <v>***</v>
      </c>
      <c r="U208" t="str">
        <f t="shared" si="13"/>
        <v/>
      </c>
      <c r="V208" t="str">
        <f t="shared" si="14"/>
        <v>***</v>
      </c>
      <c r="W208" t="str">
        <f t="shared" si="15"/>
        <v>***</v>
      </c>
    </row>
    <row r="209" spans="1:23" x14ac:dyDescent="0.25">
      <c r="A209">
        <v>208</v>
      </c>
      <c r="B209" t="s">
        <v>353</v>
      </c>
      <c r="C209">
        <v>-13.708790591987499</v>
      </c>
      <c r="D209">
        <v>6522.6386106481696</v>
      </c>
      <c r="E209">
        <v>-2.1017246869400401E-3</v>
      </c>
      <c r="F209">
        <v>0.99832306755580302</v>
      </c>
      <c r="G209" t="s">
        <v>170</v>
      </c>
      <c r="H209" t="s">
        <v>170</v>
      </c>
      <c r="I209" t="s">
        <v>170</v>
      </c>
      <c r="J209" t="s">
        <v>170</v>
      </c>
      <c r="K209">
        <v>-14.6895953358302</v>
      </c>
      <c r="L209">
        <v>10754.012977791601</v>
      </c>
      <c r="M209">
        <v>-1.3659640699863499E-3</v>
      </c>
      <c r="N209">
        <v>0.99891011869687396</v>
      </c>
      <c r="O209">
        <v>-13.7575290119452</v>
      </c>
      <c r="P209">
        <v>6522.6386105480497</v>
      </c>
      <c r="Q209">
        <v>-2.1091968807987098E-3</v>
      </c>
      <c r="R209">
        <v>0.99831710562090203</v>
      </c>
      <c r="T209" t="str">
        <f t="shared" si="12"/>
        <v/>
      </c>
      <c r="U209" t="str">
        <f t="shared" si="13"/>
        <v/>
      </c>
      <c r="V209" t="str">
        <f t="shared" si="14"/>
        <v/>
      </c>
      <c r="W209" t="str">
        <f t="shared" si="15"/>
        <v/>
      </c>
    </row>
    <row r="210" spans="1:23" x14ac:dyDescent="0.25">
      <c r="A210">
        <v>209</v>
      </c>
      <c r="B210" t="s">
        <v>354</v>
      </c>
      <c r="C210">
        <v>-13.708790591987601</v>
      </c>
      <c r="D210">
        <v>6522.6386106482296</v>
      </c>
      <c r="E210">
        <v>-2.1017246869400202E-3</v>
      </c>
      <c r="F210">
        <v>0.99832306755580302</v>
      </c>
      <c r="G210" t="s">
        <v>170</v>
      </c>
      <c r="H210" t="s">
        <v>170</v>
      </c>
      <c r="I210" t="s">
        <v>170</v>
      </c>
      <c r="J210" t="s">
        <v>170</v>
      </c>
      <c r="K210">
        <v>-14.6895953358302</v>
      </c>
      <c r="L210">
        <v>10754.012977791601</v>
      </c>
      <c r="M210">
        <v>-1.3659640699863499E-3</v>
      </c>
      <c r="N210">
        <v>0.99891011869687396</v>
      </c>
      <c r="O210">
        <v>-13.7575290119452</v>
      </c>
      <c r="P210">
        <v>6522.6386105480697</v>
      </c>
      <c r="Q210">
        <v>-2.1091968807986998E-3</v>
      </c>
      <c r="R210">
        <v>0.99831710562090203</v>
      </c>
      <c r="T210" t="str">
        <f t="shared" si="12"/>
        <v/>
      </c>
      <c r="U210" t="str">
        <f t="shared" si="13"/>
        <v/>
      </c>
      <c r="V210" t="str">
        <f t="shared" si="14"/>
        <v/>
      </c>
      <c r="W210" t="str">
        <f t="shared" si="15"/>
        <v/>
      </c>
    </row>
    <row r="211" spans="1:23" x14ac:dyDescent="0.25">
      <c r="A211">
        <v>210</v>
      </c>
      <c r="B211" t="s">
        <v>355</v>
      </c>
      <c r="C211">
        <v>-13.708790591987601</v>
      </c>
      <c r="D211">
        <v>6522.6386106482396</v>
      </c>
      <c r="E211">
        <v>-2.1017246869400202E-3</v>
      </c>
      <c r="F211">
        <v>0.99832306755580302</v>
      </c>
      <c r="G211" t="s">
        <v>170</v>
      </c>
      <c r="H211" t="s">
        <v>170</v>
      </c>
      <c r="I211" t="s">
        <v>170</v>
      </c>
      <c r="J211" t="s">
        <v>170</v>
      </c>
      <c r="K211">
        <v>-14.6895953358302</v>
      </c>
      <c r="L211">
        <v>10754.012977791501</v>
      </c>
      <c r="M211">
        <v>-1.3659640699863599E-3</v>
      </c>
      <c r="N211">
        <v>0.99891011869687396</v>
      </c>
      <c r="O211">
        <v>-13.7575290119452</v>
      </c>
      <c r="P211">
        <v>6522.6386105480897</v>
      </c>
      <c r="Q211">
        <v>-2.1091968807986998E-3</v>
      </c>
      <c r="R211">
        <v>0.99831710562090203</v>
      </c>
      <c r="T211" t="str">
        <f t="shared" si="12"/>
        <v/>
      </c>
      <c r="U211" t="str">
        <f t="shared" si="13"/>
        <v/>
      </c>
      <c r="V211" t="str">
        <f t="shared" si="14"/>
        <v/>
      </c>
      <c r="W211" t="str">
        <f t="shared" si="15"/>
        <v/>
      </c>
    </row>
    <row r="212" spans="1:23" x14ac:dyDescent="0.25">
      <c r="A212">
        <v>211</v>
      </c>
      <c r="B212" t="s">
        <v>356</v>
      </c>
      <c r="C212">
        <v>-13.708790591987499</v>
      </c>
      <c r="D212">
        <v>6522.6386106481496</v>
      </c>
      <c r="E212">
        <v>-2.1017246869400501E-3</v>
      </c>
      <c r="F212">
        <v>0.99832306755580302</v>
      </c>
      <c r="G212" t="s">
        <v>170</v>
      </c>
      <c r="H212" t="s">
        <v>170</v>
      </c>
      <c r="I212" t="s">
        <v>170</v>
      </c>
      <c r="J212" t="s">
        <v>170</v>
      </c>
      <c r="K212">
        <v>-14.6895953358302</v>
      </c>
      <c r="L212">
        <v>10754.012977791601</v>
      </c>
      <c r="M212">
        <v>-1.3659640699863499E-3</v>
      </c>
      <c r="N212">
        <v>0.99891011869687396</v>
      </c>
      <c r="O212">
        <v>-13.7575290119452</v>
      </c>
      <c r="P212">
        <v>6522.6386105480196</v>
      </c>
      <c r="Q212">
        <v>-2.1091968807987198E-3</v>
      </c>
      <c r="R212">
        <v>0.99831710562090203</v>
      </c>
      <c r="T212" t="str">
        <f t="shared" si="12"/>
        <v/>
      </c>
      <c r="U212" t="str">
        <f t="shared" si="13"/>
        <v/>
      </c>
      <c r="V212" t="str">
        <f t="shared" si="14"/>
        <v/>
      </c>
      <c r="W212" t="str">
        <f t="shared" si="15"/>
        <v/>
      </c>
    </row>
    <row r="213" spans="1:23" x14ac:dyDescent="0.25">
      <c r="A213">
        <v>212</v>
      </c>
      <c r="B213" t="s">
        <v>357</v>
      </c>
      <c r="C213">
        <v>-13.708790591987499</v>
      </c>
      <c r="D213">
        <v>6522.6386106481796</v>
      </c>
      <c r="E213">
        <v>-2.1017246869400401E-3</v>
      </c>
      <c r="F213">
        <v>0.99832306755580302</v>
      </c>
      <c r="G213" t="s">
        <v>170</v>
      </c>
      <c r="H213" t="s">
        <v>170</v>
      </c>
      <c r="I213" t="s">
        <v>170</v>
      </c>
      <c r="J213" t="s">
        <v>170</v>
      </c>
      <c r="K213">
        <v>-14.6895953358302</v>
      </c>
      <c r="L213">
        <v>10754.012977791501</v>
      </c>
      <c r="M213">
        <v>-1.3659640699863599E-3</v>
      </c>
      <c r="N213">
        <v>0.99891011869687396</v>
      </c>
      <c r="O213">
        <v>-13.7575290119452</v>
      </c>
      <c r="P213">
        <v>6522.6386105480397</v>
      </c>
      <c r="Q213">
        <v>-2.1091968807987098E-3</v>
      </c>
      <c r="R213">
        <v>0.99831710562090203</v>
      </c>
      <c r="T213" t="str">
        <f t="shared" si="12"/>
        <v/>
      </c>
      <c r="U213" t="str">
        <f t="shared" si="13"/>
        <v/>
      </c>
      <c r="V213" t="str">
        <f t="shared" si="14"/>
        <v/>
      </c>
      <c r="W213" t="str">
        <f t="shared" si="15"/>
        <v/>
      </c>
    </row>
    <row r="214" spans="1:23" x14ac:dyDescent="0.25">
      <c r="A214">
        <v>213</v>
      </c>
      <c r="B214" t="s">
        <v>358</v>
      </c>
      <c r="C214">
        <v>-13.708790591987601</v>
      </c>
      <c r="D214">
        <v>6522.6386106482296</v>
      </c>
      <c r="E214">
        <v>-2.1017246869400202E-3</v>
      </c>
      <c r="F214">
        <v>0.99832306755580302</v>
      </c>
      <c r="G214" t="s">
        <v>170</v>
      </c>
      <c r="H214" t="s">
        <v>170</v>
      </c>
      <c r="I214" t="s">
        <v>170</v>
      </c>
      <c r="J214" t="s">
        <v>170</v>
      </c>
      <c r="K214">
        <v>-14.6895953358302</v>
      </c>
      <c r="L214">
        <v>10754.012977791501</v>
      </c>
      <c r="M214">
        <v>-1.3659640699863599E-3</v>
      </c>
      <c r="N214">
        <v>0.99891011869687396</v>
      </c>
      <c r="O214">
        <v>-13.7575290119452</v>
      </c>
      <c r="P214">
        <v>6522.6386105480397</v>
      </c>
      <c r="Q214">
        <v>-2.1091968807987098E-3</v>
      </c>
      <c r="R214">
        <v>0.99831710562090203</v>
      </c>
      <c r="T214" t="str">
        <f t="shared" si="12"/>
        <v/>
      </c>
      <c r="U214" t="str">
        <f t="shared" si="13"/>
        <v/>
      </c>
      <c r="V214" t="str">
        <f t="shared" si="14"/>
        <v/>
      </c>
      <c r="W214" t="str">
        <f t="shared" si="15"/>
        <v/>
      </c>
    </row>
    <row r="215" spans="1:23" x14ac:dyDescent="0.25">
      <c r="A215">
        <v>214</v>
      </c>
      <c r="B215" t="s">
        <v>359</v>
      </c>
      <c r="C215">
        <v>-13.708790591987499</v>
      </c>
      <c r="D215">
        <v>6522.6386106481496</v>
      </c>
      <c r="E215">
        <v>-2.1017246869400501E-3</v>
      </c>
      <c r="F215">
        <v>0.99832306755580302</v>
      </c>
      <c r="G215" t="s">
        <v>170</v>
      </c>
      <c r="H215" t="s">
        <v>170</v>
      </c>
      <c r="I215" t="s">
        <v>170</v>
      </c>
      <c r="J215" t="s">
        <v>170</v>
      </c>
      <c r="K215">
        <v>-14.6895953358302</v>
      </c>
      <c r="L215">
        <v>10754.012977791501</v>
      </c>
      <c r="M215">
        <v>-1.3659640699863499E-3</v>
      </c>
      <c r="N215">
        <v>0.99891011869687396</v>
      </c>
      <c r="O215">
        <v>-13.7575290119452</v>
      </c>
      <c r="P215">
        <v>6522.6386105480096</v>
      </c>
      <c r="Q215">
        <v>-2.1091968807987198E-3</v>
      </c>
      <c r="R215">
        <v>0.99831710562090203</v>
      </c>
      <c r="T215" t="str">
        <f t="shared" si="12"/>
        <v/>
      </c>
      <c r="U215" t="str">
        <f t="shared" si="13"/>
        <v/>
      </c>
      <c r="V215" t="str">
        <f t="shared" si="14"/>
        <v/>
      </c>
      <c r="W215" t="str">
        <f t="shared" si="15"/>
        <v/>
      </c>
    </row>
    <row r="216" spans="1:23" x14ac:dyDescent="0.25">
      <c r="A216">
        <v>215</v>
      </c>
      <c r="B216" t="s">
        <v>360</v>
      </c>
      <c r="C216">
        <v>-13.708790591987499</v>
      </c>
      <c r="D216">
        <v>6522.6386106481496</v>
      </c>
      <c r="E216">
        <v>-2.1017246869400501E-3</v>
      </c>
      <c r="F216">
        <v>0.99832306755580302</v>
      </c>
      <c r="G216" t="s">
        <v>170</v>
      </c>
      <c r="H216" t="s">
        <v>170</v>
      </c>
      <c r="I216" t="s">
        <v>170</v>
      </c>
      <c r="J216" t="s">
        <v>170</v>
      </c>
      <c r="K216">
        <v>-14.6895953358302</v>
      </c>
      <c r="L216">
        <v>10754.012977791501</v>
      </c>
      <c r="M216">
        <v>-1.3659640699863599E-3</v>
      </c>
      <c r="N216">
        <v>0.99891011869687396</v>
      </c>
      <c r="O216">
        <v>-13.7575290119452</v>
      </c>
      <c r="P216">
        <v>6522.6386105480096</v>
      </c>
      <c r="Q216">
        <v>-2.1091968807987198E-3</v>
      </c>
      <c r="R216">
        <v>0.99831710562090203</v>
      </c>
      <c r="T216" t="str">
        <f t="shared" si="12"/>
        <v/>
      </c>
      <c r="U216" t="str">
        <f t="shared" si="13"/>
        <v/>
      </c>
      <c r="V216" t="str">
        <f t="shared" si="14"/>
        <v/>
      </c>
      <c r="W216" t="str">
        <f t="shared" si="15"/>
        <v/>
      </c>
    </row>
    <row r="217" spans="1:23" x14ac:dyDescent="0.25">
      <c r="A217">
        <v>216</v>
      </c>
      <c r="B217" t="s">
        <v>361</v>
      </c>
      <c r="C217">
        <v>-13.708790591987499</v>
      </c>
      <c r="D217">
        <v>6522.6386106481796</v>
      </c>
      <c r="E217">
        <v>-2.1017246869400401E-3</v>
      </c>
      <c r="F217">
        <v>0.99832306755580302</v>
      </c>
      <c r="G217" t="s">
        <v>170</v>
      </c>
      <c r="H217" t="s">
        <v>170</v>
      </c>
      <c r="I217" t="s">
        <v>170</v>
      </c>
      <c r="J217" t="s">
        <v>170</v>
      </c>
      <c r="K217">
        <v>-14.6895953358302</v>
      </c>
      <c r="L217">
        <v>10754.012977791501</v>
      </c>
      <c r="M217">
        <v>-1.3659640699863599E-3</v>
      </c>
      <c r="N217">
        <v>0.99891011869687396</v>
      </c>
      <c r="O217">
        <v>-13.7575290119452</v>
      </c>
      <c r="P217">
        <v>6522.6386105480497</v>
      </c>
      <c r="Q217">
        <v>-2.1091968807987098E-3</v>
      </c>
      <c r="R217">
        <v>0.99831710562090203</v>
      </c>
      <c r="T217" t="str">
        <f t="shared" si="12"/>
        <v/>
      </c>
      <c r="U217" t="str">
        <f t="shared" si="13"/>
        <v/>
      </c>
      <c r="V217" t="str">
        <f t="shared" si="14"/>
        <v/>
      </c>
      <c r="W217" t="str">
        <f t="shared" si="15"/>
        <v/>
      </c>
    </row>
    <row r="218" spans="1:23" x14ac:dyDescent="0.25">
      <c r="A218">
        <v>217</v>
      </c>
      <c r="B218" t="s">
        <v>362</v>
      </c>
      <c r="C218">
        <v>-13.708790591987601</v>
      </c>
      <c r="D218">
        <v>6522.6386106482396</v>
      </c>
      <c r="E218">
        <v>-2.1017246869400202E-3</v>
      </c>
      <c r="F218">
        <v>0.99832306755580302</v>
      </c>
      <c r="G218" t="s">
        <v>170</v>
      </c>
      <c r="H218" t="s">
        <v>170</v>
      </c>
      <c r="I218" t="s">
        <v>170</v>
      </c>
      <c r="J218" t="s">
        <v>170</v>
      </c>
      <c r="K218">
        <v>-14.6895953358302</v>
      </c>
      <c r="L218">
        <v>10754.012977791501</v>
      </c>
      <c r="M218">
        <v>-1.3659640699863599E-3</v>
      </c>
      <c r="N218">
        <v>0.99891011869687396</v>
      </c>
      <c r="O218">
        <v>-13.7575290119452</v>
      </c>
      <c r="P218">
        <v>6522.6386105480797</v>
      </c>
      <c r="Q218">
        <v>-2.1091968807986998E-3</v>
      </c>
      <c r="R218">
        <v>0.99831710562090203</v>
      </c>
      <c r="T218" t="str">
        <f t="shared" si="12"/>
        <v/>
      </c>
      <c r="U218" t="str">
        <f t="shared" si="13"/>
        <v/>
      </c>
      <c r="V218" t="str">
        <f t="shared" si="14"/>
        <v/>
      </c>
      <c r="W218" t="str">
        <f t="shared" si="15"/>
        <v/>
      </c>
    </row>
    <row r="219" spans="1:23" x14ac:dyDescent="0.25">
      <c r="A219">
        <v>218</v>
      </c>
      <c r="B219" t="s">
        <v>363</v>
      </c>
      <c r="C219">
        <v>-13.708790591987601</v>
      </c>
      <c r="D219">
        <v>6522.6386106483096</v>
      </c>
      <c r="E219">
        <v>-2.1017246869399998E-3</v>
      </c>
      <c r="F219">
        <v>0.99832306755580302</v>
      </c>
      <c r="G219" t="s">
        <v>170</v>
      </c>
      <c r="H219" t="s">
        <v>170</v>
      </c>
      <c r="I219" t="s">
        <v>170</v>
      </c>
      <c r="J219" t="s">
        <v>170</v>
      </c>
      <c r="K219">
        <v>-14.6895953358302</v>
      </c>
      <c r="L219">
        <v>10754.012977791501</v>
      </c>
      <c r="M219">
        <v>-1.3659640699863499E-3</v>
      </c>
      <c r="N219">
        <v>0.99891011869687396</v>
      </c>
      <c r="O219">
        <v>-13.7575290119452</v>
      </c>
      <c r="P219">
        <v>6522.6386105480597</v>
      </c>
      <c r="Q219">
        <v>-2.1091968807987098E-3</v>
      </c>
      <c r="R219">
        <v>0.99831710562090203</v>
      </c>
      <c r="T219" t="str">
        <f t="shared" si="12"/>
        <v/>
      </c>
      <c r="U219" t="str">
        <f t="shared" si="13"/>
        <v/>
      </c>
      <c r="V219" t="str">
        <f t="shared" si="14"/>
        <v/>
      </c>
      <c r="W219" t="str">
        <f t="shared" si="15"/>
        <v/>
      </c>
    </row>
    <row r="220" spans="1:23" x14ac:dyDescent="0.25">
      <c r="A220">
        <v>219</v>
      </c>
      <c r="B220" t="s">
        <v>364</v>
      </c>
      <c r="C220">
        <v>-13.708790591987601</v>
      </c>
      <c r="D220">
        <v>6522.6386106482696</v>
      </c>
      <c r="E220">
        <v>-2.1017246869400102E-3</v>
      </c>
      <c r="F220">
        <v>0.99832306755580302</v>
      </c>
      <c r="G220" t="s">
        <v>170</v>
      </c>
      <c r="H220" t="s">
        <v>170</v>
      </c>
      <c r="I220" t="s">
        <v>170</v>
      </c>
      <c r="J220" t="s">
        <v>170</v>
      </c>
      <c r="K220">
        <v>-14.6895953358302</v>
      </c>
      <c r="L220">
        <v>10754.012977791501</v>
      </c>
      <c r="M220">
        <v>-1.3659640699863599E-3</v>
      </c>
      <c r="N220">
        <v>0.99891011869687396</v>
      </c>
      <c r="O220">
        <v>-13.7575290119452</v>
      </c>
      <c r="P220">
        <v>6522.6386105480697</v>
      </c>
      <c r="Q220">
        <v>-2.1091968807986998E-3</v>
      </c>
      <c r="R220">
        <v>0.99831710562090203</v>
      </c>
      <c r="T220" t="str">
        <f t="shared" si="12"/>
        <v/>
      </c>
      <c r="U220" t="str">
        <f t="shared" si="13"/>
        <v/>
      </c>
      <c r="V220" t="str">
        <f t="shared" si="14"/>
        <v/>
      </c>
      <c r="W220" t="str">
        <f t="shared" si="15"/>
        <v/>
      </c>
    </row>
    <row r="221" spans="1:23" x14ac:dyDescent="0.25">
      <c r="A221">
        <v>220</v>
      </c>
      <c r="B221" t="s">
        <v>365</v>
      </c>
      <c r="C221">
        <v>-13.708790591987601</v>
      </c>
      <c r="D221">
        <v>6522.6386106482396</v>
      </c>
      <c r="E221">
        <v>-2.1017246869400202E-3</v>
      </c>
      <c r="F221">
        <v>0.99832306755580302</v>
      </c>
      <c r="G221" t="s">
        <v>170</v>
      </c>
      <c r="H221" t="s">
        <v>170</v>
      </c>
      <c r="I221" t="s">
        <v>170</v>
      </c>
      <c r="J221" t="s">
        <v>170</v>
      </c>
      <c r="K221">
        <v>-14.6895953358302</v>
      </c>
      <c r="L221">
        <v>10754.012977791601</v>
      </c>
      <c r="M221">
        <v>-1.3659640699863499E-3</v>
      </c>
      <c r="N221">
        <v>0.99891011869687396</v>
      </c>
      <c r="O221">
        <v>-13.7575290119452</v>
      </c>
      <c r="P221">
        <v>6522.6386105480697</v>
      </c>
      <c r="Q221">
        <v>-2.1091968807986998E-3</v>
      </c>
      <c r="R221">
        <v>0.99831710562090203</v>
      </c>
      <c r="T221" t="str">
        <f t="shared" si="12"/>
        <v/>
      </c>
      <c r="U221" t="str">
        <f t="shared" si="13"/>
        <v/>
      </c>
      <c r="V221" t="str">
        <f t="shared" si="14"/>
        <v/>
      </c>
      <c r="W221" t="str">
        <f t="shared" si="15"/>
        <v/>
      </c>
    </row>
    <row r="222" spans="1:23" x14ac:dyDescent="0.25">
      <c r="A222">
        <v>221</v>
      </c>
      <c r="B222" t="s">
        <v>366</v>
      </c>
      <c r="C222">
        <v>-13.708790591987601</v>
      </c>
      <c r="D222">
        <v>6522.6386106482396</v>
      </c>
      <c r="E222">
        <v>-2.1017246869400202E-3</v>
      </c>
      <c r="F222">
        <v>0.99832306755580302</v>
      </c>
      <c r="G222" t="s">
        <v>170</v>
      </c>
      <c r="H222" t="s">
        <v>170</v>
      </c>
      <c r="I222" t="s">
        <v>170</v>
      </c>
      <c r="J222" t="s">
        <v>170</v>
      </c>
      <c r="K222">
        <v>-14.6895953358302</v>
      </c>
      <c r="L222">
        <v>10754.012977791601</v>
      </c>
      <c r="M222">
        <v>-1.3659640699863499E-3</v>
      </c>
      <c r="N222">
        <v>0.99891011869687396</v>
      </c>
      <c r="O222">
        <v>-13.7575290119452</v>
      </c>
      <c r="P222">
        <v>6522.6386105480497</v>
      </c>
      <c r="Q222">
        <v>-2.1091968807987098E-3</v>
      </c>
      <c r="R222">
        <v>0.99831710562090203</v>
      </c>
      <c r="T222" t="str">
        <f t="shared" si="12"/>
        <v/>
      </c>
      <c r="U222" t="str">
        <f t="shared" si="13"/>
        <v/>
      </c>
      <c r="V222" t="str">
        <f t="shared" si="14"/>
        <v/>
      </c>
      <c r="W222" t="str">
        <f t="shared" si="15"/>
        <v/>
      </c>
    </row>
    <row r="223" spans="1:23" x14ac:dyDescent="0.25">
      <c r="A223">
        <v>222</v>
      </c>
      <c r="B223" t="s">
        <v>367</v>
      </c>
      <c r="C223">
        <v>-13.708790591987499</v>
      </c>
      <c r="D223">
        <v>6522.6386106481796</v>
      </c>
      <c r="E223">
        <v>-2.1017246869400401E-3</v>
      </c>
      <c r="F223">
        <v>0.99832306755580302</v>
      </c>
      <c r="G223" t="s">
        <v>170</v>
      </c>
      <c r="H223" t="s">
        <v>170</v>
      </c>
      <c r="I223" t="s">
        <v>170</v>
      </c>
      <c r="J223" t="s">
        <v>170</v>
      </c>
      <c r="K223">
        <v>-14.6895953358302</v>
      </c>
      <c r="L223">
        <v>10754.012977791501</v>
      </c>
      <c r="M223">
        <v>-1.3659640699863499E-3</v>
      </c>
      <c r="N223">
        <v>0.99891011869687396</v>
      </c>
      <c r="O223">
        <v>-13.7575290119452</v>
      </c>
      <c r="P223">
        <v>6522.6386105479996</v>
      </c>
      <c r="Q223">
        <v>-2.1091968807987198E-3</v>
      </c>
      <c r="R223">
        <v>0.99831710562090203</v>
      </c>
      <c r="T223" t="str">
        <f t="shared" si="12"/>
        <v/>
      </c>
      <c r="U223" t="str">
        <f t="shared" si="13"/>
        <v/>
      </c>
      <c r="V223" t="str">
        <f t="shared" si="14"/>
        <v/>
      </c>
      <c r="W223" t="str">
        <f t="shared" si="15"/>
        <v/>
      </c>
    </row>
    <row r="224" spans="1:23" x14ac:dyDescent="0.25">
      <c r="A224">
        <v>223</v>
      </c>
      <c r="B224" t="s">
        <v>368</v>
      </c>
      <c r="C224">
        <v>-13.708790591987499</v>
      </c>
      <c r="D224">
        <v>6522.6386106481496</v>
      </c>
      <c r="E224">
        <v>-2.1017246869400501E-3</v>
      </c>
      <c r="F224">
        <v>0.99832306755580302</v>
      </c>
      <c r="G224" t="s">
        <v>170</v>
      </c>
      <c r="H224" t="s">
        <v>170</v>
      </c>
      <c r="I224" t="s">
        <v>170</v>
      </c>
      <c r="J224" t="s">
        <v>170</v>
      </c>
      <c r="K224">
        <v>-14.6895953358302</v>
      </c>
      <c r="L224">
        <v>10754.012977791501</v>
      </c>
      <c r="M224">
        <v>-1.3659640699863599E-3</v>
      </c>
      <c r="N224">
        <v>0.99891011869687396</v>
      </c>
      <c r="O224">
        <v>-13.7575290119452</v>
      </c>
      <c r="P224">
        <v>6522.6386105480697</v>
      </c>
      <c r="Q224">
        <v>-2.1091968807986998E-3</v>
      </c>
      <c r="R224">
        <v>0.99831710562090203</v>
      </c>
      <c r="T224" t="str">
        <f t="shared" si="12"/>
        <v/>
      </c>
      <c r="U224" t="str">
        <f t="shared" si="13"/>
        <v/>
      </c>
      <c r="V224" t="str">
        <f t="shared" si="14"/>
        <v/>
      </c>
      <c r="W224" t="str">
        <f t="shared" si="15"/>
        <v/>
      </c>
    </row>
    <row r="225" spans="1:23" x14ac:dyDescent="0.25">
      <c r="A225">
        <v>224</v>
      </c>
      <c r="B225" t="s">
        <v>369</v>
      </c>
      <c r="C225">
        <v>-13.708790591987499</v>
      </c>
      <c r="D225">
        <v>6522.6386106481496</v>
      </c>
      <c r="E225">
        <v>-2.1017246869400501E-3</v>
      </c>
      <c r="F225">
        <v>0.99832306755580302</v>
      </c>
      <c r="G225" t="s">
        <v>170</v>
      </c>
      <c r="H225" t="s">
        <v>170</v>
      </c>
      <c r="I225" t="s">
        <v>170</v>
      </c>
      <c r="J225" t="s">
        <v>170</v>
      </c>
      <c r="K225">
        <v>-14.6895953358302</v>
      </c>
      <c r="L225">
        <v>10754.012977791501</v>
      </c>
      <c r="M225">
        <v>-1.3659640699863499E-3</v>
      </c>
      <c r="N225">
        <v>0.99891011869687396</v>
      </c>
      <c r="O225">
        <v>-13.7575290119452</v>
      </c>
      <c r="P225">
        <v>6522.6386105479996</v>
      </c>
      <c r="Q225">
        <v>-2.1091968807987198E-3</v>
      </c>
      <c r="R225">
        <v>0.99831710562090203</v>
      </c>
      <c r="T225" t="str">
        <f t="shared" si="12"/>
        <v/>
      </c>
      <c r="U225" t="str">
        <f t="shared" si="13"/>
        <v/>
      </c>
      <c r="V225" t="str">
        <f t="shared" si="14"/>
        <v/>
      </c>
      <c r="W225" t="str">
        <f t="shared" si="15"/>
        <v/>
      </c>
    </row>
    <row r="226" spans="1:23" x14ac:dyDescent="0.25">
      <c r="A226">
        <v>225</v>
      </c>
      <c r="B226" t="s">
        <v>370</v>
      </c>
      <c r="C226">
        <v>-13.708790591987601</v>
      </c>
      <c r="D226">
        <v>6522.6386106482696</v>
      </c>
      <c r="E226">
        <v>-2.1017246869400102E-3</v>
      </c>
      <c r="F226">
        <v>0.99832306755580302</v>
      </c>
      <c r="G226" t="s">
        <v>170</v>
      </c>
      <c r="H226" t="s">
        <v>170</v>
      </c>
      <c r="I226" t="s">
        <v>170</v>
      </c>
      <c r="J226" t="s">
        <v>170</v>
      </c>
      <c r="K226">
        <v>-14.6895953358302</v>
      </c>
      <c r="L226">
        <v>10754.012977791501</v>
      </c>
      <c r="M226">
        <v>-1.3659640699863599E-3</v>
      </c>
      <c r="N226">
        <v>0.99891011869687396</v>
      </c>
      <c r="O226">
        <v>-13.7575290119452</v>
      </c>
      <c r="P226">
        <v>6522.6386105480597</v>
      </c>
      <c r="Q226">
        <v>-2.1091968807987098E-3</v>
      </c>
      <c r="R226">
        <v>0.99831710562090203</v>
      </c>
      <c r="T226" t="str">
        <f t="shared" si="12"/>
        <v/>
      </c>
      <c r="U226" t="str">
        <f t="shared" si="13"/>
        <v/>
      </c>
      <c r="V226" t="str">
        <f t="shared" si="14"/>
        <v/>
      </c>
      <c r="W226" t="str">
        <f t="shared" si="15"/>
        <v/>
      </c>
    </row>
    <row r="227" spans="1:23" x14ac:dyDescent="0.25">
      <c r="A227">
        <v>226</v>
      </c>
      <c r="B227" t="s">
        <v>371</v>
      </c>
      <c r="C227">
        <v>-13.708790591987499</v>
      </c>
      <c r="D227">
        <v>6522.6386106481696</v>
      </c>
      <c r="E227">
        <v>-2.1017246869400401E-3</v>
      </c>
      <c r="F227">
        <v>0.99832306755580302</v>
      </c>
      <c r="G227" t="s">
        <v>170</v>
      </c>
      <c r="H227" t="s">
        <v>170</v>
      </c>
      <c r="I227" t="s">
        <v>170</v>
      </c>
      <c r="J227" t="s">
        <v>170</v>
      </c>
      <c r="K227">
        <v>-14.6895953358302</v>
      </c>
      <c r="L227">
        <v>10754.012977791501</v>
      </c>
      <c r="M227">
        <v>-1.3659640699863599E-3</v>
      </c>
      <c r="N227">
        <v>0.99891011869687396</v>
      </c>
      <c r="O227">
        <v>-13.7575290119452</v>
      </c>
      <c r="P227">
        <v>6522.6386105480897</v>
      </c>
      <c r="Q227">
        <v>-2.1091968807986998E-3</v>
      </c>
      <c r="R227">
        <v>0.99831710562090203</v>
      </c>
      <c r="T227" t="str">
        <f t="shared" si="12"/>
        <v/>
      </c>
      <c r="U227" t="str">
        <f t="shared" si="13"/>
        <v/>
      </c>
      <c r="V227" t="str">
        <f t="shared" si="14"/>
        <v/>
      </c>
      <c r="W227" t="str">
        <f t="shared" si="15"/>
        <v/>
      </c>
    </row>
    <row r="228" spans="1:23" x14ac:dyDescent="0.25">
      <c r="A228">
        <v>227</v>
      </c>
      <c r="B228" t="s">
        <v>372</v>
      </c>
      <c r="C228">
        <v>-13.708790591987499</v>
      </c>
      <c r="D228">
        <v>6522.6386106481696</v>
      </c>
      <c r="E228">
        <v>-2.1017246869400401E-3</v>
      </c>
      <c r="F228">
        <v>0.99832306755580302</v>
      </c>
      <c r="G228" t="s">
        <v>170</v>
      </c>
      <c r="H228" t="s">
        <v>170</v>
      </c>
      <c r="I228" t="s">
        <v>170</v>
      </c>
      <c r="J228" t="s">
        <v>170</v>
      </c>
      <c r="K228">
        <v>-14.6895953358302</v>
      </c>
      <c r="L228">
        <v>10754.012977791501</v>
      </c>
      <c r="M228">
        <v>-1.3659640699863499E-3</v>
      </c>
      <c r="N228">
        <v>0.99891011869687396</v>
      </c>
      <c r="O228">
        <v>-13.7575290119452</v>
      </c>
      <c r="P228">
        <v>6522.6386105480497</v>
      </c>
      <c r="Q228">
        <v>-2.1091968807987098E-3</v>
      </c>
      <c r="R228">
        <v>0.99831710562090203</v>
      </c>
      <c r="T228" t="str">
        <f t="shared" si="12"/>
        <v/>
      </c>
      <c r="U228" t="str">
        <f t="shared" si="13"/>
        <v/>
      </c>
      <c r="V228" t="str">
        <f t="shared" si="14"/>
        <v/>
      </c>
      <c r="W228" t="str">
        <f t="shared" si="15"/>
        <v/>
      </c>
    </row>
    <row r="229" spans="1:23" x14ac:dyDescent="0.25">
      <c r="A229">
        <v>228</v>
      </c>
      <c r="B229" t="s">
        <v>373</v>
      </c>
      <c r="C229">
        <v>-13.708790591987601</v>
      </c>
      <c r="D229">
        <v>6522.6386106482696</v>
      </c>
      <c r="E229">
        <v>-2.1017246869400102E-3</v>
      </c>
      <c r="F229">
        <v>0.99832306755580302</v>
      </c>
      <c r="G229" t="s">
        <v>170</v>
      </c>
      <c r="H229" t="s">
        <v>170</v>
      </c>
      <c r="I229" t="s">
        <v>170</v>
      </c>
      <c r="J229" t="s">
        <v>170</v>
      </c>
      <c r="K229">
        <v>-14.6895953358302</v>
      </c>
      <c r="L229">
        <v>10754.012977791601</v>
      </c>
      <c r="M229">
        <v>-1.3659640699863499E-3</v>
      </c>
      <c r="N229">
        <v>0.99891011869687396</v>
      </c>
      <c r="O229">
        <v>-13.7575290119452</v>
      </c>
      <c r="P229">
        <v>6522.6386105480497</v>
      </c>
      <c r="Q229">
        <v>-2.1091968807987098E-3</v>
      </c>
      <c r="R229">
        <v>0.99831710562090203</v>
      </c>
      <c r="T229" t="str">
        <f t="shared" si="12"/>
        <v/>
      </c>
      <c r="U229" t="str">
        <f t="shared" si="13"/>
        <v/>
      </c>
      <c r="V229" t="str">
        <f t="shared" si="14"/>
        <v/>
      </c>
      <c r="W229" t="str">
        <f t="shared" si="15"/>
        <v/>
      </c>
    </row>
    <row r="230" spans="1:23" x14ac:dyDescent="0.25">
      <c r="A230">
        <v>229</v>
      </c>
      <c r="B230" t="s">
        <v>374</v>
      </c>
      <c r="C230">
        <v>-13.708790591987601</v>
      </c>
      <c r="D230">
        <v>6522.6386106482396</v>
      </c>
      <c r="E230">
        <v>-2.1017246869400202E-3</v>
      </c>
      <c r="F230">
        <v>0.99832306755580302</v>
      </c>
      <c r="G230" t="s">
        <v>170</v>
      </c>
      <c r="H230" t="s">
        <v>170</v>
      </c>
      <c r="I230" t="s">
        <v>170</v>
      </c>
      <c r="J230" t="s">
        <v>170</v>
      </c>
      <c r="K230">
        <v>-14.6895953358302</v>
      </c>
      <c r="L230">
        <v>10754.012977791401</v>
      </c>
      <c r="M230">
        <v>-1.3659640699863599E-3</v>
      </c>
      <c r="N230">
        <v>0.99891011869687396</v>
      </c>
      <c r="O230">
        <v>-13.7575290119452</v>
      </c>
      <c r="P230">
        <v>6522.6386105480497</v>
      </c>
      <c r="Q230">
        <v>-2.1091968807987098E-3</v>
      </c>
      <c r="R230">
        <v>0.99831710562090203</v>
      </c>
      <c r="T230" t="str">
        <f t="shared" si="12"/>
        <v/>
      </c>
      <c r="U230" t="str">
        <f t="shared" si="13"/>
        <v/>
      </c>
      <c r="V230" t="str">
        <f t="shared" si="14"/>
        <v/>
      </c>
      <c r="W230" t="str">
        <f t="shared" si="15"/>
        <v/>
      </c>
    </row>
    <row r="231" spans="1:23" x14ac:dyDescent="0.25">
      <c r="A231">
        <v>230</v>
      </c>
      <c r="B231" t="s">
        <v>375</v>
      </c>
      <c r="C231">
        <v>-13.708790591987601</v>
      </c>
      <c r="D231">
        <v>6522.6386106482496</v>
      </c>
      <c r="E231">
        <v>-2.1017246869400202E-3</v>
      </c>
      <c r="F231">
        <v>0.99832306755580302</v>
      </c>
      <c r="G231" t="s">
        <v>170</v>
      </c>
      <c r="H231" t="s">
        <v>170</v>
      </c>
      <c r="I231" t="s">
        <v>170</v>
      </c>
      <c r="J231" t="s">
        <v>170</v>
      </c>
      <c r="K231">
        <v>-14.6895953358302</v>
      </c>
      <c r="L231">
        <v>10754.012977791601</v>
      </c>
      <c r="M231">
        <v>-1.3659640699863499E-3</v>
      </c>
      <c r="N231">
        <v>0.99891011869687396</v>
      </c>
      <c r="O231">
        <v>-13.7575290119452</v>
      </c>
      <c r="P231">
        <v>6522.6386105480397</v>
      </c>
      <c r="Q231">
        <v>-2.1091968807987098E-3</v>
      </c>
      <c r="R231">
        <v>0.99831710562090203</v>
      </c>
      <c r="T231" t="str">
        <f t="shared" si="12"/>
        <v/>
      </c>
      <c r="U231" t="str">
        <f t="shared" si="13"/>
        <v/>
      </c>
      <c r="V231" t="str">
        <f t="shared" si="14"/>
        <v/>
      </c>
      <c r="W231" t="str">
        <f t="shared" si="15"/>
        <v/>
      </c>
    </row>
    <row r="232" spans="1:23" x14ac:dyDescent="0.25">
      <c r="A232">
        <v>231</v>
      </c>
      <c r="B232" t="s">
        <v>376</v>
      </c>
      <c r="C232">
        <v>-13.708790591987601</v>
      </c>
      <c r="D232">
        <v>6522.6386106482396</v>
      </c>
      <c r="E232">
        <v>-2.1017246869400202E-3</v>
      </c>
      <c r="F232">
        <v>0.99832306755580302</v>
      </c>
      <c r="G232" t="s">
        <v>170</v>
      </c>
      <c r="H232" t="s">
        <v>170</v>
      </c>
      <c r="I232" t="s">
        <v>170</v>
      </c>
      <c r="J232" t="s">
        <v>170</v>
      </c>
      <c r="K232">
        <v>-14.6895953358302</v>
      </c>
      <c r="L232">
        <v>10754.012977791501</v>
      </c>
      <c r="M232">
        <v>-1.3659640699863499E-3</v>
      </c>
      <c r="N232">
        <v>0.99891011869687396</v>
      </c>
      <c r="O232">
        <v>-13.7575290119452</v>
      </c>
      <c r="P232">
        <v>6522.6386105480497</v>
      </c>
      <c r="Q232">
        <v>-2.1091968807987098E-3</v>
      </c>
      <c r="R232">
        <v>0.99831710562090203</v>
      </c>
      <c r="T232" t="str">
        <f t="shared" si="12"/>
        <v/>
      </c>
      <c r="U232" t="str">
        <f t="shared" si="13"/>
        <v/>
      </c>
      <c r="V232" t="str">
        <f t="shared" si="14"/>
        <v/>
      </c>
      <c r="W232" t="str">
        <f t="shared" si="15"/>
        <v/>
      </c>
    </row>
    <row r="233" spans="1:23" x14ac:dyDescent="0.25">
      <c r="A233">
        <v>232</v>
      </c>
      <c r="B233" t="s">
        <v>377</v>
      </c>
      <c r="C233">
        <v>-13.708790591987499</v>
      </c>
      <c r="D233">
        <v>6522.6386106481796</v>
      </c>
      <c r="E233">
        <v>-2.1017246869400401E-3</v>
      </c>
      <c r="F233">
        <v>0.99832306755580302</v>
      </c>
      <c r="G233" t="s">
        <v>170</v>
      </c>
      <c r="H233" t="s">
        <v>170</v>
      </c>
      <c r="I233" t="s">
        <v>170</v>
      </c>
      <c r="J233" t="s">
        <v>170</v>
      </c>
      <c r="K233">
        <v>-14.6895953358302</v>
      </c>
      <c r="L233">
        <v>10754.012977791501</v>
      </c>
      <c r="M233">
        <v>-1.3659640699863599E-3</v>
      </c>
      <c r="N233">
        <v>0.99891011869687396</v>
      </c>
      <c r="O233">
        <v>-13.7575290119452</v>
      </c>
      <c r="P233">
        <v>6522.6386105480397</v>
      </c>
      <c r="Q233">
        <v>-2.1091968807987098E-3</v>
      </c>
      <c r="R233">
        <v>0.99831710562090203</v>
      </c>
      <c r="T233" t="str">
        <f t="shared" si="12"/>
        <v/>
      </c>
      <c r="U233" t="str">
        <f t="shared" si="13"/>
        <v/>
      </c>
      <c r="V233" t="str">
        <f t="shared" si="14"/>
        <v/>
      </c>
      <c r="W233" t="str">
        <f t="shared" si="15"/>
        <v/>
      </c>
    </row>
    <row r="234" spans="1:23" x14ac:dyDescent="0.25">
      <c r="A234">
        <v>233</v>
      </c>
      <c r="B234" t="s">
        <v>378</v>
      </c>
      <c r="C234">
        <v>-13.708790591987601</v>
      </c>
      <c r="D234">
        <v>6522.6386106481896</v>
      </c>
      <c r="E234">
        <v>-2.1017246869400302E-3</v>
      </c>
      <c r="F234">
        <v>0.99832306755580302</v>
      </c>
      <c r="G234" t="s">
        <v>170</v>
      </c>
      <c r="H234" t="s">
        <v>170</v>
      </c>
      <c r="I234" t="s">
        <v>170</v>
      </c>
      <c r="J234" t="s">
        <v>170</v>
      </c>
      <c r="K234">
        <v>-14.6895953358302</v>
      </c>
      <c r="L234">
        <v>10754.012977791501</v>
      </c>
      <c r="M234">
        <v>-1.3659640699863599E-3</v>
      </c>
      <c r="N234">
        <v>0.99891011869687396</v>
      </c>
      <c r="O234">
        <v>-13.7575290119452</v>
      </c>
      <c r="P234">
        <v>6522.6386105480397</v>
      </c>
      <c r="Q234">
        <v>-2.1091968807987098E-3</v>
      </c>
      <c r="R234">
        <v>0.99831710562090203</v>
      </c>
      <c r="T234" t="str">
        <f t="shared" si="12"/>
        <v/>
      </c>
      <c r="U234" t="str">
        <f t="shared" si="13"/>
        <v/>
      </c>
      <c r="V234" t="str">
        <f t="shared" si="14"/>
        <v/>
      </c>
      <c r="W234" t="str">
        <f t="shared" si="15"/>
        <v/>
      </c>
    </row>
    <row r="235" spans="1:23" x14ac:dyDescent="0.25">
      <c r="A235">
        <v>234</v>
      </c>
      <c r="B235" t="s">
        <v>379</v>
      </c>
      <c r="C235">
        <v>-13.708790591987601</v>
      </c>
      <c r="D235">
        <v>6522.6386106482696</v>
      </c>
      <c r="E235">
        <v>-2.1017246869400102E-3</v>
      </c>
      <c r="F235">
        <v>0.99832306755580302</v>
      </c>
      <c r="G235" t="s">
        <v>170</v>
      </c>
      <c r="H235" t="s">
        <v>170</v>
      </c>
      <c r="I235" t="s">
        <v>170</v>
      </c>
      <c r="J235" t="s">
        <v>170</v>
      </c>
      <c r="K235">
        <v>-14.6895953358302</v>
      </c>
      <c r="L235">
        <v>10754.012977791501</v>
      </c>
      <c r="M235">
        <v>-1.3659640699863499E-3</v>
      </c>
      <c r="N235">
        <v>0.99891011869687396</v>
      </c>
      <c r="O235">
        <v>-13.7575290119452</v>
      </c>
      <c r="P235">
        <v>6522.6386105480697</v>
      </c>
      <c r="Q235">
        <v>-2.1091968807986998E-3</v>
      </c>
      <c r="R235">
        <v>0.99831710562090203</v>
      </c>
      <c r="T235" t="str">
        <f t="shared" si="12"/>
        <v/>
      </c>
      <c r="U235" t="str">
        <f t="shared" si="13"/>
        <v/>
      </c>
      <c r="V235" t="str">
        <f t="shared" si="14"/>
        <v/>
      </c>
      <c r="W235" t="str">
        <f t="shared" si="15"/>
        <v/>
      </c>
    </row>
    <row r="236" spans="1:23" x14ac:dyDescent="0.25">
      <c r="A236">
        <v>235</v>
      </c>
      <c r="B236" t="s">
        <v>380</v>
      </c>
      <c r="C236">
        <v>-13.708790591987499</v>
      </c>
      <c r="D236">
        <v>6522.6386106481796</v>
      </c>
      <c r="E236">
        <v>-2.1017246869400401E-3</v>
      </c>
      <c r="F236">
        <v>0.99832306755580302</v>
      </c>
      <c r="G236" t="s">
        <v>170</v>
      </c>
      <c r="H236" t="s">
        <v>170</v>
      </c>
      <c r="I236" t="s">
        <v>170</v>
      </c>
      <c r="J236" t="s">
        <v>170</v>
      </c>
      <c r="K236">
        <v>-14.6895953358302</v>
      </c>
      <c r="L236">
        <v>10754.012977791601</v>
      </c>
      <c r="M236">
        <v>-1.3659640699863499E-3</v>
      </c>
      <c r="N236">
        <v>0.99891011869687396</v>
      </c>
      <c r="O236">
        <v>-13.7575290119452</v>
      </c>
      <c r="P236">
        <v>6522.6386105480597</v>
      </c>
      <c r="Q236">
        <v>-2.1091968807987098E-3</v>
      </c>
      <c r="R236">
        <v>0.99831710562090203</v>
      </c>
      <c r="T236" t="str">
        <f t="shared" si="12"/>
        <v/>
      </c>
      <c r="U236" t="str">
        <f t="shared" si="13"/>
        <v/>
      </c>
      <c r="V236" t="str">
        <f t="shared" si="14"/>
        <v/>
      </c>
      <c r="W236" t="str">
        <f t="shared" si="15"/>
        <v/>
      </c>
    </row>
    <row r="237" spans="1:23" x14ac:dyDescent="0.25">
      <c r="A237">
        <v>236</v>
      </c>
      <c r="B237" t="s">
        <v>381</v>
      </c>
      <c r="C237">
        <v>-13.708790591987601</v>
      </c>
      <c r="D237">
        <v>6522.6386106482496</v>
      </c>
      <c r="E237">
        <v>-2.1017246869400202E-3</v>
      </c>
      <c r="F237">
        <v>0.99832306755580302</v>
      </c>
      <c r="G237" t="s">
        <v>170</v>
      </c>
      <c r="H237" t="s">
        <v>170</v>
      </c>
      <c r="I237" t="s">
        <v>170</v>
      </c>
      <c r="J237" t="s">
        <v>170</v>
      </c>
      <c r="K237">
        <v>-14.6895953358302</v>
      </c>
      <c r="L237">
        <v>10754.012977791501</v>
      </c>
      <c r="M237">
        <v>-1.3659640699863599E-3</v>
      </c>
      <c r="N237">
        <v>0.99891011869687396</v>
      </c>
      <c r="O237">
        <v>-13.7575290119452</v>
      </c>
      <c r="P237">
        <v>6522.6386105480797</v>
      </c>
      <c r="Q237">
        <v>-2.1091968807986998E-3</v>
      </c>
      <c r="R237">
        <v>0.99831710562090203</v>
      </c>
      <c r="T237" t="str">
        <f t="shared" si="12"/>
        <v/>
      </c>
      <c r="U237" t="str">
        <f t="shared" si="13"/>
        <v/>
      </c>
      <c r="V237" t="str">
        <f t="shared" si="14"/>
        <v/>
      </c>
      <c r="W237" t="str">
        <f t="shared" si="15"/>
        <v/>
      </c>
    </row>
    <row r="238" spans="1:23" x14ac:dyDescent="0.25">
      <c r="A238">
        <v>237</v>
      </c>
      <c r="B238" t="s">
        <v>382</v>
      </c>
      <c r="C238">
        <v>-13.708790591987601</v>
      </c>
      <c r="D238">
        <v>6522.6386106482396</v>
      </c>
      <c r="E238">
        <v>-2.1017246869400202E-3</v>
      </c>
      <c r="F238">
        <v>0.99832306755580302</v>
      </c>
      <c r="G238" t="s">
        <v>170</v>
      </c>
      <c r="H238" t="s">
        <v>170</v>
      </c>
      <c r="I238" t="s">
        <v>170</v>
      </c>
      <c r="J238" t="s">
        <v>170</v>
      </c>
      <c r="K238">
        <v>-14.6895953358302</v>
      </c>
      <c r="L238">
        <v>10754.012977791501</v>
      </c>
      <c r="M238">
        <v>-1.3659640699863599E-3</v>
      </c>
      <c r="N238">
        <v>0.99891011869687396</v>
      </c>
      <c r="O238">
        <v>-13.7575290119452</v>
      </c>
      <c r="P238">
        <v>6522.6386105480497</v>
      </c>
      <c r="Q238">
        <v>-2.1091968807987098E-3</v>
      </c>
      <c r="R238">
        <v>0.99831710562090203</v>
      </c>
      <c r="T238" t="str">
        <f t="shared" si="12"/>
        <v/>
      </c>
      <c r="U238" t="str">
        <f t="shared" si="13"/>
        <v/>
      </c>
      <c r="V238" t="str">
        <f t="shared" si="14"/>
        <v/>
      </c>
      <c r="W238" t="str">
        <f t="shared" si="15"/>
        <v/>
      </c>
    </row>
    <row r="239" spans="1:23" x14ac:dyDescent="0.25">
      <c r="A239">
        <v>238</v>
      </c>
      <c r="B239" t="s">
        <v>383</v>
      </c>
      <c r="C239">
        <v>-13.708790591987499</v>
      </c>
      <c r="D239">
        <v>6522.6386106481796</v>
      </c>
      <c r="E239">
        <v>-2.1017246869400401E-3</v>
      </c>
      <c r="F239">
        <v>0.99832306755580302</v>
      </c>
      <c r="G239" t="s">
        <v>170</v>
      </c>
      <c r="H239" t="s">
        <v>170</v>
      </c>
      <c r="I239" t="s">
        <v>170</v>
      </c>
      <c r="J239" t="s">
        <v>170</v>
      </c>
      <c r="K239">
        <v>-14.6895953358302</v>
      </c>
      <c r="L239">
        <v>10754.012977791501</v>
      </c>
      <c r="M239">
        <v>-1.3659640699863599E-3</v>
      </c>
      <c r="N239">
        <v>0.99891011869687396</v>
      </c>
      <c r="O239">
        <v>-13.7575290119452</v>
      </c>
      <c r="P239">
        <v>6522.6386105480797</v>
      </c>
      <c r="Q239">
        <v>-2.1091968807986998E-3</v>
      </c>
      <c r="R239">
        <v>0.99831710562090203</v>
      </c>
      <c r="T239" t="str">
        <f t="shared" si="12"/>
        <v/>
      </c>
      <c r="U239" t="str">
        <f t="shared" si="13"/>
        <v/>
      </c>
      <c r="V239" t="str">
        <f t="shared" si="14"/>
        <v/>
      </c>
      <c r="W239" t="str">
        <f t="shared" si="15"/>
        <v/>
      </c>
    </row>
    <row r="240" spans="1:23" x14ac:dyDescent="0.25">
      <c r="A240">
        <v>239</v>
      </c>
      <c r="B240" t="s">
        <v>384</v>
      </c>
      <c r="C240">
        <v>-13.708790591987601</v>
      </c>
      <c r="D240">
        <v>6522.6386106482396</v>
      </c>
      <c r="E240">
        <v>-2.1017246869400202E-3</v>
      </c>
      <c r="F240">
        <v>0.99832306755580302</v>
      </c>
      <c r="G240" t="s">
        <v>170</v>
      </c>
      <c r="H240" t="s">
        <v>170</v>
      </c>
      <c r="I240" t="s">
        <v>170</v>
      </c>
      <c r="J240" t="s">
        <v>170</v>
      </c>
      <c r="K240">
        <v>-14.6895953358302</v>
      </c>
      <c r="L240">
        <v>10754.012977791501</v>
      </c>
      <c r="M240">
        <v>-1.3659640699863599E-3</v>
      </c>
      <c r="N240">
        <v>0.99891011869687396</v>
      </c>
      <c r="O240">
        <v>-13.7575290119452</v>
      </c>
      <c r="P240">
        <v>6522.6386105480697</v>
      </c>
      <c r="Q240">
        <v>-2.1091968807986998E-3</v>
      </c>
      <c r="R240">
        <v>0.99831710562090203</v>
      </c>
      <c r="T240" t="str">
        <f t="shared" si="12"/>
        <v/>
      </c>
      <c r="U240" t="str">
        <f t="shared" si="13"/>
        <v/>
      </c>
      <c r="V240" t="str">
        <f t="shared" si="14"/>
        <v/>
      </c>
      <c r="W240" t="str">
        <f t="shared" si="15"/>
        <v/>
      </c>
    </row>
    <row r="241" spans="1:23" x14ac:dyDescent="0.25">
      <c r="A241">
        <v>240</v>
      </c>
      <c r="B241" t="s">
        <v>385</v>
      </c>
      <c r="C241">
        <v>-13.708790591987601</v>
      </c>
      <c r="D241">
        <v>6522.6386106481996</v>
      </c>
      <c r="E241">
        <v>-2.1017246869400302E-3</v>
      </c>
      <c r="F241">
        <v>0.99832306755580302</v>
      </c>
      <c r="G241" t="s">
        <v>170</v>
      </c>
      <c r="H241" t="s">
        <v>170</v>
      </c>
      <c r="I241" t="s">
        <v>170</v>
      </c>
      <c r="J241" t="s">
        <v>170</v>
      </c>
      <c r="K241">
        <v>-14.6895953358302</v>
      </c>
      <c r="L241">
        <v>10754.012977791501</v>
      </c>
      <c r="M241">
        <v>-1.3659640699863599E-3</v>
      </c>
      <c r="N241">
        <v>0.99891011869687396</v>
      </c>
      <c r="O241">
        <v>-13.7575290119452</v>
      </c>
      <c r="P241">
        <v>6522.6386105479996</v>
      </c>
      <c r="Q241">
        <v>-2.1091968807987198E-3</v>
      </c>
      <c r="R241">
        <v>0.99831710562090203</v>
      </c>
      <c r="T241" t="str">
        <f t="shared" si="12"/>
        <v/>
      </c>
      <c r="U241" t="str">
        <f t="shared" si="13"/>
        <v/>
      </c>
      <c r="V241" t="str">
        <f t="shared" si="14"/>
        <v/>
      </c>
      <c r="W241" t="str">
        <f t="shared" si="15"/>
        <v/>
      </c>
    </row>
    <row r="242" spans="1:23" x14ac:dyDescent="0.25">
      <c r="A242">
        <v>241</v>
      </c>
      <c r="B242" t="s">
        <v>386</v>
      </c>
      <c r="C242">
        <v>-13.708790591987601</v>
      </c>
      <c r="D242">
        <v>6522.6386106482996</v>
      </c>
      <c r="E242">
        <v>-2.1017246869400102E-3</v>
      </c>
      <c r="F242">
        <v>0.99832306755580302</v>
      </c>
      <c r="G242" t="s">
        <v>170</v>
      </c>
      <c r="H242" t="s">
        <v>170</v>
      </c>
      <c r="I242" t="s">
        <v>170</v>
      </c>
      <c r="J242" t="s">
        <v>170</v>
      </c>
      <c r="K242">
        <v>-14.6895953358302</v>
      </c>
      <c r="L242">
        <v>10754.012977791501</v>
      </c>
      <c r="M242">
        <v>-1.3659640699863599E-3</v>
      </c>
      <c r="N242">
        <v>0.99891011869687396</v>
      </c>
      <c r="O242">
        <v>-13.7575290119452</v>
      </c>
      <c r="P242">
        <v>6522.6386105480497</v>
      </c>
      <c r="Q242">
        <v>-2.1091968807987098E-3</v>
      </c>
      <c r="R242">
        <v>0.99831710562090203</v>
      </c>
      <c r="T242" t="str">
        <f t="shared" si="12"/>
        <v/>
      </c>
      <c r="U242" t="str">
        <f t="shared" si="13"/>
        <v/>
      </c>
      <c r="V242" t="str">
        <f t="shared" si="14"/>
        <v/>
      </c>
      <c r="W242" t="str">
        <f t="shared" si="15"/>
        <v/>
      </c>
    </row>
    <row r="243" spans="1:23" x14ac:dyDescent="0.25">
      <c r="A243">
        <v>242</v>
      </c>
      <c r="B243" t="s">
        <v>387</v>
      </c>
      <c r="C243">
        <v>-13.708790591987601</v>
      </c>
      <c r="D243">
        <v>6522.6386106482496</v>
      </c>
      <c r="E243">
        <v>-2.1017246869400202E-3</v>
      </c>
      <c r="F243">
        <v>0.99832306755580302</v>
      </c>
      <c r="G243" t="s">
        <v>170</v>
      </c>
      <c r="H243" t="s">
        <v>170</v>
      </c>
      <c r="I243" t="s">
        <v>170</v>
      </c>
      <c r="J243" t="s">
        <v>170</v>
      </c>
      <c r="K243">
        <v>-14.6895953358302</v>
      </c>
      <c r="L243">
        <v>10754.012977791501</v>
      </c>
      <c r="M243">
        <v>-1.3659640699863599E-3</v>
      </c>
      <c r="N243">
        <v>0.99891011869687396</v>
      </c>
      <c r="O243">
        <v>-13.7575290119452</v>
      </c>
      <c r="P243">
        <v>6522.6386105480697</v>
      </c>
      <c r="Q243">
        <v>-2.1091968807986998E-3</v>
      </c>
      <c r="R243">
        <v>0.99831710562090203</v>
      </c>
      <c r="T243" t="str">
        <f t="shared" si="12"/>
        <v/>
      </c>
      <c r="U243" t="str">
        <f t="shared" si="13"/>
        <v/>
      </c>
      <c r="V243" t="str">
        <f t="shared" si="14"/>
        <v/>
      </c>
      <c r="W243" t="str">
        <f t="shared" si="15"/>
        <v/>
      </c>
    </row>
    <row r="244" spans="1:23" x14ac:dyDescent="0.25">
      <c r="A244">
        <v>243</v>
      </c>
      <c r="B244" t="s">
        <v>388</v>
      </c>
      <c r="C244">
        <v>-13.708790591987601</v>
      </c>
      <c r="D244">
        <v>6522.6386106482496</v>
      </c>
      <c r="E244">
        <v>-2.1017246869400202E-3</v>
      </c>
      <c r="F244">
        <v>0.99832306755580302</v>
      </c>
      <c r="G244" t="s">
        <v>170</v>
      </c>
      <c r="H244" t="s">
        <v>170</v>
      </c>
      <c r="I244" t="s">
        <v>170</v>
      </c>
      <c r="J244" t="s">
        <v>170</v>
      </c>
      <c r="K244">
        <v>-14.6895953358302</v>
      </c>
      <c r="L244">
        <v>10754.012977791501</v>
      </c>
      <c r="M244">
        <v>-1.3659640699863599E-3</v>
      </c>
      <c r="N244">
        <v>0.99891011869687396</v>
      </c>
      <c r="O244">
        <v>-13.7575290119452</v>
      </c>
      <c r="P244">
        <v>6522.6386105480697</v>
      </c>
      <c r="Q244">
        <v>-2.1091968807986998E-3</v>
      </c>
      <c r="R244">
        <v>0.99831710562090203</v>
      </c>
      <c r="T244" t="str">
        <f t="shared" si="12"/>
        <v/>
      </c>
      <c r="U244" t="str">
        <f t="shared" si="13"/>
        <v/>
      </c>
      <c r="V244" t="str">
        <f t="shared" si="14"/>
        <v/>
      </c>
      <c r="W244" t="str">
        <f t="shared" si="15"/>
        <v/>
      </c>
    </row>
    <row r="245" spans="1:23" x14ac:dyDescent="0.25">
      <c r="A245">
        <v>244</v>
      </c>
      <c r="B245" t="s">
        <v>389</v>
      </c>
      <c r="C245">
        <v>-13.708790591987601</v>
      </c>
      <c r="D245">
        <v>6522.6386106482496</v>
      </c>
      <c r="E245">
        <v>-2.1017246869400202E-3</v>
      </c>
      <c r="F245">
        <v>0.99832306755580302</v>
      </c>
      <c r="G245" t="s">
        <v>170</v>
      </c>
      <c r="H245" t="s">
        <v>170</v>
      </c>
      <c r="I245" t="s">
        <v>170</v>
      </c>
      <c r="J245" t="s">
        <v>170</v>
      </c>
      <c r="K245">
        <v>-14.6895953358302</v>
      </c>
      <c r="L245">
        <v>10754.012977791501</v>
      </c>
      <c r="M245">
        <v>-1.3659640699863599E-3</v>
      </c>
      <c r="N245">
        <v>0.99891011869687396</v>
      </c>
      <c r="O245">
        <v>-13.7575290119452</v>
      </c>
      <c r="P245">
        <v>6522.6386105480697</v>
      </c>
      <c r="Q245">
        <v>-2.1091968807986998E-3</v>
      </c>
      <c r="R245">
        <v>0.99831710562090203</v>
      </c>
      <c r="T245" t="str">
        <f t="shared" si="12"/>
        <v/>
      </c>
      <c r="U245" t="str">
        <f t="shared" si="13"/>
        <v/>
      </c>
      <c r="V245" t="str">
        <f t="shared" si="14"/>
        <v/>
      </c>
      <c r="W245" t="str">
        <f t="shared" si="15"/>
        <v/>
      </c>
    </row>
    <row r="246" spans="1:23" x14ac:dyDescent="0.25">
      <c r="A246">
        <v>245</v>
      </c>
      <c r="B246" t="s">
        <v>190</v>
      </c>
      <c r="C246">
        <v>1.1851925175922999</v>
      </c>
      <c r="D246">
        <v>0.21033931327154001</v>
      </c>
      <c r="E246">
        <v>5.6346695211573001</v>
      </c>
      <c r="F246" s="1">
        <v>1.75394355489524E-8</v>
      </c>
      <c r="G246">
        <v>1.2295690636568899</v>
      </c>
      <c r="H246">
        <v>0.30353998097416801</v>
      </c>
      <c r="I246">
        <v>4.0507647780393299</v>
      </c>
      <c r="J246" s="1">
        <v>5.1050506416413802E-5</v>
      </c>
      <c r="K246">
        <v>1.23679759603025</v>
      </c>
      <c r="L246">
        <v>0.29250018123466998</v>
      </c>
      <c r="M246">
        <v>4.2283652297568404</v>
      </c>
      <c r="N246" s="1">
        <v>2.3539545153696199E-5</v>
      </c>
      <c r="O246">
        <v>1.14897785451922</v>
      </c>
      <c r="P246">
        <v>0.21013486561866401</v>
      </c>
      <c r="Q246">
        <v>5.4678115939326801</v>
      </c>
      <c r="R246" s="1">
        <v>4.5562579657415203E-8</v>
      </c>
      <c r="T246" t="str">
        <f t="shared" si="12"/>
        <v>***</v>
      </c>
      <c r="U246" t="str">
        <f t="shared" si="13"/>
        <v>***</v>
      </c>
      <c r="V246" t="str">
        <f t="shared" si="14"/>
        <v>***</v>
      </c>
      <c r="W246" t="str">
        <f t="shared" si="15"/>
        <v>***</v>
      </c>
    </row>
    <row r="247" spans="1:23" x14ac:dyDescent="0.25">
      <c r="A247">
        <v>246</v>
      </c>
      <c r="B247" t="s">
        <v>390</v>
      </c>
      <c r="C247">
        <v>-13.708790591987601</v>
      </c>
      <c r="D247">
        <v>6522.6386106482696</v>
      </c>
      <c r="E247">
        <v>-2.1017246869400102E-3</v>
      </c>
      <c r="F247">
        <v>0.99832306755580302</v>
      </c>
      <c r="G247" t="s">
        <v>170</v>
      </c>
      <c r="H247" t="s">
        <v>170</v>
      </c>
      <c r="I247" t="s">
        <v>170</v>
      </c>
      <c r="J247" t="s">
        <v>170</v>
      </c>
      <c r="K247">
        <v>-14.6895953358302</v>
      </c>
      <c r="L247">
        <v>10754.012977791501</v>
      </c>
      <c r="M247">
        <v>-1.3659640699863499E-3</v>
      </c>
      <c r="N247">
        <v>0.99891011869687396</v>
      </c>
      <c r="O247">
        <v>-13.7575290119452</v>
      </c>
      <c r="P247">
        <v>6522.6386105480096</v>
      </c>
      <c r="Q247">
        <v>-2.1091968807987198E-3</v>
      </c>
      <c r="R247">
        <v>0.99831710562090203</v>
      </c>
      <c r="T247" t="str">
        <f t="shared" si="12"/>
        <v/>
      </c>
      <c r="U247" t="str">
        <f t="shared" si="13"/>
        <v/>
      </c>
      <c r="V247" t="str">
        <f t="shared" si="14"/>
        <v/>
      </c>
      <c r="W247" t="str">
        <f t="shared" si="15"/>
        <v/>
      </c>
    </row>
    <row r="248" spans="1:23" x14ac:dyDescent="0.25">
      <c r="A248">
        <v>247</v>
      </c>
      <c r="B248" t="s">
        <v>391</v>
      </c>
      <c r="C248">
        <v>-13.708790591987601</v>
      </c>
      <c r="D248">
        <v>6522.6386106482596</v>
      </c>
      <c r="E248">
        <v>-2.1017246869400202E-3</v>
      </c>
      <c r="F248">
        <v>0.99832306755580302</v>
      </c>
      <c r="G248" t="s">
        <v>170</v>
      </c>
      <c r="H248" t="s">
        <v>170</v>
      </c>
      <c r="I248" t="s">
        <v>170</v>
      </c>
      <c r="J248" t="s">
        <v>170</v>
      </c>
      <c r="K248">
        <v>-14.6895953358302</v>
      </c>
      <c r="L248">
        <v>10754.012977791501</v>
      </c>
      <c r="M248">
        <v>-1.3659640699863499E-3</v>
      </c>
      <c r="N248">
        <v>0.99891011869687396</v>
      </c>
      <c r="O248">
        <v>-13.7575290119452</v>
      </c>
      <c r="P248">
        <v>6522.6386105480497</v>
      </c>
      <c r="Q248">
        <v>-2.1091968807987098E-3</v>
      </c>
      <c r="R248">
        <v>0.99831710562090203</v>
      </c>
      <c r="T248" t="str">
        <f t="shared" si="12"/>
        <v/>
      </c>
      <c r="U248" t="str">
        <f t="shared" si="13"/>
        <v/>
      </c>
      <c r="V248" t="str">
        <f t="shared" si="14"/>
        <v/>
      </c>
      <c r="W248" t="str">
        <f t="shared" si="15"/>
        <v/>
      </c>
    </row>
    <row r="249" spans="1:23" x14ac:dyDescent="0.25">
      <c r="A249">
        <v>248</v>
      </c>
      <c r="B249" t="s">
        <v>392</v>
      </c>
      <c r="C249">
        <v>-13.708790591987601</v>
      </c>
      <c r="D249">
        <v>6522.6386106482496</v>
      </c>
      <c r="E249">
        <v>-2.1017246869400202E-3</v>
      </c>
      <c r="F249">
        <v>0.99832306755580302</v>
      </c>
      <c r="G249" t="s">
        <v>170</v>
      </c>
      <c r="H249" t="s">
        <v>170</v>
      </c>
      <c r="I249" t="s">
        <v>170</v>
      </c>
      <c r="J249" t="s">
        <v>170</v>
      </c>
      <c r="K249">
        <v>-14.6895953358302</v>
      </c>
      <c r="L249">
        <v>10754.012977791501</v>
      </c>
      <c r="M249">
        <v>-1.3659640699863499E-3</v>
      </c>
      <c r="N249">
        <v>0.99891011869687396</v>
      </c>
      <c r="O249">
        <v>-13.7575290119452</v>
      </c>
      <c r="P249">
        <v>6522.6386105480397</v>
      </c>
      <c r="Q249">
        <v>-2.1091968807987098E-3</v>
      </c>
      <c r="R249">
        <v>0.99831710562090203</v>
      </c>
      <c r="T249" t="str">
        <f t="shared" si="12"/>
        <v/>
      </c>
      <c r="U249" t="str">
        <f t="shared" si="13"/>
        <v/>
      </c>
      <c r="V249" t="str">
        <f t="shared" si="14"/>
        <v/>
      </c>
      <c r="W249" t="str">
        <f t="shared" si="15"/>
        <v/>
      </c>
    </row>
    <row r="250" spans="1:23" x14ac:dyDescent="0.25">
      <c r="A250">
        <v>249</v>
      </c>
      <c r="B250" t="s">
        <v>393</v>
      </c>
      <c r="C250">
        <v>-13.708790591987601</v>
      </c>
      <c r="D250">
        <v>6522.6386106482496</v>
      </c>
      <c r="E250">
        <v>-2.1017246869400202E-3</v>
      </c>
      <c r="F250">
        <v>0.99832306755580302</v>
      </c>
      <c r="G250" t="s">
        <v>170</v>
      </c>
      <c r="H250" t="s">
        <v>170</v>
      </c>
      <c r="I250" t="s">
        <v>170</v>
      </c>
      <c r="J250" t="s">
        <v>170</v>
      </c>
      <c r="K250">
        <v>-14.6895953358302</v>
      </c>
      <c r="L250">
        <v>10754.012977791501</v>
      </c>
      <c r="M250">
        <v>-1.3659640699863599E-3</v>
      </c>
      <c r="N250">
        <v>0.99891011869687396</v>
      </c>
      <c r="O250">
        <v>-13.7575290119452</v>
      </c>
      <c r="P250">
        <v>6522.6386105480697</v>
      </c>
      <c r="Q250">
        <v>-2.1091968807986998E-3</v>
      </c>
      <c r="R250">
        <v>0.99831710562090203</v>
      </c>
      <c r="T250" t="str">
        <f t="shared" si="12"/>
        <v/>
      </c>
      <c r="U250" t="str">
        <f t="shared" si="13"/>
        <v/>
      </c>
      <c r="V250" t="str">
        <f t="shared" si="14"/>
        <v/>
      </c>
      <c r="W250" t="str">
        <f t="shared" si="15"/>
        <v/>
      </c>
    </row>
    <row r="251" spans="1:23" x14ac:dyDescent="0.25">
      <c r="A251">
        <v>250</v>
      </c>
      <c r="B251" t="s">
        <v>394</v>
      </c>
      <c r="C251">
        <v>-13.708790591987601</v>
      </c>
      <c r="D251">
        <v>6522.6386106482396</v>
      </c>
      <c r="E251">
        <v>-2.1017246869400202E-3</v>
      </c>
      <c r="F251">
        <v>0.99832306755580302</v>
      </c>
      <c r="G251" t="s">
        <v>170</v>
      </c>
      <c r="H251" t="s">
        <v>170</v>
      </c>
      <c r="I251" t="s">
        <v>170</v>
      </c>
      <c r="J251" t="s">
        <v>170</v>
      </c>
      <c r="K251">
        <v>-14.6895953358302</v>
      </c>
      <c r="L251">
        <v>10754.012977791501</v>
      </c>
      <c r="M251">
        <v>-1.3659640699863599E-3</v>
      </c>
      <c r="N251">
        <v>0.99891011869687396</v>
      </c>
      <c r="O251">
        <v>-13.7575290119452</v>
      </c>
      <c r="P251">
        <v>6522.6386105480397</v>
      </c>
      <c r="Q251">
        <v>-2.1091968807987098E-3</v>
      </c>
      <c r="R251">
        <v>0.99831710562090203</v>
      </c>
      <c r="T251" t="str">
        <f t="shared" si="12"/>
        <v/>
      </c>
      <c r="U251" t="str">
        <f t="shared" si="13"/>
        <v/>
      </c>
      <c r="V251" t="str">
        <f t="shared" si="14"/>
        <v/>
      </c>
      <c r="W251" t="str">
        <f t="shared" si="15"/>
        <v/>
      </c>
    </row>
    <row r="252" spans="1:23" x14ac:dyDescent="0.25">
      <c r="A252">
        <v>251</v>
      </c>
      <c r="B252" t="s">
        <v>395</v>
      </c>
      <c r="C252">
        <v>-13.708790591987601</v>
      </c>
      <c r="D252">
        <v>6522.6386106482396</v>
      </c>
      <c r="E252">
        <v>-2.1017246869400202E-3</v>
      </c>
      <c r="F252">
        <v>0.99832306755580302</v>
      </c>
      <c r="G252" t="s">
        <v>170</v>
      </c>
      <c r="H252" t="s">
        <v>170</v>
      </c>
      <c r="I252" t="s">
        <v>170</v>
      </c>
      <c r="J252" t="s">
        <v>170</v>
      </c>
      <c r="K252">
        <v>-14.6895953358302</v>
      </c>
      <c r="L252">
        <v>10754.012977791501</v>
      </c>
      <c r="M252">
        <v>-1.3659640699863599E-3</v>
      </c>
      <c r="N252">
        <v>0.99891011869687396</v>
      </c>
      <c r="O252">
        <v>-13.7575290119452</v>
      </c>
      <c r="P252">
        <v>6522.6386105480797</v>
      </c>
      <c r="Q252">
        <v>-2.1091968807986998E-3</v>
      </c>
      <c r="R252">
        <v>0.99831710562090203</v>
      </c>
      <c r="T252" t="str">
        <f t="shared" si="12"/>
        <v/>
      </c>
      <c r="U252" t="str">
        <f t="shared" si="13"/>
        <v/>
      </c>
      <c r="V252" t="str">
        <f t="shared" si="14"/>
        <v/>
      </c>
      <c r="W252" t="str">
        <f t="shared" si="15"/>
        <v/>
      </c>
    </row>
    <row r="253" spans="1:23" x14ac:dyDescent="0.25">
      <c r="A253">
        <v>252</v>
      </c>
      <c r="B253" t="s">
        <v>396</v>
      </c>
      <c r="C253">
        <v>-13.708790591987601</v>
      </c>
      <c r="D253">
        <v>6522.6386106482496</v>
      </c>
      <c r="E253">
        <v>-2.1017246869400202E-3</v>
      </c>
      <c r="F253">
        <v>0.99832306755580302</v>
      </c>
      <c r="G253" t="s">
        <v>170</v>
      </c>
      <c r="H253" t="s">
        <v>170</v>
      </c>
      <c r="I253" t="s">
        <v>170</v>
      </c>
      <c r="J253" t="s">
        <v>170</v>
      </c>
      <c r="K253">
        <v>-14.6895953358302</v>
      </c>
      <c r="L253">
        <v>10754.012977791501</v>
      </c>
      <c r="M253">
        <v>-1.3659640699863599E-3</v>
      </c>
      <c r="N253">
        <v>0.99891011869687396</v>
      </c>
      <c r="O253">
        <v>-13.7575290119452</v>
      </c>
      <c r="P253">
        <v>6522.6386105480797</v>
      </c>
      <c r="Q253">
        <v>-2.1091968807986998E-3</v>
      </c>
      <c r="R253">
        <v>0.99831710562090203</v>
      </c>
      <c r="T253" t="str">
        <f t="shared" si="12"/>
        <v/>
      </c>
      <c r="U253" t="str">
        <f t="shared" si="13"/>
        <v/>
      </c>
      <c r="V253" t="str">
        <f t="shared" si="14"/>
        <v/>
      </c>
      <c r="W253" t="str">
        <f t="shared" si="15"/>
        <v/>
      </c>
    </row>
    <row r="254" spans="1:23" x14ac:dyDescent="0.25">
      <c r="A254">
        <v>253</v>
      </c>
      <c r="B254" t="s">
        <v>397</v>
      </c>
      <c r="C254">
        <v>23.4233464268512</v>
      </c>
      <c r="D254">
        <v>6522.6386077495699</v>
      </c>
      <c r="E254">
        <v>3.5910845035967199E-3</v>
      </c>
      <c r="F254">
        <v>0.99713473527639895</v>
      </c>
      <c r="G254" t="s">
        <v>170</v>
      </c>
      <c r="H254" t="s">
        <v>170</v>
      </c>
      <c r="I254" t="s">
        <v>170</v>
      </c>
      <c r="J254" t="s">
        <v>170</v>
      </c>
      <c r="K254">
        <v>24.442541683504398</v>
      </c>
      <c r="L254">
        <v>10754.0128826901</v>
      </c>
      <c r="M254">
        <v>2.2728763625388402E-3</v>
      </c>
      <c r="N254">
        <v>0.99818650860312297</v>
      </c>
      <c r="O254">
        <v>23.374608006905699</v>
      </c>
      <c r="P254">
        <v>6522.6386076891504</v>
      </c>
      <c r="Q254">
        <v>3.58361230980216E-3</v>
      </c>
      <c r="R254">
        <v>0.99714069718609999</v>
      </c>
      <c r="T254" t="str">
        <f t="shared" si="12"/>
        <v/>
      </c>
      <c r="U254" t="str">
        <f t="shared" si="13"/>
        <v/>
      </c>
      <c r="V254" t="str">
        <f t="shared" si="14"/>
        <v/>
      </c>
      <c r="W254" t="str">
        <f t="shared" si="15"/>
        <v/>
      </c>
    </row>
    <row r="255" spans="1:23" x14ac:dyDescent="0.25">
      <c r="A255">
        <v>254</v>
      </c>
      <c r="B255" t="s">
        <v>191</v>
      </c>
      <c r="C255">
        <v>0.96104745329938601</v>
      </c>
      <c r="D255">
        <v>0.23592637605191299</v>
      </c>
      <c r="E255">
        <v>4.0735057664256997</v>
      </c>
      <c r="F255" s="1">
        <v>4.6310704349168998E-5</v>
      </c>
      <c r="G255">
        <v>0.65196355504470505</v>
      </c>
      <c r="H255">
        <v>0.38829513779084701</v>
      </c>
      <c r="I255">
        <v>1.6790412539131001</v>
      </c>
      <c r="J255">
        <v>9.3144003997366401E-2</v>
      </c>
      <c r="K255">
        <v>1.2742098059609399</v>
      </c>
      <c r="L255">
        <v>0.30037081705693502</v>
      </c>
      <c r="M255">
        <v>4.2421225152489104</v>
      </c>
      <c r="N255" s="1">
        <v>2.2141575836202601E-5</v>
      </c>
      <c r="O255">
        <v>0.92725307234738197</v>
      </c>
      <c r="P255">
        <v>0.23573252292541799</v>
      </c>
      <c r="Q255">
        <v>3.9334965784112401</v>
      </c>
      <c r="R255" s="1">
        <v>8.3719031241713497E-5</v>
      </c>
      <c r="T255" t="str">
        <f t="shared" si="12"/>
        <v>***</v>
      </c>
      <c r="U255" t="str">
        <f t="shared" si="13"/>
        <v>^</v>
      </c>
      <c r="V255" t="str">
        <f t="shared" si="14"/>
        <v>***</v>
      </c>
      <c r="W255" t="str">
        <f t="shared" si="15"/>
        <v>***</v>
      </c>
    </row>
    <row r="256" spans="1:23" x14ac:dyDescent="0.25">
      <c r="A256">
        <v>255</v>
      </c>
      <c r="B256" t="s">
        <v>192</v>
      </c>
      <c r="C256">
        <v>0.41897353258562398</v>
      </c>
      <c r="D256">
        <v>0.29868578218219399</v>
      </c>
      <c r="E256">
        <v>1.40272338885571</v>
      </c>
      <c r="F256">
        <v>0.16069933998410199</v>
      </c>
      <c r="G256">
        <v>0.21700027873960601</v>
      </c>
      <c r="H256">
        <v>0.47537762728864402</v>
      </c>
      <c r="I256">
        <v>0.45647978845215198</v>
      </c>
      <c r="J256">
        <v>0.64804500164558398</v>
      </c>
      <c r="K256">
        <v>0.66716704569729601</v>
      </c>
      <c r="L256">
        <v>0.385722998401203</v>
      </c>
      <c r="M256">
        <v>1.72965327051449</v>
      </c>
      <c r="N256">
        <v>8.3692242318485099E-2</v>
      </c>
      <c r="O256">
        <v>0.38340726731200803</v>
      </c>
      <c r="P256">
        <v>0.29852513568700301</v>
      </c>
      <c r="Q256">
        <v>1.2843383068218499</v>
      </c>
      <c r="R256">
        <v>0.19902360892972601</v>
      </c>
      <c r="T256" t="str">
        <f t="shared" si="12"/>
        <v/>
      </c>
      <c r="U256" t="str">
        <f t="shared" si="13"/>
        <v/>
      </c>
      <c r="V256" t="str">
        <f t="shared" si="14"/>
        <v>^</v>
      </c>
      <c r="W256" t="str">
        <f t="shared" si="15"/>
        <v/>
      </c>
    </row>
    <row r="257" spans="1:23" x14ac:dyDescent="0.25">
      <c r="A257">
        <v>256</v>
      </c>
      <c r="B257" t="s">
        <v>193</v>
      </c>
      <c r="C257">
        <v>0.74280617864030496</v>
      </c>
      <c r="D257">
        <v>0.26694767541364001</v>
      </c>
      <c r="E257">
        <v>2.7825909234433901</v>
      </c>
      <c r="F257">
        <v>5.3926752652592204E-3</v>
      </c>
      <c r="G257">
        <v>0.86505483122015803</v>
      </c>
      <c r="H257">
        <v>0.370676504929355</v>
      </c>
      <c r="I257">
        <v>2.33371907773066</v>
      </c>
      <c r="J257">
        <v>1.9610436465613602E-2</v>
      </c>
      <c r="K257">
        <v>0.718971490400794</v>
      </c>
      <c r="L257">
        <v>0.38609518750521998</v>
      </c>
      <c r="M257">
        <v>1.8621612329500301</v>
      </c>
      <c r="N257">
        <v>6.2580367024947806E-2</v>
      </c>
      <c r="O257">
        <v>0.70693215240809804</v>
      </c>
      <c r="P257">
        <v>0.26676217567731803</v>
      </c>
      <c r="Q257">
        <v>2.6500464341062302</v>
      </c>
      <c r="R257">
        <v>8.0480708848073308E-3</v>
      </c>
      <c r="T257" t="str">
        <f t="shared" si="12"/>
        <v>**</v>
      </c>
      <c r="U257" t="str">
        <f t="shared" si="13"/>
        <v>*</v>
      </c>
      <c r="V257" t="str">
        <f t="shared" si="14"/>
        <v>^</v>
      </c>
      <c r="W257" t="str">
        <f t="shared" si="15"/>
        <v>**</v>
      </c>
    </row>
    <row r="258" spans="1:23" x14ac:dyDescent="0.25">
      <c r="A258">
        <v>257</v>
      </c>
      <c r="B258" t="s">
        <v>194</v>
      </c>
      <c r="C258">
        <v>0.24691964289059301</v>
      </c>
      <c r="D258">
        <v>0.33547794286491101</v>
      </c>
      <c r="E258">
        <v>0.73602347976129701</v>
      </c>
      <c r="F258">
        <v>0.46171640877714798</v>
      </c>
      <c r="G258">
        <v>-0.21168943006239499</v>
      </c>
      <c r="H258">
        <v>0.59981913367628803</v>
      </c>
      <c r="I258">
        <v>-0.35292210297619497</v>
      </c>
      <c r="J258">
        <v>0.72414683993678997</v>
      </c>
      <c r="K258">
        <v>0.636420983656938</v>
      </c>
      <c r="L258">
        <v>0.408935960274868</v>
      </c>
      <c r="M258">
        <v>1.55628520228244</v>
      </c>
      <c r="N258">
        <v>0.119640288621437</v>
      </c>
      <c r="O258">
        <v>0.21037028658241699</v>
      </c>
      <c r="P258">
        <v>0.33531816695155298</v>
      </c>
      <c r="Q258">
        <v>0.62737515385741305</v>
      </c>
      <c r="R258">
        <v>0.53041335045402305</v>
      </c>
      <c r="T258" t="str">
        <f t="shared" si="12"/>
        <v/>
      </c>
      <c r="U258" t="str">
        <f t="shared" si="13"/>
        <v/>
      </c>
      <c r="V258" t="str">
        <f t="shared" si="14"/>
        <v/>
      </c>
      <c r="W258" t="str">
        <f t="shared" si="15"/>
        <v/>
      </c>
    </row>
    <row r="259" spans="1:23" x14ac:dyDescent="0.25">
      <c r="A259">
        <v>258</v>
      </c>
      <c r="B259" t="s">
        <v>196</v>
      </c>
      <c r="C259">
        <v>1.6437409908923299</v>
      </c>
      <c r="D259">
        <v>0.2016636343888</v>
      </c>
      <c r="E259">
        <v>8.1509043307394702</v>
      </c>
      <c r="F259" s="1">
        <v>3.61212800060738E-16</v>
      </c>
      <c r="G259">
        <v>1.9333002813314</v>
      </c>
      <c r="H259">
        <v>0.26984997153908602</v>
      </c>
      <c r="I259">
        <v>7.1643523632959898</v>
      </c>
      <c r="J259" s="1">
        <v>7.8155143480095496E-13</v>
      </c>
      <c r="K259">
        <v>1.4132019694868501</v>
      </c>
      <c r="L259">
        <v>0.310361486897062</v>
      </c>
      <c r="M259">
        <v>4.5534063637076398</v>
      </c>
      <c r="N259" s="1">
        <v>5.2784171574107199E-6</v>
      </c>
      <c r="O259">
        <v>1.60644400052809</v>
      </c>
      <c r="P259">
        <v>0.20138568607569701</v>
      </c>
      <c r="Q259">
        <v>7.9769522443827396</v>
      </c>
      <c r="R259" s="1">
        <v>1.4999082431104699E-15</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197</v>
      </c>
      <c r="C260">
        <v>0.88311203038927499</v>
      </c>
      <c r="D260">
        <v>0.274994341485928</v>
      </c>
      <c r="E260">
        <v>3.2113825528823301</v>
      </c>
      <c r="F260">
        <v>1.3209795466404099E-3</v>
      </c>
      <c r="G260">
        <v>1.09792565879023</v>
      </c>
      <c r="H260">
        <v>0.37289613956038398</v>
      </c>
      <c r="I260">
        <v>2.9443202605545902</v>
      </c>
      <c r="J260">
        <v>3.2366488437261601E-3</v>
      </c>
      <c r="K260">
        <v>0.764744637851274</v>
      </c>
      <c r="L260">
        <v>0.41005030503921103</v>
      </c>
      <c r="M260">
        <v>1.8650019972016501</v>
      </c>
      <c r="N260">
        <v>6.2181124262729703E-2</v>
      </c>
      <c r="O260">
        <v>0.84461391550577203</v>
      </c>
      <c r="P260">
        <v>0.27476084880491503</v>
      </c>
      <c r="Q260">
        <v>3.0739966016972899</v>
      </c>
      <c r="R260">
        <v>2.1121183845328202E-3</v>
      </c>
      <c r="T260" t="str">
        <f t="shared" si="16"/>
        <v>**</v>
      </c>
      <c r="U260" t="str">
        <f t="shared" si="17"/>
        <v>**</v>
      </c>
      <c r="V260" t="str">
        <f t="shared" si="18"/>
        <v>^</v>
      </c>
      <c r="W260" t="str">
        <f t="shared" si="19"/>
        <v>**</v>
      </c>
    </row>
    <row r="261" spans="1:23" x14ac:dyDescent="0.25">
      <c r="A261">
        <v>260</v>
      </c>
      <c r="B261" t="s">
        <v>198</v>
      </c>
      <c r="C261">
        <v>0.80305901944035596</v>
      </c>
      <c r="D261">
        <v>0.29110909441791599</v>
      </c>
      <c r="E261">
        <v>2.7586187956309098</v>
      </c>
      <c r="F261">
        <v>5.8046203062714899E-3</v>
      </c>
      <c r="G261">
        <v>1.04959510764816</v>
      </c>
      <c r="H261">
        <v>0.39173104674704001</v>
      </c>
      <c r="I261">
        <v>2.6793768744245998</v>
      </c>
      <c r="J261">
        <v>7.3759324122326698E-3</v>
      </c>
      <c r="K261">
        <v>0.65704495817917696</v>
      </c>
      <c r="L261">
        <v>0.43849441345894902</v>
      </c>
      <c r="M261">
        <v>1.49841124085538</v>
      </c>
      <c r="N261">
        <v>0.134026437666912</v>
      </c>
      <c r="O261">
        <v>0.762626981296469</v>
      </c>
      <c r="P261">
        <v>0.290876228399996</v>
      </c>
      <c r="Q261">
        <v>2.6218264225007402</v>
      </c>
      <c r="R261">
        <v>8.7459962796078393E-3</v>
      </c>
      <c r="T261" t="str">
        <f t="shared" si="16"/>
        <v>**</v>
      </c>
      <c r="U261" t="str">
        <f t="shared" si="17"/>
        <v>**</v>
      </c>
      <c r="V261" t="str">
        <f t="shared" si="18"/>
        <v/>
      </c>
      <c r="W261" t="str">
        <f t="shared" si="19"/>
        <v>**</v>
      </c>
    </row>
    <row r="262" spans="1:23" x14ac:dyDescent="0.25">
      <c r="A262">
        <v>261</v>
      </c>
      <c r="B262" t="s">
        <v>199</v>
      </c>
      <c r="C262">
        <v>0.60788748325626896</v>
      </c>
      <c r="D262">
        <v>0.32310881259236301</v>
      </c>
      <c r="E262">
        <v>1.8813707938792299</v>
      </c>
      <c r="F262">
        <v>5.9921496935723198E-2</v>
      </c>
      <c r="G262">
        <v>0.82178373246654102</v>
      </c>
      <c r="H262">
        <v>0.44221554454870399</v>
      </c>
      <c r="I262">
        <v>1.8583329839867999</v>
      </c>
      <c r="J262">
        <v>6.3121742612835902E-2</v>
      </c>
      <c r="K262">
        <v>0.50976204437049799</v>
      </c>
      <c r="L262">
        <v>0.47532117498517701</v>
      </c>
      <c r="M262">
        <v>1.0724581003284701</v>
      </c>
      <c r="N262">
        <v>0.28351432380829</v>
      </c>
      <c r="O262">
        <v>0.56832755771135102</v>
      </c>
      <c r="P262">
        <v>0.32289015607879901</v>
      </c>
      <c r="Q262">
        <v>1.7601266158533899</v>
      </c>
      <c r="R262">
        <v>7.8386340904189097E-2</v>
      </c>
      <c r="T262" t="str">
        <f t="shared" si="16"/>
        <v>^</v>
      </c>
      <c r="U262" t="str">
        <f t="shared" si="17"/>
        <v>^</v>
      </c>
      <c r="V262" t="str">
        <f t="shared" si="18"/>
        <v/>
      </c>
      <c r="W262" t="str">
        <f t="shared" si="19"/>
        <v>^</v>
      </c>
    </row>
    <row r="263" spans="1:23" x14ac:dyDescent="0.25">
      <c r="A263">
        <v>262</v>
      </c>
      <c r="B263" t="s">
        <v>200</v>
      </c>
      <c r="C263">
        <v>0.82640388124116904</v>
      </c>
      <c r="D263">
        <v>0.30103762543448898</v>
      </c>
      <c r="E263">
        <v>2.7451846926058399</v>
      </c>
      <c r="F263">
        <v>6.0476851425885301E-3</v>
      </c>
      <c r="G263">
        <v>0.68505470728197604</v>
      </c>
      <c r="H263">
        <v>0.47883836429036802</v>
      </c>
      <c r="I263">
        <v>1.43065960952652</v>
      </c>
      <c r="J263">
        <v>0.152527794406253</v>
      </c>
      <c r="K263">
        <v>1.03466009963553</v>
      </c>
      <c r="L263">
        <v>0.38906236959641599</v>
      </c>
      <c r="M263">
        <v>2.6593682157151601</v>
      </c>
      <c r="N263">
        <v>7.8287350381236794E-3</v>
      </c>
      <c r="O263">
        <v>0.79011716753934003</v>
      </c>
      <c r="P263">
        <v>0.30080034142909601</v>
      </c>
      <c r="Q263">
        <v>2.6267163254719401</v>
      </c>
      <c r="R263">
        <v>8.6213173175310395E-3</v>
      </c>
      <c r="T263" t="str">
        <f t="shared" si="16"/>
        <v>**</v>
      </c>
      <c r="U263" t="str">
        <f t="shared" si="17"/>
        <v/>
      </c>
      <c r="V263" t="str">
        <f t="shared" si="18"/>
        <v>**</v>
      </c>
      <c r="W263" t="str">
        <f t="shared" si="19"/>
        <v>**</v>
      </c>
    </row>
    <row r="264" spans="1:23" x14ac:dyDescent="0.25">
      <c r="A264">
        <v>263</v>
      </c>
      <c r="B264" t="s">
        <v>201</v>
      </c>
      <c r="C264">
        <v>0.49967817742651999</v>
      </c>
      <c r="D264">
        <v>0.35354038665958298</v>
      </c>
      <c r="E264">
        <v>1.41335529484401</v>
      </c>
      <c r="F264">
        <v>0.15755128322667</v>
      </c>
      <c r="G264">
        <v>0.502167482889049</v>
      </c>
      <c r="H264">
        <v>0.52883082063948805</v>
      </c>
      <c r="I264">
        <v>0.94958059040848597</v>
      </c>
      <c r="J264">
        <v>0.34232540468214401</v>
      </c>
      <c r="K264">
        <v>0.60867845935054898</v>
      </c>
      <c r="L264">
        <v>0.47621105222002802</v>
      </c>
      <c r="M264">
        <v>1.27816953536248</v>
      </c>
      <c r="N264">
        <v>0.20118965531263</v>
      </c>
      <c r="O264">
        <v>0.463141556692379</v>
      </c>
      <c r="P264">
        <v>0.35332906082667198</v>
      </c>
      <c r="Q264">
        <v>1.3107938407579101</v>
      </c>
      <c r="R264">
        <v>0.18992742402193</v>
      </c>
      <c r="T264" t="str">
        <f t="shared" si="16"/>
        <v/>
      </c>
      <c r="U264" t="str">
        <f t="shared" si="17"/>
        <v/>
      </c>
      <c r="V264" t="str">
        <f t="shared" si="18"/>
        <v/>
      </c>
      <c r="W264" t="str">
        <f t="shared" si="19"/>
        <v/>
      </c>
    </row>
    <row r="265" spans="1:23" x14ac:dyDescent="0.25">
      <c r="A265">
        <v>264</v>
      </c>
      <c r="B265" t="s">
        <v>202</v>
      </c>
      <c r="C265">
        <v>0.74939143773136796</v>
      </c>
      <c r="D265">
        <v>0.324053600966977</v>
      </c>
      <c r="E265">
        <v>2.3125539586512298</v>
      </c>
      <c r="F265">
        <v>2.0747175392695501E-2</v>
      </c>
      <c r="G265">
        <v>1.274102458027</v>
      </c>
      <c r="H265">
        <v>0.39417624747338798</v>
      </c>
      <c r="I265">
        <v>3.2323166760904898</v>
      </c>
      <c r="J265">
        <v>1.2279089556734501E-3</v>
      </c>
      <c r="K265">
        <v>0.120979950665667</v>
      </c>
      <c r="L265">
        <v>0.60034073840545599</v>
      </c>
      <c r="M265">
        <v>0.201518809113301</v>
      </c>
      <c r="N265">
        <v>0.84029292355548602</v>
      </c>
      <c r="O265">
        <v>0.71027561610246503</v>
      </c>
      <c r="P265">
        <v>0.32380869041892901</v>
      </c>
      <c r="Q265">
        <v>2.1935038716334101</v>
      </c>
      <c r="R265">
        <v>2.8271095950331001E-2</v>
      </c>
      <c r="T265" t="str">
        <f t="shared" si="16"/>
        <v>*</v>
      </c>
      <c r="U265" t="str">
        <f t="shared" si="17"/>
        <v>**</v>
      </c>
      <c r="V265" t="str">
        <f t="shared" si="18"/>
        <v/>
      </c>
      <c r="W265" t="str">
        <f t="shared" si="19"/>
        <v>*</v>
      </c>
    </row>
    <row r="266" spans="1:23" x14ac:dyDescent="0.25">
      <c r="A266">
        <v>265</v>
      </c>
      <c r="B266" t="s">
        <v>203</v>
      </c>
      <c r="C266">
        <v>0.59567023794197604</v>
      </c>
      <c r="D266">
        <v>0.354131103701258</v>
      </c>
      <c r="E266">
        <v>1.68206133749968</v>
      </c>
      <c r="F266">
        <v>9.2556946480452595E-2</v>
      </c>
      <c r="G266">
        <v>0.633307603821329</v>
      </c>
      <c r="H266">
        <v>0.52989359856595397</v>
      </c>
      <c r="I266">
        <v>1.1951599444402501</v>
      </c>
      <c r="J266">
        <v>0.23202454508124301</v>
      </c>
      <c r="K266">
        <v>0.67735307167690495</v>
      </c>
      <c r="L266">
        <v>0.47689402700626898</v>
      </c>
      <c r="M266">
        <v>1.42034295528721</v>
      </c>
      <c r="N266">
        <v>0.15550786138688699</v>
      </c>
      <c r="O266">
        <v>0.55206619154694003</v>
      </c>
      <c r="P266">
        <v>0.35389378466911298</v>
      </c>
      <c r="Q266">
        <v>1.5599770763510701</v>
      </c>
      <c r="R266">
        <v>0.118765298479149</v>
      </c>
      <c r="T266" t="str">
        <f t="shared" si="16"/>
        <v>^</v>
      </c>
      <c r="U266" t="str">
        <f t="shared" si="17"/>
        <v/>
      </c>
      <c r="V266" t="str">
        <f t="shared" si="18"/>
        <v/>
      </c>
      <c r="W266" t="str">
        <f t="shared" si="19"/>
        <v/>
      </c>
    </row>
    <row r="267" spans="1:23" x14ac:dyDescent="0.25">
      <c r="A267">
        <v>266</v>
      </c>
      <c r="B267" t="s">
        <v>204</v>
      </c>
      <c r="C267">
        <v>0.64009588262845896</v>
      </c>
      <c r="D267">
        <v>0.35441594189528097</v>
      </c>
      <c r="E267">
        <v>1.80605838215254</v>
      </c>
      <c r="F267">
        <v>7.0909220676451196E-2</v>
      </c>
      <c r="G267">
        <v>0.67682289859604805</v>
      </c>
      <c r="H267">
        <v>0.53029719365680195</v>
      </c>
      <c r="I267">
        <v>1.2763086561496599</v>
      </c>
      <c r="J267">
        <v>0.20184643145580999</v>
      </c>
      <c r="K267">
        <v>0.724216729905937</v>
      </c>
      <c r="L267">
        <v>0.47730299426079298</v>
      </c>
      <c r="M267">
        <v>1.51731025913119</v>
      </c>
      <c r="N267">
        <v>0.12918836922707899</v>
      </c>
      <c r="O267">
        <v>0.59662253549906996</v>
      </c>
      <c r="P267">
        <v>0.35417516585500902</v>
      </c>
      <c r="Q267">
        <v>1.68454085158335</v>
      </c>
      <c r="R267">
        <v>9.2077191404352901E-2</v>
      </c>
      <c r="T267" t="str">
        <f t="shared" si="16"/>
        <v>^</v>
      </c>
      <c r="U267" t="str">
        <f t="shared" si="17"/>
        <v/>
      </c>
      <c r="V267" t="str">
        <f t="shared" si="18"/>
        <v/>
      </c>
      <c r="W267" t="str">
        <f t="shared" si="19"/>
        <v>^</v>
      </c>
    </row>
    <row r="268" spans="1:23" x14ac:dyDescent="0.25">
      <c r="A268">
        <v>267</v>
      </c>
      <c r="B268" t="s">
        <v>205</v>
      </c>
      <c r="C268">
        <v>0.98667318133230497</v>
      </c>
      <c r="D268">
        <v>0.31319353383197401</v>
      </c>
      <c r="E268">
        <v>3.1503625546166201</v>
      </c>
      <c r="F268">
        <v>1.6306796396595401E-3</v>
      </c>
      <c r="G268">
        <v>0.94806823284013797</v>
      </c>
      <c r="H268">
        <v>0.48141416848387902</v>
      </c>
      <c r="I268">
        <v>1.9693401127471899</v>
      </c>
      <c r="J268">
        <v>4.8914047813365599E-2</v>
      </c>
      <c r="K268">
        <v>1.1241905677467701</v>
      </c>
      <c r="L268">
        <v>0.413760639508919</v>
      </c>
      <c r="M268">
        <v>2.7170070335376502</v>
      </c>
      <c r="N268">
        <v>6.5875207756148904E-3</v>
      </c>
      <c r="O268">
        <v>0.94136696013006904</v>
      </c>
      <c r="P268">
        <v>0.31292034702033</v>
      </c>
      <c r="Q268">
        <v>3.0083277392917802</v>
      </c>
      <c r="R268">
        <v>2.62689677589714E-3</v>
      </c>
      <c r="T268" t="str">
        <f t="shared" si="16"/>
        <v>**</v>
      </c>
      <c r="U268" t="str">
        <f t="shared" si="17"/>
        <v>*</v>
      </c>
      <c r="V268" t="str">
        <f t="shared" si="18"/>
        <v>**</v>
      </c>
      <c r="W268" t="str">
        <f t="shared" si="19"/>
        <v>**</v>
      </c>
    </row>
    <row r="269" spans="1:23" x14ac:dyDescent="0.25">
      <c r="A269">
        <v>268</v>
      </c>
      <c r="B269" t="s">
        <v>207</v>
      </c>
      <c r="C269">
        <v>1.42769239336815</v>
      </c>
      <c r="D269">
        <v>0.27210388922212497</v>
      </c>
      <c r="E269">
        <v>5.2468650758706801</v>
      </c>
      <c r="F269" s="1">
        <v>1.5470911317243799E-7</v>
      </c>
      <c r="G269">
        <v>0.47475446695756601</v>
      </c>
      <c r="H269">
        <v>0.60459832255611201</v>
      </c>
      <c r="I269">
        <v>0.78523947097703695</v>
      </c>
      <c r="J269">
        <v>0.43231317717566597</v>
      </c>
      <c r="K269">
        <v>1.9595517552805899</v>
      </c>
      <c r="L269">
        <v>0.31790006429495499</v>
      </c>
      <c r="M269">
        <v>6.1640495720770501</v>
      </c>
      <c r="N269" s="1">
        <v>7.0907728748372497E-10</v>
      </c>
      <c r="O269">
        <v>1.3793216791254499</v>
      </c>
      <c r="P269">
        <v>0.27177651257576402</v>
      </c>
      <c r="Q269">
        <v>5.0752056020327698</v>
      </c>
      <c r="R269" s="1">
        <v>3.8707722920550301E-7</v>
      </c>
      <c r="T269" t="str">
        <f t="shared" si="16"/>
        <v>***</v>
      </c>
      <c r="U269" t="str">
        <f t="shared" si="17"/>
        <v/>
      </c>
      <c r="V269" t="str">
        <f t="shared" si="18"/>
        <v>***</v>
      </c>
      <c r="W269" t="str">
        <f t="shared" si="19"/>
        <v>***</v>
      </c>
    </row>
    <row r="270" spans="1:23" x14ac:dyDescent="0.25">
      <c r="A270">
        <v>269</v>
      </c>
      <c r="B270" t="s">
        <v>208</v>
      </c>
      <c r="C270">
        <v>0.73042595520016496</v>
      </c>
      <c r="D270">
        <v>0.37482319152291199</v>
      </c>
      <c r="E270">
        <v>1.9487213484107899</v>
      </c>
      <c r="F270">
        <v>5.1328710887925399E-2</v>
      </c>
      <c r="G270">
        <v>1.04655521556638</v>
      </c>
      <c r="H270">
        <v>0.48259116807421698</v>
      </c>
      <c r="I270">
        <v>2.1686165947517599</v>
      </c>
      <c r="J270">
        <v>3.0111804234849202E-2</v>
      </c>
      <c r="K270">
        <v>0.47424924950726099</v>
      </c>
      <c r="L270">
        <v>0.60286199643161498</v>
      </c>
      <c r="M270">
        <v>0.786663037833497</v>
      </c>
      <c r="N270">
        <v>0.43147914681965399</v>
      </c>
      <c r="O270">
        <v>0.68254426990752104</v>
      </c>
      <c r="P270">
        <v>0.37455722030960498</v>
      </c>
      <c r="Q270">
        <v>1.82226969044499</v>
      </c>
      <c r="R270">
        <v>6.8414074782166504E-2</v>
      </c>
      <c r="T270" t="str">
        <f t="shared" si="16"/>
        <v>^</v>
      </c>
      <c r="U270" t="str">
        <f t="shared" si="17"/>
        <v>*</v>
      </c>
      <c r="V270" t="str">
        <f t="shared" si="18"/>
        <v/>
      </c>
      <c r="W270" t="str">
        <f t="shared" si="19"/>
        <v>^</v>
      </c>
    </row>
    <row r="271" spans="1:23" x14ac:dyDescent="0.25">
      <c r="A271">
        <v>270</v>
      </c>
      <c r="B271" t="s">
        <v>209</v>
      </c>
      <c r="C271">
        <v>0.48307200834597702</v>
      </c>
      <c r="D271">
        <v>0.42706173948397202</v>
      </c>
      <c r="E271">
        <v>1.13115262661947</v>
      </c>
      <c r="F271">
        <v>0.25799085719331899</v>
      </c>
      <c r="G271">
        <v>0.87151745853487805</v>
      </c>
      <c r="H271">
        <v>0.53251279211795899</v>
      </c>
      <c r="I271">
        <v>1.6366131883303701</v>
      </c>
      <c r="J271">
        <v>0.101711318199401</v>
      </c>
      <c r="K271">
        <v>0.106187363951221</v>
      </c>
      <c r="L271">
        <v>0.72826687314799798</v>
      </c>
      <c r="M271">
        <v>0.14580831267556699</v>
      </c>
      <c r="N271">
        <v>0.88407271347544103</v>
      </c>
      <c r="O271">
        <v>0.43155365891927999</v>
      </c>
      <c r="P271">
        <v>0.42682159186148899</v>
      </c>
      <c r="Q271">
        <v>1.0110867564997199</v>
      </c>
      <c r="R271">
        <v>0.31197490836399899</v>
      </c>
      <c r="T271" t="str">
        <f t="shared" si="16"/>
        <v/>
      </c>
      <c r="U271" t="str">
        <f t="shared" si="17"/>
        <v/>
      </c>
      <c r="V271" t="str">
        <f t="shared" si="18"/>
        <v/>
      </c>
      <c r="W271" t="str">
        <f t="shared" si="19"/>
        <v/>
      </c>
    </row>
    <row r="272" spans="1:23" x14ac:dyDescent="0.25">
      <c r="A272">
        <v>271</v>
      </c>
      <c r="B272" t="s">
        <v>210</v>
      </c>
      <c r="C272">
        <v>1.0591983056624299</v>
      </c>
      <c r="D272">
        <v>0.34064129741588101</v>
      </c>
      <c r="E272">
        <v>3.1094242351046502</v>
      </c>
      <c r="F272">
        <v>1.8745235349590301E-3</v>
      </c>
      <c r="G272">
        <v>1.1695395708304801</v>
      </c>
      <c r="H272">
        <v>0.48404602730579299</v>
      </c>
      <c r="I272">
        <v>2.4161742992503399</v>
      </c>
      <c r="J272">
        <v>1.5684551284704001E-2</v>
      </c>
      <c r="K272">
        <v>1.0808627307961101</v>
      </c>
      <c r="L272">
        <v>0.48060444531833102</v>
      </c>
      <c r="M272">
        <v>2.24896532132614</v>
      </c>
      <c r="N272">
        <v>2.4514702492653501E-2</v>
      </c>
      <c r="O272">
        <v>1.00618253621514</v>
      </c>
      <c r="P272">
        <v>0.34033847743068701</v>
      </c>
      <c r="Q272">
        <v>2.9564172226752099</v>
      </c>
      <c r="R272">
        <v>3.1123576182422799E-3</v>
      </c>
      <c r="T272" t="str">
        <f t="shared" si="16"/>
        <v>**</v>
      </c>
      <c r="U272" t="str">
        <f t="shared" si="17"/>
        <v>*</v>
      </c>
      <c r="V272" t="str">
        <f t="shared" si="18"/>
        <v>*</v>
      </c>
      <c r="W272" t="str">
        <f t="shared" si="19"/>
        <v>**</v>
      </c>
    </row>
    <row r="273" spans="1:23" x14ac:dyDescent="0.25">
      <c r="A273">
        <v>272</v>
      </c>
      <c r="B273" t="s">
        <v>211</v>
      </c>
      <c r="C273">
        <v>0.38614952402276498</v>
      </c>
      <c r="D273">
        <v>0.46503753640413897</v>
      </c>
      <c r="E273">
        <v>0.83036205423035603</v>
      </c>
      <c r="F273">
        <v>0.406334112948183</v>
      </c>
      <c r="G273">
        <v>0.981807710953435</v>
      </c>
      <c r="H273">
        <v>0.53382792413047497</v>
      </c>
      <c r="I273">
        <v>1.8391838766258899</v>
      </c>
      <c r="J273">
        <v>6.5888145344586896E-2</v>
      </c>
      <c r="K273">
        <v>-0.51992580642152897</v>
      </c>
      <c r="L273">
        <v>1.01553069930602</v>
      </c>
      <c r="M273">
        <v>-0.51197448464810402</v>
      </c>
      <c r="N273">
        <v>0.60866886706477497</v>
      </c>
      <c r="O273">
        <v>0.33248420601649198</v>
      </c>
      <c r="P273">
        <v>0.464798951121696</v>
      </c>
      <c r="Q273">
        <v>0.71532907984002503</v>
      </c>
      <c r="R273">
        <v>0.47440572372920098</v>
      </c>
      <c r="T273" t="str">
        <f t="shared" si="16"/>
        <v/>
      </c>
      <c r="U273" t="str">
        <f t="shared" si="17"/>
        <v>^</v>
      </c>
      <c r="V273" t="str">
        <f t="shared" si="18"/>
        <v/>
      </c>
      <c r="W273" t="str">
        <f t="shared" si="19"/>
        <v/>
      </c>
    </row>
    <row r="274" spans="1:23" x14ac:dyDescent="0.25">
      <c r="A274">
        <v>273</v>
      </c>
      <c r="B274" t="s">
        <v>212</v>
      </c>
      <c r="C274">
        <v>1.0280871007755601</v>
      </c>
      <c r="D274">
        <v>0.35740050840177701</v>
      </c>
      <c r="E274">
        <v>2.8765686578705698</v>
      </c>
      <c r="F274">
        <v>4.0202472599167498E-3</v>
      </c>
      <c r="G274">
        <v>1.2674058619019</v>
      </c>
      <c r="H274">
        <v>0.48575053253665301</v>
      </c>
      <c r="I274">
        <v>2.6091702983491101</v>
      </c>
      <c r="J274">
        <v>9.0762061065948405E-3</v>
      </c>
      <c r="K274">
        <v>0.91491353034262801</v>
      </c>
      <c r="L274">
        <v>0.53086395590533098</v>
      </c>
      <c r="M274">
        <v>1.72344255089299</v>
      </c>
      <c r="N274">
        <v>8.4808525699659298E-2</v>
      </c>
      <c r="O274">
        <v>0.97541159369562602</v>
      </c>
      <c r="P274">
        <v>0.35708447887262001</v>
      </c>
      <c r="Q274">
        <v>2.7315989672112799</v>
      </c>
      <c r="R274">
        <v>6.3027808085388097E-3</v>
      </c>
      <c r="T274" t="str">
        <f t="shared" si="16"/>
        <v>**</v>
      </c>
      <c r="U274" t="str">
        <f t="shared" si="17"/>
        <v>**</v>
      </c>
      <c r="V274" t="str">
        <f t="shared" si="18"/>
        <v>^</v>
      </c>
      <c r="W274" t="str">
        <f t="shared" si="19"/>
        <v>**</v>
      </c>
    </row>
    <row r="275" spans="1:23" x14ac:dyDescent="0.25">
      <c r="A275">
        <v>274</v>
      </c>
      <c r="B275" t="s">
        <v>213</v>
      </c>
      <c r="C275">
        <v>0.66977497397383701</v>
      </c>
      <c r="D275">
        <v>0.42850695322613003</v>
      </c>
      <c r="E275">
        <v>1.5630434207222399</v>
      </c>
      <c r="F275">
        <v>0.118042382173824</v>
      </c>
      <c r="G275">
        <v>0.79323392638580503</v>
      </c>
      <c r="H275">
        <v>0.60830754822607203</v>
      </c>
      <c r="I275">
        <v>1.3040014523887</v>
      </c>
      <c r="J275">
        <v>0.19223308717139001</v>
      </c>
      <c r="K275">
        <v>0.680395707676552</v>
      </c>
      <c r="L275">
        <v>0.60477949292893995</v>
      </c>
      <c r="M275">
        <v>1.1250310495506499</v>
      </c>
      <c r="N275">
        <v>0.260575877154128</v>
      </c>
      <c r="O275">
        <v>0.61594751759549704</v>
      </c>
      <c r="P275">
        <v>0.42822930622904898</v>
      </c>
      <c r="Q275">
        <v>1.4383590955497201</v>
      </c>
      <c r="R275">
        <v>0.150332192347467</v>
      </c>
      <c r="T275" t="str">
        <f t="shared" si="16"/>
        <v/>
      </c>
      <c r="U275" t="str">
        <f t="shared" si="17"/>
        <v/>
      </c>
      <c r="V275" t="str">
        <f t="shared" si="18"/>
        <v/>
      </c>
      <c r="W275" t="str">
        <f t="shared" si="19"/>
        <v/>
      </c>
    </row>
    <row r="276" spans="1:23" x14ac:dyDescent="0.25">
      <c r="A276">
        <v>275</v>
      </c>
      <c r="B276" t="s">
        <v>214</v>
      </c>
      <c r="C276">
        <v>1.01942306272478</v>
      </c>
      <c r="D276">
        <v>0.37732491714513799</v>
      </c>
      <c r="E276">
        <v>2.7017114863174001</v>
      </c>
      <c r="F276">
        <v>6.8983593390286903E-3</v>
      </c>
      <c r="G276">
        <v>0.41195999484406898</v>
      </c>
      <c r="H276">
        <v>0.73297094335188995</v>
      </c>
      <c r="I276">
        <v>0.56204137228164597</v>
      </c>
      <c r="J276">
        <v>0.57408783139726105</v>
      </c>
      <c r="K276">
        <v>1.4665183937205499</v>
      </c>
      <c r="L276">
        <v>0.44732169166115798</v>
      </c>
      <c r="M276">
        <v>3.27844238510888</v>
      </c>
      <c r="N276">
        <v>1.04381669904816E-3</v>
      </c>
      <c r="O276">
        <v>0.96197370619419897</v>
      </c>
      <c r="P276">
        <v>0.37698403978414102</v>
      </c>
      <c r="Q276">
        <v>2.5517624214144998</v>
      </c>
      <c r="R276">
        <v>1.0717957601216899E-2</v>
      </c>
      <c r="T276" t="str">
        <f t="shared" si="16"/>
        <v>**</v>
      </c>
      <c r="U276" t="str">
        <f t="shared" si="17"/>
        <v/>
      </c>
      <c r="V276" t="str">
        <f t="shared" si="18"/>
        <v>**</v>
      </c>
      <c r="W276" t="str">
        <f t="shared" si="19"/>
        <v>*</v>
      </c>
    </row>
    <row r="277" spans="1:23" x14ac:dyDescent="0.25">
      <c r="A277">
        <v>276</v>
      </c>
      <c r="B277" t="s">
        <v>215</v>
      </c>
      <c r="C277">
        <v>1.08591735092136</v>
      </c>
      <c r="D277">
        <v>0.37793315783902098</v>
      </c>
      <c r="E277">
        <v>2.87330531443844</v>
      </c>
      <c r="F277">
        <v>4.0620134881274002E-3</v>
      </c>
      <c r="G277">
        <v>1.4077002936848699</v>
      </c>
      <c r="H277">
        <v>0.48842530667064898</v>
      </c>
      <c r="I277">
        <v>2.8821198952209501</v>
      </c>
      <c r="J277">
        <v>3.9500939909576501E-3</v>
      </c>
      <c r="K277">
        <v>0.82468985439831499</v>
      </c>
      <c r="L277">
        <v>0.60616841101563701</v>
      </c>
      <c r="M277">
        <v>1.36049625716481</v>
      </c>
      <c r="N277">
        <v>0.173672936510987</v>
      </c>
      <c r="O277">
        <v>1.0258390427085899</v>
      </c>
      <c r="P277">
        <v>0.37760010916980202</v>
      </c>
      <c r="Q277">
        <v>2.7167339674875102</v>
      </c>
      <c r="R277">
        <v>6.5929577880034299E-3</v>
      </c>
      <c r="T277" t="str">
        <f t="shared" si="16"/>
        <v>**</v>
      </c>
      <c r="U277" t="str">
        <f t="shared" si="17"/>
        <v>**</v>
      </c>
      <c r="V277" t="str">
        <f t="shared" si="18"/>
        <v/>
      </c>
      <c r="W277" t="str">
        <f t="shared" si="19"/>
        <v>**</v>
      </c>
    </row>
    <row r="278" spans="1:23" x14ac:dyDescent="0.25">
      <c r="A278">
        <v>277</v>
      </c>
      <c r="B278" t="s">
        <v>216</v>
      </c>
      <c r="C278">
        <v>1.0095474620139699</v>
      </c>
      <c r="D278">
        <v>0.40140179724574898</v>
      </c>
      <c r="E278">
        <v>2.5150546632851798</v>
      </c>
      <c r="F278">
        <v>1.19013929354347E-2</v>
      </c>
      <c r="G278">
        <v>1.2742583197725199</v>
      </c>
      <c r="H278">
        <v>0.53843463096261601</v>
      </c>
      <c r="I278">
        <v>2.3665979981532601</v>
      </c>
      <c r="J278">
        <v>1.7952420767460699E-2</v>
      </c>
      <c r="K278">
        <v>0.85915706779243695</v>
      </c>
      <c r="L278">
        <v>0.60666660552274398</v>
      </c>
      <c r="M278">
        <v>1.4161931116220401</v>
      </c>
      <c r="N278">
        <v>0.15671897215449801</v>
      </c>
      <c r="O278">
        <v>0.94795229858597896</v>
      </c>
      <c r="P278">
        <v>0.40108506202632599</v>
      </c>
      <c r="Q278">
        <v>2.3634694690368598</v>
      </c>
      <c r="R278">
        <v>1.8104718364555399E-2</v>
      </c>
      <c r="T278" t="str">
        <f t="shared" si="16"/>
        <v>*</v>
      </c>
      <c r="U278" t="str">
        <f t="shared" si="17"/>
        <v>*</v>
      </c>
      <c r="V278" t="str">
        <f t="shared" si="18"/>
        <v/>
      </c>
      <c r="W278" t="str">
        <f t="shared" si="19"/>
        <v>*</v>
      </c>
    </row>
    <row r="279" spans="1:23" x14ac:dyDescent="0.25">
      <c r="A279">
        <v>278</v>
      </c>
      <c r="B279" t="s">
        <v>218</v>
      </c>
      <c r="C279">
        <v>1.7509161356003899</v>
      </c>
      <c r="D279">
        <v>0.31004714073814399</v>
      </c>
      <c r="E279">
        <v>5.6472578054804599</v>
      </c>
      <c r="F279" s="1">
        <v>1.6302726654035199E-8</v>
      </c>
      <c r="G279">
        <v>2.4120900502097</v>
      </c>
      <c r="H279">
        <v>0.37924644397392099</v>
      </c>
      <c r="I279">
        <v>6.3602179757697996</v>
      </c>
      <c r="J279" s="1">
        <v>2.01467642489316E-10</v>
      </c>
      <c r="K279">
        <v>0.90631286790743304</v>
      </c>
      <c r="L279">
        <v>0.60731251054320701</v>
      </c>
      <c r="M279">
        <v>1.49233360448443</v>
      </c>
      <c r="N279">
        <v>0.13561171136757499</v>
      </c>
      <c r="O279">
        <v>1.69048008283773</v>
      </c>
      <c r="P279">
        <v>0.30960352784770101</v>
      </c>
      <c r="Q279">
        <v>5.4601447683416104</v>
      </c>
      <c r="R279" s="1">
        <v>4.75746490672214E-8</v>
      </c>
      <c r="T279" t="str">
        <f t="shared" si="16"/>
        <v>***</v>
      </c>
      <c r="U279" t="str">
        <f t="shared" si="17"/>
        <v>***</v>
      </c>
      <c r="V279" t="str">
        <f t="shared" si="18"/>
        <v/>
      </c>
      <c r="W279" t="str">
        <f t="shared" si="19"/>
        <v>***</v>
      </c>
    </row>
    <row r="280" spans="1:23" x14ac:dyDescent="0.25">
      <c r="A280">
        <v>279</v>
      </c>
      <c r="B280" t="s">
        <v>219</v>
      </c>
      <c r="C280">
        <v>0.86866909918295099</v>
      </c>
      <c r="D280">
        <v>0.46880747332733103</v>
      </c>
      <c r="E280">
        <v>1.85293355717568</v>
      </c>
      <c r="F280">
        <v>6.3891882583803197E-2</v>
      </c>
      <c r="G280">
        <v>0.89837273435862197</v>
      </c>
      <c r="H280">
        <v>0.73866325595548399</v>
      </c>
      <c r="I280">
        <v>1.2162141911290101</v>
      </c>
      <c r="J280">
        <v>0.22390333915303401</v>
      </c>
      <c r="K280">
        <v>0.964294249771667</v>
      </c>
      <c r="L280">
        <v>0.60802078235377399</v>
      </c>
      <c r="M280">
        <v>1.5859560688677199</v>
      </c>
      <c r="N280">
        <v>0.112749275453373</v>
      </c>
      <c r="O280">
        <v>0.80713533904854495</v>
      </c>
      <c r="P280">
        <v>0.46848970736846801</v>
      </c>
      <c r="Q280">
        <v>1.72284540375981</v>
      </c>
      <c r="R280">
        <v>8.4916485574688103E-2</v>
      </c>
      <c r="T280" t="str">
        <f t="shared" si="16"/>
        <v>^</v>
      </c>
      <c r="U280" t="str">
        <f t="shared" si="17"/>
        <v/>
      </c>
      <c r="V280" t="str">
        <f t="shared" si="18"/>
        <v/>
      </c>
      <c r="W280" t="str">
        <f t="shared" si="19"/>
        <v>^</v>
      </c>
    </row>
    <row r="281" spans="1:23" x14ac:dyDescent="0.25">
      <c r="A281">
        <v>280</v>
      </c>
      <c r="B281" t="s">
        <v>220</v>
      </c>
      <c r="C281">
        <v>1.1167896265711901</v>
      </c>
      <c r="D281">
        <v>0.43238843486239098</v>
      </c>
      <c r="E281">
        <v>2.5828388007801601</v>
      </c>
      <c r="F281">
        <v>9.7991096173015001E-3</v>
      </c>
      <c r="G281">
        <v>1.6910264437837099</v>
      </c>
      <c r="H281">
        <v>0.54580105193147899</v>
      </c>
      <c r="I281">
        <v>3.0982469487728399</v>
      </c>
      <c r="J281">
        <v>1.94669140192018E-3</v>
      </c>
      <c r="K281">
        <v>0.59653006101636896</v>
      </c>
      <c r="L281">
        <v>0.73267600421556001</v>
      </c>
      <c r="M281">
        <v>0.81417987976151096</v>
      </c>
      <c r="N281">
        <v>0.41554191005748697</v>
      </c>
      <c r="O281">
        <v>1.0542269325873399</v>
      </c>
      <c r="P281">
        <v>0.43202037221793699</v>
      </c>
      <c r="Q281">
        <v>2.4402250458122601</v>
      </c>
      <c r="R281">
        <v>1.46781147997391E-2</v>
      </c>
      <c r="T281" t="str">
        <f t="shared" si="16"/>
        <v>**</v>
      </c>
      <c r="U281" t="str">
        <f t="shared" si="17"/>
        <v>**</v>
      </c>
      <c r="V281" t="str">
        <f t="shared" si="18"/>
        <v/>
      </c>
      <c r="W281" t="str">
        <f t="shared" si="19"/>
        <v>*</v>
      </c>
    </row>
    <row r="282" spans="1:23" x14ac:dyDescent="0.25">
      <c r="A282">
        <v>281</v>
      </c>
      <c r="B282" t="s">
        <v>221</v>
      </c>
      <c r="C282">
        <v>4.28397085431097E-2</v>
      </c>
      <c r="D282">
        <v>0.72152193728502001</v>
      </c>
      <c r="E282">
        <v>5.9374090141055401E-2</v>
      </c>
      <c r="F282">
        <v>0.95265414971453399</v>
      </c>
      <c r="G282">
        <v>-14.423011411635001</v>
      </c>
      <c r="H282">
        <v>961.55277485734598</v>
      </c>
      <c r="I282">
        <v>-1.49997085846638E-2</v>
      </c>
      <c r="J282">
        <v>0.98803241287251697</v>
      </c>
      <c r="K282">
        <v>0.62779042887826197</v>
      </c>
      <c r="L282">
        <v>0.73311313165207703</v>
      </c>
      <c r="M282">
        <v>0.85633499356849696</v>
      </c>
      <c r="N282">
        <v>0.39181251048892601</v>
      </c>
      <c r="O282">
        <v>-2.3551813439842698E-2</v>
      </c>
      <c r="P282">
        <v>0.72128396561867003</v>
      </c>
      <c r="Q282">
        <v>-3.2652623047902403E-2</v>
      </c>
      <c r="R282">
        <v>0.973951605055423</v>
      </c>
      <c r="T282" t="str">
        <f t="shared" si="16"/>
        <v/>
      </c>
      <c r="U282" t="str">
        <f t="shared" si="17"/>
        <v/>
      </c>
      <c r="V282" t="str">
        <f t="shared" si="18"/>
        <v/>
      </c>
      <c r="W282" t="str">
        <f t="shared" si="19"/>
        <v/>
      </c>
    </row>
    <row r="283" spans="1:23" x14ac:dyDescent="0.25">
      <c r="A283">
        <v>282</v>
      </c>
      <c r="B283" t="s">
        <v>222</v>
      </c>
      <c r="C283">
        <v>0.77652034119341096</v>
      </c>
      <c r="D283">
        <v>0.52055806414147698</v>
      </c>
      <c r="E283">
        <v>1.4917074476102401</v>
      </c>
      <c r="F283">
        <v>0.13577585584169299</v>
      </c>
      <c r="G283">
        <v>1.49306976411931</v>
      </c>
      <c r="H283">
        <v>0.61925663893212601</v>
      </c>
      <c r="I283">
        <v>2.4110678356133901</v>
      </c>
      <c r="J283">
        <v>1.59058897302299E-2</v>
      </c>
      <c r="K283">
        <v>-4.6091105120525597E-2</v>
      </c>
      <c r="L283">
        <v>1.0187579313123101</v>
      </c>
      <c r="M283">
        <v>-4.5242450344561799E-2</v>
      </c>
      <c r="N283">
        <v>0.96391405839149302</v>
      </c>
      <c r="O283">
        <v>0.70901131657255501</v>
      </c>
      <c r="P283">
        <v>0.52021960333817596</v>
      </c>
      <c r="Q283">
        <v>1.36290772593522</v>
      </c>
      <c r="R283">
        <v>0.17291159350524701</v>
      </c>
      <c r="T283" t="str">
        <f t="shared" si="16"/>
        <v/>
      </c>
      <c r="U283" t="str">
        <f t="shared" si="17"/>
        <v>*</v>
      </c>
      <c r="V283" t="str">
        <f t="shared" si="18"/>
        <v/>
      </c>
      <c r="W283" t="str">
        <f t="shared" si="19"/>
        <v/>
      </c>
    </row>
    <row r="284" spans="1:23" x14ac:dyDescent="0.25">
      <c r="A284">
        <v>283</v>
      </c>
      <c r="B284" t="s">
        <v>223</v>
      </c>
      <c r="C284">
        <v>1.9213139321836401</v>
      </c>
      <c r="D284">
        <v>0.33630426475841102</v>
      </c>
      <c r="E284">
        <v>5.7130227996479404</v>
      </c>
      <c r="F284" s="1">
        <v>1.10986802448989E-8</v>
      </c>
      <c r="G284">
        <v>1.91180989243949</v>
      </c>
      <c r="H284">
        <v>0.55081489391250404</v>
      </c>
      <c r="I284">
        <v>3.4708754493904102</v>
      </c>
      <c r="J284">
        <v>5.1876456008249797E-4</v>
      </c>
      <c r="K284">
        <v>2.0336882739273001</v>
      </c>
      <c r="L284">
        <v>0.42744108465935599</v>
      </c>
      <c r="M284">
        <v>4.7578212458168796</v>
      </c>
      <c r="N284" s="1">
        <v>1.95693671497387E-6</v>
      </c>
      <c r="O284">
        <v>1.84896183529067</v>
      </c>
      <c r="P284">
        <v>0.33577518368387899</v>
      </c>
      <c r="Q284">
        <v>5.5065470145983202</v>
      </c>
      <c r="R284" s="1">
        <v>3.6594026759112898E-8</v>
      </c>
      <c r="T284" t="str">
        <f t="shared" si="16"/>
        <v>***</v>
      </c>
      <c r="U284" t="str">
        <f t="shared" si="17"/>
        <v>***</v>
      </c>
      <c r="V284" t="str">
        <f t="shared" si="18"/>
        <v>***</v>
      </c>
      <c r="W284" t="str">
        <f t="shared" si="19"/>
        <v>***</v>
      </c>
    </row>
    <row r="285" spans="1:23" x14ac:dyDescent="0.25">
      <c r="A285">
        <v>284</v>
      </c>
      <c r="B285" t="s">
        <v>224</v>
      </c>
      <c r="C285">
        <v>0.95978782034529697</v>
      </c>
      <c r="D285">
        <v>0.52244004076096995</v>
      </c>
      <c r="E285">
        <v>1.8371253071401299</v>
      </c>
      <c r="F285">
        <v>6.6191398972661603E-2</v>
      </c>
      <c r="G285">
        <v>1.27945954506045</v>
      </c>
      <c r="H285">
        <v>0.74559731959658504</v>
      </c>
      <c r="I285">
        <v>1.7160195073564899</v>
      </c>
      <c r="J285">
        <v>8.6158472100299296E-2</v>
      </c>
      <c r="K285">
        <v>0.82204664988245901</v>
      </c>
      <c r="L285">
        <v>0.735352701728619</v>
      </c>
      <c r="M285">
        <v>1.1178943763313101</v>
      </c>
      <c r="N285">
        <v>0.26361210716564498</v>
      </c>
      <c r="O285">
        <v>0.88632665135324495</v>
      </c>
      <c r="P285">
        <v>0.522128670642378</v>
      </c>
      <c r="Q285">
        <v>1.69752534420834</v>
      </c>
      <c r="R285">
        <v>8.9597383716566198E-2</v>
      </c>
      <c r="T285" t="str">
        <f t="shared" si="16"/>
        <v>^</v>
      </c>
      <c r="U285" t="str">
        <f t="shared" si="17"/>
        <v>^</v>
      </c>
      <c r="V285" t="str">
        <f t="shared" si="18"/>
        <v/>
      </c>
      <c r="W285" t="str">
        <f t="shared" si="19"/>
        <v>^</v>
      </c>
    </row>
    <row r="286" spans="1:23" x14ac:dyDescent="0.25">
      <c r="A286">
        <v>285</v>
      </c>
      <c r="B286" t="s">
        <v>225</v>
      </c>
      <c r="C286">
        <v>1.00951948837117</v>
      </c>
      <c r="D286">
        <v>0.52307452710210001</v>
      </c>
      <c r="E286">
        <v>1.92997256808517</v>
      </c>
      <c r="F286">
        <v>5.3610236791359303E-2</v>
      </c>
      <c r="G286">
        <v>1.77558312656297</v>
      </c>
      <c r="H286">
        <v>0.62653607415893298</v>
      </c>
      <c r="I286">
        <v>2.8339679067107602</v>
      </c>
      <c r="J286">
        <v>4.5973948826483896E-3</v>
      </c>
      <c r="K286">
        <v>0.145208832383595</v>
      </c>
      <c r="L286">
        <v>1.02045950252596</v>
      </c>
      <c r="M286">
        <v>0.142297496396631</v>
      </c>
      <c r="N286">
        <v>0.88684502399009002</v>
      </c>
      <c r="O286">
        <v>0.93220763696591802</v>
      </c>
      <c r="P286">
        <v>0.52275049688716002</v>
      </c>
      <c r="Q286">
        <v>1.7832745114867701</v>
      </c>
      <c r="R286">
        <v>7.4541628393967302E-2</v>
      </c>
      <c r="T286" t="str">
        <f t="shared" si="16"/>
        <v>^</v>
      </c>
      <c r="U286" t="str">
        <f t="shared" si="17"/>
        <v>**</v>
      </c>
      <c r="V286" t="str">
        <f t="shared" si="18"/>
        <v/>
      </c>
      <c r="W286" t="str">
        <f t="shared" si="19"/>
        <v>^</v>
      </c>
    </row>
    <row r="287" spans="1:23" x14ac:dyDescent="0.25">
      <c r="A287">
        <v>286</v>
      </c>
      <c r="B287" t="s">
        <v>226</v>
      </c>
      <c r="C287">
        <v>1.2921983847241101</v>
      </c>
      <c r="D287">
        <v>0.47370297187094501</v>
      </c>
      <c r="E287">
        <v>2.72786632437712</v>
      </c>
      <c r="F287">
        <v>6.3745434502483697E-3</v>
      </c>
      <c r="G287">
        <v>1.85900497971204</v>
      </c>
      <c r="H287">
        <v>0.62927982158600204</v>
      </c>
      <c r="I287">
        <v>2.9541785958219799</v>
      </c>
      <c r="J287">
        <v>3.1350251898815099E-3</v>
      </c>
      <c r="K287">
        <v>0.88016136743551299</v>
      </c>
      <c r="L287">
        <v>0.73631678638171705</v>
      </c>
      <c r="M287">
        <v>1.1953569220669999</v>
      </c>
      <c r="N287">
        <v>0.23194760880950399</v>
      </c>
      <c r="O287">
        <v>1.2150276915942499</v>
      </c>
      <c r="P287">
        <v>0.47335116523450399</v>
      </c>
      <c r="Q287">
        <v>2.56686321030246</v>
      </c>
      <c r="R287">
        <v>1.02623086812113E-2</v>
      </c>
      <c r="T287" t="str">
        <f t="shared" si="16"/>
        <v>**</v>
      </c>
      <c r="U287" t="str">
        <f t="shared" si="17"/>
        <v>**</v>
      </c>
      <c r="V287" t="str">
        <f t="shared" si="18"/>
        <v/>
      </c>
      <c r="W287" t="str">
        <f t="shared" si="19"/>
        <v>*</v>
      </c>
    </row>
    <row r="288" spans="1:23" x14ac:dyDescent="0.25">
      <c r="A288">
        <v>287</v>
      </c>
      <c r="B288" t="s">
        <v>227</v>
      </c>
      <c r="C288">
        <v>1.7251724475525601</v>
      </c>
      <c r="D288">
        <v>0.410411319732506</v>
      </c>
      <c r="E288">
        <v>4.20352062578824</v>
      </c>
      <c r="F288" s="1">
        <v>2.62795193117338E-5</v>
      </c>
      <c r="G288">
        <v>0.80491442527034995</v>
      </c>
      <c r="H288">
        <v>1.03152117924877</v>
      </c>
      <c r="I288">
        <v>0.78031788533566104</v>
      </c>
      <c r="J288">
        <v>0.43520378786341601</v>
      </c>
      <c r="K288">
        <v>2.10372368462032</v>
      </c>
      <c r="L288">
        <v>0.45985619558353302</v>
      </c>
      <c r="M288">
        <v>4.57474250608022</v>
      </c>
      <c r="N288" s="1">
        <v>4.7680603754207103E-6</v>
      </c>
      <c r="O288">
        <v>1.6466776736539199</v>
      </c>
      <c r="P288">
        <v>0.41005636859695299</v>
      </c>
      <c r="Q288">
        <v>4.01573490807663</v>
      </c>
      <c r="R288" s="1">
        <v>5.9260838086381197E-5</v>
      </c>
      <c r="T288" t="str">
        <f t="shared" si="16"/>
        <v>***</v>
      </c>
      <c r="U288" t="str">
        <f t="shared" si="17"/>
        <v/>
      </c>
      <c r="V288" t="str">
        <f t="shared" si="18"/>
        <v>***</v>
      </c>
      <c r="W288" t="str">
        <f t="shared" si="19"/>
        <v>***</v>
      </c>
    </row>
    <row r="289" spans="1:23" x14ac:dyDescent="0.25">
      <c r="A289">
        <v>288</v>
      </c>
      <c r="B289" t="s">
        <v>229</v>
      </c>
      <c r="C289">
        <v>1.8326431814442901</v>
      </c>
      <c r="D289">
        <v>0.41236049182929602</v>
      </c>
      <c r="E289">
        <v>4.4442744097873899</v>
      </c>
      <c r="F289" s="1">
        <v>8.8188986992562292E-6</v>
      </c>
      <c r="G289">
        <v>1.55203314504114</v>
      </c>
      <c r="H289">
        <v>0.75251236400535004</v>
      </c>
      <c r="I289">
        <v>2.06246863078798</v>
      </c>
      <c r="J289">
        <v>3.91631411094642E-2</v>
      </c>
      <c r="K289">
        <v>2.07531065114157</v>
      </c>
      <c r="L289">
        <v>0.498272190566101</v>
      </c>
      <c r="M289">
        <v>4.1650140032574399</v>
      </c>
      <c r="N289" s="1">
        <v>3.1133345499413999E-5</v>
      </c>
      <c r="O289">
        <v>1.7611679699462399</v>
      </c>
      <c r="P289">
        <v>0.41208902698711197</v>
      </c>
      <c r="Q289">
        <v>4.2737560444707503</v>
      </c>
      <c r="R289" s="1">
        <v>1.9220733111721099E-5</v>
      </c>
      <c r="T289" t="str">
        <f t="shared" si="16"/>
        <v>***</v>
      </c>
      <c r="U289" t="str">
        <f t="shared" si="17"/>
        <v>*</v>
      </c>
      <c r="V289" t="str">
        <f t="shared" si="18"/>
        <v>***</v>
      </c>
      <c r="W289" t="str">
        <f t="shared" si="19"/>
        <v>***</v>
      </c>
    </row>
    <row r="290" spans="1:23" x14ac:dyDescent="0.25">
      <c r="A290">
        <v>289</v>
      </c>
      <c r="B290" t="s">
        <v>233</v>
      </c>
      <c r="C290">
        <v>-14.393249314059201</v>
      </c>
      <c r="D290">
        <v>773.32957253601296</v>
      </c>
      <c r="E290">
        <v>-1.86120508321682E-2</v>
      </c>
      <c r="F290">
        <v>0.98515058932793897</v>
      </c>
      <c r="G290">
        <v>-14.3856034012811</v>
      </c>
      <c r="H290">
        <v>1250.5298088562199</v>
      </c>
      <c r="I290">
        <v>-1.15036069507521E-2</v>
      </c>
      <c r="J290">
        <v>0.99082165205390804</v>
      </c>
      <c r="K290">
        <v>-15.295036515685201</v>
      </c>
      <c r="L290">
        <v>1614.1783329438199</v>
      </c>
      <c r="M290">
        <v>-9.47543168157341E-3</v>
      </c>
      <c r="N290">
        <v>0.99243981248490099</v>
      </c>
      <c r="O290">
        <v>-14.4644341062798</v>
      </c>
      <c r="P290">
        <v>772.75033410082301</v>
      </c>
      <c r="Q290">
        <v>-1.8718120805616599E-2</v>
      </c>
      <c r="R290">
        <v>0.98506597247472305</v>
      </c>
      <c r="T290" t="str">
        <f t="shared" si="16"/>
        <v/>
      </c>
      <c r="U290" t="str">
        <f t="shared" si="17"/>
        <v/>
      </c>
      <c r="V290" t="str">
        <f t="shared" si="18"/>
        <v/>
      </c>
      <c r="W290" t="str">
        <f t="shared" si="19"/>
        <v/>
      </c>
    </row>
    <row r="291" spans="1:23" x14ac:dyDescent="0.25">
      <c r="A291">
        <v>290</v>
      </c>
      <c r="B291" t="s">
        <v>234</v>
      </c>
      <c r="C291">
        <v>1.36243439446468</v>
      </c>
      <c r="D291">
        <v>0.527713869120644</v>
      </c>
      <c r="E291">
        <v>2.5817672685672801</v>
      </c>
      <c r="F291">
        <v>9.8295846977413705E-3</v>
      </c>
      <c r="G291">
        <v>1.6587368876206601</v>
      </c>
      <c r="H291">
        <v>0.75514652123080905</v>
      </c>
      <c r="I291">
        <v>2.1965762153245398</v>
      </c>
      <c r="J291">
        <v>2.8050726442284801E-2</v>
      </c>
      <c r="K291">
        <v>1.2289534004637299</v>
      </c>
      <c r="L291">
        <v>0.74196744231553902</v>
      </c>
      <c r="M291">
        <v>1.6563441067284499</v>
      </c>
      <c r="N291">
        <v>9.7652153156035898E-2</v>
      </c>
      <c r="O291">
        <v>1.2898947562384999</v>
      </c>
      <c r="P291">
        <v>0.52749975897908696</v>
      </c>
      <c r="Q291">
        <v>2.4452992333777299</v>
      </c>
      <c r="R291">
        <v>1.4473200417102801E-2</v>
      </c>
      <c r="T291" t="str">
        <f t="shared" si="16"/>
        <v>**</v>
      </c>
      <c r="U291" t="str">
        <f t="shared" si="17"/>
        <v>*</v>
      </c>
      <c r="V291" t="str">
        <f t="shared" si="18"/>
        <v>^</v>
      </c>
      <c r="W291" t="str">
        <f t="shared" si="19"/>
        <v>*</v>
      </c>
    </row>
    <row r="292" spans="1:23" x14ac:dyDescent="0.25">
      <c r="A292">
        <v>291</v>
      </c>
      <c r="B292" t="s">
        <v>235</v>
      </c>
      <c r="C292">
        <v>0.70034111869928395</v>
      </c>
      <c r="D292">
        <v>0.72741049105815803</v>
      </c>
      <c r="E292">
        <v>0.96278666215069797</v>
      </c>
      <c r="F292">
        <v>0.33565459552688198</v>
      </c>
      <c r="G292">
        <v>1.022792656265</v>
      </c>
      <c r="H292">
        <v>1.0355467988245199</v>
      </c>
      <c r="I292">
        <v>0.98768366376681405</v>
      </c>
      <c r="J292">
        <v>0.32330759759278099</v>
      </c>
      <c r="K292">
        <v>0.54564611158420795</v>
      </c>
      <c r="L292">
        <v>1.02543161981579</v>
      </c>
      <c r="M292">
        <v>0.53211360079010195</v>
      </c>
      <c r="N292">
        <v>0.59464731803003101</v>
      </c>
      <c r="O292">
        <v>0.63659447410996495</v>
      </c>
      <c r="P292">
        <v>0.72728667120179002</v>
      </c>
      <c r="Q292">
        <v>0.87530061984779395</v>
      </c>
      <c r="R292">
        <v>0.38141035695414499</v>
      </c>
      <c r="T292" t="str">
        <f t="shared" si="16"/>
        <v/>
      </c>
      <c r="U292" t="str">
        <f t="shared" si="17"/>
        <v/>
      </c>
      <c r="V292" t="str">
        <f t="shared" si="18"/>
        <v/>
      </c>
      <c r="W292" t="str">
        <f t="shared" si="19"/>
        <v/>
      </c>
    </row>
    <row r="293" spans="1:23" x14ac:dyDescent="0.25">
      <c r="A293">
        <v>292</v>
      </c>
      <c r="B293" t="s">
        <v>236</v>
      </c>
      <c r="C293">
        <v>1.90363469211922</v>
      </c>
      <c r="D293">
        <v>0.444601959963627</v>
      </c>
      <c r="E293">
        <v>4.2816605942874197</v>
      </c>
      <c r="F293" s="1">
        <v>1.8550377371074998E-5</v>
      </c>
      <c r="G293">
        <v>1.8083529877386499</v>
      </c>
      <c r="H293">
        <v>0.75963621330946296</v>
      </c>
      <c r="I293">
        <v>2.3805513166102199</v>
      </c>
      <c r="J293">
        <v>1.7286753097479499E-2</v>
      </c>
      <c r="K293">
        <v>2.0479984009565002</v>
      </c>
      <c r="L293">
        <v>0.55193979213025901</v>
      </c>
      <c r="M293">
        <v>3.71054674831846</v>
      </c>
      <c r="N293">
        <v>2.0681209989453401E-4</v>
      </c>
      <c r="O293">
        <v>1.8392068276081199</v>
      </c>
      <c r="P293">
        <v>0.44437973806006698</v>
      </c>
      <c r="Q293">
        <v>4.1388179299919203</v>
      </c>
      <c r="R293" s="1">
        <v>3.4909985026788198E-5</v>
      </c>
      <c r="T293" t="str">
        <f t="shared" si="16"/>
        <v>***</v>
      </c>
      <c r="U293" t="str">
        <f t="shared" si="17"/>
        <v>*</v>
      </c>
      <c r="V293" t="str">
        <f t="shared" si="18"/>
        <v>***</v>
      </c>
      <c r="W293" t="str">
        <f t="shared" si="19"/>
        <v>***</v>
      </c>
    </row>
    <row r="294" spans="1:23" x14ac:dyDescent="0.25">
      <c r="A294">
        <v>293</v>
      </c>
      <c r="B294" t="s">
        <v>237</v>
      </c>
      <c r="C294">
        <v>0.143909556899498</v>
      </c>
      <c r="D294">
        <v>1.0158311123786901</v>
      </c>
      <c r="E294">
        <v>0.14166681365223899</v>
      </c>
      <c r="F294">
        <v>0.88734318937434198</v>
      </c>
      <c r="G294">
        <v>1.14703909285281</v>
      </c>
      <c r="H294">
        <v>1.0390180475706099</v>
      </c>
      <c r="I294">
        <v>1.1039645514673899</v>
      </c>
      <c r="J294">
        <v>0.26960851513851902</v>
      </c>
      <c r="K294">
        <v>-15.2814841076171</v>
      </c>
      <c r="L294">
        <v>1772.6474908503801</v>
      </c>
      <c r="M294">
        <v>-8.6207123449492107E-3</v>
      </c>
      <c r="N294">
        <v>0.99312175191171004</v>
      </c>
      <c r="O294">
        <v>7.1368097439805295E-2</v>
      </c>
      <c r="P294">
        <v>1.01569051077396</v>
      </c>
      <c r="Q294">
        <v>7.0265594374237503E-2</v>
      </c>
      <c r="R294">
        <v>0.94398226650883499</v>
      </c>
      <c r="T294" t="str">
        <f t="shared" si="16"/>
        <v/>
      </c>
      <c r="U294" t="str">
        <f t="shared" si="17"/>
        <v/>
      </c>
      <c r="V294" t="str">
        <f t="shared" si="18"/>
        <v/>
      </c>
      <c r="W294" t="str">
        <f t="shared" si="19"/>
        <v/>
      </c>
    </row>
    <row r="295" spans="1:23" x14ac:dyDescent="0.25">
      <c r="A295">
        <v>294</v>
      </c>
      <c r="B295" t="s">
        <v>238</v>
      </c>
      <c r="C295">
        <v>0.166903989889573</v>
      </c>
      <c r="D295">
        <v>1.01606656381907</v>
      </c>
      <c r="E295">
        <v>0.16426481869675399</v>
      </c>
      <c r="F295">
        <v>0.86952267606177702</v>
      </c>
      <c r="G295">
        <v>-14.366857185476</v>
      </c>
      <c r="H295">
        <v>1422.6617196684299</v>
      </c>
      <c r="I295">
        <v>-1.0098575780069801E-2</v>
      </c>
      <c r="J295">
        <v>0.99194263924914805</v>
      </c>
      <c r="K295">
        <v>0.71390291100663905</v>
      </c>
      <c r="L295">
        <v>1.02819160609672</v>
      </c>
      <c r="M295">
        <v>0.69432867062278503</v>
      </c>
      <c r="N295">
        <v>0.48747611485654302</v>
      </c>
      <c r="O295">
        <v>9.6341428690945197E-2</v>
      </c>
      <c r="P295">
        <v>1.0159259271688501</v>
      </c>
      <c r="Q295">
        <v>9.4831154628986405E-2</v>
      </c>
      <c r="R295">
        <v>0.924448940560888</v>
      </c>
      <c r="T295" t="str">
        <f t="shared" si="16"/>
        <v/>
      </c>
      <c r="U295" t="str">
        <f t="shared" si="17"/>
        <v/>
      </c>
      <c r="V295" t="str">
        <f t="shared" si="18"/>
        <v/>
      </c>
      <c r="W295" t="str">
        <f t="shared" si="19"/>
        <v/>
      </c>
    </row>
    <row r="296" spans="1:23" x14ac:dyDescent="0.25">
      <c r="A296">
        <v>295</v>
      </c>
      <c r="B296" t="s">
        <v>239</v>
      </c>
      <c r="C296">
        <v>0.19586504974614499</v>
      </c>
      <c r="D296">
        <v>1.01628011733331</v>
      </c>
      <c r="E296">
        <v>0.192727424659344</v>
      </c>
      <c r="F296">
        <v>0.84717244431950001</v>
      </c>
      <c r="G296">
        <v>-14.366857185476</v>
      </c>
      <c r="H296">
        <v>1422.6617196684499</v>
      </c>
      <c r="I296">
        <v>-1.0098575780069599E-2</v>
      </c>
      <c r="J296">
        <v>0.99194263924914805</v>
      </c>
      <c r="K296">
        <v>0.76273923253519105</v>
      </c>
      <c r="L296">
        <v>1.0288080319081301</v>
      </c>
      <c r="M296">
        <v>0.74138149088954697</v>
      </c>
      <c r="N296">
        <v>0.45846216386453598</v>
      </c>
      <c r="O296">
        <v>0.12414398436195</v>
      </c>
      <c r="P296">
        <v>1.01614331651497</v>
      </c>
      <c r="Q296">
        <v>0.122171727495805</v>
      </c>
      <c r="R296">
        <v>0.90276301688715699</v>
      </c>
      <c r="T296" t="str">
        <f t="shared" si="16"/>
        <v/>
      </c>
      <c r="U296" t="str">
        <f t="shared" si="17"/>
        <v/>
      </c>
      <c r="V296" t="str">
        <f t="shared" si="18"/>
        <v/>
      </c>
      <c r="W296" t="str">
        <f t="shared" si="19"/>
        <v/>
      </c>
    </row>
    <row r="297" spans="1:23" x14ac:dyDescent="0.25">
      <c r="A297">
        <v>296</v>
      </c>
      <c r="B297" t="s">
        <v>398</v>
      </c>
      <c r="C297">
        <v>0.21222385091673801</v>
      </c>
      <c r="D297">
        <v>1.01650733931329</v>
      </c>
      <c r="E297">
        <v>0.208777490047546</v>
      </c>
      <c r="F297">
        <v>0.83462194444423998</v>
      </c>
      <c r="G297">
        <v>-14.366857185476</v>
      </c>
      <c r="H297">
        <v>1422.6617196684599</v>
      </c>
      <c r="I297">
        <v>-1.0098575780069599E-2</v>
      </c>
      <c r="J297">
        <v>0.99194263924914805</v>
      </c>
      <c r="K297">
        <v>0.79096925825277897</v>
      </c>
      <c r="L297">
        <v>1.02949052747353</v>
      </c>
      <c r="M297">
        <v>0.76831135124078498</v>
      </c>
      <c r="N297">
        <v>0.44230223244880901</v>
      </c>
      <c r="O297">
        <v>0.13772118316142701</v>
      </c>
      <c r="P297">
        <v>1.0163539233349701</v>
      </c>
      <c r="Q297">
        <v>0.13550514245029999</v>
      </c>
      <c r="R297">
        <v>0.89221249867143804</v>
      </c>
      <c r="T297" t="str">
        <f t="shared" si="16"/>
        <v/>
      </c>
      <c r="U297" t="str">
        <f t="shared" si="17"/>
        <v/>
      </c>
      <c r="V297" t="str">
        <f t="shared" si="18"/>
        <v/>
      </c>
      <c r="W297" t="str">
        <f t="shared" si="19"/>
        <v/>
      </c>
    </row>
    <row r="298" spans="1:23" x14ac:dyDescent="0.25">
      <c r="A298">
        <v>297</v>
      </c>
      <c r="B298" t="s">
        <v>399</v>
      </c>
      <c r="C298">
        <v>0.24126238763334801</v>
      </c>
      <c r="D298">
        <v>1.0167498537730599</v>
      </c>
      <c r="E298">
        <v>0.23728785082982601</v>
      </c>
      <c r="F298">
        <v>0.81243348662703596</v>
      </c>
      <c r="G298">
        <v>1.2098416942222201</v>
      </c>
      <c r="H298">
        <v>1.04065665128277</v>
      </c>
      <c r="I298">
        <v>1.16257527661108</v>
      </c>
      <c r="J298">
        <v>0.24500186654165701</v>
      </c>
      <c r="K298">
        <v>-15.2485275759026</v>
      </c>
      <c r="L298">
        <v>1852.8217967308101</v>
      </c>
      <c r="M298">
        <v>-8.2298943173097997E-3</v>
      </c>
      <c r="N298">
        <v>0.99343356851260001</v>
      </c>
      <c r="O298">
        <v>0.16818810535530501</v>
      </c>
      <c r="P298">
        <v>1.0165808356801</v>
      </c>
      <c r="Q298">
        <v>0.165444890806727</v>
      </c>
      <c r="R298">
        <v>0.86859382272418795</v>
      </c>
      <c r="T298" t="str">
        <f t="shared" si="16"/>
        <v/>
      </c>
      <c r="U298" t="str">
        <f t="shared" si="17"/>
        <v/>
      </c>
      <c r="V298" t="str">
        <f t="shared" si="18"/>
        <v/>
      </c>
      <c r="W298" t="str">
        <f t="shared" si="19"/>
        <v/>
      </c>
    </row>
    <row r="299" spans="1:23" x14ac:dyDescent="0.25">
      <c r="A299">
        <v>298</v>
      </c>
      <c r="B299" t="s">
        <v>400</v>
      </c>
      <c r="C299">
        <v>1.3945664814618699</v>
      </c>
      <c r="D299">
        <v>0.60686344422473404</v>
      </c>
      <c r="E299">
        <v>2.2979905854165099</v>
      </c>
      <c r="F299">
        <v>2.15623249657486E-2</v>
      </c>
      <c r="G299">
        <v>1.9868928096807199</v>
      </c>
      <c r="H299">
        <v>0.76715251791456096</v>
      </c>
      <c r="I299">
        <v>2.5899580113246801</v>
      </c>
      <c r="J299">
        <v>9.5987639072578693E-3</v>
      </c>
      <c r="K299">
        <v>0.83900623696684595</v>
      </c>
      <c r="L299">
        <v>1.0302591419200899</v>
      </c>
      <c r="M299">
        <v>0.81436427285973501</v>
      </c>
      <c r="N299">
        <v>0.415436299428247</v>
      </c>
      <c r="O299">
        <v>1.3242624950820201</v>
      </c>
      <c r="P299">
        <v>0.60664700233805602</v>
      </c>
      <c r="Q299">
        <v>2.1829210232280598</v>
      </c>
      <c r="R299">
        <v>2.9041626545643E-2</v>
      </c>
      <c r="T299" t="str">
        <f t="shared" si="16"/>
        <v>*</v>
      </c>
      <c r="U299" t="str">
        <f t="shared" si="17"/>
        <v>**</v>
      </c>
      <c r="V299" t="str">
        <f t="shared" si="18"/>
        <v/>
      </c>
      <c r="W299" t="str">
        <f t="shared" si="19"/>
        <v>*</v>
      </c>
    </row>
    <row r="300" spans="1:23" x14ac:dyDescent="0.25">
      <c r="A300">
        <v>299</v>
      </c>
      <c r="B300" t="s">
        <v>401</v>
      </c>
      <c r="C300">
        <v>1.0434387401093299</v>
      </c>
      <c r="D300">
        <v>0.73234229701832798</v>
      </c>
      <c r="E300">
        <v>1.42479649797316</v>
      </c>
      <c r="F300">
        <v>0.15421603493851499</v>
      </c>
      <c r="G300">
        <v>-14.3630060788423</v>
      </c>
      <c r="H300">
        <v>1547.4699721695499</v>
      </c>
      <c r="I300">
        <v>-9.2816056771075003E-3</v>
      </c>
      <c r="J300">
        <v>0.99259445645997402</v>
      </c>
      <c r="K300">
        <v>1.6167516550265899</v>
      </c>
      <c r="L300">
        <v>0.75117454697323904</v>
      </c>
      <c r="M300">
        <v>2.1522982395251402</v>
      </c>
      <c r="N300">
        <v>3.1373872399228703E-2</v>
      </c>
      <c r="O300">
        <v>0.96897310278030202</v>
      </c>
      <c r="P300">
        <v>0.73210267283057195</v>
      </c>
      <c r="Q300">
        <v>1.3235481015714701</v>
      </c>
      <c r="R300">
        <v>0.185653171056159</v>
      </c>
      <c r="T300" t="str">
        <f t="shared" si="16"/>
        <v/>
      </c>
      <c r="U300" t="str">
        <f t="shared" si="17"/>
        <v/>
      </c>
      <c r="V300" t="str">
        <f t="shared" si="18"/>
        <v>*</v>
      </c>
      <c r="W300" t="str">
        <f t="shared" si="19"/>
        <v/>
      </c>
    </row>
    <row r="301" spans="1:23" x14ac:dyDescent="0.25">
      <c r="A301">
        <v>300</v>
      </c>
      <c r="B301" t="s">
        <v>402</v>
      </c>
      <c r="C301">
        <v>1.10124055642338</v>
      </c>
      <c r="D301">
        <v>0.73323551297889</v>
      </c>
      <c r="E301">
        <v>1.5018920073161901</v>
      </c>
      <c r="F301">
        <v>0.13312500114450199</v>
      </c>
      <c r="G301">
        <v>-14.3630060788423</v>
      </c>
      <c r="H301">
        <v>1547.4699721695699</v>
      </c>
      <c r="I301">
        <v>-9.2816056771073997E-3</v>
      </c>
      <c r="J301">
        <v>0.99259445645997402</v>
      </c>
      <c r="K301">
        <v>1.72641195107857</v>
      </c>
      <c r="L301">
        <v>0.75367861029638294</v>
      </c>
      <c r="M301">
        <v>2.2906474026105901</v>
      </c>
      <c r="N301">
        <v>2.1983814967508099E-2</v>
      </c>
      <c r="O301">
        <v>1.02414219727973</v>
      </c>
      <c r="P301">
        <v>0.73299511751866597</v>
      </c>
      <c r="Q301">
        <v>1.3972019360055901</v>
      </c>
      <c r="R301">
        <v>0.16235285471401001</v>
      </c>
      <c r="T301" t="str">
        <f t="shared" si="16"/>
        <v/>
      </c>
      <c r="U301" t="str">
        <f t="shared" si="17"/>
        <v/>
      </c>
      <c r="V301" t="str">
        <f t="shared" si="18"/>
        <v>*</v>
      </c>
      <c r="W301" t="str">
        <f t="shared" si="19"/>
        <v/>
      </c>
    </row>
    <row r="302" spans="1:23" x14ac:dyDescent="0.25">
      <c r="A302">
        <v>301</v>
      </c>
      <c r="B302" t="s">
        <v>403</v>
      </c>
      <c r="C302">
        <v>-14.3259797044153</v>
      </c>
      <c r="D302">
        <v>961.07136670234195</v>
      </c>
      <c r="E302">
        <v>-1.4906260035163699E-2</v>
      </c>
      <c r="F302">
        <v>0.98810696569220202</v>
      </c>
      <c r="G302">
        <v>-14.3630060788423</v>
      </c>
      <c r="H302">
        <v>1547.4699721695699</v>
      </c>
      <c r="I302">
        <v>-9.2816056771073997E-3</v>
      </c>
      <c r="J302">
        <v>0.99259445645997402</v>
      </c>
      <c r="K302">
        <v>-15.181605223552101</v>
      </c>
      <c r="L302">
        <v>2016.4440533935599</v>
      </c>
      <c r="M302">
        <v>-7.5288997966506304E-3</v>
      </c>
      <c r="N302">
        <v>0.99399286384422403</v>
      </c>
      <c r="O302">
        <v>-14.407470628160199</v>
      </c>
      <c r="P302">
        <v>960.04889957021396</v>
      </c>
      <c r="Q302">
        <v>-1.5007017491098699E-2</v>
      </c>
      <c r="R302">
        <v>0.98802658186523595</v>
      </c>
      <c r="T302" t="str">
        <f t="shared" si="16"/>
        <v/>
      </c>
      <c r="U302" t="str">
        <f t="shared" si="17"/>
        <v/>
      </c>
      <c r="V302" t="str">
        <f t="shared" si="18"/>
        <v/>
      </c>
      <c r="W302" t="str">
        <f t="shared" si="19"/>
        <v/>
      </c>
    </row>
    <row r="303" spans="1:23" x14ac:dyDescent="0.25">
      <c r="A303">
        <v>302</v>
      </c>
      <c r="B303" t="s">
        <v>404</v>
      </c>
      <c r="C303">
        <v>-14.3259797044153</v>
      </c>
      <c r="D303">
        <v>961.071366702349</v>
      </c>
      <c r="E303">
        <v>-1.49062600351636E-2</v>
      </c>
      <c r="F303">
        <v>0.98810696569220202</v>
      </c>
      <c r="G303">
        <v>-14.3630060788423</v>
      </c>
      <c r="H303">
        <v>1547.4699721695699</v>
      </c>
      <c r="I303">
        <v>-9.2816056771074205E-3</v>
      </c>
      <c r="J303">
        <v>0.99259445645997402</v>
      </c>
      <c r="K303">
        <v>-15.181605223552101</v>
      </c>
      <c r="L303">
        <v>2016.4440533935301</v>
      </c>
      <c r="M303">
        <v>-7.5288997966507197E-3</v>
      </c>
      <c r="N303">
        <v>0.99399286384422403</v>
      </c>
      <c r="O303">
        <v>-14.407470628160199</v>
      </c>
      <c r="P303">
        <v>960.04889957021499</v>
      </c>
      <c r="Q303">
        <v>-1.50070174910986E-2</v>
      </c>
      <c r="R303">
        <v>0.98802658186523595</v>
      </c>
      <c r="T303" t="str">
        <f t="shared" si="16"/>
        <v/>
      </c>
      <c r="U303" t="str">
        <f t="shared" si="17"/>
        <v/>
      </c>
      <c r="V303" t="str">
        <f t="shared" si="18"/>
        <v/>
      </c>
      <c r="W303" t="str">
        <f t="shared" si="19"/>
        <v/>
      </c>
    </row>
    <row r="304" spans="1:23" x14ac:dyDescent="0.25">
      <c r="A304">
        <v>303</v>
      </c>
      <c r="B304" t="s">
        <v>405</v>
      </c>
      <c r="C304">
        <v>-14.3259797044153</v>
      </c>
      <c r="D304">
        <v>961.07136670235104</v>
      </c>
      <c r="E304">
        <v>-1.49062600351636E-2</v>
      </c>
      <c r="F304">
        <v>0.98810696569220202</v>
      </c>
      <c r="G304">
        <v>-14.363006078842201</v>
      </c>
      <c r="H304">
        <v>1547.4699721695199</v>
      </c>
      <c r="I304">
        <v>-9.2816056771076304E-3</v>
      </c>
      <c r="J304">
        <v>0.99259445645997402</v>
      </c>
      <c r="K304">
        <v>-15.181605223552101</v>
      </c>
      <c r="L304">
        <v>2016.4440533935399</v>
      </c>
      <c r="M304">
        <v>-7.5288997966506599E-3</v>
      </c>
      <c r="N304">
        <v>0.99399286384422403</v>
      </c>
      <c r="O304">
        <v>-14.407470628160199</v>
      </c>
      <c r="P304">
        <v>960.04889957021805</v>
      </c>
      <c r="Q304">
        <v>-1.50070174910986E-2</v>
      </c>
      <c r="R304">
        <v>0.98802658186523595</v>
      </c>
      <c r="T304" t="str">
        <f t="shared" si="16"/>
        <v/>
      </c>
      <c r="U304" t="str">
        <f t="shared" si="17"/>
        <v/>
      </c>
      <c r="V304" t="str">
        <f t="shared" si="18"/>
        <v/>
      </c>
      <c r="W304" t="str">
        <f t="shared" si="19"/>
        <v/>
      </c>
    </row>
    <row r="305" spans="1:23" x14ac:dyDescent="0.25">
      <c r="A305">
        <v>304</v>
      </c>
      <c r="B305" t="s">
        <v>406</v>
      </c>
      <c r="C305">
        <v>0.43620164569219699</v>
      </c>
      <c r="D305">
        <v>1.0190123322748801</v>
      </c>
      <c r="E305">
        <v>0.42806316653538801</v>
      </c>
      <c r="F305">
        <v>0.66860513251310305</v>
      </c>
      <c r="G305">
        <v>1.3903533770065899</v>
      </c>
      <c r="H305">
        <v>1.0455597368615499</v>
      </c>
      <c r="I305">
        <v>1.3297694316156501</v>
      </c>
      <c r="J305">
        <v>0.18359425048905201</v>
      </c>
      <c r="K305">
        <v>-15.181605223552101</v>
      </c>
      <c r="L305">
        <v>2016.4440533935399</v>
      </c>
      <c r="M305">
        <v>-7.5288997966506902E-3</v>
      </c>
      <c r="N305">
        <v>0.99399286384422403</v>
      </c>
      <c r="O305">
        <v>0.35266406110960002</v>
      </c>
      <c r="P305">
        <v>1.0188827484910901</v>
      </c>
      <c r="Q305">
        <v>0.34612820918979897</v>
      </c>
      <c r="R305">
        <v>0.72924636432368195</v>
      </c>
      <c r="T305" t="str">
        <f t="shared" si="16"/>
        <v/>
      </c>
      <c r="U305" t="str">
        <f t="shared" si="17"/>
        <v/>
      </c>
      <c r="V305" t="str">
        <f t="shared" si="18"/>
        <v/>
      </c>
      <c r="W305" t="str">
        <f t="shared" si="19"/>
        <v/>
      </c>
    </row>
    <row r="306" spans="1:23" x14ac:dyDescent="0.25">
      <c r="A306">
        <v>305</v>
      </c>
      <c r="B306" t="s">
        <v>407</v>
      </c>
      <c r="C306">
        <v>-14.3241533708416</v>
      </c>
      <c r="D306">
        <v>971.72863063048305</v>
      </c>
      <c r="E306">
        <v>-1.4740898764655799E-2</v>
      </c>
      <c r="F306">
        <v>0.98823889040147905</v>
      </c>
      <c r="G306">
        <v>-14.355156055871401</v>
      </c>
      <c r="H306">
        <v>1593.3353368087201</v>
      </c>
      <c r="I306">
        <v>-9.0095008403085104E-3</v>
      </c>
      <c r="J306">
        <v>0.99281155562810497</v>
      </c>
      <c r="K306">
        <v>-15.181605223552101</v>
      </c>
      <c r="L306">
        <v>2016.4440533935499</v>
      </c>
      <c r="M306">
        <v>-7.5288997966506503E-3</v>
      </c>
      <c r="N306">
        <v>0.99399286384422403</v>
      </c>
      <c r="O306">
        <v>-14.4060298858584</v>
      </c>
      <c r="P306">
        <v>970.79494082681799</v>
      </c>
      <c r="Q306">
        <v>-1.48394159054732E-2</v>
      </c>
      <c r="R306">
        <v>0.98816029369281499</v>
      </c>
      <c r="T306" t="str">
        <f t="shared" si="16"/>
        <v/>
      </c>
      <c r="U306" t="str">
        <f t="shared" si="17"/>
        <v/>
      </c>
      <c r="V306" t="str">
        <f t="shared" si="18"/>
        <v/>
      </c>
      <c r="W306" t="str">
        <f t="shared" si="19"/>
        <v/>
      </c>
    </row>
    <row r="307" spans="1:23" x14ac:dyDescent="0.25">
      <c r="A307">
        <v>306</v>
      </c>
      <c r="B307" t="s">
        <v>408</v>
      </c>
      <c r="C307">
        <v>1.1812562188651801</v>
      </c>
      <c r="D307">
        <v>0.73465348046916201</v>
      </c>
      <c r="E307">
        <v>1.60790937533</v>
      </c>
      <c r="F307">
        <v>0.107855028223537</v>
      </c>
      <c r="G307">
        <v>2.2277130760034298</v>
      </c>
      <c r="H307">
        <v>0.77655070095391199</v>
      </c>
      <c r="I307">
        <v>2.86872843365785</v>
      </c>
      <c r="J307">
        <v>4.1212547930137801E-3</v>
      </c>
      <c r="K307">
        <v>-15.181605223552101</v>
      </c>
      <c r="L307">
        <v>2016.4440533935499</v>
      </c>
      <c r="M307">
        <v>-7.5288997966506399E-3</v>
      </c>
      <c r="N307">
        <v>0.99399286384422403</v>
      </c>
      <c r="O307">
        <v>1.09763408915505</v>
      </c>
      <c r="P307">
        <v>0.73447716599161195</v>
      </c>
      <c r="Q307">
        <v>1.4944427682420101</v>
      </c>
      <c r="R307">
        <v>0.13505993018335399</v>
      </c>
      <c r="T307" t="str">
        <f t="shared" si="16"/>
        <v/>
      </c>
      <c r="U307" t="str">
        <f t="shared" si="17"/>
        <v>**</v>
      </c>
      <c r="V307" t="str">
        <f t="shared" si="18"/>
        <v/>
      </c>
      <c r="W307" t="str">
        <f t="shared" si="19"/>
        <v/>
      </c>
    </row>
    <row r="308" spans="1:23" x14ac:dyDescent="0.25">
      <c r="A308">
        <v>307</v>
      </c>
      <c r="B308" t="s">
        <v>409</v>
      </c>
      <c r="C308">
        <v>1.24046226165041</v>
      </c>
      <c r="D308">
        <v>0.735809632979468</v>
      </c>
      <c r="E308">
        <v>1.6858467272676101</v>
      </c>
      <c r="F308">
        <v>9.1825324990985502E-2</v>
      </c>
      <c r="G308">
        <v>-14.338274023428699</v>
      </c>
      <c r="H308">
        <v>1698.8682570062699</v>
      </c>
      <c r="I308">
        <v>-8.4398975401985803E-3</v>
      </c>
      <c r="J308">
        <v>0.99326601600372499</v>
      </c>
      <c r="K308">
        <v>1.82386818874231</v>
      </c>
      <c r="L308">
        <v>0.75612322894902095</v>
      </c>
      <c r="M308">
        <v>2.4121308788217002</v>
      </c>
      <c r="N308">
        <v>1.58595873129279E-2</v>
      </c>
      <c r="O308">
        <v>1.1615443348691601</v>
      </c>
      <c r="P308">
        <v>0.73557570741882905</v>
      </c>
      <c r="Q308">
        <v>1.57909556168606</v>
      </c>
      <c r="R308">
        <v>0.11431413956688</v>
      </c>
      <c r="T308" t="str">
        <f t="shared" si="16"/>
        <v>^</v>
      </c>
      <c r="U308" t="str">
        <f t="shared" si="17"/>
        <v/>
      </c>
      <c r="V308" t="str">
        <f t="shared" si="18"/>
        <v>*</v>
      </c>
      <c r="W308" t="str">
        <f t="shared" si="19"/>
        <v/>
      </c>
    </row>
    <row r="309" spans="1:23" x14ac:dyDescent="0.25">
      <c r="A309">
        <v>308</v>
      </c>
      <c r="B309" t="s">
        <v>410</v>
      </c>
      <c r="C309">
        <v>-14.306989847007101</v>
      </c>
      <c r="D309">
        <v>1018.3378479387</v>
      </c>
      <c r="E309">
        <v>-1.4049354912976099E-2</v>
      </c>
      <c r="F309">
        <v>0.98879060538679797</v>
      </c>
      <c r="G309">
        <v>-14.338274023428699</v>
      </c>
      <c r="H309">
        <v>1698.8682570062899</v>
      </c>
      <c r="I309">
        <v>-8.4398975401984693E-3</v>
      </c>
      <c r="J309">
        <v>0.99326601600372499</v>
      </c>
      <c r="K309">
        <v>-15.169459199013399</v>
      </c>
      <c r="L309">
        <v>2091.8812448634999</v>
      </c>
      <c r="M309">
        <v>-7.2515871712417598E-3</v>
      </c>
      <c r="N309">
        <v>0.99421412126369801</v>
      </c>
      <c r="O309">
        <v>-14.389173082110799</v>
      </c>
      <c r="P309">
        <v>1017.97747751002</v>
      </c>
      <c r="Q309">
        <v>-1.41350603525207E-2</v>
      </c>
      <c r="R309">
        <v>0.98872222912959795</v>
      </c>
      <c r="T309" t="str">
        <f t="shared" si="16"/>
        <v/>
      </c>
      <c r="U309" t="str">
        <f t="shared" si="17"/>
        <v/>
      </c>
      <c r="V309" t="str">
        <f t="shared" si="18"/>
        <v/>
      </c>
      <c r="W309" t="str">
        <f t="shared" si="19"/>
        <v/>
      </c>
    </row>
    <row r="310" spans="1:23" x14ac:dyDescent="0.25">
      <c r="A310">
        <v>309</v>
      </c>
      <c r="B310" t="s">
        <v>411</v>
      </c>
      <c r="C310">
        <v>0.57478704485477505</v>
      </c>
      <c r="D310">
        <v>1.0210946832160801</v>
      </c>
      <c r="E310">
        <v>0.56291258225378404</v>
      </c>
      <c r="F310">
        <v>0.57349441195662898</v>
      </c>
      <c r="G310">
        <v>-14.338274023428699</v>
      </c>
      <c r="H310">
        <v>1698.8682570062699</v>
      </c>
      <c r="I310">
        <v>-8.4398975401985907E-3</v>
      </c>
      <c r="J310">
        <v>0.99326601600372499</v>
      </c>
      <c r="K310">
        <v>1.17325248668978</v>
      </c>
      <c r="L310">
        <v>1.03707311603079</v>
      </c>
      <c r="M310">
        <v>1.1313112533281999</v>
      </c>
      <c r="N310">
        <v>0.25792410951634798</v>
      </c>
      <c r="O310">
        <v>0.49182728840848899</v>
      </c>
      <c r="P310">
        <v>1.02091225218703</v>
      </c>
      <c r="Q310">
        <v>0.48175275333887002</v>
      </c>
      <c r="R310">
        <v>0.62998159614902405</v>
      </c>
      <c r="T310" t="str">
        <f t="shared" si="16"/>
        <v/>
      </c>
      <c r="U310" t="str">
        <f t="shared" si="17"/>
        <v/>
      </c>
      <c r="V310" t="str">
        <f t="shared" si="18"/>
        <v/>
      </c>
      <c r="W310" t="str">
        <f t="shared" si="19"/>
        <v/>
      </c>
    </row>
    <row r="311" spans="1:23" x14ac:dyDescent="0.25">
      <c r="A311">
        <v>310</v>
      </c>
      <c r="B311" t="s">
        <v>412</v>
      </c>
      <c r="C311">
        <v>1.31524039465439</v>
      </c>
      <c r="D311">
        <v>0.73766709500187599</v>
      </c>
      <c r="E311">
        <v>1.7829728390569599</v>
      </c>
      <c r="F311">
        <v>7.4590724778345704E-2</v>
      </c>
      <c r="G311">
        <v>1.61719672053604</v>
      </c>
      <c r="H311">
        <v>1.05391053177547</v>
      </c>
      <c r="I311">
        <v>1.5344724924720401</v>
      </c>
      <c r="J311">
        <v>0.124913455431149</v>
      </c>
      <c r="K311">
        <v>1.20529481459106</v>
      </c>
      <c r="L311">
        <v>1.0383378961266401</v>
      </c>
      <c r="M311">
        <v>1.1607924733241699</v>
      </c>
      <c r="N311">
        <v>0.24572630460241601</v>
      </c>
      <c r="O311">
        <v>1.2310284145111901</v>
      </c>
      <c r="P311">
        <v>0.73739462364114206</v>
      </c>
      <c r="Q311">
        <v>1.66942960396505</v>
      </c>
      <c r="R311">
        <v>9.5032270759260198E-2</v>
      </c>
      <c r="T311" t="str">
        <f t="shared" si="16"/>
        <v>^</v>
      </c>
      <c r="U311" t="str">
        <f t="shared" si="17"/>
        <v/>
      </c>
      <c r="V311" t="str">
        <f t="shared" si="18"/>
        <v/>
      </c>
      <c r="W311" t="str">
        <f t="shared" si="19"/>
        <v>^</v>
      </c>
    </row>
    <row r="312" spans="1:23" x14ac:dyDescent="0.25">
      <c r="A312">
        <v>311</v>
      </c>
      <c r="B312" t="s">
        <v>413</v>
      </c>
      <c r="C312">
        <v>1.3945537303096001</v>
      </c>
      <c r="D312">
        <v>0.73882108196670404</v>
      </c>
      <c r="E312">
        <v>1.8875391679368101</v>
      </c>
      <c r="F312">
        <v>5.9087843340496798E-2</v>
      </c>
      <c r="G312">
        <v>1.75173246805738</v>
      </c>
      <c r="H312">
        <v>1.0566901196368199</v>
      </c>
      <c r="I312">
        <v>1.6577541849822901</v>
      </c>
      <c r="J312">
        <v>9.7367092114800297E-2</v>
      </c>
      <c r="K312">
        <v>1.2405409096909501</v>
      </c>
      <c r="L312">
        <v>1.0396649472550099</v>
      </c>
      <c r="M312">
        <v>1.1932122103051599</v>
      </c>
      <c r="N312">
        <v>0.23278627382648301</v>
      </c>
      <c r="O312">
        <v>1.30928301781457</v>
      </c>
      <c r="P312">
        <v>0.73864240231225997</v>
      </c>
      <c r="Q312">
        <v>1.7725532865646001</v>
      </c>
      <c r="R312">
        <v>7.6302758123722697E-2</v>
      </c>
      <c r="T312" t="str">
        <f t="shared" si="16"/>
        <v>^</v>
      </c>
      <c r="U312" t="str">
        <f t="shared" si="17"/>
        <v>^</v>
      </c>
      <c r="V312" t="str">
        <f t="shared" si="18"/>
        <v/>
      </c>
      <c r="W312" t="str">
        <f t="shared" si="19"/>
        <v>^</v>
      </c>
    </row>
    <row r="313" spans="1:23" x14ac:dyDescent="0.25">
      <c r="A313">
        <v>312</v>
      </c>
      <c r="B313" t="s">
        <v>414</v>
      </c>
      <c r="C313">
        <v>-14.2561551844757</v>
      </c>
      <c r="D313">
        <v>1090.8442207615401</v>
      </c>
      <c r="E313">
        <v>-1.3068919386604301E-2</v>
      </c>
      <c r="F313">
        <v>0.98957280781748502</v>
      </c>
      <c r="G313">
        <v>-14.2526723988535</v>
      </c>
      <c r="H313">
        <v>1829.4693456754801</v>
      </c>
      <c r="I313">
        <v>-7.7906046540458197E-3</v>
      </c>
      <c r="J313">
        <v>0.99378405970516503</v>
      </c>
      <c r="K313">
        <v>-15.127833945780001</v>
      </c>
      <c r="L313">
        <v>2237.28115370259</v>
      </c>
      <c r="M313">
        <v>-6.7617044557605997E-3</v>
      </c>
      <c r="N313">
        <v>0.99460498152069099</v>
      </c>
      <c r="O313">
        <v>-14.339026943710101</v>
      </c>
      <c r="P313">
        <v>1089.9973416738801</v>
      </c>
      <c r="Q313">
        <v>-1.3155102673636E-2</v>
      </c>
      <c r="R313">
        <v>0.98950404941427705</v>
      </c>
      <c r="T313" t="str">
        <f t="shared" si="16"/>
        <v/>
      </c>
      <c r="U313" t="str">
        <f t="shared" si="17"/>
        <v/>
      </c>
      <c r="V313" t="str">
        <f t="shared" si="18"/>
        <v/>
      </c>
      <c r="W313" t="str">
        <f t="shared" si="19"/>
        <v/>
      </c>
    </row>
    <row r="314" spans="1:23" x14ac:dyDescent="0.25">
      <c r="A314">
        <v>313</v>
      </c>
      <c r="B314" t="s">
        <v>415</v>
      </c>
      <c r="C314">
        <v>0.76654621635572795</v>
      </c>
      <c r="D314">
        <v>1.0231305204598999</v>
      </c>
      <c r="E314">
        <v>0.74921644993169001</v>
      </c>
      <c r="F314">
        <v>0.453726755906319</v>
      </c>
      <c r="G314">
        <v>-14.2526723988535</v>
      </c>
      <c r="H314">
        <v>1829.4693456754801</v>
      </c>
      <c r="I314">
        <v>-7.7906046540458102E-3</v>
      </c>
      <c r="J314">
        <v>0.99378405970516503</v>
      </c>
      <c r="K314">
        <v>1.3537856029763899</v>
      </c>
      <c r="L314">
        <v>1.0399548808866701</v>
      </c>
      <c r="M314">
        <v>1.3017734017673399</v>
      </c>
      <c r="N314">
        <v>0.19299385885334799</v>
      </c>
      <c r="O314">
        <v>0.68224790276738501</v>
      </c>
      <c r="P314">
        <v>1.0230232685009899</v>
      </c>
      <c r="Q314">
        <v>0.66689382712386203</v>
      </c>
      <c r="R314">
        <v>0.50483995417397998</v>
      </c>
      <c r="T314" t="str">
        <f t="shared" si="16"/>
        <v/>
      </c>
      <c r="U314" t="str">
        <f t="shared" si="17"/>
        <v/>
      </c>
      <c r="V314" t="str">
        <f t="shared" si="18"/>
        <v/>
      </c>
      <c r="W314" t="str">
        <f t="shared" si="19"/>
        <v/>
      </c>
    </row>
    <row r="315" spans="1:23" x14ac:dyDescent="0.25">
      <c r="A315">
        <v>314</v>
      </c>
      <c r="B315" t="s">
        <v>416</v>
      </c>
      <c r="C315">
        <v>0.78346042380223602</v>
      </c>
      <c r="D315">
        <v>1.02356380117991</v>
      </c>
      <c r="E315">
        <v>0.76542412197374299</v>
      </c>
      <c r="F315">
        <v>0.444019033581527</v>
      </c>
      <c r="G315">
        <v>1.8624115555193299</v>
      </c>
      <c r="H315">
        <v>1.06113712622775</v>
      </c>
      <c r="I315">
        <v>1.7551092215009501</v>
      </c>
      <c r="J315">
        <v>7.9240627294648799E-2</v>
      </c>
      <c r="K315">
        <v>-15.1474850291156</v>
      </c>
      <c r="L315">
        <v>2289.6203739776402</v>
      </c>
      <c r="M315">
        <v>-6.6157190079509298E-3</v>
      </c>
      <c r="N315">
        <v>0.99472145844994497</v>
      </c>
      <c r="O315">
        <v>0.698563211432775</v>
      </c>
      <c r="P315">
        <v>1.02344554394841</v>
      </c>
      <c r="Q315">
        <v>0.68256021589360805</v>
      </c>
      <c r="R315">
        <v>0.49488478058681401</v>
      </c>
      <c r="T315" t="str">
        <f t="shared" si="16"/>
        <v/>
      </c>
      <c r="U315" t="str">
        <f t="shared" si="17"/>
        <v>^</v>
      </c>
      <c r="V315" t="str">
        <f t="shared" si="18"/>
        <v/>
      </c>
      <c r="W315" t="str">
        <f t="shared" si="19"/>
        <v/>
      </c>
    </row>
    <row r="316" spans="1:23" x14ac:dyDescent="0.25">
      <c r="A316">
        <v>315</v>
      </c>
      <c r="B316" t="s">
        <v>417</v>
      </c>
      <c r="C316">
        <v>-14.273196210380499</v>
      </c>
      <c r="D316">
        <v>1125.39723656559</v>
      </c>
      <c r="E316">
        <v>-1.2682807231639E-2</v>
      </c>
      <c r="F316">
        <v>0.98988085520644098</v>
      </c>
      <c r="G316">
        <v>-14.2542750709937</v>
      </c>
      <c r="H316">
        <v>1910.6109983564299</v>
      </c>
      <c r="I316">
        <v>-7.4605846419054898E-3</v>
      </c>
      <c r="J316">
        <v>0.99404736992059795</v>
      </c>
      <c r="K316">
        <v>-15.1474850291156</v>
      </c>
      <c r="L316">
        <v>2289.6203739776602</v>
      </c>
      <c r="M316">
        <v>-6.6157190079508699E-3</v>
      </c>
      <c r="N316">
        <v>0.99472145844994497</v>
      </c>
      <c r="O316">
        <v>-14.3580863383528</v>
      </c>
      <c r="P316">
        <v>1124.4124906514101</v>
      </c>
      <c r="Q316">
        <v>-1.2769411988686301E-2</v>
      </c>
      <c r="R316">
        <v>0.98981176020325001</v>
      </c>
      <c r="T316" t="str">
        <f t="shared" si="16"/>
        <v/>
      </c>
      <c r="U316" t="str">
        <f t="shared" si="17"/>
        <v/>
      </c>
      <c r="V316" t="str">
        <f t="shared" si="18"/>
        <v/>
      </c>
      <c r="W316" t="str">
        <f t="shared" si="19"/>
        <v/>
      </c>
    </row>
    <row r="317" spans="1:23" x14ac:dyDescent="0.25">
      <c r="A317">
        <v>316</v>
      </c>
      <c r="B317" t="s">
        <v>418</v>
      </c>
      <c r="C317">
        <v>-14.2731962103806</v>
      </c>
      <c r="D317">
        <v>1125.39723656559</v>
      </c>
      <c r="E317">
        <v>-1.26828072316389E-2</v>
      </c>
      <c r="F317">
        <v>0.98988085520644098</v>
      </c>
      <c r="G317">
        <v>-14.2542750709937</v>
      </c>
      <c r="H317">
        <v>1910.6109983564199</v>
      </c>
      <c r="I317">
        <v>-7.4605846419055202E-3</v>
      </c>
      <c r="J317">
        <v>0.99404736992059795</v>
      </c>
      <c r="K317">
        <v>-15.1474850291156</v>
      </c>
      <c r="L317">
        <v>2289.6203739776402</v>
      </c>
      <c r="M317">
        <v>-6.6157190079509202E-3</v>
      </c>
      <c r="N317">
        <v>0.99472145844994497</v>
      </c>
      <c r="O317">
        <v>-14.3580863383528</v>
      </c>
      <c r="P317">
        <v>1124.4124906514201</v>
      </c>
      <c r="Q317">
        <v>-1.27694119886862E-2</v>
      </c>
      <c r="R317">
        <v>0.98981176020325001</v>
      </c>
      <c r="T317" t="str">
        <f t="shared" si="16"/>
        <v/>
      </c>
      <c r="U317" t="str">
        <f t="shared" si="17"/>
        <v/>
      </c>
      <c r="V317" t="str">
        <f t="shared" si="18"/>
        <v/>
      </c>
      <c r="W317" t="str">
        <f t="shared" si="19"/>
        <v/>
      </c>
    </row>
    <row r="318" spans="1:23" x14ac:dyDescent="0.25">
      <c r="A318">
        <v>317</v>
      </c>
      <c r="B318" t="s">
        <v>419</v>
      </c>
      <c r="C318">
        <v>-14.273196210380499</v>
      </c>
      <c r="D318">
        <v>1125.39723656558</v>
      </c>
      <c r="E318">
        <v>-1.2682807231639099E-2</v>
      </c>
      <c r="F318">
        <v>0.98988085520643998</v>
      </c>
      <c r="G318">
        <v>-14.2542750709937</v>
      </c>
      <c r="H318">
        <v>1910.6109983564299</v>
      </c>
      <c r="I318">
        <v>-7.4605846419055002E-3</v>
      </c>
      <c r="J318">
        <v>0.99404736992059795</v>
      </c>
      <c r="K318">
        <v>-15.1474850291156</v>
      </c>
      <c r="L318">
        <v>2289.6203739776602</v>
      </c>
      <c r="M318">
        <v>-6.6157190079508803E-3</v>
      </c>
      <c r="N318">
        <v>0.99472145844994497</v>
      </c>
      <c r="O318">
        <v>-14.3580863383528</v>
      </c>
      <c r="P318">
        <v>1124.4124906514201</v>
      </c>
      <c r="Q318">
        <v>-1.2769411988686301E-2</v>
      </c>
      <c r="R318">
        <v>0.98981176020325001</v>
      </c>
      <c r="T318" t="str">
        <f t="shared" si="16"/>
        <v/>
      </c>
      <c r="U318" t="str">
        <f t="shared" si="17"/>
        <v/>
      </c>
      <c r="V318" t="str">
        <f t="shared" si="18"/>
        <v/>
      </c>
      <c r="W318" t="str">
        <f t="shared" si="19"/>
        <v/>
      </c>
    </row>
    <row r="319" spans="1:23" x14ac:dyDescent="0.25">
      <c r="A319">
        <v>318</v>
      </c>
      <c r="B319" t="s">
        <v>420</v>
      </c>
      <c r="C319">
        <v>0.81388950377303104</v>
      </c>
      <c r="D319">
        <v>1.0241970105589999</v>
      </c>
      <c r="E319">
        <v>0.79466108120039702</v>
      </c>
      <c r="F319">
        <v>0.42681067710066001</v>
      </c>
      <c r="G319">
        <v>-14.2542750709937</v>
      </c>
      <c r="H319">
        <v>1910.6109983564299</v>
      </c>
      <c r="I319">
        <v>-7.4605846419055002E-3</v>
      </c>
      <c r="J319">
        <v>0.99404736992059795</v>
      </c>
      <c r="K319">
        <v>1.3827505131388</v>
      </c>
      <c r="L319">
        <v>1.04119069837931</v>
      </c>
      <c r="M319">
        <v>1.32804731668382</v>
      </c>
      <c r="N319">
        <v>0.184162476038814</v>
      </c>
      <c r="O319">
        <v>0.72734560700627304</v>
      </c>
      <c r="P319">
        <v>1.0240645756386499</v>
      </c>
      <c r="Q319">
        <v>0.71025365422162801</v>
      </c>
      <c r="R319">
        <v>0.477546854144486</v>
      </c>
      <c r="T319" t="str">
        <f t="shared" si="16"/>
        <v/>
      </c>
      <c r="U319" t="str">
        <f t="shared" si="17"/>
        <v/>
      </c>
      <c r="V319" t="str">
        <f t="shared" si="18"/>
        <v/>
      </c>
      <c r="W319" t="str">
        <f t="shared" si="19"/>
        <v/>
      </c>
    </row>
    <row r="320" spans="1:23" x14ac:dyDescent="0.25">
      <c r="A320">
        <v>319</v>
      </c>
      <c r="B320" t="s">
        <v>421</v>
      </c>
      <c r="C320">
        <v>1.6030955511913101</v>
      </c>
      <c r="D320">
        <v>0.74243756832642505</v>
      </c>
      <c r="E320">
        <v>2.15923280230141</v>
      </c>
      <c r="F320">
        <v>3.08321104214484E-2</v>
      </c>
      <c r="G320">
        <v>-14.2542750709937</v>
      </c>
      <c r="H320">
        <v>1910.6109983564299</v>
      </c>
      <c r="I320">
        <v>-7.4605846419054803E-3</v>
      </c>
      <c r="J320">
        <v>0.99404736992059795</v>
      </c>
      <c r="K320">
        <v>2.2455573597636298</v>
      </c>
      <c r="L320">
        <v>0.76747903022507002</v>
      </c>
      <c r="M320">
        <v>2.9258875765049899</v>
      </c>
      <c r="N320">
        <v>3.4347503611509701E-3</v>
      </c>
      <c r="O320">
        <v>1.5138761551623401</v>
      </c>
      <c r="P320">
        <v>0.74232398819582901</v>
      </c>
      <c r="Q320">
        <v>2.03937388422773</v>
      </c>
      <c r="R320">
        <v>4.1412726812070103E-2</v>
      </c>
      <c r="T320" t="str">
        <f t="shared" si="16"/>
        <v>*</v>
      </c>
      <c r="U320" t="str">
        <f t="shared" si="17"/>
        <v/>
      </c>
      <c r="V320" t="str">
        <f t="shared" si="18"/>
        <v>**</v>
      </c>
      <c r="W320" t="str">
        <f t="shared" si="19"/>
        <v>*</v>
      </c>
    </row>
    <row r="321" spans="1:23" x14ac:dyDescent="0.25">
      <c r="A321">
        <v>320</v>
      </c>
      <c r="B321" t="s">
        <v>422</v>
      </c>
      <c r="C321">
        <v>-14.2412414239162</v>
      </c>
      <c r="D321">
        <v>1182.7672446239101</v>
      </c>
      <c r="E321">
        <v>-1.2040611953575499E-2</v>
      </c>
      <c r="F321">
        <v>0.99039321374629696</v>
      </c>
      <c r="G321">
        <v>-14.2542750709937</v>
      </c>
      <c r="H321">
        <v>1910.6109983564399</v>
      </c>
      <c r="I321">
        <v>-7.4605846419054699E-3</v>
      </c>
      <c r="J321">
        <v>0.99404736992059795</v>
      </c>
      <c r="K321">
        <v>-15.091792850023699</v>
      </c>
      <c r="L321">
        <v>2480.6459847430101</v>
      </c>
      <c r="M321">
        <v>-6.0838156443299004E-3</v>
      </c>
      <c r="N321">
        <v>0.99514584737094403</v>
      </c>
      <c r="O321">
        <v>-14.3265844587313</v>
      </c>
      <c r="P321">
        <v>1181.98765075861</v>
      </c>
      <c r="Q321">
        <v>-1.2120756464364399E-2</v>
      </c>
      <c r="R321">
        <v>0.99032927234459001</v>
      </c>
      <c r="T321" t="str">
        <f t="shared" si="16"/>
        <v/>
      </c>
      <c r="U321" t="str">
        <f t="shared" si="17"/>
        <v/>
      </c>
      <c r="V321" t="str">
        <f t="shared" si="18"/>
        <v/>
      </c>
      <c r="W321" t="str">
        <f t="shared" si="19"/>
        <v/>
      </c>
    </row>
    <row r="322" spans="1:23" x14ac:dyDescent="0.25">
      <c r="A322">
        <v>321</v>
      </c>
      <c r="B322" t="s">
        <v>423</v>
      </c>
      <c r="C322">
        <v>1.68212149256486</v>
      </c>
      <c r="D322">
        <v>0.74469964408630895</v>
      </c>
      <c r="E322">
        <v>2.2587918577948201</v>
      </c>
      <c r="F322">
        <v>2.3896335251523199E-2</v>
      </c>
      <c r="G322">
        <v>1.95674921123301</v>
      </c>
      <c r="H322">
        <v>1.06621695660657</v>
      </c>
      <c r="I322">
        <v>1.83522612270275</v>
      </c>
      <c r="J322">
        <v>6.6472192102439695E-2</v>
      </c>
      <c r="K322">
        <v>1.6072514722476301</v>
      </c>
      <c r="L322">
        <v>1.0463595413515001</v>
      </c>
      <c r="M322">
        <v>1.53604130199038</v>
      </c>
      <c r="N322">
        <v>0.12452825097109201</v>
      </c>
      <c r="O322">
        <v>1.59599895692074</v>
      </c>
      <c r="P322">
        <v>0.74462245462480403</v>
      </c>
      <c r="Q322">
        <v>2.1433666779830398</v>
      </c>
      <c r="R322">
        <v>3.2083666582215703E-2</v>
      </c>
      <c r="T322" t="str">
        <f t="shared" si="16"/>
        <v>*</v>
      </c>
      <c r="U322" t="str">
        <f t="shared" si="17"/>
        <v>^</v>
      </c>
      <c r="V322" t="str">
        <f t="shared" si="18"/>
        <v/>
      </c>
      <c r="W322" t="str">
        <f t="shared" si="19"/>
        <v>*</v>
      </c>
    </row>
    <row r="323" spans="1:23" x14ac:dyDescent="0.25">
      <c r="A323">
        <v>322</v>
      </c>
      <c r="B323" t="s">
        <v>424</v>
      </c>
      <c r="C323">
        <v>1.04755045207572</v>
      </c>
      <c r="D323">
        <v>1.0280098320033599</v>
      </c>
      <c r="E323">
        <v>1.0190082034860299</v>
      </c>
      <c r="F323">
        <v>0.30819907195771201</v>
      </c>
      <c r="G323">
        <v>-14.250411223852</v>
      </c>
      <c r="H323">
        <v>2023.8358177564901</v>
      </c>
      <c r="I323">
        <v>-7.0412881809993897E-3</v>
      </c>
      <c r="J323">
        <v>0.99438191129615106</v>
      </c>
      <c r="K323">
        <v>1.7034228367800299</v>
      </c>
      <c r="L323">
        <v>1.0486829027614699</v>
      </c>
      <c r="M323">
        <v>1.6243450067646199</v>
      </c>
      <c r="N323">
        <v>0.104302196809963</v>
      </c>
      <c r="O323">
        <v>0.97105908417115705</v>
      </c>
      <c r="P323">
        <v>1.0278364297979301</v>
      </c>
      <c r="Q323">
        <v>0.94476032958091005</v>
      </c>
      <c r="R323">
        <v>0.34478124906887497</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425</v>
      </c>
      <c r="C324">
        <v>-14.2242069382109</v>
      </c>
      <c r="D324">
        <v>1255.5191764399401</v>
      </c>
      <c r="E324">
        <v>-1.13293426377955E-2</v>
      </c>
      <c r="F324">
        <v>0.99096068579770002</v>
      </c>
      <c r="G324">
        <v>-14.250411223852</v>
      </c>
      <c r="H324">
        <v>2023.8358177565001</v>
      </c>
      <c r="I324">
        <v>-7.0412881809993402E-3</v>
      </c>
      <c r="J324">
        <v>0.99438191129615106</v>
      </c>
      <c r="K324">
        <v>-15.054354924070701</v>
      </c>
      <c r="L324">
        <v>2636.0763878457001</v>
      </c>
      <c r="M324">
        <v>-5.7108947955691602E-3</v>
      </c>
      <c r="N324">
        <v>0.99544338998271498</v>
      </c>
      <c r="O324">
        <v>-14.3019707730429</v>
      </c>
      <c r="P324">
        <v>1255.71478822319</v>
      </c>
      <c r="Q324">
        <v>-1.13895057278731E-2</v>
      </c>
      <c r="R324">
        <v>0.99091268569398805</v>
      </c>
      <c r="T324" t="str">
        <f t="shared" si="20"/>
        <v/>
      </c>
      <c r="U324" t="str">
        <f t="shared" si="21"/>
        <v/>
      </c>
      <c r="V324" t="str">
        <f t="shared" si="22"/>
        <v/>
      </c>
      <c r="W324" t="str">
        <f t="shared" si="23"/>
        <v/>
      </c>
    </row>
    <row r="325" spans="1:23" x14ac:dyDescent="0.25">
      <c r="A325">
        <v>324</v>
      </c>
      <c r="B325" t="s">
        <v>426</v>
      </c>
      <c r="C325">
        <v>1.82873577293584</v>
      </c>
      <c r="D325">
        <v>0.74872252174595399</v>
      </c>
      <c r="E325">
        <v>2.4424746415686802</v>
      </c>
      <c r="F325">
        <v>1.45869543644954E-2</v>
      </c>
      <c r="G325">
        <v>2.0865936048474998</v>
      </c>
      <c r="H325">
        <v>1.07217481006384</v>
      </c>
      <c r="I325">
        <v>1.9461319042957701</v>
      </c>
      <c r="J325">
        <v>5.1638897068364498E-2</v>
      </c>
      <c r="K325">
        <v>1.77547040085853</v>
      </c>
      <c r="L325">
        <v>1.05168547741524</v>
      </c>
      <c r="M325">
        <v>1.6882142417922901</v>
      </c>
      <c r="N325">
        <v>9.1370110320612596E-2</v>
      </c>
      <c r="O325">
        <v>1.75124493317135</v>
      </c>
      <c r="P325">
        <v>0.74846308715246801</v>
      </c>
      <c r="Q325">
        <v>2.3397879778333102</v>
      </c>
      <c r="R325">
        <v>1.929468997929E-2</v>
      </c>
      <c r="T325" t="str">
        <f t="shared" si="20"/>
        <v>*</v>
      </c>
      <c r="U325" t="str">
        <f t="shared" si="21"/>
        <v>^</v>
      </c>
      <c r="V325" t="str">
        <f t="shared" si="22"/>
        <v>^</v>
      </c>
      <c r="W325" t="str">
        <f t="shared" si="23"/>
        <v>*</v>
      </c>
    </row>
    <row r="326" spans="1:23" x14ac:dyDescent="0.25">
      <c r="A326">
        <v>325</v>
      </c>
      <c r="B326" t="s">
        <v>427</v>
      </c>
      <c r="C326">
        <v>1.93563110620217</v>
      </c>
      <c r="D326">
        <v>0.75204049140655604</v>
      </c>
      <c r="E326">
        <v>2.5738389465996998</v>
      </c>
      <c r="F326">
        <v>1.00577078644906E-2</v>
      </c>
      <c r="G326">
        <v>2.1908738135246399</v>
      </c>
      <c r="H326">
        <v>1.07968356370715</v>
      </c>
      <c r="I326">
        <v>2.0291814075618202</v>
      </c>
      <c r="J326">
        <v>4.2439816572477501E-2</v>
      </c>
      <c r="K326">
        <v>1.8786220080287099</v>
      </c>
      <c r="L326">
        <v>1.05493556965422</v>
      </c>
      <c r="M326">
        <v>1.78079312336058</v>
      </c>
      <c r="N326">
        <v>7.49462532486799E-2</v>
      </c>
      <c r="O326">
        <v>1.8646748681293399</v>
      </c>
      <c r="P326">
        <v>0.75149655372226598</v>
      </c>
      <c r="Q326">
        <v>2.4812819950981102</v>
      </c>
      <c r="R326">
        <v>1.3091076108329399E-2</v>
      </c>
      <c r="T326" t="str">
        <f t="shared" si="20"/>
        <v>*</v>
      </c>
      <c r="U326" t="str">
        <f t="shared" si="21"/>
        <v>*</v>
      </c>
      <c r="V326" t="str">
        <f t="shared" si="22"/>
        <v>^</v>
      </c>
      <c r="W326" t="str">
        <f t="shared" si="23"/>
        <v>*</v>
      </c>
    </row>
    <row r="327" spans="1:23" x14ac:dyDescent="0.25">
      <c r="A327">
        <v>326</v>
      </c>
      <c r="B327" t="s">
        <v>428</v>
      </c>
      <c r="C327">
        <v>-14.178583475490299</v>
      </c>
      <c r="D327">
        <v>1364.6528994454</v>
      </c>
      <c r="E327">
        <v>-1.03898826443358E-2</v>
      </c>
      <c r="F327">
        <v>0.99171022219625005</v>
      </c>
      <c r="G327">
        <v>-14.2183308810461</v>
      </c>
      <c r="H327">
        <v>2255.6530733955901</v>
      </c>
      <c r="I327">
        <v>-6.3034209687406603E-3</v>
      </c>
      <c r="J327">
        <v>0.99497063103423999</v>
      </c>
      <c r="K327">
        <v>-14.9957639791315</v>
      </c>
      <c r="L327">
        <v>2823.9619563794399</v>
      </c>
      <c r="M327">
        <v>-5.3101862598593204E-3</v>
      </c>
      <c r="N327">
        <v>0.99576310428033299</v>
      </c>
      <c r="O327">
        <v>-14.251212450515601</v>
      </c>
      <c r="P327">
        <v>1365.6324474564899</v>
      </c>
      <c r="Q327">
        <v>-1.0435613533538E-2</v>
      </c>
      <c r="R327">
        <v>0.99167373620386401</v>
      </c>
      <c r="T327" t="str">
        <f t="shared" si="20"/>
        <v/>
      </c>
      <c r="U327" t="str">
        <f t="shared" si="21"/>
        <v/>
      </c>
      <c r="V327" t="str">
        <f t="shared" si="22"/>
        <v/>
      </c>
      <c r="W327" t="str">
        <f t="shared" si="23"/>
        <v/>
      </c>
    </row>
    <row r="328" spans="1:23" x14ac:dyDescent="0.25">
      <c r="A328">
        <v>327</v>
      </c>
      <c r="B328" t="s">
        <v>429</v>
      </c>
      <c r="C328">
        <v>-14.178583475490299</v>
      </c>
      <c r="D328">
        <v>1364.6528994454</v>
      </c>
      <c r="E328">
        <v>-1.03898826443358E-2</v>
      </c>
      <c r="F328">
        <v>0.99171022219625005</v>
      </c>
      <c r="G328">
        <v>-14.2183308810461</v>
      </c>
      <c r="H328">
        <v>2255.6530733955801</v>
      </c>
      <c r="I328">
        <v>-6.3034209687406898E-3</v>
      </c>
      <c r="J328">
        <v>0.99497063103423999</v>
      </c>
      <c r="K328">
        <v>-14.9957639791315</v>
      </c>
      <c r="L328">
        <v>2823.9619563794599</v>
      </c>
      <c r="M328">
        <v>-5.3101862598592797E-3</v>
      </c>
      <c r="N328">
        <v>0.99576310428033299</v>
      </c>
      <c r="O328">
        <v>-14.251212450515601</v>
      </c>
      <c r="P328">
        <v>1365.6324474564899</v>
      </c>
      <c r="Q328">
        <v>-1.0435613533538E-2</v>
      </c>
      <c r="R328">
        <v>0.99167373620386401</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6" t="s">
        <v>616</v>
      </c>
      <c r="C1" s="136"/>
      <c r="D1" s="136"/>
      <c r="E1" s="136"/>
      <c r="F1" s="136"/>
    </row>
    <row r="2" spans="2:8" ht="15.75" thickBot="1" x14ac:dyDescent="0.3">
      <c r="B2" s="5"/>
      <c r="C2" s="8" t="s">
        <v>114</v>
      </c>
      <c r="D2" s="8" t="s">
        <v>115</v>
      </c>
      <c r="E2" s="8" t="s">
        <v>116</v>
      </c>
      <c r="F2" s="8" t="s">
        <v>117</v>
      </c>
    </row>
    <row r="3" spans="2:8" x14ac:dyDescent="0.25">
      <c r="B3" s="128" t="s">
        <v>123</v>
      </c>
      <c r="C3" s="3" t="str">
        <f>_xlfn.CONCAT(FIXED(VLOOKUP($H3,logitme.main!$B:$W,14,0),4)," ",VLOOKUP($H3,logitme.main!$B:$W,22,0))</f>
        <v xml:space="preserve">-0.0123 </v>
      </c>
      <c r="D3" s="3" t="str">
        <f>_xlfn.CONCAT(FIXED(VLOOKUP($H3,logitme.main!$B:$W,10,0),4)," ",VLOOKUP($H3,logitme.main!$B:$W,21,0))</f>
        <v xml:space="preserve">-0.0774 </v>
      </c>
      <c r="E3" s="3" t="str">
        <f>_xlfn.CONCAT(FIXED(VLOOKUP($H3,logitme.main!$B:$W,6,0),4)," ",VLOOKUP($H3,logitme.main!$B:$W,20,0))</f>
        <v xml:space="preserve">-0.0757 </v>
      </c>
      <c r="F3" s="3" t="str">
        <f>_xlfn.CONCAT(FIXED(VLOOKUP($H3,logitme.main!$B:$W,2,0),4)," ",VLOOKUP($H3,logitme.main!$B:$W,19,0))</f>
        <v xml:space="preserve">-0.0794 </v>
      </c>
      <c r="H3" t="s">
        <v>120</v>
      </c>
    </row>
    <row r="4" spans="2:8" x14ac:dyDescent="0.25">
      <c r="B4" s="129" t="s">
        <v>1</v>
      </c>
      <c r="C4" s="4" t="str">
        <f>_xlfn.CONCAT("(",FIXED(VLOOKUP($H3,logitme.main!$B:$W,15,0),4),")")</f>
        <v>(0.0522)</v>
      </c>
      <c r="D4" s="4" t="str">
        <f>_xlfn.CONCAT("(",FIXED(VLOOKUP($H3,logitme.main!$B:$W,11,0),4),")")</f>
        <v>(0.0504)</v>
      </c>
      <c r="E4" s="4" t="str">
        <f>_xlfn.CONCAT("(",FIXED(VLOOKUP($H3,logitme.main!$B:$W,7,0),4),")")</f>
        <v>(0.0502)</v>
      </c>
      <c r="F4" s="4" t="str">
        <f>_xlfn.CONCAT("(",FIXED(VLOOKUP($H3,logitme.main!$B:$W,3,0),4),")")</f>
        <v>(0.0503)</v>
      </c>
    </row>
    <row r="5" spans="2:8" x14ac:dyDescent="0.25">
      <c r="B5" s="128" t="s">
        <v>0</v>
      </c>
      <c r="C5" s="3" t="str">
        <f>_xlfn.CONCAT(FIXED(VLOOKUP($H5,logitme.main!$B:$W,14,0),4)," ",VLOOKUP($H5,logitme.main!$B:$W,22,0))</f>
        <v>-0.1550 ***</v>
      </c>
      <c r="D5" s="3" t="str">
        <f>_xlfn.CONCAT(FIXED(VLOOKUP($H5,logitme.main!$B:$W,10,0),4)," ",VLOOKUP($H5,logitme.main!$B:$W,21,0))</f>
        <v xml:space="preserve">-0.0143 </v>
      </c>
      <c r="E5" s="3" t="str">
        <f>_xlfn.CONCAT(FIXED(VLOOKUP($H5,logitme.main!$B:$W,6,0),4)," ",VLOOKUP($H5,logitme.main!$B:$W,20,0))</f>
        <v xml:space="preserve">-0.0089 </v>
      </c>
      <c r="F5" s="3" t="str">
        <f>_xlfn.CONCAT(FIXED(VLOOKUP($H5,logitme.main!$B:$W,2,0),4)," ",VLOOKUP($H5,logitme.main!$B:$W,19,0))</f>
        <v xml:space="preserve">-0.0075 </v>
      </c>
      <c r="H5" t="s">
        <v>10</v>
      </c>
    </row>
    <row r="6" spans="2:8" x14ac:dyDescent="0.25">
      <c r="B6" s="129" t="s">
        <v>1</v>
      </c>
      <c r="C6" s="4" t="str">
        <f>_xlfn.CONCAT("(",FIXED(VLOOKUP($H5,logitme.main!$B:$W,15,0),4),")")</f>
        <v>(0.0238)</v>
      </c>
      <c r="D6" s="4" t="str">
        <f>_xlfn.CONCAT("(",FIXED(VLOOKUP($H5,logitme.main!$B:$W,11,0),4),")")</f>
        <v>(0.0235)</v>
      </c>
      <c r="E6" s="4" t="str">
        <f>_xlfn.CONCAT("(",FIXED(VLOOKUP($H5,logitme.main!$B:$W,7,0),4),")")</f>
        <v>(0.0234)</v>
      </c>
      <c r="F6" s="4" t="str">
        <f>_xlfn.CONCAT("(",FIXED(VLOOKUP($H5,logitme.main!$B:$W,3,0),4),")")</f>
        <v>(0.0235)</v>
      </c>
    </row>
    <row r="7" spans="2:8" x14ac:dyDescent="0.25">
      <c r="B7" s="128" t="s">
        <v>2</v>
      </c>
      <c r="C7" s="3" t="str">
        <f>_xlfn.CONCAT(FIXED(VLOOKUP($H7,logitme.main!$B:$W,14,0),4)," ",VLOOKUP($H7,logitme.main!$B:$W,22,0))</f>
        <v>-0.3059 ***</v>
      </c>
      <c r="D7" s="3" t="str">
        <f>_xlfn.CONCAT(FIXED(VLOOKUP($H7,logitme.main!$B:$W,10,0),4)," ",VLOOKUP($H7,logitme.main!$B:$W,21,0))</f>
        <v>-0.0947 ***</v>
      </c>
      <c r="E7" s="3" t="str">
        <f>_xlfn.CONCAT(FIXED(VLOOKUP($H7,logitme.main!$B:$W,6,0),4)," ",VLOOKUP($H7,logitme.main!$B:$W,20,0))</f>
        <v>-0.0817 **</v>
      </c>
      <c r="F7" s="3" t="str">
        <f>_xlfn.CONCAT(FIXED(VLOOKUP($H7,logitme.main!$B:$W,2,0),4)," ",VLOOKUP($H7,logitme.main!$B:$W,19,0))</f>
        <v>-0.0799 **</v>
      </c>
      <c r="H7" t="s">
        <v>12</v>
      </c>
    </row>
    <row r="8" spans="2:8" x14ac:dyDescent="0.25">
      <c r="B8" s="129" t="s">
        <v>1</v>
      </c>
      <c r="C8" s="4" t="str">
        <f>_xlfn.CONCAT("(",FIXED(VLOOKUP($H7,logitme.main!$B:$W,15,0),4),")")</f>
        <v>(0.0271)</v>
      </c>
      <c r="D8" s="4" t="str">
        <f>_xlfn.CONCAT("(",FIXED(VLOOKUP($H7,logitme.main!$B:$W,11,0),4),")")</f>
        <v>(0.0271)</v>
      </c>
      <c r="E8" s="4" t="str">
        <f>_xlfn.CONCAT("(",FIXED(VLOOKUP($H7,logitme.main!$B:$W,7,0),4),")")</f>
        <v>(0.0269)</v>
      </c>
      <c r="F8" s="4" t="str">
        <f>_xlfn.CONCAT("(",FIXED(VLOOKUP($H7,logitme.main!$B:$W,3,0),4),")")</f>
        <v>(0.0270)</v>
      </c>
    </row>
    <row r="9" spans="2:8" x14ac:dyDescent="0.25">
      <c r="B9" s="128" t="s">
        <v>89</v>
      </c>
      <c r="C9" s="3"/>
      <c r="D9" s="3" t="str">
        <f>_xlfn.CONCAT(FIXED(VLOOKUP($H9,logitme.main!$B:$W,10,0),4)," ",VLOOKUP($H9,logitme.main!$B:$W,21,0))</f>
        <v>0.0815 ***</v>
      </c>
      <c r="E9" s="3" t="str">
        <f>_xlfn.CONCAT(FIXED(VLOOKUP($H9,logitme.main!$B:$W,6,0),4)," ",VLOOKUP($H9,logitme.main!$B:$W,20,0))</f>
        <v>0.0606 **</v>
      </c>
      <c r="F9" s="3" t="str">
        <f>_xlfn.CONCAT(FIXED(VLOOKUP($H9,logitme.main!$B:$W,2,0),4)," ",VLOOKUP($H9,logitme.main!$B:$W,19,0))</f>
        <v>0.0708 **</v>
      </c>
      <c r="H9" t="s">
        <v>124</v>
      </c>
    </row>
    <row r="10" spans="2:8" x14ac:dyDescent="0.25">
      <c r="B10" s="129"/>
      <c r="C10" s="4"/>
      <c r="D10" s="4" t="str">
        <f>_xlfn.CONCAT("(",FIXED(VLOOKUP($H9,logitme.main!$B:$W,11,0),4),")")</f>
        <v>(0.0224)</v>
      </c>
      <c r="E10" s="4" t="str">
        <f>_xlfn.CONCAT("(",FIXED(VLOOKUP($H9,logitme.main!$B:$W,7,0),4),")")</f>
        <v>(0.0223)</v>
      </c>
      <c r="F10" s="4" t="str">
        <f>_xlfn.CONCAT("(",FIXED(VLOOKUP($H9,logitme.main!$B:$W,3,0),4),")")</f>
        <v>(0.0230)</v>
      </c>
    </row>
    <row r="11" spans="2:8" x14ac:dyDescent="0.25">
      <c r="B11" s="128" t="s">
        <v>31</v>
      </c>
      <c r="C11" s="3"/>
      <c r="D11" s="3" t="str">
        <f>_xlfn.CONCAT(FIXED(VLOOKUP($H11,logitme.main!$B:$W,10,0),4)," ",VLOOKUP($H11,logitme.main!$B:$W,21,0))</f>
        <v>-0.0653 ***</v>
      </c>
      <c r="E11" s="3" t="str">
        <f>_xlfn.CONCAT(FIXED(VLOOKUP($H11,logitme.main!$B:$W,6,0),4)," ",VLOOKUP($H11,logitme.main!$B:$W,20,0))</f>
        <v>-0.0537 ***</v>
      </c>
      <c r="F11" s="3" t="str">
        <f>_xlfn.CONCAT(FIXED(VLOOKUP($H11,logitme.main!$B:$W,2,0),4)," ",VLOOKUP($H11,logitme.main!$B:$W,19,0))</f>
        <v>-0.0544 ***</v>
      </c>
      <c r="H11" t="s">
        <v>31</v>
      </c>
    </row>
    <row r="12" spans="2:8" x14ac:dyDescent="0.25">
      <c r="B12" s="129"/>
      <c r="C12" s="4"/>
      <c r="D12" s="4" t="str">
        <f>_xlfn.CONCAT("(",FIXED(VLOOKUP($H11,logitme.main!$B:$W,11,0),4),")")</f>
        <v>(0.0047)</v>
      </c>
      <c r="E12" s="4" t="str">
        <f>_xlfn.CONCAT("(",FIXED(VLOOKUP($H11,logitme.main!$B:$W,7,0),4),")")</f>
        <v>(0.0048)</v>
      </c>
      <c r="F12" s="4" t="str">
        <f>_xlfn.CONCAT("(",FIXED(VLOOKUP($H11,logitme.main!$B:$W,3,0),4),")")</f>
        <v>(0.0048)</v>
      </c>
    </row>
    <row r="13" spans="2:8" x14ac:dyDescent="0.25">
      <c r="B13" s="128" t="s">
        <v>90</v>
      </c>
      <c r="C13" s="3"/>
      <c r="D13" s="3" t="str">
        <f>_xlfn.CONCAT(FIXED(VLOOKUP($H13,logitme.main!$B:$W,10,0),4)," ",VLOOKUP($H13,logitme.main!$B:$W,21,0))</f>
        <v>-0.1899 ***</v>
      </c>
      <c r="E13" s="3" t="str">
        <f>_xlfn.CONCAT(FIXED(VLOOKUP($H13,logitme.main!$B:$W,6,0),4)," ",VLOOKUP($H13,logitme.main!$B:$W,20,0))</f>
        <v>-0.1969 ***</v>
      </c>
      <c r="F13" s="3" t="str">
        <f>_xlfn.CONCAT(FIXED(VLOOKUP($H13,logitme.main!$B:$W,2,0),4)," ",VLOOKUP($H13,logitme.main!$B:$W,19,0))</f>
        <v>-0.1901 ***</v>
      </c>
      <c r="H13" t="s">
        <v>23</v>
      </c>
    </row>
    <row r="14" spans="2:8" x14ac:dyDescent="0.25">
      <c r="B14" s="129"/>
      <c r="C14" s="4"/>
      <c r="D14" s="4" t="str">
        <f>_xlfn.CONCAT("(",FIXED(VLOOKUP($H13,logitme.main!$B:$W,11,0),4),")")</f>
        <v>(0.0288)</v>
      </c>
      <c r="E14" s="4" t="str">
        <f>_xlfn.CONCAT("(",FIXED(VLOOKUP($H13,logitme.main!$B:$W,7,0),4),")")</f>
        <v>(0.0286)</v>
      </c>
      <c r="F14" s="4" t="str">
        <f>_xlfn.CONCAT("(",FIXED(VLOOKUP($H13,logitme.main!$B:$W,3,0),4),")")</f>
        <v>(0.0287)</v>
      </c>
    </row>
    <row r="15" spans="2:8" x14ac:dyDescent="0.25">
      <c r="B15" s="128" t="s">
        <v>91</v>
      </c>
      <c r="C15" s="3"/>
      <c r="D15" s="3" t="str">
        <f>_xlfn.CONCAT(FIXED(VLOOKUP($H15,logitme.main!$B:$W,10,0),4)," ",VLOOKUP($H15,logitme.main!$B:$W,21,0))</f>
        <v xml:space="preserve">-0.0138 </v>
      </c>
      <c r="E15" s="3" t="str">
        <f>_xlfn.CONCAT(FIXED(VLOOKUP($H15,logitme.main!$B:$W,6,0),4)," ",VLOOKUP($H15,logitme.main!$B:$W,20,0))</f>
        <v xml:space="preserve">-0.0228 </v>
      </c>
      <c r="F15" s="3" t="str">
        <f>_xlfn.CONCAT(FIXED(VLOOKUP($H15,logitme.main!$B:$W,2,0),4)," ",VLOOKUP($H15,logitme.main!$B:$W,19,0))</f>
        <v xml:space="preserve">-0.0190 </v>
      </c>
      <c r="H15" t="s">
        <v>24</v>
      </c>
    </row>
    <row r="16" spans="2:8" x14ac:dyDescent="0.25">
      <c r="B16" s="129"/>
      <c r="C16" s="4"/>
      <c r="D16" s="4" t="str">
        <f>_xlfn.CONCAT("(",FIXED(VLOOKUP($H15,logitme.main!$B:$W,11,0),4),")")</f>
        <v>(0.0315)</v>
      </c>
      <c r="E16" s="4" t="str">
        <f>_xlfn.CONCAT("(",FIXED(VLOOKUP($H15,logitme.main!$B:$W,7,0),4),")")</f>
        <v>(0.0313)</v>
      </c>
      <c r="F16" s="4" t="str">
        <f>_xlfn.CONCAT("(",FIXED(VLOOKUP($H15,logitme.main!$B:$W,3,0),4),")")</f>
        <v>(0.0313)</v>
      </c>
    </row>
    <row r="17" spans="2:8" x14ac:dyDescent="0.25">
      <c r="B17" s="128" t="s">
        <v>92</v>
      </c>
      <c r="C17" s="3"/>
      <c r="D17" s="3" t="str">
        <f>_xlfn.CONCAT(FIXED(VLOOKUP($H17,logitme.main!$B:$W,10,0),4)," ",VLOOKUP($H17,logitme.main!$B:$W,21,0))</f>
        <v xml:space="preserve">0.0271 </v>
      </c>
      <c r="E17" s="3" t="str">
        <f>_xlfn.CONCAT(FIXED(VLOOKUP($H17,logitme.main!$B:$W,6,0),4)," ",VLOOKUP($H17,logitme.main!$B:$W,20,0))</f>
        <v xml:space="preserve">0.0298 </v>
      </c>
      <c r="F17" s="3" t="str">
        <f>_xlfn.CONCAT(FIXED(VLOOKUP($H17,logitme.main!$B:$W,2,0),4)," ",VLOOKUP($H17,logitme.main!$B:$W,19,0))</f>
        <v xml:space="preserve">0.0321 </v>
      </c>
      <c r="H17" t="s">
        <v>25</v>
      </c>
    </row>
    <row r="18" spans="2:8" x14ac:dyDescent="0.25">
      <c r="B18" s="129"/>
      <c r="C18" s="4"/>
      <c r="D18" s="4" t="str">
        <f>_xlfn.CONCAT("(",FIXED(VLOOKUP($H17,logitme.main!$B:$W,11,0),4),")")</f>
        <v>(0.0303)</v>
      </c>
      <c r="E18" s="4" t="str">
        <f>_xlfn.CONCAT("(",FIXED(VLOOKUP($H17,logitme.main!$B:$W,7,0),4),")")</f>
        <v>(0.0303)</v>
      </c>
      <c r="F18" s="4" t="str">
        <f>_xlfn.CONCAT("(",FIXED(VLOOKUP($H17,logitme.main!$B:$W,3,0),4),")")</f>
        <v>(0.0303)</v>
      </c>
    </row>
    <row r="19" spans="2:8" x14ac:dyDescent="0.25">
      <c r="B19" s="128" t="s">
        <v>93</v>
      </c>
      <c r="C19" s="3"/>
      <c r="D19" s="3" t="str">
        <f>_xlfn.CONCAT(FIXED(VLOOKUP($H19,logitme.main!$B:$W,10,0),4)," ",VLOOKUP($H19,logitme.main!$B:$W,21,0))</f>
        <v xml:space="preserve">-0.0788 </v>
      </c>
      <c r="E19" s="3" t="str">
        <f>_xlfn.CONCAT(FIXED(VLOOKUP($H19,logitme.main!$B:$W,6,0),4)," ",VLOOKUP($H19,logitme.main!$B:$W,20,0))</f>
        <v xml:space="preserve">-0.0532 </v>
      </c>
      <c r="F19" s="3" t="str">
        <f>_xlfn.CONCAT(FIXED(VLOOKUP($H19,logitme.main!$B:$W,2,0),4)," ",VLOOKUP($H19,logitme.main!$B:$W,19,0))</f>
        <v xml:space="preserve">-0.0432 </v>
      </c>
      <c r="H19" t="s">
        <v>26</v>
      </c>
    </row>
    <row r="20" spans="2:8" x14ac:dyDescent="0.25">
      <c r="B20" s="129"/>
      <c r="C20" s="4"/>
      <c r="D20" s="4" t="str">
        <f>_xlfn.CONCAT("(",FIXED(VLOOKUP($H19,logitme.main!$B:$W,11,0),4),")")</f>
        <v>(0.0507)</v>
      </c>
      <c r="E20" s="4" t="str">
        <f>_xlfn.CONCAT("(",FIXED(VLOOKUP($H19,logitme.main!$B:$W,7,0),4),")")</f>
        <v>(0.0505)</v>
      </c>
      <c r="F20" s="4" t="str">
        <f>_xlfn.CONCAT("(",FIXED(VLOOKUP($H19,logitme.main!$B:$W,3,0),4),")")</f>
        <v>(0.0507)</v>
      </c>
    </row>
    <row r="21" spans="2:8" x14ac:dyDescent="0.25">
      <c r="B21" s="128" t="s">
        <v>32</v>
      </c>
      <c r="C21" s="3"/>
      <c r="D21" s="3" t="str">
        <f>_xlfn.CONCAT(FIXED(VLOOKUP($H21,logitme.main!$B:$W,10,0),4)," ",VLOOKUP($H21,logitme.main!$B:$W,21,0))</f>
        <v xml:space="preserve">0.0182 </v>
      </c>
      <c r="E21" s="3" t="str">
        <f>_xlfn.CONCAT(FIXED(VLOOKUP($H21,logitme.main!$B:$W,6,0),4)," ",VLOOKUP($H21,logitme.main!$B:$W,20,0))</f>
        <v>0.0248 ^</v>
      </c>
      <c r="F21" s="3" t="str">
        <f>_xlfn.CONCAT(FIXED(VLOOKUP($H21,logitme.main!$B:$W,2,0),4)," ",VLOOKUP($H21,logitme.main!$B:$W,19,0))</f>
        <v xml:space="preserve">0.0225 </v>
      </c>
      <c r="H21" t="s">
        <v>32</v>
      </c>
    </row>
    <row r="22" spans="2:8" x14ac:dyDescent="0.25">
      <c r="B22" s="129"/>
      <c r="C22" s="4"/>
      <c r="D22" s="4" t="str">
        <f>_xlfn.CONCAT("(",FIXED(VLOOKUP($H21,logitme.main!$B:$W,11,0),4),")")</f>
        <v>(0.0147)</v>
      </c>
      <c r="E22" s="4" t="str">
        <f>_xlfn.CONCAT("(",FIXED(VLOOKUP($H21,logitme.main!$B:$W,7,0),4),")")</f>
        <v>(0.0146)</v>
      </c>
      <c r="F22" s="4" t="str">
        <f>_xlfn.CONCAT("(",FIXED(VLOOKUP($H21,logitme.main!$B:$W,3,0),4),")")</f>
        <v>(0.0147)</v>
      </c>
    </row>
    <row r="23" spans="2:8" x14ac:dyDescent="0.25">
      <c r="B23" s="128" t="s">
        <v>94</v>
      </c>
      <c r="C23" s="3"/>
      <c r="D23" s="3" t="str">
        <f>_xlfn.CONCAT(FIXED(VLOOKUP($H23,logitme.main!$B:$W,10,0),4)," ",VLOOKUP($H23,logitme.main!$B:$W,21,0))</f>
        <v>0.0171 ***</v>
      </c>
      <c r="E23" s="3" t="str">
        <f>_xlfn.CONCAT(FIXED(VLOOKUP($H23,logitme.main!$B:$W,6,0),4)," ",VLOOKUP($H23,logitme.main!$B:$W,20,0))</f>
        <v>0.0191 ***</v>
      </c>
      <c r="F23" s="3" t="str">
        <f>_xlfn.CONCAT(FIXED(VLOOKUP($H23,logitme.main!$B:$W,2,0),4)," ",VLOOKUP($H23,logitme.main!$B:$W,19,0))</f>
        <v>0.0194 ***</v>
      </c>
      <c r="H23" t="s">
        <v>33</v>
      </c>
    </row>
    <row r="24" spans="2:8" x14ac:dyDescent="0.25">
      <c r="B24" s="129"/>
      <c r="C24" s="4"/>
      <c r="D24" s="4" t="str">
        <f>_xlfn.CONCAT("(",FIXED(VLOOKUP($H23,logitme.main!$B:$W,11,0),4),")")</f>
        <v>(0.0039)</v>
      </c>
      <c r="E24" s="4" t="str">
        <f>_xlfn.CONCAT("(",FIXED(VLOOKUP($H23,logitme.main!$B:$W,7,0),4),")")</f>
        <v>(0.0039)</v>
      </c>
      <c r="F24" s="4" t="str">
        <f>_xlfn.CONCAT("(",FIXED(VLOOKUP($H23,logitme.main!$B:$W,3,0),4),")")</f>
        <v>(0.0039)</v>
      </c>
    </row>
    <row r="25" spans="2:8" x14ac:dyDescent="0.25">
      <c r="B25" s="128" t="s">
        <v>125</v>
      </c>
      <c r="C25" s="3"/>
      <c r="D25" s="3" t="str">
        <f>_xlfn.CONCAT(FIXED(VLOOKUP($H25,logitme.main!$B:$W,10,0),4)," ",VLOOKUP($H25,logitme.main!$B:$W,21,0))</f>
        <v xml:space="preserve">-0.0100 </v>
      </c>
      <c r="E25" s="3" t="str">
        <f>_xlfn.CONCAT(FIXED(VLOOKUP($H25,logitme.main!$B:$W,6,0),4)," ",VLOOKUP($H25,logitme.main!$B:$W,20,0))</f>
        <v>-0.0121 ^</v>
      </c>
      <c r="F25" s="3" t="str">
        <f>_xlfn.CONCAT(FIXED(VLOOKUP($H25,logitme.main!$B:$W,2,0),4)," ",VLOOKUP($H25,logitme.main!$B:$W,19,0))</f>
        <v>-0.0126 *</v>
      </c>
      <c r="H25" t="s">
        <v>118</v>
      </c>
    </row>
    <row r="26" spans="2:8" x14ac:dyDescent="0.25">
      <c r="B26" s="129"/>
      <c r="C26" s="4"/>
      <c r="D26" s="4" t="str">
        <f>_xlfn.CONCAT("(",FIXED(VLOOKUP($H25,logitme.main!$B:$W,11,0),4),")")</f>
        <v>(0.0063)</v>
      </c>
      <c r="E26" s="4" t="str">
        <f>_xlfn.CONCAT("(",FIXED(VLOOKUP($H25,logitme.main!$B:$W,7,0),4),")")</f>
        <v>(0.0062)</v>
      </c>
      <c r="F26" s="4" t="str">
        <f>_xlfn.CONCAT("(",FIXED(VLOOKUP($H25,logitme.main!$B:$W,3,0),4),")")</f>
        <v>(0.0062)</v>
      </c>
    </row>
    <row r="27" spans="2:8" x14ac:dyDescent="0.25">
      <c r="B27" s="128" t="s">
        <v>95</v>
      </c>
      <c r="C27" s="3"/>
      <c r="D27" s="3" t="str">
        <f>_xlfn.CONCAT(FIXED(VLOOKUP($H27,logitme.main!$B:$W,10,0),4)," ",VLOOKUP($H27,logitme.main!$B:$W,21,0))</f>
        <v>0.0875 **</v>
      </c>
      <c r="E27" s="3" t="str">
        <f>_xlfn.CONCAT(FIXED(VLOOKUP($H27,logitme.main!$B:$W,6,0),4)," ",VLOOKUP($H27,logitme.main!$B:$W,20,0))</f>
        <v>0.1046 ***</v>
      </c>
      <c r="F27" s="3" t="str">
        <f>_xlfn.CONCAT(FIXED(VLOOKUP($H27,logitme.main!$B:$W,2,0),4)," ",VLOOKUP($H27,logitme.main!$B:$W,19,0))</f>
        <v>0.1069 ***</v>
      </c>
      <c r="H27" t="s">
        <v>29</v>
      </c>
    </row>
    <row r="28" spans="2:8" x14ac:dyDescent="0.25">
      <c r="B28" s="129"/>
      <c r="C28" s="4"/>
      <c r="D28" s="4" t="str">
        <f>_xlfn.CONCAT("(",FIXED(VLOOKUP($H27,logitme.main!$B:$W,11,0),4),")")</f>
        <v>(0.0292)</v>
      </c>
      <c r="E28" s="4" t="str">
        <f>_xlfn.CONCAT("(",FIXED(VLOOKUP($H27,logitme.main!$B:$W,7,0),4),")")</f>
        <v>(0.0291)</v>
      </c>
      <c r="F28" s="4" t="str">
        <f>_xlfn.CONCAT("(",FIXED(VLOOKUP($H27,logitme.main!$B:$W,3,0),4),")")</f>
        <v>(0.0291)</v>
      </c>
    </row>
    <row r="29" spans="2:8" x14ac:dyDescent="0.25">
      <c r="B29" s="128" t="s">
        <v>96</v>
      </c>
      <c r="C29" s="3"/>
      <c r="D29" s="3" t="str">
        <f>_xlfn.CONCAT(FIXED(VLOOKUP($H29,logitme.main!$B:$W,10,0),4)," ",VLOOKUP($H29,logitme.main!$B:$W,21,0))</f>
        <v>0.1800 ***</v>
      </c>
      <c r="E29" s="3" t="str">
        <f>_xlfn.CONCAT(FIXED(VLOOKUP($H29,logitme.main!$B:$W,6,0),4)," ",VLOOKUP($H29,logitme.main!$B:$W,20,0))</f>
        <v>0.2037 ***</v>
      </c>
      <c r="F29" s="3" t="str">
        <f>_xlfn.CONCAT(FIXED(VLOOKUP($H29,logitme.main!$B:$W,2,0),4)," ",VLOOKUP($H29,logitme.main!$B:$W,19,0))</f>
        <v>0.2116 ***</v>
      </c>
      <c r="H29" t="s">
        <v>30</v>
      </c>
    </row>
    <row r="30" spans="2:8" x14ac:dyDescent="0.25">
      <c r="B30" s="129"/>
      <c r="C30" s="4"/>
      <c r="D30" s="4" t="str">
        <f>_xlfn.CONCAT("(",FIXED(VLOOKUP($H29,logitme.main!$B:$W,11,0),4),")")</f>
        <v>(0.0320)</v>
      </c>
      <c r="E30" s="4" t="str">
        <f>_xlfn.CONCAT("(",FIXED(VLOOKUP($H29,logitme.main!$B:$W,7,0),4),")")</f>
        <v>(0.0319)</v>
      </c>
      <c r="F30" s="4" t="str">
        <f>_xlfn.CONCAT("(",FIXED(VLOOKUP($H29,logitme.main!$B:$W,3,0),4),")")</f>
        <v>(0.0320)</v>
      </c>
    </row>
    <row r="31" spans="2:8" x14ac:dyDescent="0.25">
      <c r="B31" s="128" t="s">
        <v>97</v>
      </c>
      <c r="C31" s="3"/>
      <c r="D31" s="3" t="str">
        <f>_xlfn.CONCAT(FIXED(VLOOKUP($H31,logitme.main!$B:$W,10,0),4)," ",VLOOKUP($H31,logitme.main!$B:$W,21,0))</f>
        <v>0.1355 **</v>
      </c>
      <c r="E31" s="3" t="str">
        <f>_xlfn.CONCAT(FIXED(VLOOKUP($H31,logitme.main!$B:$W,6,0),4)," ",VLOOKUP($H31,logitme.main!$B:$W,20,0))</f>
        <v>0.1532 ***</v>
      </c>
      <c r="F31" s="3" t="str">
        <f>_xlfn.CONCAT(FIXED(VLOOKUP($H31,logitme.main!$B:$W,2,0),4)," ",VLOOKUP($H31,logitme.main!$B:$W,19,0))</f>
        <v>0.1825 ***</v>
      </c>
      <c r="H31" t="s">
        <v>27</v>
      </c>
    </row>
    <row r="32" spans="2:8" x14ac:dyDescent="0.25">
      <c r="B32" s="129"/>
      <c r="C32" s="4"/>
      <c r="D32" s="4" t="str">
        <f>_xlfn.CONCAT("(",FIXED(VLOOKUP($H31,logitme.main!$B:$W,11,0),4),")")</f>
        <v>(0.0464)</v>
      </c>
      <c r="E32" s="4" t="str">
        <f>_xlfn.CONCAT("(",FIXED(VLOOKUP($H31,logitme.main!$B:$W,7,0),4),")")</f>
        <v>(0.0464)</v>
      </c>
      <c r="F32" s="4" t="str">
        <f>_xlfn.CONCAT("(",FIXED(VLOOKUP($H31,logitme.main!$B:$W,3,0),4),")")</f>
        <v>(0.0471)</v>
      </c>
    </row>
    <row r="33" spans="2:8" x14ac:dyDescent="0.25">
      <c r="B33" s="128" t="s">
        <v>98</v>
      </c>
      <c r="C33" s="3"/>
      <c r="D33" s="3" t="str">
        <f>_xlfn.CONCAT(FIXED(VLOOKUP($H33,logitme.main!$B:$W,10,0),4)," ",VLOOKUP($H33,logitme.main!$B:$W,21,0))</f>
        <v xml:space="preserve">0.0567 </v>
      </c>
      <c r="E33" s="3" t="str">
        <f>_xlfn.CONCAT(FIXED(VLOOKUP($H33,logitme.main!$B:$W,6,0),4)," ",VLOOKUP($H33,logitme.main!$B:$W,20,0))</f>
        <v xml:space="preserve">0.0932 </v>
      </c>
      <c r="F33" s="3" t="str">
        <f>_xlfn.CONCAT(FIXED(VLOOKUP($H33,logitme.main!$B:$W,2,0),4)," ",VLOOKUP($H33,logitme.main!$B:$W,19,0))</f>
        <v xml:space="preserve">0.1131 </v>
      </c>
      <c r="H33" t="s">
        <v>28</v>
      </c>
    </row>
    <row r="34" spans="2:8" x14ac:dyDescent="0.25">
      <c r="B34" s="129"/>
      <c r="C34" s="4"/>
      <c r="D34" s="4" t="str">
        <f>_xlfn.CONCAT("(",FIXED(VLOOKUP($H33,logitme.main!$B:$W,11,0),4),")")</f>
        <v>(0.0700)</v>
      </c>
      <c r="E34" s="4" t="str">
        <f>_xlfn.CONCAT("(",FIXED(VLOOKUP($H33,logitme.main!$B:$W,7,0),4),")")</f>
        <v>(0.0699)</v>
      </c>
      <c r="F34" s="4" t="str">
        <f>_xlfn.CONCAT("(",FIXED(VLOOKUP($H33,logitme.main!$B:$W,3,0),4),")")</f>
        <v>(0.0709)</v>
      </c>
    </row>
    <row r="35" spans="2:8" x14ac:dyDescent="0.25">
      <c r="B35" s="128" t="s">
        <v>34</v>
      </c>
      <c r="C35" s="3"/>
      <c r="D35" s="3" t="str">
        <f>_xlfn.CONCAT(FIXED(VLOOKUP($H35,logitme.main!$B:$W,10,0),4)," ",VLOOKUP($H35,logitme.main!$B:$W,21,0))</f>
        <v>0.0050 ***</v>
      </c>
      <c r="E35" s="3" t="str">
        <f>_xlfn.CONCAT(FIXED(VLOOKUP($H35,logitme.main!$B:$W,6,0),4)," ",VLOOKUP($H35,logitme.main!$B:$W,20,0))</f>
        <v>0.0047 ***</v>
      </c>
      <c r="F35" s="3" t="str">
        <f>_xlfn.CONCAT(FIXED(VLOOKUP($H35,logitme.main!$B:$W,2,0),4)," ",VLOOKUP($H35,logitme.main!$B:$W,19,0))</f>
        <v>0.0047 ***</v>
      </c>
      <c r="H35" t="s">
        <v>34</v>
      </c>
    </row>
    <row r="36" spans="2:8" x14ac:dyDescent="0.25">
      <c r="B36" s="129"/>
      <c r="C36" s="4"/>
      <c r="D36" s="4" t="str">
        <f>_xlfn.CONCAT("(",FIXED(VLOOKUP($H35,logitme.main!$B:$W,11,0),4),")")</f>
        <v>(0.0005)</v>
      </c>
      <c r="E36" s="4" t="str">
        <f>_xlfn.CONCAT("(",FIXED(VLOOKUP($H35,logitme.main!$B:$W,7,0),4),")")</f>
        <v>(0.0005)</v>
      </c>
      <c r="F36" s="4" t="str">
        <f>_xlfn.CONCAT("(",FIXED(VLOOKUP($H35,logitme.main!$B:$W,3,0),4),")")</f>
        <v>(0.0005)</v>
      </c>
    </row>
    <row r="37" spans="2:8" x14ac:dyDescent="0.25">
      <c r="B37" s="128" t="s">
        <v>99</v>
      </c>
      <c r="C37" s="3"/>
      <c r="D37" s="3" t="str">
        <f>_xlfn.CONCAT(FIXED(VLOOKUP($H37,logitme.main!$B:$W,10,0),4)," ",VLOOKUP($H37,logitme.main!$B:$W,21,0))</f>
        <v>-0.0007 ***</v>
      </c>
      <c r="E37" s="3" t="str">
        <f>_xlfn.CONCAT(FIXED(VLOOKUP($H37,logitme.main!$B:$W,6,0),4)," ",VLOOKUP($H37,logitme.main!$B:$W,20,0))</f>
        <v>-0.0003 *</v>
      </c>
      <c r="F37" s="3" t="str">
        <f>_xlfn.CONCAT(FIXED(VLOOKUP($H37,logitme.main!$B:$W,2,0),4)," ",VLOOKUP($H37,logitme.main!$B:$W,19,0))</f>
        <v>-0.0003 ^</v>
      </c>
      <c r="H37" t="s">
        <v>35</v>
      </c>
    </row>
    <row r="38" spans="2:8" x14ac:dyDescent="0.25">
      <c r="B38" s="129"/>
      <c r="C38" s="4"/>
      <c r="D38" s="4" t="str">
        <f>_xlfn.CONCAT("(",FIXED(VLOOKUP($H37,logitme.main!$B:$W,11,0),4),")")</f>
        <v>(0.0001)</v>
      </c>
      <c r="E38" s="4" t="str">
        <f>_xlfn.CONCAT("(",FIXED(VLOOKUP($H37,logitme.main!$B:$W,7,0),4),")")</f>
        <v>(0.0002)</v>
      </c>
      <c r="F38" s="4" t="str">
        <f>_xlfn.CONCAT("(",FIXED(VLOOKUP($H37,logitme.main!$B:$W,3,0),4),")")</f>
        <v>(0.0002)</v>
      </c>
    </row>
    <row r="39" spans="2:8" x14ac:dyDescent="0.25">
      <c r="B39" s="128" t="s">
        <v>100</v>
      </c>
      <c r="C39" s="3"/>
      <c r="D39" s="3" t="str">
        <f>_xlfn.CONCAT(FIXED(VLOOKUP($H39,logitme.main!$B:$W,10,0),4)," ",VLOOKUP($H39,logitme.main!$B:$W,21,0))</f>
        <v>0.0003 **</v>
      </c>
      <c r="E39" s="3" t="str">
        <f>_xlfn.CONCAT(FIXED(VLOOKUP($H39,logitme.main!$B:$W,6,0),4)," ",VLOOKUP($H39,logitme.main!$B:$W,20,0))</f>
        <v>0.0004 ***</v>
      </c>
      <c r="F39" s="3" t="str">
        <f>_xlfn.CONCAT(FIXED(VLOOKUP($H39,logitme.main!$B:$W,2,0),4)," ",VLOOKUP($H39,logitme.main!$B:$W,19,0))</f>
        <v>0.0004 ***</v>
      </c>
      <c r="H39" t="s">
        <v>36</v>
      </c>
    </row>
    <row r="40" spans="2:8" x14ac:dyDescent="0.25">
      <c r="B40" s="129"/>
      <c r="C40" s="4"/>
      <c r="D40" s="4" t="str">
        <f>_xlfn.CONCAT("(",FIXED(VLOOKUP($H39,logitme.main!$B:$W,11,0),4),")")</f>
        <v>(0.0001)</v>
      </c>
      <c r="E40" s="4" t="str">
        <f>_xlfn.CONCAT("(",FIXED(VLOOKUP($H39,logitme.main!$B:$W,7,0),4),")")</f>
        <v>(0.0001)</v>
      </c>
      <c r="F40" s="4" t="str">
        <f>_xlfn.CONCAT("(",FIXED(VLOOKUP($H39,logitme.main!$B:$W,3,0),4),")")</f>
        <v>(0.0001)</v>
      </c>
    </row>
    <row r="41" spans="2:8" x14ac:dyDescent="0.25">
      <c r="B41" s="128" t="s">
        <v>101</v>
      </c>
      <c r="C41" s="3"/>
      <c r="D41" s="3" t="str">
        <f>_xlfn.CONCAT(FIXED(VLOOKUP($H41,logitme.main!$B:$W,10,0),4)," ",VLOOKUP($H41,logitme.main!$B:$W,21,0))</f>
        <v xml:space="preserve">-0.0100 </v>
      </c>
      <c r="E41" s="3" t="str">
        <f>_xlfn.CONCAT(FIXED(VLOOKUP($H41,logitme.main!$B:$W,6,0),4)," ",VLOOKUP($H41,logitme.main!$B:$W,20,0))</f>
        <v xml:space="preserve">-0.0010 </v>
      </c>
      <c r="F41" s="3" t="str">
        <f>_xlfn.CONCAT(FIXED(VLOOKUP($H41,logitme.main!$B:$W,2,0),4)," ",VLOOKUP($H41,logitme.main!$B:$W,19,0))</f>
        <v xml:space="preserve">-0.0033 </v>
      </c>
      <c r="H41" t="s">
        <v>37</v>
      </c>
    </row>
    <row r="42" spans="2:8" x14ac:dyDescent="0.25">
      <c r="B42" s="129"/>
      <c r="C42" s="4"/>
      <c r="D42" s="4" t="str">
        <f>_xlfn.CONCAT("(",FIXED(VLOOKUP($H41,logitme.main!$B:$W,11,0),4),")")</f>
        <v>(0.0211)</v>
      </c>
      <c r="E42" s="4" t="str">
        <f>_xlfn.CONCAT("(",FIXED(VLOOKUP($H41,logitme.main!$B:$W,7,0),4),")")</f>
        <v>(0.0211)</v>
      </c>
      <c r="F42" s="4" t="str">
        <f>_xlfn.CONCAT("(",FIXED(VLOOKUP($H41,logitme.main!$B:$W,3,0),4),")")</f>
        <v>(0.0211)</v>
      </c>
    </row>
    <row r="43" spans="2:8" x14ac:dyDescent="0.25">
      <c r="B43" s="128" t="s">
        <v>102</v>
      </c>
      <c r="C43" s="3"/>
      <c r="D43" s="3" t="str">
        <f>_xlfn.CONCAT(FIXED(VLOOKUP($H43,logitme.main!$B:$W,10,0),4)," ",VLOOKUP($H43,logitme.main!$B:$W,21,0))</f>
        <v xml:space="preserve">-0.0447 </v>
      </c>
      <c r="E43" s="3" t="str">
        <f>_xlfn.CONCAT(FIXED(VLOOKUP($H43,logitme.main!$B:$W,6,0),4)," ",VLOOKUP($H43,logitme.main!$B:$W,20,0))</f>
        <v xml:space="preserve">-0.0332 </v>
      </c>
      <c r="F43" s="3" t="str">
        <f>_xlfn.CONCAT(FIXED(VLOOKUP($H43,logitme.main!$B:$W,2,0),4)," ",VLOOKUP($H43,logitme.main!$B:$W,19,0))</f>
        <v xml:space="preserve">-0.0381 </v>
      </c>
      <c r="H43" t="s">
        <v>38</v>
      </c>
    </row>
    <row r="44" spans="2:8" x14ac:dyDescent="0.25">
      <c r="B44" s="129"/>
      <c r="C44" s="4"/>
      <c r="D44" s="4" t="str">
        <f>_xlfn.CONCAT("(",FIXED(VLOOKUP($H43,logitme.main!$B:$W,11,0),4),")")</f>
        <v>(0.0314)</v>
      </c>
      <c r="E44" s="4" t="str">
        <f>_xlfn.CONCAT("(",FIXED(VLOOKUP($H43,logitme.main!$B:$W,7,0),4),")")</f>
        <v>(0.0313)</v>
      </c>
      <c r="F44" s="4" t="str">
        <f>_xlfn.CONCAT("(",FIXED(VLOOKUP($H43,logitme.main!$B:$W,3,0),4),")")</f>
        <v>(0.0313)</v>
      </c>
    </row>
    <row r="45" spans="2:8" x14ac:dyDescent="0.25">
      <c r="B45" s="128" t="s">
        <v>127</v>
      </c>
      <c r="C45" s="3"/>
      <c r="D45" s="3" t="str">
        <f>_xlfn.CONCAT(FIXED(VLOOKUP($H45,logitme.main!$B:$W,10,0),4)," ",VLOOKUP($H45,logitme.main!$B:$W,21,0))</f>
        <v>-0.0609 ^</v>
      </c>
      <c r="E45" s="3" t="str">
        <f>_xlfn.CONCAT(FIXED(VLOOKUP($H45,logitme.main!$B:$W,6,0),4)," ",VLOOKUP($H45,logitme.main!$B:$W,20,0))</f>
        <v>-0.1067 **</v>
      </c>
      <c r="F45" s="3" t="str">
        <f>_xlfn.CONCAT(FIXED(VLOOKUP($H45,logitme.main!$B:$W,2,0),4)," ",VLOOKUP($H45,logitme.main!$B:$W,19,0))</f>
        <v>-0.1146 ***</v>
      </c>
      <c r="H45" t="s">
        <v>39</v>
      </c>
    </row>
    <row r="46" spans="2:8" x14ac:dyDescent="0.25">
      <c r="B46" s="129"/>
      <c r="C46" s="4"/>
      <c r="D46" s="4" t="str">
        <f>_xlfn.CONCAT("(",FIXED(VLOOKUP($H45,logitme.main!$B:$W,11,0),4),")")</f>
        <v>(0.0336)</v>
      </c>
      <c r="E46" s="4" t="str">
        <f>_xlfn.CONCAT("(",FIXED(VLOOKUP($H45,logitme.main!$B:$W,7,0),4),")")</f>
        <v>(0.0337)</v>
      </c>
      <c r="F46" s="4" t="str">
        <f>_xlfn.CONCAT("(",FIXED(VLOOKUP($H45,logitme.main!$B:$W,3,0),4),")")</f>
        <v>(0.0337)</v>
      </c>
    </row>
    <row r="47" spans="2:8" x14ac:dyDescent="0.25">
      <c r="B47" s="128" t="s">
        <v>126</v>
      </c>
      <c r="C47" s="3"/>
      <c r="D47" s="3" t="str">
        <f>_xlfn.CONCAT(FIXED(VLOOKUP($H47,logitme.main!$B:$W,10,0),4)," ",VLOOKUP($H47,logitme.main!$B:$W,21,0))</f>
        <v>-0.1757 ***</v>
      </c>
      <c r="E47" s="3" t="str">
        <f>_xlfn.CONCAT(FIXED(VLOOKUP($H47,logitme.main!$B:$W,6,0),4)," ",VLOOKUP($H47,logitme.main!$B:$W,20,0))</f>
        <v>-0.2472 ***</v>
      </c>
      <c r="F47" s="3" t="str">
        <f>_xlfn.CONCAT(FIXED(VLOOKUP($H47,logitme.main!$B:$W,2,0),4)," ",VLOOKUP($H47,logitme.main!$B:$W,19,0))</f>
        <v>-0.2500 ***</v>
      </c>
      <c r="H47" t="s">
        <v>40</v>
      </c>
    </row>
    <row r="48" spans="2:8" x14ac:dyDescent="0.25">
      <c r="B48" s="129"/>
      <c r="C48" s="4"/>
      <c r="D48" s="4" t="str">
        <f>_xlfn.CONCAT("(",FIXED(VLOOKUP($H47,logitme.main!$B:$W,11,0),4),")")</f>
        <v>(0.0364)</v>
      </c>
      <c r="E48" s="4" t="str">
        <f>_xlfn.CONCAT("(",FIXED(VLOOKUP($H47,logitme.main!$B:$W,7,0),4),")")</f>
        <v>(0.0366)</v>
      </c>
      <c r="F48" s="4" t="str">
        <f>_xlfn.CONCAT("(",FIXED(VLOOKUP($H47,logitme.main!$B:$W,3,0),4),")")</f>
        <v>(0.0367)</v>
      </c>
    </row>
    <row r="49" spans="2:8" x14ac:dyDescent="0.25">
      <c r="B49" s="128" t="s">
        <v>103</v>
      </c>
      <c r="C49" s="3"/>
      <c r="D49" s="3" t="str">
        <f>_xlfn.CONCAT(FIXED(VLOOKUP($H49,logitme.main!$B:$W,10,0),4)," ",VLOOKUP($H49,logitme.main!$B:$W,21,0))</f>
        <v xml:space="preserve">-0.0458 </v>
      </c>
      <c r="E49" s="3" t="str">
        <f>_xlfn.CONCAT(FIXED(VLOOKUP($H49,logitme.main!$B:$W,6,0),4)," ",VLOOKUP($H49,logitme.main!$B:$W,20,0))</f>
        <v>-0.1045 ***</v>
      </c>
      <c r="F49" s="3" t="str">
        <f>_xlfn.CONCAT(FIXED(VLOOKUP($H49,logitme.main!$B:$W,2,0),4)," ",VLOOKUP($H49,logitme.main!$B:$W,19,0))</f>
        <v>-0.1124 ***</v>
      </c>
      <c r="H49" t="s">
        <v>41</v>
      </c>
    </row>
    <row r="50" spans="2:8" x14ac:dyDescent="0.25">
      <c r="B50" s="129"/>
      <c r="C50" s="4"/>
      <c r="D50" s="4" t="str">
        <f>_xlfn.CONCAT("(",FIXED(VLOOKUP($H49,logitme.main!$B:$W,11,0),4),")")</f>
        <v>(0.0302)</v>
      </c>
      <c r="E50" s="4" t="str">
        <f>_xlfn.CONCAT("(",FIXED(VLOOKUP($H49,logitme.main!$B:$W,7,0),4),")")</f>
        <v>(0.0303)</v>
      </c>
      <c r="F50" s="4" t="str">
        <f>_xlfn.CONCAT("(",FIXED(VLOOKUP($H49,logitme.main!$B:$W,3,0),4),")")</f>
        <v>(0.0304)</v>
      </c>
    </row>
    <row r="51" spans="2:8" x14ac:dyDescent="0.25">
      <c r="B51" s="128" t="s">
        <v>104</v>
      </c>
      <c r="C51" s="3"/>
      <c r="D51" s="3"/>
      <c r="E51" s="3" t="str">
        <f>_xlfn.CONCAT(FIXED(VLOOKUP($H51,logitme.main!$B:$W,6,0),4)," ",VLOOKUP($H51,logitme.main!$B:$W,20,0))</f>
        <v>-0.0830 ***</v>
      </c>
      <c r="F51" s="3" t="str">
        <f>_xlfn.CONCAT(FIXED(VLOOKUP($H51,logitme.main!$B:$W,2,0),4)," ",VLOOKUP($H51,logitme.main!$B:$W,19,0))</f>
        <v>-0.0825 ***</v>
      </c>
      <c r="H51" t="s">
        <v>43</v>
      </c>
    </row>
    <row r="52" spans="2:8" x14ac:dyDescent="0.25">
      <c r="B52" s="129"/>
      <c r="C52" s="4"/>
      <c r="D52" s="4"/>
      <c r="E52" s="4" t="str">
        <f>_xlfn.CONCAT("(",FIXED(VLOOKUP($H51,logitme.main!$B:$W,7,0),4),")")</f>
        <v>(0.0056)</v>
      </c>
      <c r="F52" s="4" t="str">
        <f>_xlfn.CONCAT("(",FIXED(VLOOKUP($H51,logitme.main!$B:$W,3,0),4),")")</f>
        <v>(0.0057)</v>
      </c>
    </row>
    <row r="53" spans="2:8" x14ac:dyDescent="0.25">
      <c r="B53" s="128" t="s">
        <v>105</v>
      </c>
      <c r="C53" s="3"/>
      <c r="D53" s="3"/>
      <c r="E53" s="3" t="str">
        <f>_xlfn.CONCAT(FIXED(VLOOKUP($H53,logitme.main!$B:$W,6,0),4)," ",VLOOKUP($H53,logitme.main!$B:$W,20,0))</f>
        <v xml:space="preserve">0.0152 </v>
      </c>
      <c r="F53" s="3" t="str">
        <f>_xlfn.CONCAT(FIXED(VLOOKUP($H53,logitme.main!$B:$W,2,0),4)," ",VLOOKUP($H53,logitme.main!$B:$W,19,0))</f>
        <v xml:space="preserve">0.0155 </v>
      </c>
      <c r="H53" t="s">
        <v>44</v>
      </c>
    </row>
    <row r="54" spans="2:8" x14ac:dyDescent="0.25">
      <c r="B54" s="129"/>
      <c r="C54" s="4"/>
      <c r="D54" s="36"/>
      <c r="E54" s="4" t="str">
        <f>_xlfn.CONCAT("(",FIXED(VLOOKUP($H53,logitme.main!$B:$W,7,0),4),")")</f>
        <v>(0.0169)</v>
      </c>
      <c r="F54" s="4" t="str">
        <f>_xlfn.CONCAT("(",FIXED(VLOOKUP($H53,logitme.main!$B:$W,3,0),4),")")</f>
        <v>(0.0170)</v>
      </c>
    </row>
    <row r="55" spans="2:8" x14ac:dyDescent="0.25">
      <c r="B55" s="128" t="s">
        <v>132</v>
      </c>
      <c r="C55" s="3"/>
      <c r="D55" s="37"/>
      <c r="E55" s="3" t="str">
        <f>_xlfn.CONCAT(FIXED(VLOOKUP($H55,logitme.main!$B:$W,6,0),4)," ",VLOOKUP($H55,logitme.main!$B:$W,20,0))</f>
        <v>-0.3128 ^</v>
      </c>
      <c r="F55" s="3" t="str">
        <f>_xlfn.CONCAT(FIXED(VLOOKUP($H55,logitme.main!$B:$W,2,0),4)," ",VLOOKUP($H55,logitme.main!$B:$W,19,0))</f>
        <v xml:space="preserve">-0.1358 </v>
      </c>
      <c r="H55" t="s">
        <v>45</v>
      </c>
    </row>
    <row r="56" spans="2:8" x14ac:dyDescent="0.25">
      <c r="B56" s="129"/>
      <c r="C56" s="4"/>
      <c r="D56" s="36"/>
      <c r="E56" s="4" t="str">
        <f>_xlfn.CONCAT("(",FIXED(VLOOKUP($H55,logitme.main!$B:$W,7,0),4),")")</f>
        <v>(0.1774)</v>
      </c>
      <c r="F56" s="4" t="str">
        <f>_xlfn.CONCAT("(",FIXED(VLOOKUP($H55,logitme.main!$B:$W,3,0),4),")")</f>
        <v>(0.2610)</v>
      </c>
    </row>
    <row r="57" spans="2:8" x14ac:dyDescent="0.25">
      <c r="B57" s="128" t="s">
        <v>133</v>
      </c>
      <c r="C57" s="3"/>
      <c r="D57" s="37"/>
      <c r="E57" s="3" t="str">
        <f>_xlfn.CONCAT(FIXED(VLOOKUP($H57,logitme.main!$B:$W,6,0),4)," ",VLOOKUP($H57,logitme.main!$B:$W,20,0))</f>
        <v>-0.4921 ***</v>
      </c>
      <c r="F57" s="3" t="str">
        <f>_xlfn.CONCAT(FIXED(VLOOKUP($H57,logitme.main!$B:$W,2,0),4)," ",VLOOKUP($H57,logitme.main!$B:$W,19,0))</f>
        <v xml:space="preserve">-0.3043 </v>
      </c>
      <c r="H57" t="s">
        <v>129</v>
      </c>
    </row>
    <row r="58" spans="2:8" x14ac:dyDescent="0.25">
      <c r="B58" s="129"/>
      <c r="C58" s="4"/>
      <c r="D58" s="36"/>
      <c r="E58" s="4" t="str">
        <f>_xlfn.CONCAT("(",FIXED(VLOOKUP($H57,logitme.main!$B:$W,7,0),4),")")</f>
        <v>(0.0794)</v>
      </c>
      <c r="F58" s="4" t="str">
        <f>_xlfn.CONCAT("(",FIXED(VLOOKUP($H57,logitme.main!$B:$W,3,0),4),")")</f>
        <v>(0.2059)</v>
      </c>
    </row>
    <row r="59" spans="2:8" x14ac:dyDescent="0.25">
      <c r="B59" s="128" t="s">
        <v>134</v>
      </c>
      <c r="C59" s="3"/>
      <c r="D59" s="37"/>
      <c r="E59" s="3" t="str">
        <f>_xlfn.CONCAT(FIXED(VLOOKUP($H59,logitme.main!$B:$W,6,0),4)," ",VLOOKUP($H59,logitme.main!$B:$W,20,0))</f>
        <v>-0.3411 ***</v>
      </c>
      <c r="F59" s="3" t="str">
        <f>_xlfn.CONCAT(FIXED(VLOOKUP($H59,logitme.main!$B:$W,2,0),4)," ",VLOOKUP($H59,logitme.main!$B:$W,19,0))</f>
        <v xml:space="preserve">-0.1691 </v>
      </c>
      <c r="H59" t="s">
        <v>130</v>
      </c>
    </row>
    <row r="60" spans="2:8" x14ac:dyDescent="0.25">
      <c r="B60" s="129"/>
      <c r="C60" s="4"/>
      <c r="D60" s="36"/>
      <c r="E60" s="4" t="str">
        <f>_xlfn.CONCAT("(",FIXED(VLOOKUP($H59,logitme.main!$B:$W,7,0),4),")")</f>
        <v>(0.0716)</v>
      </c>
      <c r="F60" s="4" t="str">
        <f>_xlfn.CONCAT("(",FIXED(VLOOKUP($H59,logitme.main!$B:$W,3,0),4),")")</f>
        <v>(0.2028)</v>
      </c>
    </row>
    <row r="61" spans="2:8" x14ac:dyDescent="0.25">
      <c r="B61" s="128" t="s">
        <v>136</v>
      </c>
      <c r="C61" s="3"/>
      <c r="D61" s="37"/>
      <c r="E61" s="3" t="str">
        <f>_xlfn.CONCAT(FIXED(VLOOKUP($H61,logitme.main!$B:$W,6,0),4)," ",VLOOKUP($H61,logitme.main!$B:$W,20,0))</f>
        <v>-0.3604 ***</v>
      </c>
      <c r="F61" s="3" t="str">
        <f>_xlfn.CONCAT(FIXED(VLOOKUP($H61,logitme.main!$B:$W,2,0),4)," ",VLOOKUP($H61,logitme.main!$B:$W,19,0))</f>
        <v xml:space="preserve">-0.1777 </v>
      </c>
      <c r="H61" t="s">
        <v>46</v>
      </c>
    </row>
    <row r="62" spans="2:8" x14ac:dyDescent="0.25">
      <c r="B62" s="129"/>
      <c r="C62" s="4"/>
      <c r="D62" s="36"/>
      <c r="E62" s="4" t="str">
        <f>_xlfn.CONCAT("(",FIXED(VLOOKUP($H61,logitme.main!$B:$W,7,0),4),")")</f>
        <v>(0.0633)</v>
      </c>
      <c r="F62" s="4" t="str">
        <f>_xlfn.CONCAT("(",FIXED(VLOOKUP($H61,logitme.main!$B:$W,3,0),4),")")</f>
        <v>(0.2009)</v>
      </c>
    </row>
    <row r="63" spans="2:8" x14ac:dyDescent="0.25">
      <c r="B63" s="128" t="s">
        <v>135</v>
      </c>
      <c r="C63" s="3"/>
      <c r="D63" s="37"/>
      <c r="E63" s="3" t="str">
        <f>_xlfn.CONCAT(FIXED(VLOOKUP($H63,logitme.main!$B:$W,6,0),4)," ",VLOOKUP($H63,logitme.main!$B:$W,20,0))</f>
        <v>-0.0979 ***</v>
      </c>
      <c r="F63" s="3" t="str">
        <f>_xlfn.CONCAT(FIXED(VLOOKUP($H63,logitme.main!$B:$W,2,0),4)," ",VLOOKUP($H63,logitme.main!$B:$W,19,0))</f>
        <v xml:space="preserve">0.0901 </v>
      </c>
      <c r="H63" t="s">
        <v>131</v>
      </c>
    </row>
    <row r="64" spans="2:8" x14ac:dyDescent="0.25">
      <c r="B64" s="129"/>
      <c r="C64" s="4"/>
      <c r="D64" s="36"/>
      <c r="E64" s="4" t="str">
        <f>_xlfn.CONCAT("(",FIXED(VLOOKUP($H63,logitme.main!$B:$W,7,0),4),")")</f>
        <v>(0.0233)</v>
      </c>
      <c r="F64" s="4" t="str">
        <f>_xlfn.CONCAT("(",FIXED(VLOOKUP($H63,logitme.main!$B:$W,3,0),4),")")</f>
        <v>(0.1910)</v>
      </c>
    </row>
    <row r="65" spans="2:8" x14ac:dyDescent="0.25">
      <c r="B65" s="128" t="s">
        <v>106</v>
      </c>
      <c r="C65" s="3"/>
      <c r="D65" s="37"/>
      <c r="E65" s="3"/>
      <c r="F65" s="3" t="str">
        <f>_xlfn.CONCAT(FIXED(VLOOKUP($H65,logitme.main!$B:$W,2,0),4)," ",VLOOKUP($H65,logitme.main!$B:$W,19,0))</f>
        <v xml:space="preserve">0.0195 </v>
      </c>
      <c r="H65" t="s">
        <v>106</v>
      </c>
    </row>
    <row r="66" spans="2:8" x14ac:dyDescent="0.25">
      <c r="B66" s="129"/>
      <c r="C66" s="4"/>
      <c r="D66" s="36"/>
      <c r="E66" s="4"/>
      <c r="F66" s="4" t="str">
        <f>_xlfn.CONCAT("(",FIXED(VLOOKUP($H65,logitme.main!$B:$W,3,0),4),")")</f>
        <v>(0.0608)</v>
      </c>
    </row>
    <row r="67" spans="2:8" x14ac:dyDescent="0.25">
      <c r="B67" s="128" t="s">
        <v>20</v>
      </c>
      <c r="C67" s="3" t="str">
        <f>_xlfn.CONCAT(FIXED(VLOOKUP($H67,logitme.main!$B:$W,14,0),4)," ",VLOOKUP($H67,logitme.main!$B:$W,22,0))</f>
        <v>-3.2494 ***</v>
      </c>
      <c r="D67" s="37" t="str">
        <f>_xlfn.CONCAT(FIXED(VLOOKUP($H67,logitme.main!$B:$W,10,0),4)," ",VLOOKUP($H67,logitme.main!$B:$W,21,0))</f>
        <v>-2.2039 ***</v>
      </c>
      <c r="E67" s="3" t="str">
        <f>_xlfn.CONCAT(FIXED(VLOOKUP($H67,logitme.main!$B:$W,6,0),4)," ",VLOOKUP($H67,logitme.main!$B:$W,20,0))</f>
        <v>-1.9579 ***</v>
      </c>
      <c r="F67" s="3" t="str">
        <f>_xlfn.CONCAT(FIXED(VLOOKUP($H67,logitme.main!$B:$W,2,0),4)," ",VLOOKUP($H67,logitme.main!$B:$W,19,0))</f>
        <v>-1.9635 ***</v>
      </c>
      <c r="H67" t="s">
        <v>172</v>
      </c>
    </row>
    <row r="68" spans="2:8" x14ac:dyDescent="0.25">
      <c r="B68" s="129"/>
      <c r="C68" s="4" t="str">
        <f>_xlfn.CONCAT("(",FIXED(VLOOKUP($H67,logitme.main!$B:$W,15,0),4),")")</f>
        <v>(0.0430)</v>
      </c>
      <c r="D68" s="36" t="str">
        <f>_xlfn.CONCAT("(",FIXED(VLOOKUP($H67,logitme.main!$B:$W,11,0),4),")")</f>
        <v>(0.1131)</v>
      </c>
      <c r="E68" s="4" t="str">
        <f>_xlfn.CONCAT("(",FIXED(VLOOKUP($H67,logitme.main!$B:$W,7,0),4),")")</f>
        <v>(0.1137)</v>
      </c>
      <c r="F68" s="4" t="str">
        <f>_xlfn.CONCAT("(",FIXED(VLOOKUP($H67,logitme.main!$B:$W,3,0),4),")")</f>
        <v>(0.1139)</v>
      </c>
    </row>
    <row r="69" spans="2:8" x14ac:dyDescent="0.25">
      <c r="B69" s="17" t="s">
        <v>107</v>
      </c>
      <c r="C69" s="3" t="s">
        <v>615</v>
      </c>
      <c r="D69" s="38" t="s">
        <v>615</v>
      </c>
      <c r="E69" s="3" t="s">
        <v>615</v>
      </c>
      <c r="F69" s="39" t="s">
        <v>112</v>
      </c>
    </row>
    <row r="70" spans="2:8" x14ac:dyDescent="0.25">
      <c r="B70" s="17" t="s">
        <v>108</v>
      </c>
      <c r="C70" s="3" t="s">
        <v>615</v>
      </c>
      <c r="D70" s="37" t="s">
        <v>615</v>
      </c>
      <c r="E70" s="3" t="s">
        <v>615</v>
      </c>
      <c r="F70" s="3" t="s">
        <v>112</v>
      </c>
    </row>
    <row r="71" spans="2:8" x14ac:dyDescent="0.25">
      <c r="B71" s="17" t="s">
        <v>171</v>
      </c>
      <c r="C71" s="49">
        <v>198142</v>
      </c>
      <c r="D71" s="49">
        <v>194724</v>
      </c>
      <c r="E71" s="49">
        <v>194724</v>
      </c>
      <c r="F71" s="30">
        <v>194724</v>
      </c>
    </row>
    <row r="72" spans="2:8" ht="15.75" thickBot="1" x14ac:dyDescent="0.3">
      <c r="B72" s="7" t="s">
        <v>617</v>
      </c>
      <c r="C72" s="6" t="str">
        <f>FIXED(0.2542, 4)</f>
        <v>0.2542</v>
      </c>
      <c r="D72" s="6" t="str">
        <f>FIXED(0.2032, 4)</f>
        <v>0.2032</v>
      </c>
      <c r="E72" s="6" t="str">
        <f>FIXED(0.195, 4)</f>
        <v>0.1950</v>
      </c>
      <c r="F72" s="6"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B2" sqref="B2:K8"/>
    </sheetView>
  </sheetViews>
  <sheetFormatPr defaultRowHeight="15" x14ac:dyDescent="0.25"/>
  <cols>
    <col min="1" max="1" width="3" style="10" bestFit="1" customWidth="1"/>
    <col min="2" max="2" width="22.85546875" style="10" bestFit="1" customWidth="1"/>
    <col min="3" max="11" width="15.7109375" style="19" customWidth="1"/>
    <col min="12" max="12" width="2.28515625" style="10" customWidth="1"/>
    <col min="13" max="16384" width="9.140625" style="10"/>
  </cols>
  <sheetData>
    <row r="1" spans="2:12" ht="21" thickBot="1" x14ac:dyDescent="0.35">
      <c r="B1" s="137" t="s">
        <v>501</v>
      </c>
      <c r="C1" s="137"/>
      <c r="D1" s="137"/>
      <c r="E1" s="137"/>
      <c r="F1" s="137"/>
      <c r="G1" s="137"/>
      <c r="H1" s="137"/>
      <c r="I1" s="137"/>
      <c r="J1" s="137"/>
      <c r="K1" s="137"/>
    </row>
    <row r="2" spans="2:12" x14ac:dyDescent="0.25">
      <c r="B2" s="11"/>
      <c r="C2" s="12" t="s">
        <v>161</v>
      </c>
      <c r="D2" s="21" t="s">
        <v>162</v>
      </c>
      <c r="E2" s="13" t="s">
        <v>163</v>
      </c>
      <c r="F2" s="12" t="s">
        <v>164</v>
      </c>
      <c r="G2" s="21" t="s">
        <v>165</v>
      </c>
      <c r="H2" s="13" t="s">
        <v>166</v>
      </c>
      <c r="I2" s="12" t="s">
        <v>167</v>
      </c>
      <c r="J2" s="21" t="s">
        <v>168</v>
      </c>
      <c r="K2" s="13" t="s">
        <v>169</v>
      </c>
    </row>
    <row r="3" spans="2:12" x14ac:dyDescent="0.25">
      <c r="B3" s="115" t="s">
        <v>123</v>
      </c>
      <c r="C3" s="14" t="str">
        <f>_xlfn.CONCAT(FIXED(VLOOKUP($L3,logitme.white!$B:$X,2,0),4)," ",VLOOKUP($L3,logitme.white!$B:$X,19,0))</f>
        <v xml:space="preserve">-0.0474 </v>
      </c>
      <c r="D3" s="42" t="str">
        <f>_xlfn.CONCAT(FIXED(VLOOKUP($L3,logitme.white!$B:$X,6,0),4)," ",VLOOKUP($L3,logitme.white!$B:$X,20,0))</f>
        <v xml:space="preserve">-0.0198 </v>
      </c>
      <c r="E3" s="40" t="str">
        <f>_xlfn.CONCAT(FIXED(VLOOKUP($L3,logitme.white!$B:$X,10,0),4)," ",VLOOKUP($L3,logitme.white!$B:$X,21,0))</f>
        <v xml:space="preserve">-0.1020 </v>
      </c>
      <c r="F3" s="14" t="str">
        <f>_xlfn.CONCAT(FIXED(VLOOKUP($L3,logitme.black!$B:$X,2,0),4)," ",VLOOKUP($L3,logitme.black!$B:$X,19,0))</f>
        <v>-0.1618 ^</v>
      </c>
      <c r="G3" s="42" t="str">
        <f>_xlfn.CONCAT(FIXED(VLOOKUP($L3,logitme.black!$B:$X,6,0),4)," ",VLOOKUP($L3,logitme.black!$B:$X,20,0))</f>
        <v xml:space="preserve">-0.0672 </v>
      </c>
      <c r="H3" s="40" t="str">
        <f>_xlfn.CONCAT(FIXED(VLOOKUP($L3,logitme.black!$B:$X,10,0),4)," ",VLOOKUP($L3,logitme.black!$B:$X,21,0))</f>
        <v>-0.2840 ^</v>
      </c>
      <c r="I3" s="14" t="str">
        <f>_xlfn.CONCAT(FIXED(VLOOKUP($L3,logitme.hispan!$B:$X,2,0),4)," ",VLOOKUP($L3,logitme.hispan!$B:$X,19,0))</f>
        <v xml:space="preserve">-0.1010 </v>
      </c>
      <c r="J3" s="42" t="str">
        <f>_xlfn.CONCAT(FIXED(VLOOKUP($L3,logitme.hispan!$B:$X,6,0),4)," ",VLOOKUP($L3,logitme.hispan!$B:$X,20,0))</f>
        <v xml:space="preserve">0.0078 </v>
      </c>
      <c r="K3" s="42" t="str">
        <f>_xlfn.CONCAT(FIXED(VLOOKUP($L3,logitme.hispan!$B:$X,10,0),4)," ",VLOOKUP($L3,logitme.hispan!$B:$X,21,0))</f>
        <v xml:space="preserve">-0.2319 </v>
      </c>
      <c r="L3" s="10" t="s">
        <v>120</v>
      </c>
    </row>
    <row r="4" spans="2:12" x14ac:dyDescent="0.25">
      <c r="B4" s="116" t="s">
        <v>1</v>
      </c>
      <c r="C4" s="12" t="str">
        <f>_xlfn.CONCAT("(",FIXED(VLOOKUP($L3,logitme.white!$B:$X,3,0),4),")")</f>
        <v>(0.0681)</v>
      </c>
      <c r="D4" s="26" t="str">
        <f>_xlfn.CONCAT("(",FIXED(VLOOKUP($L3,logitme.white!$B:$X,7,0),4),")")</f>
        <v>(0.0879)</v>
      </c>
      <c r="E4" s="41" t="str">
        <f>_xlfn.CONCAT("(",FIXED(VLOOKUP($L3,logitme.white!$B:$X,11,0),4),")")</f>
        <v>(0.1124)</v>
      </c>
      <c r="F4" s="12" t="str">
        <f>_xlfn.CONCAT("(",FIXED(VLOOKUP($L3,logitme.black!$B:$X,3,0),4),")")</f>
        <v>(0.0920)</v>
      </c>
      <c r="G4" s="26" t="str">
        <f>_xlfn.CONCAT("(",FIXED(VLOOKUP($L3,logitme.black!$B:$X,7,0),4),")")</f>
        <v>(0.1201)</v>
      </c>
      <c r="H4" s="41" t="str">
        <f>_xlfn.CONCAT("(",FIXED(VLOOKUP($L3,logitme.black!$B:$X,11,0),4),")")</f>
        <v>(0.1454)</v>
      </c>
      <c r="I4" s="12" t="str">
        <f>_xlfn.CONCAT("(",FIXED(VLOOKUP($L3,logitme.hispan!$B:$X,3,0),4),")")</f>
        <v>(0.1304)</v>
      </c>
      <c r="J4" s="26" t="str">
        <f>_xlfn.CONCAT("(",FIXED(VLOOKUP($L3,logitme.hispan!$B:$X,7,0),4),")")</f>
        <v>(0.1698)</v>
      </c>
      <c r="K4" s="26" t="str">
        <f>_xlfn.CONCAT("(",FIXED(VLOOKUP($L3,logitme.hispan!$B:$X,11,0),4),")")</f>
        <v>(0.2111)</v>
      </c>
    </row>
    <row r="5" spans="2:12" x14ac:dyDescent="0.25">
      <c r="B5" s="115" t="s">
        <v>0</v>
      </c>
      <c r="C5" s="14" t="str">
        <f>_xlfn.CONCAT(FIXED(VLOOKUP($L5,logitme.white!$B:$X,2,0),4)," ",VLOOKUP($L5,logitme.white!$B:$X,19,0))</f>
        <v>-0.0655 ^</v>
      </c>
      <c r="D5" s="42" t="str">
        <f>_xlfn.CONCAT(FIXED(VLOOKUP($L5,logitme.white!$B:$X,6,0),4)," ",VLOOKUP($L5,logitme.white!$B:$X,20,0))</f>
        <v>-0.1077 ^</v>
      </c>
      <c r="E5" s="40" t="str">
        <f>_xlfn.CONCAT(FIXED(VLOOKUP($L5,logitme.white!$B:$X,10,0),4)," ",VLOOKUP($L5,logitme.white!$B:$X,21,0))</f>
        <v xml:space="preserve">-0.0279 </v>
      </c>
      <c r="F5" s="14" t="str">
        <f>_xlfn.CONCAT(FIXED(VLOOKUP($L5,logitme.black!$B:$X,2,0),4)," ",VLOOKUP($L5,logitme.black!$B:$X,19,0))</f>
        <v xml:space="preserve">0.0559 </v>
      </c>
      <c r="G5" s="42" t="str">
        <f>_xlfn.CONCAT(FIXED(VLOOKUP($L5,logitme.black!$B:$X,6,0),4)," ",VLOOKUP($L5,logitme.black!$B:$X,20,0))</f>
        <v xml:space="preserve">0.0434 </v>
      </c>
      <c r="H5" s="40" t="str">
        <f>_xlfn.CONCAT(FIXED(VLOOKUP($L5,logitme.black!$B:$X,10,0),4)," ",VLOOKUP($L5,logitme.black!$B:$X,21,0))</f>
        <v xml:space="preserve">0.0609 </v>
      </c>
      <c r="I5" s="14" t="str">
        <f>_xlfn.CONCAT(FIXED(VLOOKUP($L5,logitme.hispan!$B:$X,2,0),4)," ",VLOOKUP($L5,logitme.hispan!$B:$X,19,0))</f>
        <v xml:space="preserve">0.0368 </v>
      </c>
      <c r="J5" s="42" t="str">
        <f>_xlfn.CONCAT(FIXED(VLOOKUP($L5,logitme.hispan!$B:$X,6,0),4)," ",VLOOKUP($L5,logitme.hispan!$B:$X,20,0))</f>
        <v xml:space="preserve">0.0263 </v>
      </c>
      <c r="K5" s="42" t="str">
        <f>_xlfn.CONCAT(FIXED(VLOOKUP($L5,logitme.hispan!$B:$X,10,0),4)," ",VLOOKUP($L5,logitme.hispan!$B:$X,21,0))</f>
        <v xml:space="preserve">0.0499 </v>
      </c>
      <c r="L5" s="10" t="s">
        <v>10</v>
      </c>
    </row>
    <row r="6" spans="2:12" x14ac:dyDescent="0.25">
      <c r="B6" s="116" t="s">
        <v>1</v>
      </c>
      <c r="C6" s="12" t="str">
        <f>_xlfn.CONCAT("(",FIXED(VLOOKUP($L5,logitme.white!$B:$X,3,0),4),")")</f>
        <v>(0.0350)</v>
      </c>
      <c r="D6" s="26" t="str">
        <f>_xlfn.CONCAT("(",FIXED(VLOOKUP($L5,logitme.white!$B:$X,7,0),4),")")</f>
        <v>(0.0556)</v>
      </c>
      <c r="E6" s="41" t="str">
        <f>_xlfn.CONCAT("(",FIXED(VLOOKUP($L5,logitme.white!$B:$X,11,0),4),")")</f>
        <v>(0.0459)</v>
      </c>
      <c r="F6" s="12" t="str">
        <f>_xlfn.CONCAT("(",FIXED(VLOOKUP($L5,logitme.black!$B:$X,3,0),4),")")</f>
        <v>(0.0404)</v>
      </c>
      <c r="G6" s="26" t="str">
        <f>_xlfn.CONCAT("(",FIXED(VLOOKUP($L5,logitme.black!$B:$X,7,0),4),")")</f>
        <v>(0.0568)</v>
      </c>
      <c r="H6" s="41" t="str">
        <f>_xlfn.CONCAT("(",FIXED(VLOOKUP($L5,logitme.black!$B:$X,11,0),4),")")</f>
        <v>(0.0584)</v>
      </c>
      <c r="I6" s="12" t="str">
        <f>_xlfn.CONCAT("(",FIXED(VLOOKUP($L5,logitme.hispan!$B:$X,3,0),4),")")</f>
        <v>(0.0528)</v>
      </c>
      <c r="J6" s="26" t="str">
        <f>_xlfn.CONCAT("(",FIXED(VLOOKUP($L5,logitme.hispan!$B:$X,7,0),4),")")</f>
        <v>(0.0789)</v>
      </c>
      <c r="K6" s="26" t="str">
        <f>_xlfn.CONCAT("(",FIXED(VLOOKUP($L5,logitme.hispan!$B:$X,11,0),4),")")</f>
        <v>(0.0752)</v>
      </c>
    </row>
    <row r="7" spans="2:12" x14ac:dyDescent="0.25">
      <c r="B7" s="115" t="s">
        <v>2</v>
      </c>
      <c r="C7" s="14" t="str">
        <f>_xlfn.CONCAT(FIXED(VLOOKUP($L7,logitme.white!$B:$X,2,0),4)," ",VLOOKUP($L7,logitme.white!$B:$X,19,0))</f>
        <v xml:space="preserve">-0.0660 </v>
      </c>
      <c r="D7" s="42" t="str">
        <f>_xlfn.CONCAT(FIXED(VLOOKUP($L7,logitme.white!$B:$X,6,0),4)," ",VLOOKUP($L7,logitme.white!$B:$X,20,0))</f>
        <v>-0.1475 *</v>
      </c>
      <c r="E7" s="40" t="str">
        <f>_xlfn.CONCAT(FIXED(VLOOKUP($L7,logitme.white!$B:$X,10,0),4)," ",VLOOKUP($L7,logitme.white!$B:$X,21,0))</f>
        <v xml:space="preserve">0.0134 </v>
      </c>
      <c r="F7" s="14" t="str">
        <f>_xlfn.CONCAT(FIXED(VLOOKUP($L7,logitme.black!$B:$X,2,0),4)," ",VLOOKUP($L7,logitme.black!$B:$X,19,0))</f>
        <v xml:space="preserve">-0.0515 </v>
      </c>
      <c r="G7" s="42" t="str">
        <f>_xlfn.CONCAT(FIXED(VLOOKUP($L7,logitme.black!$B:$X,6,0),4)," ",VLOOKUP($L7,logitme.black!$B:$X,20,0))</f>
        <v xml:space="preserve">-0.0726 </v>
      </c>
      <c r="H7" s="40" t="str">
        <f>_xlfn.CONCAT(FIXED(VLOOKUP($L7,logitme.black!$B:$X,10,0),4)," ",VLOOKUP($L7,logitme.black!$B:$X,21,0))</f>
        <v xml:space="preserve">-0.0435 </v>
      </c>
      <c r="I7" s="14" t="str">
        <f>_xlfn.CONCAT(FIXED(VLOOKUP($L7,logitme.hispan!$B:$X,2,0),4)," ",VLOOKUP($L7,logitme.hispan!$B:$X,19,0))</f>
        <v>-0.1751 **</v>
      </c>
      <c r="J7" s="42" t="str">
        <f>_xlfn.CONCAT(FIXED(VLOOKUP($L7,logitme.hispan!$B:$X,6,0),4)," ",VLOOKUP($L7,logitme.hispan!$B:$X,20,0))</f>
        <v>-0.1549 ^</v>
      </c>
      <c r="K7" s="42" t="str">
        <f>_xlfn.CONCAT(FIXED(VLOOKUP($L7,logitme.hispan!$B:$X,10,0),4)," ",VLOOKUP($L7,logitme.hispan!$B:$X,21,0))</f>
        <v>-0.1685 ^</v>
      </c>
      <c r="L7" s="10" t="s">
        <v>12</v>
      </c>
    </row>
    <row r="8" spans="2:12" x14ac:dyDescent="0.25">
      <c r="B8" s="116" t="s">
        <v>1</v>
      </c>
      <c r="C8" s="12" t="str">
        <f>_xlfn.CONCAT("(",FIXED(VLOOKUP($L7,logitme.white!$B:$X,3,0),4),")")</f>
        <v>(0.0418)</v>
      </c>
      <c r="D8" s="26" t="str">
        <f>_xlfn.CONCAT("(",FIXED(VLOOKUP($L7,logitme.white!$B:$X,7,0),4),")")</f>
        <v>(0.0600)</v>
      </c>
      <c r="E8" s="41" t="str">
        <f>_xlfn.CONCAT("(",FIXED(VLOOKUP($L7,logitme.white!$B:$X,11,0),4),")")</f>
        <v>(0.0599)</v>
      </c>
      <c r="F8" s="12" t="str">
        <f>_xlfn.CONCAT("(",FIXED(VLOOKUP($L7,logitme.black!$B:$X,3,0),4),")")</f>
        <v>(0.0447)</v>
      </c>
      <c r="G8" s="26" t="str">
        <f>_xlfn.CONCAT("(",FIXED(VLOOKUP($L7,logitme.black!$B:$X,7,0),4),")")</f>
        <v>(0.0595)</v>
      </c>
      <c r="H8" s="41" t="str">
        <f>_xlfn.CONCAT("(",FIXED(VLOOKUP($L7,logitme.black!$B:$X,11,0),4),")")</f>
        <v>(0.0699)</v>
      </c>
      <c r="I8" s="12" t="str">
        <f>_xlfn.CONCAT("(",FIXED(VLOOKUP($L7,logitme.hispan!$B:$X,3,0),4),")")</f>
        <v>(0.0600)</v>
      </c>
      <c r="J8" s="26" t="str">
        <f>_xlfn.CONCAT("(",FIXED(VLOOKUP($L7,logitme.hispan!$B:$X,7,0),4),")")</f>
        <v>(0.0834)</v>
      </c>
      <c r="K8" s="26" t="str">
        <f>_xlfn.CONCAT("(",FIXED(VLOOKUP($L7,logitme.hispan!$B:$X,11,0),4),")")</f>
        <v>(0.0899)</v>
      </c>
    </row>
    <row r="9" spans="2:12" x14ac:dyDescent="0.25">
      <c r="B9" s="115" t="s">
        <v>92</v>
      </c>
      <c r="C9" s="14" t="str">
        <f>_xlfn.CONCAT(FIXED(VLOOKUP($L9,logitme.white!$B:$X,2,0),4)," ",VLOOKUP($L9,logitme.white!$B:$X,19,0))</f>
        <v>0.0785 ^</v>
      </c>
      <c r="D9" s="42" t="str">
        <f>_xlfn.CONCAT(FIXED(VLOOKUP($L9,logitme.white!$B:$X,6,0),4)," ",VLOOKUP($L9,logitme.white!$B:$X,20,0))</f>
        <v xml:space="preserve">0.0616 </v>
      </c>
      <c r="E9" s="40" t="str">
        <f>_xlfn.CONCAT(FIXED(VLOOKUP($L9,logitme.white!$B:$X,10,0),4)," ",VLOOKUP($L9,logitme.white!$B:$X,21,0))</f>
        <v xml:space="preserve">0.0843 </v>
      </c>
      <c r="F9" s="14" t="str">
        <f>_xlfn.CONCAT(FIXED(VLOOKUP($L9,logitme.black!$B:$X,2,0),4)," ",VLOOKUP($L9,logitme.black!$B:$X,19,0))</f>
        <v xml:space="preserve">-0.0093 </v>
      </c>
      <c r="G9" s="42" t="str">
        <f>_xlfn.CONCAT(FIXED(VLOOKUP($L9,logitme.black!$B:$X,6,0),4)," ",VLOOKUP($L9,logitme.black!$B:$X,20,0))</f>
        <v xml:space="preserve">-0.0132 </v>
      </c>
      <c r="H9" s="40" t="str">
        <f>_xlfn.CONCAT(FIXED(VLOOKUP($L9,logitme.black!$B:$X,10,0),4)," ",VLOOKUP($L9,logitme.black!$B:$X,21,0))</f>
        <v xml:space="preserve">0.0099 </v>
      </c>
      <c r="I9" s="14" t="str">
        <f>_xlfn.CONCAT(FIXED(VLOOKUP($L9,logitme.hispan!$B:$X,2,0),4)," ",VLOOKUP($L9,logitme.hispan!$B:$X,19,0))</f>
        <v xml:space="preserve">0.0386 </v>
      </c>
      <c r="J9" s="42" t="str">
        <f>_xlfn.CONCAT(FIXED(VLOOKUP($L9,logitme.hispan!$B:$X,6,0),4)," ",VLOOKUP($L9,logitme.hispan!$B:$X,20,0))</f>
        <v xml:space="preserve">-0.0282 </v>
      </c>
      <c r="K9" s="42" t="str">
        <f>_xlfn.CONCAT(FIXED(VLOOKUP($L9,logitme.hispan!$B:$X,10,0),4)," ",VLOOKUP($L9,logitme.hispan!$B:$X,21,0))</f>
        <v xml:space="preserve">0.0967 </v>
      </c>
      <c r="L9" s="10" t="s">
        <v>25</v>
      </c>
    </row>
    <row r="10" spans="2:12" x14ac:dyDescent="0.25">
      <c r="B10" s="116"/>
      <c r="C10" s="12" t="str">
        <f>_xlfn.CONCAT("(",FIXED(VLOOKUP($L9,logitme.white!$B:$X,3,0),4),")")</f>
        <v>(0.0434)</v>
      </c>
      <c r="D10" s="26" t="str">
        <f>_xlfn.CONCAT("(",FIXED(VLOOKUP($L9,logitme.white!$B:$X,7,0),4),")")</f>
        <v>(0.0587)</v>
      </c>
      <c r="E10" s="41" t="str">
        <f>_xlfn.CONCAT("(",FIXED(VLOOKUP($L9,logitme.white!$B:$X,11,0),4),")")</f>
        <v>(0.0685)</v>
      </c>
      <c r="F10" s="12" t="str">
        <f>_xlfn.CONCAT("(",FIXED(VLOOKUP($L9,logitme.black!$B:$X,3,0),4),")")</f>
        <v>(0.0605)</v>
      </c>
      <c r="G10" s="26" t="str">
        <f>_xlfn.CONCAT("(",FIXED(VLOOKUP($L9,logitme.black!$B:$X,7,0),4),")")</f>
        <v>(0.0808)</v>
      </c>
      <c r="H10" s="41" t="str">
        <f>_xlfn.CONCAT("(",FIXED(VLOOKUP($L9,logitme.black!$B:$X,11,0),4),")")</f>
        <v>(0.0935)</v>
      </c>
      <c r="I10" s="12" t="str">
        <f>_xlfn.CONCAT("(",FIXED(VLOOKUP($L9,logitme.hispan!$B:$X,3,0),4),")")</f>
        <v>(0.0627)</v>
      </c>
      <c r="J10" s="26" t="str">
        <f>_xlfn.CONCAT("(",FIXED(VLOOKUP($L9,logitme.hispan!$B:$X,7,0),4),")")</f>
        <v>(0.0852)</v>
      </c>
      <c r="K10" s="26" t="str">
        <f>_xlfn.CONCAT("(",FIXED(VLOOKUP($L9,logitme.hispan!$B:$X,11,0),4),")")</f>
        <v>(0.0997)</v>
      </c>
    </row>
    <row r="11" spans="2:12" x14ac:dyDescent="0.25">
      <c r="B11" s="115" t="s">
        <v>93</v>
      </c>
      <c r="C11" s="14" t="str">
        <f>_xlfn.CONCAT(FIXED(VLOOKUP($L11,logitme.white!$B:$X,2,0),4)," ",VLOOKUP($L11,logitme.white!$B:$X,19,0))</f>
        <v xml:space="preserve">-0.0401 </v>
      </c>
      <c r="D11" s="42" t="str">
        <f>_xlfn.CONCAT(FIXED(VLOOKUP($L11,logitme.white!$B:$X,6,0),4)," ",VLOOKUP($L11,logitme.white!$B:$X,20,0))</f>
        <v xml:space="preserve">-0.1385 </v>
      </c>
      <c r="E11" s="40" t="str">
        <f>_xlfn.CONCAT(FIXED(VLOOKUP($L11,logitme.white!$B:$X,10,0),4)," ",VLOOKUP($L11,logitme.white!$B:$X,21,0))</f>
        <v xml:space="preserve">0.0961 </v>
      </c>
      <c r="F11" s="14" t="str">
        <f>_xlfn.CONCAT(FIXED(VLOOKUP($L11,logitme.black!$B:$X,2,0),4)," ",VLOOKUP($L11,logitme.black!$B:$X,19,0))</f>
        <v xml:space="preserve">0.0333 </v>
      </c>
      <c r="G11" s="42" t="str">
        <f>_xlfn.CONCAT(FIXED(VLOOKUP($L11,logitme.black!$B:$X,6,0),4)," ",VLOOKUP($L11,logitme.black!$B:$X,20,0))</f>
        <v xml:space="preserve">0.0635 </v>
      </c>
      <c r="H11" s="40" t="str">
        <f>_xlfn.CONCAT(FIXED(VLOOKUP($L11,logitme.black!$B:$X,10,0),4)," ",VLOOKUP($L11,logitme.black!$B:$X,21,0))</f>
        <v xml:space="preserve">-0.0677 </v>
      </c>
      <c r="I11" s="14" t="str">
        <f>_xlfn.CONCAT(FIXED(VLOOKUP($L11,logitme.hispan!$B:$X,2,0),4)," ",VLOOKUP($L11,logitme.hispan!$B:$X,19,0))</f>
        <v xml:space="preserve">0.1188 </v>
      </c>
      <c r="J11" s="42" t="str">
        <f>_xlfn.CONCAT(FIXED(VLOOKUP($L11,logitme.hispan!$B:$X,6,0),4)," ",VLOOKUP($L11,logitme.hispan!$B:$X,20,0))</f>
        <v xml:space="preserve">0.0772 </v>
      </c>
      <c r="K11" s="42" t="str">
        <f>_xlfn.CONCAT(FIXED(VLOOKUP($L11,logitme.hispan!$B:$X,10,0),4)," ",VLOOKUP($L11,logitme.hispan!$B:$X,21,0))</f>
        <v xml:space="preserve">0.1176 </v>
      </c>
      <c r="L11" s="10" t="s">
        <v>26</v>
      </c>
    </row>
    <row r="12" spans="2:12" x14ac:dyDescent="0.25">
      <c r="B12" s="116"/>
      <c r="C12" s="12" t="str">
        <f>_xlfn.CONCAT("(",FIXED(VLOOKUP($L11,logitme.white!$B:$X,3,0),4),")")</f>
        <v>(0.0666)</v>
      </c>
      <c r="D12" s="26" t="str">
        <f>_xlfn.CONCAT("(",FIXED(VLOOKUP($L11,logitme.white!$B:$X,7,0),4),")")</f>
        <v>(0.0898)</v>
      </c>
      <c r="E12" s="41" t="str">
        <f>_xlfn.CONCAT("(",FIXED(VLOOKUP($L11,logitme.white!$B:$X,11,0),4),")")</f>
        <v>(0.1053)</v>
      </c>
      <c r="F12" s="12" t="str">
        <f>_xlfn.CONCAT("(",FIXED(VLOOKUP($L11,logitme.black!$B:$X,3,0),4),")")</f>
        <v>(0.1153)</v>
      </c>
      <c r="G12" s="26" t="str">
        <f>_xlfn.CONCAT("(",FIXED(VLOOKUP($L11,logitme.black!$B:$X,7,0),4),")")</f>
        <v>(0.1402)</v>
      </c>
      <c r="H12" s="41" t="str">
        <f>_xlfn.CONCAT("(",FIXED(VLOOKUP($L11,logitme.black!$B:$X,11,0),4),")")</f>
        <v>(0.2102)</v>
      </c>
      <c r="I12" s="12" t="str">
        <f>_xlfn.CONCAT("(",FIXED(VLOOKUP($L11,logitme.hispan!$B:$X,3,0),4),")")</f>
        <v>(0.1123)</v>
      </c>
      <c r="J12" s="26" t="str">
        <f>_xlfn.CONCAT("(",FIXED(VLOOKUP($L11,logitme.hispan!$B:$X,7,0),4),")")</f>
        <v>(0.1471)</v>
      </c>
      <c r="K12" s="26" t="str">
        <f>_xlfn.CONCAT("(",FIXED(VLOOKUP($L11,logitme.hispan!$B:$X,11,0),4),")")</f>
        <v>(0.1840)</v>
      </c>
    </row>
    <row r="13" spans="2:12" x14ac:dyDescent="0.25">
      <c r="B13" s="115" t="s">
        <v>32</v>
      </c>
      <c r="C13" s="14" t="str">
        <f>_xlfn.CONCAT(FIXED(VLOOKUP($L13,logitme.white!$B:$X,2,0),4)," ",VLOOKUP($L13,logitme.white!$B:$X,19,0))</f>
        <v xml:space="preserve">0.0107 </v>
      </c>
      <c r="D13" s="42" t="str">
        <f>_xlfn.CONCAT(FIXED(VLOOKUP($L13,logitme.white!$B:$X,6,0),4)," ",VLOOKUP($L13,logitme.white!$B:$X,20,0))</f>
        <v xml:space="preserve">0.0084 </v>
      </c>
      <c r="E13" s="40" t="str">
        <f>_xlfn.CONCAT(FIXED(VLOOKUP($L13,logitme.white!$B:$X,10,0),4)," ",VLOOKUP($L13,logitme.white!$B:$X,21,0))</f>
        <v xml:space="preserve">0.0066 </v>
      </c>
      <c r="F13" s="14" t="str">
        <f>_xlfn.CONCAT(FIXED(VLOOKUP($L13,logitme.black!$B:$X,2,0),4)," ",VLOOKUP($L13,logitme.black!$B:$X,19,0))</f>
        <v xml:space="preserve">0.0309 </v>
      </c>
      <c r="G13" s="42" t="str">
        <f>_xlfn.CONCAT(FIXED(VLOOKUP($L13,logitme.black!$B:$X,6,0),4)," ",VLOOKUP($L13,logitme.black!$B:$X,20,0))</f>
        <v xml:space="preserve">0.0188 </v>
      </c>
      <c r="H13" s="40" t="str">
        <f>_xlfn.CONCAT(FIXED(VLOOKUP($L13,logitme.black!$B:$X,10,0),4)," ",VLOOKUP($L13,logitme.black!$B:$X,21,0))</f>
        <v xml:space="preserve">0.0519 </v>
      </c>
      <c r="I13" s="14" t="str">
        <f>_xlfn.CONCAT(FIXED(VLOOKUP($L13,logitme.hispan!$B:$X,2,0),4)," ",VLOOKUP($L13,logitme.hispan!$B:$X,19,0))</f>
        <v xml:space="preserve">0.0330 </v>
      </c>
      <c r="J13" s="42" t="str">
        <f>_xlfn.CONCAT(FIXED(VLOOKUP($L13,logitme.hispan!$B:$X,6,0),4)," ",VLOOKUP($L13,logitme.hispan!$B:$X,20,0))</f>
        <v xml:space="preserve">0.0535 </v>
      </c>
      <c r="K13" s="42" t="str">
        <f>_xlfn.CONCAT(FIXED(VLOOKUP($L13,logitme.hispan!$B:$X,10,0),4)," ",VLOOKUP($L13,logitme.hispan!$B:$X,21,0))</f>
        <v xml:space="preserve">-0.0059 </v>
      </c>
      <c r="L13" s="10" t="s">
        <v>32</v>
      </c>
    </row>
    <row r="14" spans="2:12" x14ac:dyDescent="0.25">
      <c r="B14" s="116"/>
      <c r="C14" s="12" t="str">
        <f>_xlfn.CONCAT("(",FIXED(VLOOKUP($L13,logitme.white!$B:$X,3,0),4),")")</f>
        <v>(0.0258)</v>
      </c>
      <c r="D14" s="26" t="str">
        <f>_xlfn.CONCAT("(",FIXED(VLOOKUP($L13,logitme.white!$B:$X,7,0),4),")")</f>
        <v>(0.0350)</v>
      </c>
      <c r="E14" s="41" t="str">
        <f>_xlfn.CONCAT("(",FIXED(VLOOKUP($L13,logitme.white!$B:$X,11,0),4),")")</f>
        <v>(0.0398)</v>
      </c>
      <c r="F14" s="12" t="str">
        <f>_xlfn.CONCAT("(",FIXED(VLOOKUP($L13,logitme.black!$B:$X,3,0),4),")")</f>
        <v>(0.0223)</v>
      </c>
      <c r="G14" s="26" t="str">
        <f>_xlfn.CONCAT("(",FIXED(VLOOKUP($L13,logitme.black!$B:$X,7,0),4),")")</f>
        <v>(0.0280)</v>
      </c>
      <c r="H14" s="41" t="str">
        <f>_xlfn.CONCAT("(",FIXED(VLOOKUP($L13,logitme.black!$B:$X,11,0),4),")")</f>
        <v>(0.0385)</v>
      </c>
      <c r="I14" s="12" t="str">
        <f>_xlfn.CONCAT("(",FIXED(VLOOKUP($L13,logitme.hispan!$B:$X,3,0),4),")")</f>
        <v>(0.0311)</v>
      </c>
      <c r="J14" s="26" t="str">
        <f>_xlfn.CONCAT("(",FIXED(VLOOKUP($L13,logitme.hispan!$B:$X,7,0),4),")")</f>
        <v>(0.0416)</v>
      </c>
      <c r="K14" s="26" t="str">
        <f>_xlfn.CONCAT("(",FIXED(VLOOKUP($L13,logitme.hispan!$B:$X,11,0),4),")")</f>
        <v>(0.0509)</v>
      </c>
    </row>
    <row r="15" spans="2:12" x14ac:dyDescent="0.25">
      <c r="B15" s="115" t="s">
        <v>94</v>
      </c>
      <c r="C15" s="14" t="str">
        <f>_xlfn.CONCAT(FIXED(VLOOKUP($L15,logitme.white!$B:$X,2,0),4)," ",VLOOKUP($L15,logitme.white!$B:$X,19,0))</f>
        <v>0.0280 ***</v>
      </c>
      <c r="D15" s="42" t="str">
        <f>_xlfn.CONCAT(FIXED(VLOOKUP($L15,logitme.white!$B:$X,6,0),4)," ",VLOOKUP($L15,logitme.white!$B:$X,20,0))</f>
        <v>0.0433 ***</v>
      </c>
      <c r="E15" s="40" t="str">
        <f>_xlfn.CONCAT(FIXED(VLOOKUP($L15,logitme.white!$B:$X,10,0),4)," ",VLOOKUP($L15,logitme.white!$B:$X,21,0))</f>
        <v xml:space="preserve">0.0119 </v>
      </c>
      <c r="F15" s="14" t="str">
        <f>_xlfn.CONCAT(FIXED(VLOOKUP($L15,logitme.black!$B:$X,2,0),4)," ",VLOOKUP($L15,logitme.black!$B:$X,19,0))</f>
        <v>0.0157 **</v>
      </c>
      <c r="G15" s="42" t="str">
        <f>_xlfn.CONCAT(FIXED(VLOOKUP($L15,logitme.black!$B:$X,6,0),4)," ",VLOOKUP($L15,logitme.black!$B:$X,20,0))</f>
        <v>0.0297 ***</v>
      </c>
      <c r="H15" s="40" t="str">
        <f>_xlfn.CONCAT(FIXED(VLOOKUP($L15,logitme.black!$B:$X,10,0),4)," ",VLOOKUP($L15,logitme.black!$B:$X,21,0))</f>
        <v xml:space="preserve">0.0046 </v>
      </c>
      <c r="I15" s="14" t="str">
        <f>_xlfn.CONCAT(FIXED(VLOOKUP($L15,logitme.hispan!$B:$X,2,0),4)," ",VLOOKUP($L15,logitme.hispan!$B:$X,19,0))</f>
        <v>0.0187 *</v>
      </c>
      <c r="J15" s="42" t="str">
        <f>_xlfn.CONCAT(FIXED(VLOOKUP($L15,logitme.hispan!$B:$X,6,0),4)," ",VLOOKUP($L15,logitme.hispan!$B:$X,20,0))</f>
        <v xml:space="preserve">0.0163 </v>
      </c>
      <c r="K15" s="42" t="str">
        <f>_xlfn.CONCAT(FIXED(VLOOKUP($L15,logitme.hispan!$B:$X,10,0),4)," ",VLOOKUP($L15,logitme.hispan!$B:$X,21,0))</f>
        <v>0.0211 *</v>
      </c>
      <c r="L15" s="10" t="s">
        <v>33</v>
      </c>
    </row>
    <row r="16" spans="2:12" x14ac:dyDescent="0.25">
      <c r="B16" s="116"/>
      <c r="C16" s="12" t="str">
        <f>_xlfn.CONCAT("(",FIXED(VLOOKUP($L15,logitme.white!$B:$X,3,0),4),")")</f>
        <v>(0.0072)</v>
      </c>
      <c r="D16" s="26" t="str">
        <f>_xlfn.CONCAT("(",FIXED(VLOOKUP($L15,logitme.white!$B:$X,7,0),4),")")</f>
        <v>(0.0111)</v>
      </c>
      <c r="E16" s="41" t="str">
        <f>_xlfn.CONCAT("(",FIXED(VLOOKUP($L15,logitme.white!$B:$X,11,0),4),")")</f>
        <v>(0.0095)</v>
      </c>
      <c r="F16" s="12" t="str">
        <f>_xlfn.CONCAT("(",FIXED(VLOOKUP($L15,logitme.black!$B:$X,3,0),4),")")</f>
        <v>(0.0056)</v>
      </c>
      <c r="G16" s="26" t="str">
        <f>_xlfn.CONCAT("(",FIXED(VLOOKUP($L15,logitme.black!$B:$X,7,0),4),")")</f>
        <v>(0.0086)</v>
      </c>
      <c r="H16" s="41" t="str">
        <f>_xlfn.CONCAT("(",FIXED(VLOOKUP($L15,logitme.black!$B:$X,11,0),4),")")</f>
        <v>(0.0075)</v>
      </c>
      <c r="I16" s="12" t="str">
        <f>_xlfn.CONCAT("(",FIXED(VLOOKUP($L15,logitme.hispan!$B:$X,3,0),4),")")</f>
        <v>(0.0084)</v>
      </c>
      <c r="J16" s="26" t="str">
        <f>_xlfn.CONCAT("(",FIXED(VLOOKUP($L15,logitme.hispan!$B:$X,7,0),4),")")</f>
        <v>(0.0148)</v>
      </c>
      <c r="K16" s="26" t="str">
        <f>_xlfn.CONCAT("(",FIXED(VLOOKUP($L15,logitme.hispan!$B:$X,11,0),4),")")</f>
        <v>(0.0104)</v>
      </c>
    </row>
    <row r="17" spans="2:12" x14ac:dyDescent="0.25">
      <c r="B17" s="115" t="s">
        <v>125</v>
      </c>
      <c r="C17" s="14" t="str">
        <f>_xlfn.CONCAT(FIXED(VLOOKUP($L17,logitme.white!$B:$X,2,0),4)," ",VLOOKUP($L17,logitme.white!$B:$X,19,0))</f>
        <v xml:space="preserve">-0.0040 </v>
      </c>
      <c r="D17" s="42" t="str">
        <f>_xlfn.CONCAT(FIXED(VLOOKUP($L17,logitme.white!$B:$X,6,0),4)," ",VLOOKUP($L17,logitme.white!$B:$X,20,0))</f>
        <v xml:space="preserve">0.0210 </v>
      </c>
      <c r="E17" s="40" t="str">
        <f>_xlfn.CONCAT(FIXED(VLOOKUP($L17,logitme.white!$B:$X,10,0),4)," ",VLOOKUP($L17,logitme.white!$B:$X,21,0))</f>
        <v xml:space="preserve">-0.0219 </v>
      </c>
      <c r="F17" s="14" t="str">
        <f>_xlfn.CONCAT(FIXED(VLOOKUP($L17,logitme.black!$B:$X,2,0),4)," ",VLOOKUP($L17,logitme.black!$B:$X,19,0))</f>
        <v>-0.0212 *</v>
      </c>
      <c r="G17" s="42" t="str">
        <f>_xlfn.CONCAT(FIXED(VLOOKUP($L17,logitme.black!$B:$X,6,0),4)," ",VLOOKUP($L17,logitme.black!$B:$X,20,0))</f>
        <v>-0.0329 *</v>
      </c>
      <c r="H17" s="40" t="str">
        <f>_xlfn.CONCAT(FIXED(VLOOKUP($L17,logitme.black!$B:$X,10,0),4)," ",VLOOKUP($L17,logitme.black!$B:$X,21,0))</f>
        <v xml:space="preserve">-0.0059 </v>
      </c>
      <c r="I17" s="14" t="str">
        <f>_xlfn.CONCAT(FIXED(VLOOKUP($L17,logitme.hispan!$B:$X,2,0),4)," ",VLOOKUP($L17,logitme.hispan!$B:$X,19,0))</f>
        <v xml:space="preserve">-0.0128 </v>
      </c>
      <c r="J17" s="42" t="str">
        <f>_xlfn.CONCAT(FIXED(VLOOKUP($L17,logitme.hispan!$B:$X,6,0),4)," ",VLOOKUP($L17,logitme.hispan!$B:$X,20,0))</f>
        <v xml:space="preserve">-0.0063 </v>
      </c>
      <c r="K17" s="42" t="str">
        <f>_xlfn.CONCAT(FIXED(VLOOKUP($L17,logitme.hispan!$B:$X,10,0),4)," ",VLOOKUP($L17,logitme.hispan!$B:$X,21,0))</f>
        <v xml:space="preserve">-0.0191 </v>
      </c>
      <c r="L17" s="10" t="s">
        <v>118</v>
      </c>
    </row>
    <row r="18" spans="2:12" x14ac:dyDescent="0.25">
      <c r="B18" s="116"/>
      <c r="C18" s="12" t="str">
        <f>_xlfn.CONCAT("(",FIXED(VLOOKUP($L17,logitme.white!$B:$X,3,0),4),")")</f>
        <v>(0.0106)</v>
      </c>
      <c r="D18" s="26" t="str">
        <f>_xlfn.CONCAT("(",FIXED(VLOOKUP($L17,logitme.white!$B:$X,7,0),4),")")</f>
        <v>(0.0158)</v>
      </c>
      <c r="E18" s="41" t="str">
        <f>_xlfn.CONCAT("(",FIXED(VLOOKUP($L17,logitme.white!$B:$X,11,0),4),")")</f>
        <v>(0.0146)</v>
      </c>
      <c r="F18" s="12" t="str">
        <f>_xlfn.CONCAT("(",FIXED(VLOOKUP($L17,logitme.black!$B:$X,3,0),4),")")</f>
        <v>(0.0100)</v>
      </c>
      <c r="G18" s="26" t="str">
        <f>_xlfn.CONCAT("(",FIXED(VLOOKUP($L17,logitme.black!$B:$X,7,0),4),")")</f>
        <v>(0.0135)</v>
      </c>
      <c r="H18" s="41" t="str">
        <f>_xlfn.CONCAT("(",FIXED(VLOOKUP($L17,logitme.black!$B:$X,11,0),4),")")</f>
        <v>(0.0152)</v>
      </c>
      <c r="I18" s="12" t="str">
        <f>_xlfn.CONCAT("(",FIXED(VLOOKUP($L17,logitme.hispan!$B:$X,3,0),4),")")</f>
        <v>(0.0126)</v>
      </c>
      <c r="J18" s="26" t="str">
        <f>_xlfn.CONCAT("(",FIXED(VLOOKUP($L17,logitme.hispan!$B:$X,7,0),4),")")</f>
        <v>(0.0181)</v>
      </c>
      <c r="K18" s="26" t="str">
        <f>_xlfn.CONCAT("(",FIXED(VLOOKUP($L17,logitme.hispan!$B:$X,11,0),4),")")</f>
        <v>(0.0186)</v>
      </c>
    </row>
    <row r="19" spans="2:12" x14ac:dyDescent="0.25">
      <c r="B19" s="115" t="s">
        <v>95</v>
      </c>
      <c r="C19" s="14" t="str">
        <f>_xlfn.CONCAT(FIXED(VLOOKUP($L19,logitme.white!$B:$X,2,0),4)," ",VLOOKUP($L19,logitme.white!$B:$X,19,0))</f>
        <v>0.1459 **</v>
      </c>
      <c r="D19" s="42" t="str">
        <f>_xlfn.CONCAT(FIXED(VLOOKUP($L19,logitme.white!$B:$X,6,0),4)," ",VLOOKUP($L19,logitme.white!$B:$X,20,0))</f>
        <v>0.1910 **</v>
      </c>
      <c r="E19" s="40" t="str">
        <f>_xlfn.CONCAT(FIXED(VLOOKUP($L19,logitme.white!$B:$X,10,0),4)," ",VLOOKUP($L19,logitme.white!$B:$X,21,0))</f>
        <v>0.1109 ^</v>
      </c>
      <c r="F19" s="14" t="str">
        <f>_xlfn.CONCAT(FIXED(VLOOKUP($L19,logitme.black!$B:$X,2,0),4)," ",VLOOKUP($L19,logitme.black!$B:$X,19,0))</f>
        <v>0.1786 ***</v>
      </c>
      <c r="G19" s="42" t="str">
        <f>_xlfn.CONCAT(FIXED(VLOOKUP($L19,logitme.black!$B:$X,6,0),4)," ",VLOOKUP($L19,logitme.black!$B:$X,20,0))</f>
        <v xml:space="preserve">0.1070 </v>
      </c>
      <c r="H19" s="40" t="str">
        <f>_xlfn.CONCAT(FIXED(VLOOKUP($L19,logitme.black!$B:$X,10,0),4)," ",VLOOKUP($L19,logitme.black!$B:$X,21,0))</f>
        <v>0.2435 ***</v>
      </c>
      <c r="I19" s="14" t="str">
        <f>_xlfn.CONCAT(FIXED(VLOOKUP($L19,logitme.hispan!$B:$X,2,0),4)," ",VLOOKUP($L19,logitme.hispan!$B:$X,19,0))</f>
        <v xml:space="preserve">-0.0729 </v>
      </c>
      <c r="J19" s="42" t="str">
        <f>_xlfn.CONCAT(FIXED(VLOOKUP($L19,logitme.hispan!$B:$X,6,0),4)," ",VLOOKUP($L19,logitme.hispan!$B:$X,20,0))</f>
        <v xml:space="preserve">-0.0605 </v>
      </c>
      <c r="K19" s="42" t="str">
        <f>_xlfn.CONCAT(FIXED(VLOOKUP($L19,logitme.hispan!$B:$X,10,0),4)," ",VLOOKUP($L19,logitme.hispan!$B:$X,21,0))</f>
        <v xml:space="preserve">-0.0967 </v>
      </c>
      <c r="L19" s="10" t="s">
        <v>29</v>
      </c>
    </row>
    <row r="20" spans="2:12" x14ac:dyDescent="0.25">
      <c r="B20" s="116"/>
      <c r="C20" s="12" t="str">
        <f>_xlfn.CONCAT("(",FIXED(VLOOKUP($L19,logitme.white!$B:$X,3,0),4),")")</f>
        <v>(0.0470)</v>
      </c>
      <c r="D20" s="26" t="str">
        <f>_xlfn.CONCAT("(",FIXED(VLOOKUP($L19,logitme.white!$B:$X,7,0),4),")")</f>
        <v>(0.0719)</v>
      </c>
      <c r="E20" s="41" t="str">
        <f>_xlfn.CONCAT("(",FIXED(VLOOKUP($L19,logitme.white!$B:$X,11,0),4),")")</f>
        <v>(0.0637)</v>
      </c>
      <c r="F20" s="12" t="str">
        <f>_xlfn.CONCAT("(",FIXED(VLOOKUP($L19,logitme.black!$B:$X,3,0),4),")")</f>
        <v>(0.0473)</v>
      </c>
      <c r="G20" s="26" t="str">
        <f>_xlfn.CONCAT("(",FIXED(VLOOKUP($L19,logitme.black!$B:$X,7,0),4),")")</f>
        <v>(0.0711)</v>
      </c>
      <c r="H20" s="41" t="str">
        <f>_xlfn.CONCAT("(",FIXED(VLOOKUP($L19,logitme.black!$B:$X,11,0),4),")")</f>
        <v>(0.0642)</v>
      </c>
      <c r="I20" s="12" t="str">
        <f>_xlfn.CONCAT("(",FIXED(VLOOKUP($L19,logitme.hispan!$B:$X,3,0),4),")")</f>
        <v>(0.0610)</v>
      </c>
      <c r="J20" s="26" t="str">
        <f>_xlfn.CONCAT("(",FIXED(VLOOKUP($L19,logitme.hispan!$B:$X,7,0),4),")")</f>
        <v>(0.0900)</v>
      </c>
      <c r="K20" s="26" t="str">
        <f>_xlfn.CONCAT("(",FIXED(VLOOKUP($L19,logitme.hispan!$B:$X,11,0),4),")")</f>
        <v>(0.0857)</v>
      </c>
    </row>
    <row r="21" spans="2:12" x14ac:dyDescent="0.25">
      <c r="B21" s="115" t="s">
        <v>96</v>
      </c>
      <c r="C21" s="14" t="str">
        <f>_xlfn.CONCAT(FIXED(VLOOKUP($L21,logitme.white!$B:$X,2,0),4)," ",VLOOKUP($L21,logitme.white!$B:$X,19,0))</f>
        <v>0.3231 ***</v>
      </c>
      <c r="D21" s="42" t="str">
        <f>_xlfn.CONCAT(FIXED(VLOOKUP($L21,logitme.white!$B:$X,6,0),4)," ",VLOOKUP($L21,logitme.white!$B:$X,20,0))</f>
        <v>0.3961 ***</v>
      </c>
      <c r="E21" s="40" t="str">
        <f>_xlfn.CONCAT(FIXED(VLOOKUP($L21,logitme.white!$B:$X,10,0),4)," ",VLOOKUP($L21,logitme.white!$B:$X,21,0))</f>
        <v>0.2725 ***</v>
      </c>
      <c r="F21" s="14" t="str">
        <f>_xlfn.CONCAT(FIXED(VLOOKUP($L21,logitme.black!$B:$X,2,0),4)," ",VLOOKUP($L21,logitme.black!$B:$X,19,0))</f>
        <v>0.2065 ***</v>
      </c>
      <c r="G21" s="42" t="str">
        <f>_xlfn.CONCAT(FIXED(VLOOKUP($L21,logitme.black!$B:$X,6,0),4)," ",VLOOKUP($L21,logitme.black!$B:$X,20,0))</f>
        <v xml:space="preserve">0.0726 </v>
      </c>
      <c r="H21" s="40" t="str">
        <f>_xlfn.CONCAT(FIXED(VLOOKUP($L21,logitme.black!$B:$X,10,0),4)," ",VLOOKUP($L21,logitme.black!$B:$X,21,0))</f>
        <v>0.3676 ***</v>
      </c>
      <c r="I21" s="14" t="str">
        <f>_xlfn.CONCAT(FIXED(VLOOKUP($L21,logitme.hispan!$B:$X,2,0),4)," ",VLOOKUP($L21,logitme.hispan!$B:$X,19,0))</f>
        <v xml:space="preserve">0.0351 </v>
      </c>
      <c r="J21" s="42" t="str">
        <f>_xlfn.CONCAT(FIXED(VLOOKUP($L21,logitme.hispan!$B:$X,6,0),4)," ",VLOOKUP($L21,logitme.hispan!$B:$X,20,0))</f>
        <v xml:space="preserve">0.1115 </v>
      </c>
      <c r="K21" s="42" t="str">
        <f>_xlfn.CONCAT(FIXED(VLOOKUP($L21,logitme.hispan!$B:$X,10,0),4)," ",VLOOKUP($L21,logitme.hispan!$B:$X,21,0))</f>
        <v xml:space="preserve">-0.0581 </v>
      </c>
      <c r="L21" s="10" t="s">
        <v>30</v>
      </c>
    </row>
    <row r="22" spans="2:12" x14ac:dyDescent="0.25">
      <c r="B22" s="116"/>
      <c r="C22" s="12" t="str">
        <f>_xlfn.CONCAT("(",FIXED(VLOOKUP($L21,logitme.white!$B:$X,3,0),4),")")</f>
        <v>(0.0502)</v>
      </c>
      <c r="D22" s="26" t="str">
        <f>_xlfn.CONCAT("(",FIXED(VLOOKUP($L21,logitme.white!$B:$X,7,0),4),")")</f>
        <v>(0.0741)</v>
      </c>
      <c r="E22" s="41" t="str">
        <f>_xlfn.CONCAT("(",FIXED(VLOOKUP($L21,logitme.white!$B:$X,11,0),4),")")</f>
        <v>(0.0699)</v>
      </c>
      <c r="F22" s="12" t="str">
        <f>_xlfn.CONCAT("(",FIXED(VLOOKUP($L21,logitme.black!$B:$X,3,0),4),")")</f>
        <v>(0.0546)</v>
      </c>
      <c r="G22" s="26" t="str">
        <f>_xlfn.CONCAT("(",FIXED(VLOOKUP($L21,logitme.black!$B:$X,7,0),4),")")</f>
        <v>(0.0756)</v>
      </c>
      <c r="H22" s="41" t="str">
        <f>_xlfn.CONCAT("(",FIXED(VLOOKUP($L21,logitme.black!$B:$X,11,0),4),")")</f>
        <v>(0.0802)</v>
      </c>
      <c r="I22" s="12" t="str">
        <f>_xlfn.CONCAT("(",FIXED(VLOOKUP($L21,logitme.hispan!$B:$X,3,0),4),")")</f>
        <v>(0.0669)</v>
      </c>
      <c r="J22" s="26" t="str">
        <f>_xlfn.CONCAT("(",FIXED(VLOOKUP($L21,logitme.hispan!$B:$X,7,0),4),")")</f>
        <v>(0.0973)</v>
      </c>
      <c r="K22" s="26" t="str">
        <f>_xlfn.CONCAT("(",FIXED(VLOOKUP($L21,logitme.hispan!$B:$X,11,0),4),")")</f>
        <v>(0.0957)</v>
      </c>
    </row>
    <row r="23" spans="2:12" x14ac:dyDescent="0.25">
      <c r="B23" s="115" t="s">
        <v>97</v>
      </c>
      <c r="C23" s="14" t="str">
        <f>_xlfn.CONCAT(FIXED(VLOOKUP($L23,logitme.white!$B:$X,2,0),4)," ",VLOOKUP($L23,logitme.white!$B:$X,19,0))</f>
        <v>0.2918 ***</v>
      </c>
      <c r="D23" s="42" t="str">
        <f>_xlfn.CONCAT(FIXED(VLOOKUP($L23,logitme.white!$B:$X,6,0),4)," ",VLOOKUP($L23,logitme.white!$B:$X,20,0))</f>
        <v>0.3542 ***</v>
      </c>
      <c r="E23" s="40" t="str">
        <f>_xlfn.CONCAT(FIXED(VLOOKUP($L23,logitme.white!$B:$X,10,0),4)," ",VLOOKUP($L23,logitme.white!$B:$X,21,0))</f>
        <v>0.2374 *</v>
      </c>
      <c r="F23" s="14" t="str">
        <f>_xlfn.CONCAT(FIXED(VLOOKUP($L23,logitme.black!$B:$X,2,0),4)," ",VLOOKUP($L23,logitme.black!$B:$X,19,0))</f>
        <v>0.2406 **</v>
      </c>
      <c r="G23" s="42" t="str">
        <f>_xlfn.CONCAT(FIXED(VLOOKUP($L23,logitme.black!$B:$X,6,0),4)," ",VLOOKUP($L23,logitme.black!$B:$X,20,0))</f>
        <v xml:space="preserve">0.1976 </v>
      </c>
      <c r="H23" s="40" t="str">
        <f>_xlfn.CONCAT(FIXED(VLOOKUP($L23,logitme.black!$B:$X,10,0),4)," ",VLOOKUP($L23,logitme.black!$B:$X,21,0))</f>
        <v>0.2534 ^</v>
      </c>
      <c r="I23" s="14" t="str">
        <f>_xlfn.CONCAT(FIXED(VLOOKUP($L23,logitme.hispan!$B:$X,2,0),4)," ",VLOOKUP($L23,logitme.hispan!$B:$X,19,0))</f>
        <v xml:space="preserve">-0.0737 </v>
      </c>
      <c r="J23" s="42" t="str">
        <f>_xlfn.CONCAT(FIXED(VLOOKUP($L23,logitme.hispan!$B:$X,6,0),4)," ",VLOOKUP($L23,logitme.hispan!$B:$X,20,0))</f>
        <v xml:space="preserve">-0.0649 </v>
      </c>
      <c r="K23" s="42" t="str">
        <f>_xlfn.CONCAT(FIXED(VLOOKUP($L23,logitme.hispan!$B:$X,10,0),4)," ",VLOOKUP($L23,logitme.hispan!$B:$X,21,0))</f>
        <v xml:space="preserve">-0.1010 </v>
      </c>
      <c r="L23" s="10" t="s">
        <v>27</v>
      </c>
    </row>
    <row r="24" spans="2:12" x14ac:dyDescent="0.25">
      <c r="B24" s="116"/>
      <c r="C24" s="12" t="str">
        <f>_xlfn.CONCAT("(",FIXED(VLOOKUP($L23,logitme.white!$B:$X,3,0),4),")")</f>
        <v>(0.0666)</v>
      </c>
      <c r="D24" s="26" t="str">
        <f>_xlfn.CONCAT("(",FIXED(VLOOKUP($L23,logitme.white!$B:$X,7,0),4),")")</f>
        <v>(0.0969)</v>
      </c>
      <c r="E24" s="41" t="str">
        <f>_xlfn.CONCAT("(",FIXED(VLOOKUP($L23,logitme.white!$B:$X,11,0),4),")")</f>
        <v>(0.0943)</v>
      </c>
      <c r="F24" s="12" t="str">
        <f>_xlfn.CONCAT("(",FIXED(VLOOKUP($L23,logitme.black!$B:$X,3,0),4),")")</f>
        <v>(0.0921)</v>
      </c>
      <c r="G24" s="26" t="str">
        <f>_xlfn.CONCAT("(",FIXED(VLOOKUP($L23,logitme.black!$B:$X,7,0),4),")")</f>
        <v>(0.1228)</v>
      </c>
      <c r="H24" s="41" t="str">
        <f>_xlfn.CONCAT("(",FIXED(VLOOKUP($L23,logitme.black!$B:$X,11,0),4),")")</f>
        <v>(0.1448)</v>
      </c>
      <c r="I24" s="12" t="str">
        <f>_xlfn.CONCAT("(",FIXED(VLOOKUP($L23,logitme.hispan!$B:$X,3,0),4),")")</f>
        <v>(0.1136)</v>
      </c>
      <c r="J24" s="26" t="str">
        <f>_xlfn.CONCAT("(",FIXED(VLOOKUP($L23,logitme.hispan!$B:$X,7,0),4),")")</f>
        <v>(0.1506)</v>
      </c>
      <c r="K24" s="26" t="str">
        <f>_xlfn.CONCAT("(",FIXED(VLOOKUP($L23,logitme.hispan!$B:$X,11,0),4),")")</f>
        <v>(0.1872)</v>
      </c>
    </row>
    <row r="25" spans="2:12" x14ac:dyDescent="0.25">
      <c r="B25" s="115" t="s">
        <v>98</v>
      </c>
      <c r="C25" s="14" t="str">
        <f>_xlfn.CONCAT(FIXED(VLOOKUP($L25,logitme.white!$B:$X,2,0),4)," ",VLOOKUP($L25,logitme.white!$B:$X,19,0))</f>
        <v>0.1953 *</v>
      </c>
      <c r="D25" s="42" t="str">
        <f>_xlfn.CONCAT(FIXED(VLOOKUP($L25,logitme.white!$B:$X,6,0),4)," ",VLOOKUP($L25,logitme.white!$B:$X,20,0))</f>
        <v xml:space="preserve">0.2035 </v>
      </c>
      <c r="E25" s="40" t="str">
        <f>_xlfn.CONCAT(FIXED(VLOOKUP($L25,logitme.white!$B:$X,10,0),4)," ",VLOOKUP($L25,logitme.white!$B:$X,21,0))</f>
        <v xml:space="preserve">0.1958 </v>
      </c>
      <c r="F25" s="14" t="str">
        <f>_xlfn.CONCAT(FIXED(VLOOKUP($L25,logitme.black!$B:$X,2,0),4)," ",VLOOKUP($L25,logitme.black!$B:$X,19,0))</f>
        <v xml:space="preserve">0.1520 </v>
      </c>
      <c r="G25" s="42" t="str">
        <f>_xlfn.CONCAT(FIXED(VLOOKUP($L25,logitme.black!$B:$X,6,0),4)," ",VLOOKUP($L25,logitme.black!$B:$X,20,0))</f>
        <v xml:space="preserve">-0.0586 </v>
      </c>
      <c r="H25" s="40" t="str">
        <f>_xlfn.CONCAT(FIXED(VLOOKUP($L25,logitme.black!$B:$X,10,0),4)," ",VLOOKUP($L25,logitme.black!$B:$X,21,0))</f>
        <v>0.9575 **</v>
      </c>
      <c r="I25" s="14" t="str">
        <f>_xlfn.CONCAT(FIXED(VLOOKUP($L25,logitme.hispan!$B:$X,2,0),4)," ",VLOOKUP($L25,logitme.hispan!$B:$X,19,0))</f>
        <v xml:space="preserve">0.0508 </v>
      </c>
      <c r="J25" s="42" t="str">
        <f>_xlfn.CONCAT(FIXED(VLOOKUP($L25,logitme.hispan!$B:$X,6,0),4)," ",VLOOKUP($L25,logitme.hispan!$B:$X,20,0))</f>
        <v xml:space="preserve">-0.0622 </v>
      </c>
      <c r="K25" s="42" t="str">
        <f>_xlfn.CONCAT(FIXED(VLOOKUP($L25,logitme.hispan!$B:$X,10,0),4)," ",VLOOKUP($L25,logitme.hispan!$B:$X,21,0))</f>
        <v xml:space="preserve">0.1145 </v>
      </c>
      <c r="L25" s="10" t="s">
        <v>28</v>
      </c>
    </row>
    <row r="26" spans="2:12" x14ac:dyDescent="0.25">
      <c r="B26" s="116"/>
      <c r="C26" s="12" t="str">
        <f>_xlfn.CONCAT("(",FIXED(VLOOKUP($L25,logitme.white!$B:$X,3,0),4),")")</f>
        <v>(0.0943)</v>
      </c>
      <c r="D26" s="26" t="str">
        <f>_xlfn.CONCAT("(",FIXED(VLOOKUP($L25,logitme.white!$B:$X,7,0),4),")")</f>
        <v>(0.1366)</v>
      </c>
      <c r="E26" s="41" t="str">
        <f>_xlfn.CONCAT("(",FIXED(VLOOKUP($L25,logitme.white!$B:$X,11,0),4),")")</f>
        <v>(0.1337)</v>
      </c>
      <c r="F26" s="12" t="str">
        <f>_xlfn.CONCAT("(",FIXED(VLOOKUP($L25,logitme.black!$B:$X,3,0),4),")")</f>
        <v>(0.1422)</v>
      </c>
      <c r="G26" s="26" t="str">
        <f>_xlfn.CONCAT("(",FIXED(VLOOKUP($L25,logitme.black!$B:$X,7,0),4),")")</f>
        <v>(0.1664)</v>
      </c>
      <c r="H26" s="41" t="str">
        <f>_xlfn.CONCAT("(",FIXED(VLOOKUP($L25,logitme.black!$B:$X,11,0),4),")")</f>
        <v>(0.3434)</v>
      </c>
      <c r="I26" s="12" t="str">
        <f>_xlfn.CONCAT("(",FIXED(VLOOKUP($L25,logitme.hispan!$B:$X,3,0),4),")")</f>
        <v>(0.1979)</v>
      </c>
      <c r="J26" s="26" t="str">
        <f>_xlfn.CONCAT("(",FIXED(VLOOKUP($L25,logitme.hispan!$B:$X,7,0),4),")")</f>
        <v>(0.2816)</v>
      </c>
      <c r="K26" s="26" t="str">
        <f>_xlfn.CONCAT("(",FIXED(VLOOKUP($L25,logitme.hispan!$B:$X,11,0),4),")")</f>
        <v>(0.2866)</v>
      </c>
    </row>
    <row r="27" spans="2:12" x14ac:dyDescent="0.25">
      <c r="B27" s="115" t="s">
        <v>31</v>
      </c>
      <c r="C27" s="14" t="str">
        <f>_xlfn.CONCAT(FIXED(VLOOKUP($L27,logitme.white!$B:$X,2,0),4)," ",VLOOKUP($L27,logitme.white!$B:$X,19,0))</f>
        <v>-0.0592 ***</v>
      </c>
      <c r="D27" s="42" t="str">
        <f>_xlfn.CONCAT(FIXED(VLOOKUP($L27,logitme.white!$B:$X,6,0),4)," ",VLOOKUP($L27,logitme.white!$B:$X,20,0))</f>
        <v>-0.0580 ***</v>
      </c>
      <c r="E27" s="40" t="str">
        <f>_xlfn.CONCAT(FIXED(VLOOKUP($L27,logitme.white!$B:$X,10,0),4)," ",VLOOKUP($L27,logitme.white!$B:$X,21,0))</f>
        <v>-0.0650 ***</v>
      </c>
      <c r="F27" s="14" t="str">
        <f>_xlfn.CONCAT(FIXED(VLOOKUP($L27,logitme.black!$B:$X,2,0),4)," ",VLOOKUP($L27,logitme.black!$B:$X,19,0))</f>
        <v>-0.0529 ***</v>
      </c>
      <c r="G27" s="42" t="str">
        <f>_xlfn.CONCAT(FIXED(VLOOKUP($L27,logitme.black!$B:$X,6,0),4)," ",VLOOKUP($L27,logitme.black!$B:$X,20,0))</f>
        <v>-0.0539 ***</v>
      </c>
      <c r="H27" s="40" t="str">
        <f>_xlfn.CONCAT(FIXED(VLOOKUP($L27,logitme.black!$B:$X,10,0),4)," ",VLOOKUP($L27,logitme.black!$B:$X,21,0))</f>
        <v>-0.0554 ***</v>
      </c>
      <c r="I27" s="14" t="str">
        <f>_xlfn.CONCAT(FIXED(VLOOKUP($L27,logitme.hispan!$B:$X,2,0),4)," ",VLOOKUP($L27,logitme.hispan!$B:$X,19,0))</f>
        <v>-0.0660 ***</v>
      </c>
      <c r="J27" s="42" t="str">
        <f>_xlfn.CONCAT(FIXED(VLOOKUP($L27,logitme.hispan!$B:$X,6,0),4)," ",VLOOKUP($L27,logitme.hispan!$B:$X,20,0))</f>
        <v>-0.0550 ***</v>
      </c>
      <c r="K27" s="42" t="str">
        <f>_xlfn.CONCAT(FIXED(VLOOKUP($L27,logitme.hispan!$B:$X,10,0),4)," ",VLOOKUP($L27,logitme.hispan!$B:$X,21,0))</f>
        <v>-0.0802 ***</v>
      </c>
      <c r="L27" s="10" t="s">
        <v>31</v>
      </c>
    </row>
    <row r="28" spans="2:12" x14ac:dyDescent="0.25">
      <c r="B28" s="116"/>
      <c r="C28" s="12" t="str">
        <f>_xlfn.CONCAT("(",FIXED(VLOOKUP($L27,logitme.white!$B:$X,3,0),4),")")</f>
        <v>(0.0074)</v>
      </c>
      <c r="D28" s="26" t="str">
        <f>_xlfn.CONCAT("(",FIXED(VLOOKUP($L27,logitme.white!$B:$X,7,0),4),")")</f>
        <v>(0.0109)</v>
      </c>
      <c r="E28" s="41" t="str">
        <f>_xlfn.CONCAT("(",FIXED(VLOOKUP($L27,logitme.white!$B:$X,11,0),4),")")</f>
        <v>(0.0103)</v>
      </c>
      <c r="F28" s="12" t="str">
        <f>_xlfn.CONCAT("(",FIXED(VLOOKUP($L27,logitme.black!$B:$X,3,0),4),")")</f>
        <v>(0.0076)</v>
      </c>
      <c r="G28" s="26" t="str">
        <f>_xlfn.CONCAT("(",FIXED(VLOOKUP($L27,logitme.black!$B:$X,7,0),4),")")</f>
        <v>(0.0104)</v>
      </c>
      <c r="H28" s="41" t="str">
        <f>_xlfn.CONCAT("(",FIXED(VLOOKUP($L27,logitme.black!$B:$X,11,0),4),")")</f>
        <v>(0.0116)</v>
      </c>
      <c r="I28" s="12" t="str">
        <f>_xlfn.CONCAT("(",FIXED(VLOOKUP($L27,logitme.hispan!$B:$X,3,0),4),")")</f>
        <v>(0.0116)</v>
      </c>
      <c r="J28" s="26" t="str">
        <f>_xlfn.CONCAT("(",FIXED(VLOOKUP($L27,logitme.hispan!$B:$X,7,0),4),")")</f>
        <v>(0.0161)</v>
      </c>
      <c r="K28" s="26" t="str">
        <f>_xlfn.CONCAT("(",FIXED(VLOOKUP($L27,logitme.hispan!$B:$X,11,0),4),")")</f>
        <v>(0.0174)</v>
      </c>
    </row>
    <row r="29" spans="2:12" x14ac:dyDescent="0.25">
      <c r="B29" s="115" t="s">
        <v>34</v>
      </c>
      <c r="C29" s="14" t="str">
        <f>_xlfn.CONCAT(FIXED(VLOOKUP($L29,logitme.white!$B:$X,2,0),4)," ",VLOOKUP($L29,logitme.white!$B:$X,19,0))</f>
        <v>0.0043 ***</v>
      </c>
      <c r="D29" s="42" t="str">
        <f>_xlfn.CONCAT(FIXED(VLOOKUP($L29,logitme.white!$B:$X,6,0),4)," ",VLOOKUP($L29,logitme.white!$B:$X,20,0))</f>
        <v>0.0048 ***</v>
      </c>
      <c r="E29" s="40" t="str">
        <f>_xlfn.CONCAT(FIXED(VLOOKUP($L29,logitme.white!$B:$X,10,0),4)," ",VLOOKUP($L29,logitme.white!$B:$X,21,0))</f>
        <v>0.0039 ***</v>
      </c>
      <c r="F29" s="14" t="str">
        <f>_xlfn.CONCAT(FIXED(VLOOKUP($L29,logitme.black!$B:$X,2,0),4)," ",VLOOKUP($L29,logitme.black!$B:$X,19,0))</f>
        <v>0.0047 ***</v>
      </c>
      <c r="G29" s="42" t="str">
        <f>_xlfn.CONCAT(FIXED(VLOOKUP($L29,logitme.black!$B:$X,6,0),4)," ",VLOOKUP($L29,logitme.black!$B:$X,20,0))</f>
        <v>0.0046 ***</v>
      </c>
      <c r="H29" s="40" t="str">
        <f>_xlfn.CONCAT(FIXED(VLOOKUP($L29,logitme.black!$B:$X,10,0),4)," ",VLOOKUP($L29,logitme.black!$B:$X,21,0))</f>
        <v>0.0040 **</v>
      </c>
      <c r="I29" s="14" t="str">
        <f>_xlfn.CONCAT(FIXED(VLOOKUP($L29,logitme.hispan!$B:$X,2,0),4)," ",VLOOKUP($L29,logitme.hispan!$B:$X,19,0))</f>
        <v>0.0044 ***</v>
      </c>
      <c r="J29" s="42" t="str">
        <f>_xlfn.CONCAT(FIXED(VLOOKUP($L29,logitme.hispan!$B:$X,6,0),4)," ",VLOOKUP($L29,logitme.hispan!$B:$X,20,0))</f>
        <v>0.0053 ***</v>
      </c>
      <c r="K29" s="42" t="str">
        <f>_xlfn.CONCAT(FIXED(VLOOKUP($L29,logitme.hispan!$B:$X,10,0),4)," ",VLOOKUP($L29,logitme.hispan!$B:$X,21,0))</f>
        <v>0.0040 **</v>
      </c>
      <c r="L29" s="10" t="s">
        <v>34</v>
      </c>
    </row>
    <row r="30" spans="2:12" x14ac:dyDescent="0.25">
      <c r="B30" s="116"/>
      <c r="C30" s="12" t="str">
        <f>_xlfn.CONCAT("(",FIXED(VLOOKUP($L29,logitme.white!$B:$X,3,0),4),")")</f>
        <v>(0.0007)</v>
      </c>
      <c r="D30" s="26" t="str">
        <f>_xlfn.CONCAT("(",FIXED(VLOOKUP($L29,logitme.white!$B:$X,7,0),4),")")</f>
        <v>(0.0011)</v>
      </c>
      <c r="E30" s="41" t="str">
        <f>_xlfn.CONCAT("(",FIXED(VLOOKUP($L29,logitme.white!$B:$X,11,0),4),")")</f>
        <v>(0.0009)</v>
      </c>
      <c r="F30" s="12" t="str">
        <f>_xlfn.CONCAT("(",FIXED(VLOOKUP($L29,logitme.black!$B:$X,3,0),4),")")</f>
        <v>(0.0010)</v>
      </c>
      <c r="G30" s="26" t="str">
        <f>_xlfn.CONCAT("(",FIXED(VLOOKUP($L29,logitme.black!$B:$X,7,0),4),")")</f>
        <v>(0.0014)</v>
      </c>
      <c r="H30" s="41" t="str">
        <f>_xlfn.CONCAT("(",FIXED(VLOOKUP($L29,logitme.black!$B:$X,11,0),4),")")</f>
        <v>(0.0015)</v>
      </c>
      <c r="I30" s="12" t="str">
        <f>_xlfn.CONCAT("(",FIXED(VLOOKUP($L29,logitme.hispan!$B:$X,3,0),4),")")</f>
        <v>(0.0011)</v>
      </c>
      <c r="J30" s="26" t="str">
        <f>_xlfn.CONCAT("(",FIXED(VLOOKUP($L29,logitme.hispan!$B:$X,7,0),4),")")</f>
        <v>(0.0016)</v>
      </c>
      <c r="K30" s="26" t="str">
        <f>_xlfn.CONCAT("(",FIXED(VLOOKUP($L29,logitme.hispan!$B:$X,11,0),4),")")</f>
        <v>(0.0015)</v>
      </c>
    </row>
    <row r="31" spans="2:12" x14ac:dyDescent="0.25">
      <c r="B31" s="115" t="s">
        <v>99</v>
      </c>
      <c r="C31" s="14" t="str">
        <f>_xlfn.CONCAT(FIXED(VLOOKUP($L31,logitme.white!$B:$X,2,0),4)," ",VLOOKUP($L31,logitme.white!$B:$X,19,0))</f>
        <v xml:space="preserve">-0.0001 </v>
      </c>
      <c r="D31" s="42" t="str">
        <f>_xlfn.CONCAT(FIXED(VLOOKUP($L31,logitme.white!$B:$X,6,0),4)," ",VLOOKUP($L31,logitme.white!$B:$X,20,0))</f>
        <v xml:space="preserve">-0.0001 </v>
      </c>
      <c r="E31" s="40" t="str">
        <f>_xlfn.CONCAT(FIXED(VLOOKUP($L31,logitme.white!$B:$X,10,0),4)," ",VLOOKUP($L31,logitme.white!$B:$X,21,0))</f>
        <v xml:space="preserve">-0.0001 </v>
      </c>
      <c r="F31" s="14" t="str">
        <f>_xlfn.CONCAT(FIXED(VLOOKUP($L31,logitme.black!$B:$X,2,0),4)," ",VLOOKUP($L31,logitme.black!$B:$X,19,0))</f>
        <v xml:space="preserve">-0.0002 </v>
      </c>
      <c r="G31" s="42" t="str">
        <f>_xlfn.CONCAT(FIXED(VLOOKUP($L31,logitme.black!$B:$X,6,0),4)," ",VLOOKUP($L31,logitme.black!$B:$X,20,0))</f>
        <v xml:space="preserve">-0.0005 </v>
      </c>
      <c r="H31" s="40" t="str">
        <f>_xlfn.CONCAT(FIXED(VLOOKUP($L31,logitme.black!$B:$X,10,0),4)," ",VLOOKUP($L31,logitme.black!$B:$X,21,0))</f>
        <v xml:space="preserve">0.0002 </v>
      </c>
      <c r="I31" s="14" t="str">
        <f>_xlfn.CONCAT(FIXED(VLOOKUP($L31,logitme.hispan!$B:$X,2,0),4)," ",VLOOKUP($L31,logitme.hispan!$B:$X,19,0))</f>
        <v>-0.0011 **</v>
      </c>
      <c r="J31" s="42" t="str">
        <f>_xlfn.CONCAT(FIXED(VLOOKUP($L31,logitme.hispan!$B:$X,6,0),4)," ",VLOOKUP($L31,logitme.hispan!$B:$X,20,0))</f>
        <v>-0.0012 ^</v>
      </c>
      <c r="K31" s="42" t="str">
        <f>_xlfn.CONCAT(FIXED(VLOOKUP($L31,logitme.hispan!$B:$X,10,0),4)," ",VLOOKUP($L31,logitme.hispan!$B:$X,21,0))</f>
        <v>-0.0009 ^</v>
      </c>
      <c r="L31" s="10" t="s">
        <v>35</v>
      </c>
    </row>
    <row r="32" spans="2:12" x14ac:dyDescent="0.25">
      <c r="B32" s="116"/>
      <c r="C32" s="12" t="str">
        <f>_xlfn.CONCAT("(",FIXED(VLOOKUP($L31,logitme.white!$B:$X,3,0),4),")")</f>
        <v>(0.0002)</v>
      </c>
      <c r="D32" s="26" t="str">
        <f>_xlfn.CONCAT("(",FIXED(VLOOKUP($L31,logitme.white!$B:$X,7,0),4),")")</f>
        <v>(0.0004)</v>
      </c>
      <c r="E32" s="41" t="str">
        <f>_xlfn.CONCAT("(",FIXED(VLOOKUP($L31,logitme.white!$B:$X,11,0),4),")")</f>
        <v>(0.0003)</v>
      </c>
      <c r="F32" s="12" t="str">
        <f>_xlfn.CONCAT("(",FIXED(VLOOKUP($L31,logitme.black!$B:$X,3,0),4),")")</f>
        <v>(0.0003)</v>
      </c>
      <c r="G32" s="26" t="str">
        <f>_xlfn.CONCAT("(",FIXED(VLOOKUP($L31,logitme.black!$B:$X,7,0),4),")")</f>
        <v>(0.0005)</v>
      </c>
      <c r="H32" s="41" t="str">
        <f>_xlfn.CONCAT("(",FIXED(VLOOKUP($L31,logitme.black!$B:$X,11,0),4),")")</f>
        <v>(0.0005)</v>
      </c>
      <c r="I32" s="12" t="str">
        <f>_xlfn.CONCAT("(",FIXED(VLOOKUP($L31,logitme.hispan!$B:$X,3,0),4),")")</f>
        <v>(0.0004)</v>
      </c>
      <c r="J32" s="26" t="str">
        <f>_xlfn.CONCAT("(",FIXED(VLOOKUP($L31,logitme.hispan!$B:$X,7,0),4),")")</f>
        <v>(0.0006)</v>
      </c>
      <c r="K32" s="26" t="str">
        <f>_xlfn.CONCAT("(",FIXED(VLOOKUP($L31,logitme.hispan!$B:$X,11,0),4),")")</f>
        <v>(0.0005)</v>
      </c>
    </row>
    <row r="33" spans="2:12" x14ac:dyDescent="0.25">
      <c r="B33" s="115" t="s">
        <v>100</v>
      </c>
      <c r="C33" s="14" t="str">
        <f>_xlfn.CONCAT(FIXED(VLOOKUP($L33,logitme.white!$B:$X,2,0),4)," ",VLOOKUP($L33,logitme.white!$B:$X,19,0))</f>
        <v>0.0005 ***</v>
      </c>
      <c r="D33" s="42" t="str">
        <f>_xlfn.CONCAT(FIXED(VLOOKUP($L33,logitme.white!$B:$X,6,0),4)," ",VLOOKUP($L33,logitme.white!$B:$X,20,0))</f>
        <v>0.0004 ^</v>
      </c>
      <c r="E33" s="40" t="str">
        <f>_xlfn.CONCAT(FIXED(VLOOKUP($L33,logitme.white!$B:$X,10,0),4)," ",VLOOKUP($L33,logitme.white!$B:$X,21,0))</f>
        <v>0.0006 **</v>
      </c>
      <c r="F33" s="14" t="str">
        <f>_xlfn.CONCAT(FIXED(VLOOKUP($L33,logitme.black!$B:$X,2,0),4)," ",VLOOKUP($L33,logitme.black!$B:$X,19,0))</f>
        <v>0.0004 *</v>
      </c>
      <c r="G33" s="42" t="str">
        <f>_xlfn.CONCAT(FIXED(VLOOKUP($L33,logitme.black!$B:$X,6,0),4)," ",VLOOKUP($L33,logitme.black!$B:$X,20,0))</f>
        <v xml:space="preserve">0.0003 </v>
      </c>
      <c r="H33" s="40" t="str">
        <f>_xlfn.CONCAT(FIXED(VLOOKUP($L33,logitme.black!$B:$X,10,0),4)," ",VLOOKUP($L33,logitme.black!$B:$X,21,0))</f>
        <v>0.0006 *</v>
      </c>
      <c r="I33" s="14" t="str">
        <f>_xlfn.CONCAT(FIXED(VLOOKUP($L33,logitme.hispan!$B:$X,2,0),4)," ",VLOOKUP($L33,logitme.hispan!$B:$X,19,0))</f>
        <v>0.0007 **</v>
      </c>
      <c r="J33" s="42" t="str">
        <f>_xlfn.CONCAT(FIXED(VLOOKUP($L33,logitme.hispan!$B:$X,6,0),4)," ",VLOOKUP($L33,logitme.hispan!$B:$X,20,0))</f>
        <v xml:space="preserve">0.0004 </v>
      </c>
      <c r="K33" s="42" t="str">
        <f>_xlfn.CONCAT(FIXED(VLOOKUP($L33,logitme.hispan!$B:$X,10,0),4)," ",VLOOKUP($L33,logitme.hispan!$B:$X,21,0))</f>
        <v>0.0010 **</v>
      </c>
      <c r="L33" s="10" t="s">
        <v>36</v>
      </c>
    </row>
    <row r="34" spans="2:12" x14ac:dyDescent="0.25">
      <c r="B34" s="116"/>
      <c r="C34" s="12" t="str">
        <f>_xlfn.CONCAT("(",FIXED(VLOOKUP($L33,logitme.white!$B:$X,3,0),4),")")</f>
        <v>(0.0001)</v>
      </c>
      <c r="D34" s="26" t="str">
        <f>_xlfn.CONCAT("(",FIXED(VLOOKUP($L33,logitme.white!$B:$X,7,0),4),")")</f>
        <v>(0.0002)</v>
      </c>
      <c r="E34" s="41" t="str">
        <f>_xlfn.CONCAT("(",FIXED(VLOOKUP($L33,logitme.white!$B:$X,11,0),4),")")</f>
        <v>(0.0002)</v>
      </c>
      <c r="F34" s="12" t="str">
        <f>_xlfn.CONCAT("(",FIXED(VLOOKUP($L33,logitme.black!$B:$X,3,0),4),")")</f>
        <v>(0.0002)</v>
      </c>
      <c r="G34" s="26" t="str">
        <f>_xlfn.CONCAT("(",FIXED(VLOOKUP($L33,logitme.black!$B:$X,7,0),4),")")</f>
        <v>(0.0002)</v>
      </c>
      <c r="H34" s="41" t="str">
        <f>_xlfn.CONCAT("(",FIXED(VLOOKUP($L33,logitme.black!$B:$X,11,0),4),")")</f>
        <v>(0.0002)</v>
      </c>
      <c r="I34" s="12" t="str">
        <f>_xlfn.CONCAT("(",FIXED(VLOOKUP($L33,logitme.hispan!$B:$X,3,0),4),")")</f>
        <v>(0.0002)</v>
      </c>
      <c r="J34" s="26" t="str">
        <f>_xlfn.CONCAT("(",FIXED(VLOOKUP($L33,logitme.hispan!$B:$X,7,0),4),")")</f>
        <v>(0.0003)</v>
      </c>
      <c r="K34" s="26" t="str">
        <f>_xlfn.CONCAT("(",FIXED(VLOOKUP($L33,logitme.hispan!$B:$X,11,0),4),")")</f>
        <v>(0.0003)</v>
      </c>
    </row>
    <row r="35" spans="2:12" x14ac:dyDescent="0.25">
      <c r="B35" s="115" t="s">
        <v>101</v>
      </c>
      <c r="C35" s="14" t="str">
        <f>_xlfn.CONCAT(FIXED(VLOOKUP($L35,logitme.white!$B:$X,2,0),4)," ",VLOOKUP($L35,logitme.white!$B:$X,19,0))</f>
        <v xml:space="preserve">0.0219 </v>
      </c>
      <c r="D35" s="42" t="str">
        <f>_xlfn.CONCAT(FIXED(VLOOKUP($L35,logitme.white!$B:$X,6,0),4)," ",VLOOKUP($L35,logitme.white!$B:$X,20,0))</f>
        <v xml:space="preserve">-0.0109 </v>
      </c>
      <c r="E35" s="40" t="str">
        <f>_xlfn.CONCAT(FIXED(VLOOKUP($L35,logitme.white!$B:$X,10,0),4)," ",VLOOKUP($L35,logitme.white!$B:$X,21,0))</f>
        <v xml:space="preserve">0.0647 </v>
      </c>
      <c r="F35" s="14" t="str">
        <f>_xlfn.CONCAT(FIXED(VLOOKUP($L35,logitme.black!$B:$X,2,0),4)," ",VLOOKUP($L35,logitme.black!$B:$X,19,0))</f>
        <v xml:space="preserve">-0.0062 </v>
      </c>
      <c r="G35" s="42" t="str">
        <f>_xlfn.CONCAT(FIXED(VLOOKUP($L35,logitme.black!$B:$X,6,0),4)," ",VLOOKUP($L35,logitme.black!$B:$X,20,0))</f>
        <v xml:space="preserve">0.0355 </v>
      </c>
      <c r="H35" s="40" t="str">
        <f>_xlfn.CONCAT(FIXED(VLOOKUP($L35,logitme.black!$B:$X,10,0),4)," ",VLOOKUP($L35,logitme.black!$B:$X,21,0))</f>
        <v xml:space="preserve">-0.0598 </v>
      </c>
      <c r="I35" s="14" t="str">
        <f>_xlfn.CONCAT(FIXED(VLOOKUP($L35,logitme.hispan!$B:$X,2,0),4)," ",VLOOKUP($L35,logitme.hispan!$B:$X,19,0))</f>
        <v xml:space="preserve">-0.0370 </v>
      </c>
      <c r="J35" s="42" t="str">
        <f>_xlfn.CONCAT(FIXED(VLOOKUP($L35,logitme.hispan!$B:$X,6,0),4)," ",VLOOKUP($L35,logitme.hispan!$B:$X,20,0))</f>
        <v xml:space="preserve">0.0244 </v>
      </c>
      <c r="K35" s="42" t="str">
        <f>_xlfn.CONCAT(FIXED(VLOOKUP($L35,logitme.hispan!$B:$X,10,0),4)," ",VLOOKUP($L35,logitme.hispan!$B:$X,21,0))</f>
        <v>-0.1213 ^</v>
      </c>
      <c r="L35" s="10" t="s">
        <v>37</v>
      </c>
    </row>
    <row r="36" spans="2:12" x14ac:dyDescent="0.25">
      <c r="B36" s="116"/>
      <c r="C36" s="12" t="str">
        <f>_xlfn.CONCAT("(",FIXED(VLOOKUP($L35,logitme.white!$B:$X,3,0),4),")")</f>
        <v>(0.0314)</v>
      </c>
      <c r="D36" s="26" t="str">
        <f>_xlfn.CONCAT("(",FIXED(VLOOKUP($L35,logitme.white!$B:$X,7,0),4),")")</f>
        <v>(0.0460)</v>
      </c>
      <c r="E36" s="41" t="str">
        <f>_xlfn.CONCAT("(",FIXED(VLOOKUP($L35,logitme.white!$B:$X,11,0),4),")")</f>
        <v>(0.0438)</v>
      </c>
      <c r="F36" s="12" t="str">
        <f>_xlfn.CONCAT("(",FIXED(VLOOKUP($L35,logitme.black!$B:$X,3,0),4),")")</f>
        <v>(0.0360)</v>
      </c>
      <c r="G36" s="26" t="str">
        <f>_xlfn.CONCAT("(",FIXED(VLOOKUP($L35,logitme.black!$B:$X,7,0),4),")")</f>
        <v>(0.0489)</v>
      </c>
      <c r="H36" s="41" t="str">
        <f>_xlfn.CONCAT("(",FIXED(VLOOKUP($L35,logitme.black!$B:$X,11,0),4),")")</f>
        <v>(0.0540)</v>
      </c>
      <c r="I36" s="12" t="str">
        <f>_xlfn.CONCAT("(",FIXED(VLOOKUP($L35,logitme.hispan!$B:$X,3,0),4),")")</f>
        <v>(0.0474)</v>
      </c>
      <c r="J36" s="26" t="str">
        <f>_xlfn.CONCAT("(",FIXED(VLOOKUP($L35,logitme.hispan!$B:$X,7,0),4),")")</f>
        <v>(0.0672)</v>
      </c>
      <c r="K36" s="26" t="str">
        <f>_xlfn.CONCAT("(",FIXED(VLOOKUP($L35,logitme.hispan!$B:$X,11,0),4),")")</f>
        <v>(0.0699)</v>
      </c>
    </row>
    <row r="37" spans="2:12" x14ac:dyDescent="0.25">
      <c r="B37" s="115" t="s">
        <v>102</v>
      </c>
      <c r="C37" s="14" t="str">
        <f>_xlfn.CONCAT(FIXED(VLOOKUP($L37,logitme.white!$B:$X,2,0),4)," ",VLOOKUP($L37,logitme.white!$B:$X,19,0))</f>
        <v xml:space="preserve">-0.0591 </v>
      </c>
      <c r="D37" s="42" t="str">
        <f>_xlfn.CONCAT(FIXED(VLOOKUP($L37,logitme.white!$B:$X,6,0),4)," ",VLOOKUP($L37,logitme.white!$B:$X,20,0))</f>
        <v xml:space="preserve">-0.0619 </v>
      </c>
      <c r="E37" s="40" t="str">
        <f>_xlfn.CONCAT(FIXED(VLOOKUP($L37,logitme.white!$B:$X,10,0),4)," ",VLOOKUP($L37,logitme.white!$B:$X,21,0))</f>
        <v xml:space="preserve">-0.0473 </v>
      </c>
      <c r="F37" s="14" t="str">
        <f>_xlfn.CONCAT(FIXED(VLOOKUP($L37,logitme.black!$B:$X,2,0),4)," ",VLOOKUP($L37,logitme.black!$B:$X,19,0))</f>
        <v xml:space="preserve">0.0484 </v>
      </c>
      <c r="G37" s="42" t="str">
        <f>_xlfn.CONCAT(FIXED(VLOOKUP($L37,logitme.black!$B:$X,6,0),4)," ",VLOOKUP($L37,logitme.black!$B:$X,20,0))</f>
        <v>0.1380 *</v>
      </c>
      <c r="H37" s="40" t="str">
        <f>_xlfn.CONCAT(FIXED(VLOOKUP($L37,logitme.black!$B:$X,10,0),4)," ",VLOOKUP($L37,logitme.black!$B:$X,21,0))</f>
        <v xml:space="preserve">-0.0781 </v>
      </c>
      <c r="I37" s="14" t="str">
        <f>_xlfn.CONCAT(FIXED(VLOOKUP($L37,logitme.hispan!$B:$X,2,0),4)," ",VLOOKUP($L37,logitme.hispan!$B:$X,19,0))</f>
        <v xml:space="preserve">-0.1122 </v>
      </c>
      <c r="J37" s="42" t="str">
        <f>_xlfn.CONCAT(FIXED(VLOOKUP($L37,logitme.hispan!$B:$X,6,0),4)," ",VLOOKUP($L37,logitme.hispan!$B:$X,20,0))</f>
        <v xml:space="preserve">-0.0494 </v>
      </c>
      <c r="K37" s="42" t="str">
        <f>_xlfn.CONCAT(FIXED(VLOOKUP($L37,logitme.hispan!$B:$X,10,0),4)," ",VLOOKUP($L37,logitme.hispan!$B:$X,21,0))</f>
        <v>-0.1829 ^</v>
      </c>
      <c r="L37" s="10" t="s">
        <v>38</v>
      </c>
    </row>
    <row r="38" spans="2:12" x14ac:dyDescent="0.25">
      <c r="B38" s="116"/>
      <c r="C38" s="12" t="str">
        <f>_xlfn.CONCAT("(",FIXED(VLOOKUP($L37,logitme.white!$B:$X,3,0),4),")")</f>
        <v>(0.0485)</v>
      </c>
      <c r="D38" s="26" t="str">
        <f>_xlfn.CONCAT("(",FIXED(VLOOKUP($L37,logitme.white!$B:$X,7,0),4),")")</f>
        <v>(0.0703)</v>
      </c>
      <c r="E38" s="41" t="str">
        <f>_xlfn.CONCAT("(",FIXED(VLOOKUP($L37,logitme.white!$B:$X,11,0),4),")")</f>
        <v>(0.0686)</v>
      </c>
      <c r="F38" s="12" t="str">
        <f>_xlfn.CONCAT("(",FIXED(VLOOKUP($L37,logitme.black!$B:$X,3,0),4),")")</f>
        <v>(0.0510)</v>
      </c>
      <c r="G38" s="26" t="str">
        <f>_xlfn.CONCAT("(",FIXED(VLOOKUP($L37,logitme.black!$B:$X,7,0),4),")")</f>
        <v>(0.0678)</v>
      </c>
      <c r="H38" s="41" t="str">
        <f>_xlfn.CONCAT("(",FIXED(VLOOKUP($L37,logitme.black!$B:$X,11,0),4),")")</f>
        <v>(0.0804)</v>
      </c>
      <c r="I38" s="12" t="str">
        <f>_xlfn.CONCAT("(",FIXED(VLOOKUP($L37,logitme.hispan!$B:$X,3,0),4),")")</f>
        <v>(0.0706)</v>
      </c>
      <c r="J38" s="26" t="str">
        <f>_xlfn.CONCAT("(",FIXED(VLOOKUP($L37,logitme.hispan!$B:$X,7,0),4),")")</f>
        <v>(0.0974)</v>
      </c>
      <c r="K38" s="26" t="str">
        <f>_xlfn.CONCAT("(",FIXED(VLOOKUP($L37,logitme.hispan!$B:$X,11,0),4),")")</f>
        <v>(0.1068)</v>
      </c>
    </row>
    <row r="39" spans="2:12" x14ac:dyDescent="0.25">
      <c r="B39" s="115" t="s">
        <v>127</v>
      </c>
      <c r="C39" s="14" t="str">
        <f>_xlfn.CONCAT(FIXED(VLOOKUP($L39,logitme.white!$B:$X,2,0),4)," ",VLOOKUP($L39,logitme.white!$B:$X,19,0))</f>
        <v>-0.1326 **</v>
      </c>
      <c r="D39" s="42" t="str">
        <f>_xlfn.CONCAT(FIXED(VLOOKUP($L39,logitme.white!$B:$X,6,0),4)," ",VLOOKUP($L39,logitme.white!$B:$X,20,0))</f>
        <v xml:space="preserve">-0.0643 </v>
      </c>
      <c r="E39" s="40" t="str">
        <f>_xlfn.CONCAT(FIXED(VLOOKUP($L39,logitme.white!$B:$X,10,0),4)," ",VLOOKUP($L39,logitme.white!$B:$X,21,0))</f>
        <v>-0.2088 ***</v>
      </c>
      <c r="F39" s="14" t="str">
        <f>_xlfn.CONCAT(FIXED(VLOOKUP($L39,logitme.black!$B:$X,2,0),4)," ",VLOOKUP($L39,logitme.black!$B:$X,19,0))</f>
        <v xml:space="preserve">-0.1416 </v>
      </c>
      <c r="G39" s="42" t="str">
        <f>_xlfn.CONCAT(FIXED(VLOOKUP($L39,logitme.black!$B:$X,6,0),4)," ",VLOOKUP($L39,logitme.black!$B:$X,20,0))</f>
        <v xml:space="preserve">-0.1743 </v>
      </c>
      <c r="H39" s="40" t="str">
        <f>_xlfn.CONCAT(FIXED(VLOOKUP($L39,logitme.black!$B:$X,10,0),4)," ",VLOOKUP($L39,logitme.black!$B:$X,21,0))</f>
        <v xml:space="preserve">-0.0743 </v>
      </c>
      <c r="I39" s="14" t="str">
        <f>_xlfn.CONCAT(FIXED(VLOOKUP($L39,logitme.hispan!$B:$X,2,0),4)," ",VLOOKUP($L39,logitme.hispan!$B:$X,19,0))</f>
        <v xml:space="preserve">-0.0187 </v>
      </c>
      <c r="J39" s="42" t="str">
        <f>_xlfn.CONCAT(FIXED(VLOOKUP($L39,logitme.hispan!$B:$X,6,0),4)," ",VLOOKUP($L39,logitme.hispan!$B:$X,20,0))</f>
        <v xml:space="preserve">0.1742 </v>
      </c>
      <c r="K39" s="42" t="str">
        <f>_xlfn.CONCAT(FIXED(VLOOKUP($L39,logitme.hispan!$B:$X,10,0),4)," ",VLOOKUP($L39,logitme.hispan!$B:$X,21,0))</f>
        <v xml:space="preserve">-0.1233 </v>
      </c>
      <c r="L39" s="10" t="s">
        <v>39</v>
      </c>
    </row>
    <row r="40" spans="2:12" x14ac:dyDescent="0.25">
      <c r="B40" s="116"/>
      <c r="C40" s="12" t="str">
        <f>_xlfn.CONCAT("(",FIXED(VLOOKUP($L39,logitme.white!$B:$X,3,0),4),")")</f>
        <v>(0.0433)</v>
      </c>
      <c r="D40" s="26" t="str">
        <f>_xlfn.CONCAT("(",FIXED(VLOOKUP($L39,logitme.white!$B:$X,7,0),4),")")</f>
        <v>(0.0653)</v>
      </c>
      <c r="E40" s="41" t="str">
        <f>_xlfn.CONCAT("(",FIXED(VLOOKUP($L39,logitme.white!$B:$X,11,0),4),")")</f>
        <v>(0.0591)</v>
      </c>
      <c r="F40" s="12" t="str">
        <f>_xlfn.CONCAT("(",FIXED(VLOOKUP($L39,logitme.black!$B:$X,3,0),4),")")</f>
        <v>(0.0889)</v>
      </c>
      <c r="G40" s="26" t="str">
        <f>_xlfn.CONCAT("(",FIXED(VLOOKUP($L39,logitme.black!$B:$X,7,0),4),")")</f>
        <v>(0.1315)</v>
      </c>
      <c r="H40" s="41" t="str">
        <f>_xlfn.CONCAT("(",FIXED(VLOOKUP($L39,logitme.black!$B:$X,11,0),4),")")</f>
        <v>(0.1216)</v>
      </c>
      <c r="I40" s="12" t="str">
        <f>_xlfn.CONCAT("(",FIXED(VLOOKUP($L39,logitme.hispan!$B:$X,3,0),4),")")</f>
        <v>(0.0857)</v>
      </c>
      <c r="J40" s="26" t="str">
        <f>_xlfn.CONCAT("(",FIXED(VLOOKUP($L39,logitme.hispan!$B:$X,7,0),4),")")</f>
        <v>(0.1264)</v>
      </c>
      <c r="K40" s="26" t="str">
        <f>_xlfn.CONCAT("(",FIXED(VLOOKUP($L39,logitme.hispan!$B:$X,11,0),4),")")</f>
        <v>(0.1236)</v>
      </c>
    </row>
    <row r="41" spans="2:12" x14ac:dyDescent="0.25">
      <c r="B41" s="115" t="s">
        <v>126</v>
      </c>
      <c r="C41" s="14" t="str">
        <f>_xlfn.CONCAT(FIXED(VLOOKUP($L41,logitme.white!$B:$X,2,0),4)," ",VLOOKUP($L41,logitme.white!$B:$X,19,0))</f>
        <v>-0.1826 ***</v>
      </c>
      <c r="D41" s="42" t="str">
        <f>_xlfn.CONCAT(FIXED(VLOOKUP($L41,logitme.white!$B:$X,6,0),4)," ",VLOOKUP($L41,logitme.white!$B:$X,20,0))</f>
        <v>-0.1459 ^</v>
      </c>
      <c r="E41" s="40" t="str">
        <f>_xlfn.CONCAT(FIXED(VLOOKUP($L41,logitme.white!$B:$X,10,0),4)," ",VLOOKUP($L41,logitme.white!$B:$X,21,0))</f>
        <v>-0.2235 ***</v>
      </c>
      <c r="F41" s="14" t="str">
        <f>_xlfn.CONCAT(FIXED(VLOOKUP($L41,logitme.black!$B:$X,2,0),4)," ",VLOOKUP($L41,logitme.black!$B:$X,19,0))</f>
        <v>-0.3395 ***</v>
      </c>
      <c r="G41" s="42" t="str">
        <f>_xlfn.CONCAT(FIXED(VLOOKUP($L41,logitme.black!$B:$X,6,0),4)," ",VLOOKUP($L41,logitme.black!$B:$X,20,0))</f>
        <v>-0.2350 ^</v>
      </c>
      <c r="H41" s="40" t="str">
        <f>_xlfn.CONCAT(FIXED(VLOOKUP($L41,logitme.black!$B:$X,10,0),4)," ",VLOOKUP($L41,logitme.black!$B:$X,21,0))</f>
        <v>-0.4289 **</v>
      </c>
      <c r="I41" s="14" t="str">
        <f>_xlfn.CONCAT(FIXED(VLOOKUP($L41,logitme.hispan!$B:$X,2,0),4)," ",VLOOKUP($L41,logitme.hispan!$B:$X,19,0))</f>
        <v>-0.3309 ***</v>
      </c>
      <c r="J41" s="42" t="str">
        <f>_xlfn.CONCAT(FIXED(VLOOKUP($L41,logitme.hispan!$B:$X,6,0),4)," ",VLOOKUP($L41,logitme.hispan!$B:$X,20,0))</f>
        <v>-0.3196 **</v>
      </c>
      <c r="K41" s="42" t="str">
        <f>_xlfn.CONCAT(FIXED(VLOOKUP($L41,logitme.hispan!$B:$X,10,0),4)," ",VLOOKUP($L41,logitme.hispan!$B:$X,21,0))</f>
        <v>-0.3016 **</v>
      </c>
      <c r="L41" s="10" t="s">
        <v>40</v>
      </c>
    </row>
    <row r="42" spans="2:12" x14ac:dyDescent="0.25">
      <c r="B42" s="116"/>
      <c r="C42" s="12" t="str">
        <f>_xlfn.CONCAT("(",FIXED(VLOOKUP($L41,logitme.white!$B:$X,3,0),4),")")</f>
        <v>(0.0503)</v>
      </c>
      <c r="D42" s="26" t="str">
        <f>_xlfn.CONCAT("(",FIXED(VLOOKUP($L41,logitme.white!$B:$X,7,0),4),")")</f>
        <v>(0.0776)</v>
      </c>
      <c r="E42" s="41" t="str">
        <f>_xlfn.CONCAT("(",FIXED(VLOOKUP($L41,logitme.white!$B:$X,11,0),4),")")</f>
        <v>(0.0673)</v>
      </c>
      <c r="F42" s="12" t="str">
        <f>_xlfn.CONCAT("(",FIXED(VLOOKUP($L41,logitme.black!$B:$X,3,0),4),")")</f>
        <v>(0.0937)</v>
      </c>
      <c r="G42" s="26" t="str">
        <f>_xlfn.CONCAT("(",FIXED(VLOOKUP($L41,logitme.black!$B:$X,7,0),4),")")</f>
        <v>(0.1359)</v>
      </c>
      <c r="H42" s="41" t="str">
        <f>_xlfn.CONCAT("(",FIXED(VLOOKUP($L41,logitme.black!$B:$X,11,0),4),")")</f>
        <v>(0.1310)</v>
      </c>
      <c r="I42" s="12" t="str">
        <f>_xlfn.CONCAT("(",FIXED(VLOOKUP($L41,logitme.hispan!$B:$X,3,0),4),")")</f>
        <v>(0.0725)</v>
      </c>
      <c r="J42" s="26" t="str">
        <f>_xlfn.CONCAT("(",FIXED(VLOOKUP($L41,logitme.hispan!$B:$X,7,0),4),")")</f>
        <v>(0.1031)</v>
      </c>
      <c r="K42" s="26" t="str">
        <f>_xlfn.CONCAT("(",FIXED(VLOOKUP($L41,logitme.hispan!$B:$X,11,0),4),")")</f>
        <v>(0.1067)</v>
      </c>
    </row>
    <row r="43" spans="2:12" x14ac:dyDescent="0.25">
      <c r="B43" s="115" t="s">
        <v>103</v>
      </c>
      <c r="C43" s="14" t="str">
        <f>_xlfn.CONCAT(FIXED(VLOOKUP($L43,logitme.white!$B:$X,2,0),4)," ",VLOOKUP($L43,logitme.white!$B:$X,19,0))</f>
        <v>-0.1737 ***</v>
      </c>
      <c r="D43" s="42" t="str">
        <f>_xlfn.CONCAT(FIXED(VLOOKUP($L43,logitme.white!$B:$X,6,0),4)," ",VLOOKUP($L43,logitme.white!$B:$X,20,0))</f>
        <v>-0.1322 *</v>
      </c>
      <c r="E43" s="40" t="str">
        <f>_xlfn.CONCAT(FIXED(VLOOKUP($L43,logitme.white!$B:$X,10,0),4)," ",VLOOKUP($L43,logitme.white!$B:$X,21,0))</f>
        <v>-0.2259 ***</v>
      </c>
      <c r="F43" s="14" t="str">
        <f>_xlfn.CONCAT(FIXED(VLOOKUP($L43,logitme.black!$B:$X,2,0),4)," ",VLOOKUP($L43,logitme.black!$B:$X,19,0))</f>
        <v xml:space="preserve">-0.1082 </v>
      </c>
      <c r="G43" s="42" t="str">
        <f>_xlfn.CONCAT(FIXED(VLOOKUP($L43,logitme.black!$B:$X,6,0),4)," ",VLOOKUP($L43,logitme.black!$B:$X,20,0))</f>
        <v xml:space="preserve">-0.0491 </v>
      </c>
      <c r="H43" s="40" t="str">
        <f>_xlfn.CONCAT(FIXED(VLOOKUP($L43,logitme.black!$B:$X,10,0),4)," ",VLOOKUP($L43,logitme.black!$B:$X,21,0))</f>
        <v xml:space="preserve">-0.1414 </v>
      </c>
      <c r="I43" s="14" t="str">
        <f>_xlfn.CONCAT(FIXED(VLOOKUP($L43,logitme.hispan!$B:$X,2,0),4)," ",VLOOKUP($L43,logitme.hispan!$B:$X,19,0))</f>
        <v xml:space="preserve">0.0097 </v>
      </c>
      <c r="J43" s="42" t="str">
        <f>_xlfn.CONCAT(FIXED(VLOOKUP($L43,logitme.hispan!$B:$X,6,0),4)," ",VLOOKUP($L43,logitme.hispan!$B:$X,20,0))</f>
        <v>0.1429 ^</v>
      </c>
      <c r="K43" s="42" t="str">
        <f>_xlfn.CONCAT(FIXED(VLOOKUP($L43,logitme.hispan!$B:$X,10,0),4)," ",VLOOKUP($L43,logitme.hispan!$B:$X,21,0))</f>
        <v xml:space="preserve">-0.0716 </v>
      </c>
      <c r="L43" s="10" t="s">
        <v>41</v>
      </c>
    </row>
    <row r="44" spans="2:12" x14ac:dyDescent="0.25">
      <c r="B44" s="116"/>
      <c r="C44" s="12" t="str">
        <f>_xlfn.CONCAT("(",FIXED(VLOOKUP($L43,logitme.white!$B:$X,3,0),4),")")</f>
        <v>(0.0428)</v>
      </c>
      <c r="D44" s="26" t="str">
        <f>_xlfn.CONCAT("(",FIXED(VLOOKUP($L43,logitme.white!$B:$X,7,0),4),")")</f>
        <v>(0.0624)</v>
      </c>
      <c r="E44" s="41" t="str">
        <f>_xlfn.CONCAT("(",FIXED(VLOOKUP($L43,logitme.white!$B:$X,11,0),4),")")</f>
        <v>(0.0603)</v>
      </c>
      <c r="F44" s="12" t="str">
        <f>_xlfn.CONCAT("(",FIXED(VLOOKUP($L43,logitme.black!$B:$X,3,0),4),")")</f>
        <v>(0.0810)</v>
      </c>
      <c r="G44" s="26" t="str">
        <f>_xlfn.CONCAT("(",FIXED(VLOOKUP($L43,logitme.black!$B:$X,7,0),4),")")</f>
        <v>(0.1198)</v>
      </c>
      <c r="H44" s="41" t="str">
        <f>_xlfn.CONCAT("(",FIXED(VLOOKUP($L43,logitme.black!$B:$X,11,0),4),")")</f>
        <v>(0.1110)</v>
      </c>
      <c r="I44" s="12" t="str">
        <f>_xlfn.CONCAT("(",FIXED(VLOOKUP($L43,logitme.hispan!$B:$X,3,0),4),")")</f>
        <v>(0.0558)</v>
      </c>
      <c r="J44" s="26" t="str">
        <f>_xlfn.CONCAT("(",FIXED(VLOOKUP($L43,logitme.hispan!$B:$X,7,0),4),")")</f>
        <v>(0.0805)</v>
      </c>
      <c r="K44" s="26" t="str">
        <f>_xlfn.CONCAT("(",FIXED(VLOOKUP($L43,logitme.hispan!$B:$X,11,0),4),")")</f>
        <v>(0.0812)</v>
      </c>
    </row>
    <row r="45" spans="2:12" x14ac:dyDescent="0.25">
      <c r="B45" s="115" t="s">
        <v>104</v>
      </c>
      <c r="C45" s="14" t="str">
        <f>_xlfn.CONCAT(FIXED(VLOOKUP($L45,logitme.white!$B:$X,2,0),4)," ",VLOOKUP($L45,logitme.white!$B:$X,19,0))</f>
        <v>-0.0896 ***</v>
      </c>
      <c r="D45" s="42" t="str">
        <f>_xlfn.CONCAT(FIXED(VLOOKUP($L45,logitme.white!$B:$X,6,0),4)," ",VLOOKUP($L45,logitme.white!$B:$X,20,0))</f>
        <v>-0.0844 ***</v>
      </c>
      <c r="E45" s="40" t="str">
        <f>_xlfn.CONCAT(FIXED(VLOOKUP($L45,logitme.white!$B:$X,10,0),4)," ",VLOOKUP($L45,logitme.white!$B:$X,21,0))</f>
        <v>-0.0985 ***</v>
      </c>
      <c r="F45" s="14" t="str">
        <f>_xlfn.CONCAT(FIXED(VLOOKUP($L45,logitme.black!$B:$X,2,0),4)," ",VLOOKUP($L45,logitme.black!$B:$X,19,0))</f>
        <v>-0.0944 ***</v>
      </c>
      <c r="G45" s="42" t="str">
        <f>_xlfn.CONCAT(FIXED(VLOOKUP($L45,logitme.black!$B:$X,6,0),4)," ",VLOOKUP($L45,logitme.black!$B:$X,20,0))</f>
        <v>-0.0982 ***</v>
      </c>
      <c r="H45" s="40" t="str">
        <f>_xlfn.CONCAT(FIXED(VLOOKUP($L45,logitme.black!$B:$X,10,0),4)," ",VLOOKUP($L45,logitme.black!$B:$X,21,0))</f>
        <v>-0.0962 ***</v>
      </c>
      <c r="I45" s="14" t="str">
        <f>_xlfn.CONCAT(FIXED(VLOOKUP($L45,logitme.hispan!$B:$X,2,0),4)," ",VLOOKUP($L45,logitme.hispan!$B:$X,19,0))</f>
        <v>-0.0477 ***</v>
      </c>
      <c r="J45" s="42" t="str">
        <f>_xlfn.CONCAT(FIXED(VLOOKUP($L45,logitme.hispan!$B:$X,6,0),4)," ",VLOOKUP($L45,logitme.hispan!$B:$X,20,0))</f>
        <v>-0.0340 ^</v>
      </c>
      <c r="K45" s="42" t="str">
        <f>_xlfn.CONCAT(FIXED(VLOOKUP($L45,logitme.hispan!$B:$X,10,0),4)," ",VLOOKUP($L45,logitme.hispan!$B:$X,21,0))</f>
        <v>-0.0597 ***</v>
      </c>
      <c r="L45" s="10" t="s">
        <v>43</v>
      </c>
    </row>
    <row r="46" spans="2:12" x14ac:dyDescent="0.25">
      <c r="B46" s="116"/>
      <c r="C46" s="12" t="str">
        <f>_xlfn.CONCAT("(",FIXED(VLOOKUP($L45,logitme.white!$B:$X,3,0),4),")")</f>
        <v>(0.0086)</v>
      </c>
      <c r="D46" s="26" t="str">
        <f>_xlfn.CONCAT("(",FIXED(VLOOKUP($L45,logitme.white!$B:$X,7,0),4),")")</f>
        <v>(0.0130)</v>
      </c>
      <c r="E46" s="41" t="str">
        <f>_xlfn.CONCAT("(",FIXED(VLOOKUP($L45,logitme.white!$B:$X,11,0),4),")")</f>
        <v>(0.0116)</v>
      </c>
      <c r="F46" s="12" t="str">
        <f>_xlfn.CONCAT("(",FIXED(VLOOKUP($L45,logitme.black!$B:$X,3,0),4),")")</f>
        <v>(0.0096)</v>
      </c>
      <c r="G46" s="26" t="str">
        <f>_xlfn.CONCAT("(",FIXED(VLOOKUP($L45,logitme.black!$B:$X,7,0),4),")")</f>
        <v>(0.0133)</v>
      </c>
      <c r="H46" s="41" t="str">
        <f>_xlfn.CONCAT("(",FIXED(VLOOKUP($L45,logitme.black!$B:$X,11,0),4),")")</f>
        <v>(0.0143)</v>
      </c>
      <c r="I46" s="12" t="str">
        <f>_xlfn.CONCAT("(",FIXED(VLOOKUP($L45,logitme.hispan!$B:$X,3,0),4),")")</f>
        <v>(0.0126)</v>
      </c>
      <c r="J46" s="26" t="str">
        <f>_xlfn.CONCAT("(",FIXED(VLOOKUP($L45,logitme.hispan!$B:$X,7,0),4),")")</f>
        <v>(0.0183)</v>
      </c>
      <c r="K46" s="26" t="str">
        <f>_xlfn.CONCAT("(",FIXED(VLOOKUP($L45,logitme.hispan!$B:$X,11,0),4),")")</f>
        <v>(0.0181)</v>
      </c>
    </row>
    <row r="47" spans="2:12" x14ac:dyDescent="0.25">
      <c r="B47" s="115" t="s">
        <v>105</v>
      </c>
      <c r="C47" s="14" t="str">
        <f>_xlfn.CONCAT(FIXED(VLOOKUP($L47,logitme.white!$B:$X,2,0),4)," ",VLOOKUP($L47,logitme.white!$B:$X,19,0))</f>
        <v xml:space="preserve">0.0222 </v>
      </c>
      <c r="D47" s="42" t="str">
        <f>_xlfn.CONCAT(FIXED(VLOOKUP($L47,logitme.white!$B:$X,6,0),4)," ",VLOOKUP($L47,logitme.white!$B:$X,20,0))</f>
        <v xml:space="preserve">0.0242 </v>
      </c>
      <c r="E47" s="40" t="str">
        <f>_xlfn.CONCAT(FIXED(VLOOKUP($L47,logitme.white!$B:$X,10,0),4)," ",VLOOKUP($L47,logitme.white!$B:$X,21,0))</f>
        <v xml:space="preserve">0.0197 </v>
      </c>
      <c r="F47" s="14" t="str">
        <f>_xlfn.CONCAT(FIXED(VLOOKUP($L47,logitme.black!$B:$X,2,0),4)," ",VLOOKUP($L47,logitme.black!$B:$X,19,0))</f>
        <v xml:space="preserve">-0.0175 </v>
      </c>
      <c r="G47" s="42" t="str">
        <f>_xlfn.CONCAT(FIXED(VLOOKUP($L47,logitme.black!$B:$X,6,0),4)," ",VLOOKUP($L47,logitme.black!$B:$X,20,0))</f>
        <v xml:space="preserve">0.0346 </v>
      </c>
      <c r="H47" s="40" t="str">
        <f>_xlfn.CONCAT(FIXED(VLOOKUP($L47,logitme.black!$B:$X,10,0),4)," ",VLOOKUP($L47,logitme.black!$B:$X,21,0))</f>
        <v>-0.0960 ^</v>
      </c>
      <c r="I47" s="14" t="str">
        <f>_xlfn.CONCAT(FIXED(VLOOKUP($L47,logitme.hispan!$B:$X,2,0),4)," ",VLOOKUP($L47,logitme.hispan!$B:$X,19,0))</f>
        <v xml:space="preserve">0.0612 </v>
      </c>
      <c r="J47" s="42" t="str">
        <f>_xlfn.CONCAT(FIXED(VLOOKUP($L47,logitme.hispan!$B:$X,6,0),4)," ",VLOOKUP($L47,logitme.hispan!$B:$X,20,0))</f>
        <v xml:space="preserve">0.0835 </v>
      </c>
      <c r="K47" s="42" t="str">
        <f>_xlfn.CONCAT(FIXED(VLOOKUP($L47,logitme.hispan!$B:$X,10,0),4)," ",VLOOKUP($L47,logitme.hispan!$B:$X,21,0))</f>
        <v xml:space="preserve">0.0431 </v>
      </c>
      <c r="L47" s="10" t="s">
        <v>44</v>
      </c>
    </row>
    <row r="48" spans="2:12" x14ac:dyDescent="0.25">
      <c r="B48" s="116"/>
      <c r="C48" s="12" t="str">
        <f>_xlfn.CONCAT("(",FIXED(VLOOKUP($L47,logitme.white!$B:$X,3,0),4),")")</f>
        <v>(0.0222)</v>
      </c>
      <c r="D48" s="26" t="str">
        <f>_xlfn.CONCAT("(",FIXED(VLOOKUP($L47,logitme.white!$B:$X,7,0),4),")")</f>
        <v>(0.0327)</v>
      </c>
      <c r="E48" s="41" t="str">
        <f>_xlfn.CONCAT("(",FIXED(VLOOKUP($L47,logitme.white!$B:$X,11,0),4),")")</f>
        <v>(0.0310)</v>
      </c>
      <c r="F48" s="12" t="str">
        <f>_xlfn.CONCAT("(",FIXED(VLOOKUP($L47,logitme.black!$B:$X,3,0),4),")")</f>
        <v>(0.0324)</v>
      </c>
      <c r="G48" s="26" t="str">
        <f>_xlfn.CONCAT("(",FIXED(VLOOKUP($L47,logitme.black!$B:$X,7,0),4),")")</f>
        <v>(0.0446)</v>
      </c>
      <c r="H48" s="41" t="str">
        <f>_xlfn.CONCAT("(",FIXED(VLOOKUP($L47,logitme.black!$B:$X,11,0),4),")")</f>
        <v>(0.0497)</v>
      </c>
      <c r="I48" s="12" t="str">
        <f>_xlfn.CONCAT("(",FIXED(VLOOKUP($L47,logitme.hispan!$B:$X,3,0),4),")")</f>
        <v>(0.0495)</v>
      </c>
      <c r="J48" s="26" t="str">
        <f>_xlfn.CONCAT("(",FIXED(VLOOKUP($L47,logitme.hispan!$B:$X,7,0),4),")")</f>
        <v>(0.0794)</v>
      </c>
      <c r="K48" s="26" t="str">
        <f>_xlfn.CONCAT("(",FIXED(VLOOKUP($L47,logitme.hispan!$B:$X,11,0),4),")")</f>
        <v>(0.0663)</v>
      </c>
    </row>
    <row r="49" spans="2:12" x14ac:dyDescent="0.25">
      <c r="B49" s="115" t="s">
        <v>146</v>
      </c>
      <c r="C49" s="14" t="str">
        <f>_xlfn.CONCAT(FIXED(VLOOKUP($L49,logitme.white!$B:$X,2,0),4)," ",VLOOKUP($L49,logitme.white!$B:$X,19,0))</f>
        <v>-0.5215 ^</v>
      </c>
      <c r="D49" s="42" t="str">
        <f>_xlfn.CONCAT(FIXED(VLOOKUP($L49,logitme.white!$B:$X,6,0),4)," ",VLOOKUP($L49,logitme.white!$B:$X,20,0))</f>
        <v xml:space="preserve">-0.7360 </v>
      </c>
      <c r="E49" s="40" t="str">
        <f>_xlfn.CONCAT(FIXED(VLOOKUP($L49,logitme.white!$B:$X,10,0),4)," ",VLOOKUP($L49,logitme.white!$B:$X,21,0))</f>
        <v xml:space="preserve">-0.4671 </v>
      </c>
      <c r="F49" s="14" t="str">
        <f>_xlfn.CONCAT(FIXED(VLOOKUP($L49,logitme.black!$B:$X,2,0),4)," ",VLOOKUP($L49,logitme.black!$B:$X,19,0))</f>
        <v xml:space="preserve">-0.4284 </v>
      </c>
      <c r="G49" s="42" t="str">
        <f>_xlfn.CONCAT(FIXED(VLOOKUP($L49,logitme.black!$B:$X,6,0),4)," ",VLOOKUP($L49,logitme.black!$B:$X,20,0))</f>
        <v xml:space="preserve">-0.0087 </v>
      </c>
      <c r="H49" s="40" t="str">
        <f>_xlfn.CONCAT(FIXED(VLOOKUP($L49,logitme.black!$B:$X,10,0),4)," ",VLOOKUP($L49,logitme.black!$B:$X,21,0))</f>
        <v xml:space="preserve">-0.1908 </v>
      </c>
      <c r="I49" s="14" t="str">
        <f>_xlfn.CONCAT(FIXED(VLOOKUP($L49,logitme.hispan!$B:$X,2,0),4)," ",VLOOKUP($L49,logitme.hispan!$B:$X,19,0))</f>
        <v xml:space="preserve">0.3649 </v>
      </c>
      <c r="J49" s="42" t="str">
        <f>_xlfn.CONCAT(FIXED(VLOOKUP($L49,logitme.hispan!$B:$X,6,0),4)," ",VLOOKUP($L49,logitme.hispan!$B:$X,20,0))</f>
        <v xml:space="preserve">-0.0563 </v>
      </c>
      <c r="K49" s="42" t="str">
        <f>_xlfn.CONCAT(FIXED(VLOOKUP($L49,logitme.hispan!$B:$X,10,0),4)," ",VLOOKUP($L49,logitme.hispan!$B:$X,21,0))</f>
        <v xml:space="preserve">0.6374 </v>
      </c>
      <c r="L49" s="10" t="s">
        <v>145</v>
      </c>
    </row>
    <row r="50" spans="2:12" x14ac:dyDescent="0.25">
      <c r="B50" s="116"/>
      <c r="C50" s="12" t="str">
        <f>_xlfn.CONCAT("(",FIXED(VLOOKUP($L49,logitme.white!$B:$X,3,0),4),")")</f>
        <v>(0.2978)</v>
      </c>
      <c r="D50" s="26" t="str">
        <f>_xlfn.CONCAT("(",FIXED(VLOOKUP($L49,logitme.white!$B:$X,7,0),4),")")</f>
        <v>(0.5146)</v>
      </c>
      <c r="E50" s="41" t="str">
        <f>_xlfn.CONCAT("(",FIXED(VLOOKUP($L49,logitme.white!$B:$X,11,0),4),")")</f>
        <v>(0.3758)</v>
      </c>
      <c r="F50" s="12" t="str">
        <f>_xlfn.CONCAT("(",FIXED(VLOOKUP($L49,logitme.black!$B:$X,3,0),4),")")</f>
        <v>(0.4462)</v>
      </c>
      <c r="G50" s="26" t="str">
        <f>_xlfn.CONCAT("(",FIXED(VLOOKUP($L49,logitme.black!$B:$X,7,0),4),")")</f>
        <v>(0.8903)</v>
      </c>
      <c r="H50" s="41" t="str">
        <f>_xlfn.CONCAT("(",FIXED(VLOOKUP($L49,logitme.black!$B:$X,11,0),4),")")</f>
        <v>(0.5478)</v>
      </c>
      <c r="I50" s="12" t="str">
        <f>_xlfn.CONCAT("(",FIXED(VLOOKUP($L49,logitme.hispan!$B:$X,3,0),4),")")</f>
        <v>(0.4807)</v>
      </c>
      <c r="J50" s="26" t="str">
        <f>_xlfn.CONCAT("(",FIXED(VLOOKUP($L49,logitme.hispan!$B:$X,7,0),4),")")</f>
        <v>(0.8036)</v>
      </c>
      <c r="K50" s="26" t="str">
        <f>_xlfn.CONCAT("(",FIXED(VLOOKUP($L49,logitme.hispan!$B:$X,11,0),4),")")</f>
        <v>(0.6885)</v>
      </c>
    </row>
    <row r="51" spans="2:12" x14ac:dyDescent="0.25">
      <c r="B51" s="115" t="s">
        <v>132</v>
      </c>
      <c r="C51" s="14" t="str">
        <f>_xlfn.CONCAT(FIXED(VLOOKUP($L51,logitme.white!$B:$X,2,0),4)," ",VLOOKUP($L51,logitme.white!$B:$X,19,0))</f>
        <v xml:space="preserve">-0.1395 </v>
      </c>
      <c r="D51" s="42" t="str">
        <f>_xlfn.CONCAT(FIXED(VLOOKUP($L51,logitme.white!$B:$X,6,0),4)," ",VLOOKUP($L51,logitme.white!$B:$X,20,0))</f>
        <v xml:space="preserve">-0.3248 </v>
      </c>
      <c r="E51" s="40" t="str">
        <f>_xlfn.CONCAT(FIXED(VLOOKUP($L51,logitme.white!$B:$X,10,0),4)," ",VLOOKUP($L51,logitme.white!$B:$X,21,0))</f>
        <v xml:space="preserve">-0.1200 </v>
      </c>
      <c r="F51" s="14" t="str">
        <f>_xlfn.CONCAT(FIXED(VLOOKUP($L51,logitme.black!$B:$X,2,0),4)," ",VLOOKUP($L51,logitme.black!$B:$X,19,0))</f>
        <v xml:space="preserve">-0.4983 </v>
      </c>
      <c r="G51" s="42" t="str">
        <f>_xlfn.CONCAT(FIXED(VLOOKUP($L51,logitme.black!$B:$X,6,0),4)," ",VLOOKUP($L51,logitme.black!$B:$X,20,0))</f>
        <v xml:space="preserve">0.0795 </v>
      </c>
      <c r="H51" s="40" t="str">
        <f>_xlfn.CONCAT(FIXED(VLOOKUP($L51,logitme.black!$B:$X,10,0),4)," ",VLOOKUP($L51,logitme.black!$B:$X,21,0))</f>
        <v xml:space="preserve">-0.6147 </v>
      </c>
      <c r="I51" s="14" t="str">
        <f>_xlfn.CONCAT(FIXED(VLOOKUP($L51,logitme.hispan!$B:$X,2,0),4)," ",VLOOKUP($L51,logitme.hispan!$B:$X,19,0))</f>
        <v>1.1129 ^</v>
      </c>
      <c r="J51" s="42" t="str">
        <f>_xlfn.CONCAT(FIXED(VLOOKUP($L51,logitme.hispan!$B:$X,6,0),4)," ",VLOOKUP($L51,logitme.hispan!$B:$X,20,0))</f>
        <v xml:space="preserve">0.0346 </v>
      </c>
      <c r="K51" s="42" t="str">
        <f>_xlfn.CONCAT(FIXED(VLOOKUP($L51,logitme.hispan!$B:$X,10,0),4)," ",VLOOKUP($L51,logitme.hispan!$B:$X,21,0))</f>
        <v>1.6323 *</v>
      </c>
      <c r="L51" s="10" t="s">
        <v>45</v>
      </c>
    </row>
    <row r="52" spans="2:12" x14ac:dyDescent="0.25">
      <c r="B52" s="116"/>
      <c r="C52" s="12" t="str">
        <f>_xlfn.CONCAT("(",FIXED(VLOOKUP($L51,logitme.white!$B:$X,3,0),4),")")</f>
        <v>(0.3816)</v>
      </c>
      <c r="D52" s="26" t="str">
        <f>_xlfn.CONCAT("(",FIXED(VLOOKUP($L51,logitme.white!$B:$X,7,0),4),")")</f>
        <v>(0.6201)</v>
      </c>
      <c r="E52" s="41" t="str">
        <f>_xlfn.CONCAT("(",FIXED(VLOOKUP($L51,logitme.white!$B:$X,11,0),4),")")</f>
        <v>(0.4968)</v>
      </c>
      <c r="F52" s="12" t="str">
        <f>_xlfn.CONCAT("(",FIXED(VLOOKUP($L51,logitme.black!$B:$X,3,0),4),")")</f>
        <v>(0.4929)</v>
      </c>
      <c r="G52" s="26" t="str">
        <f>_xlfn.CONCAT("(",FIXED(VLOOKUP($L51,logitme.black!$B:$X,7,0),4),")")</f>
        <v>(0.9942)</v>
      </c>
      <c r="H52" s="41" t="str">
        <f>_xlfn.CONCAT("(",FIXED(VLOOKUP($L51,logitme.black!$B:$X,11,0),4),")")</f>
        <v>(0.5772)</v>
      </c>
      <c r="I52" s="12" t="str">
        <f>_xlfn.CONCAT("(",FIXED(VLOOKUP($L51,logitme.hispan!$B:$X,3,0),4),")")</f>
        <v>(0.6047)</v>
      </c>
      <c r="J52" s="26" t="str">
        <f>_xlfn.CONCAT("(",FIXED(VLOOKUP($L51,logitme.hispan!$B:$X,7,0),4),")")</f>
        <v>(1.0999)</v>
      </c>
      <c r="K52" s="26" t="str">
        <f>_xlfn.CONCAT("(",FIXED(VLOOKUP($L51,logitme.hispan!$B:$X,11,0),4),")")</f>
        <v>(0.7863)</v>
      </c>
    </row>
    <row r="53" spans="2:12" x14ac:dyDescent="0.25">
      <c r="B53" s="115" t="s">
        <v>133</v>
      </c>
      <c r="C53" s="14" t="str">
        <f>_xlfn.CONCAT(FIXED(VLOOKUP($L53,logitme.white!$B:$X,2,0),4)," ",VLOOKUP($L53,logitme.white!$B:$X,19,0))</f>
        <v xml:space="preserve">-0.4236 </v>
      </c>
      <c r="D53" s="42" t="str">
        <f>_xlfn.CONCAT(FIXED(VLOOKUP($L53,logitme.white!$B:$X,6,0),4)," ",VLOOKUP($L53,logitme.white!$B:$X,20,0))</f>
        <v>-0.9292 ^</v>
      </c>
      <c r="E53" s="40" t="str">
        <f>_xlfn.CONCAT(FIXED(VLOOKUP($L53,logitme.white!$B:$X,10,0),4)," ",VLOOKUP($L53,logitme.white!$B:$X,21,0))</f>
        <v xml:space="preserve">-0.1337 </v>
      </c>
      <c r="F53" s="14" t="str">
        <f>_xlfn.CONCAT(FIXED(VLOOKUP($L53,logitme.black!$B:$X,2,0),4)," ",VLOOKUP($L53,logitme.black!$B:$X,19,0))</f>
        <v xml:space="preserve">-0.4490 </v>
      </c>
      <c r="G53" s="42" t="str">
        <f>_xlfn.CONCAT(FIXED(VLOOKUP($L53,logitme.black!$B:$X,6,0),4)," ",VLOOKUP($L53,logitme.black!$B:$X,20,0))</f>
        <v xml:space="preserve">0.2259 </v>
      </c>
      <c r="H53" s="40" t="str">
        <f>_xlfn.CONCAT(FIXED(VLOOKUP($L53,logitme.black!$B:$X,10,0),4)," ",VLOOKUP($L53,logitme.black!$B:$X,21,0))</f>
        <v xml:space="preserve">-0.6392 </v>
      </c>
      <c r="I53" s="14" t="str">
        <f>_xlfn.CONCAT(FIXED(VLOOKUP($L53,logitme.hispan!$B:$X,2,0),4)," ",VLOOKUP($L53,logitme.hispan!$B:$X,19,0))</f>
        <v xml:space="preserve">0.2803 </v>
      </c>
      <c r="J53" s="42" t="str">
        <f>_xlfn.CONCAT(FIXED(VLOOKUP($L53,logitme.hispan!$B:$X,6,0),4)," ",VLOOKUP($L53,logitme.hispan!$B:$X,20,0))</f>
        <v xml:space="preserve">-0.8786 </v>
      </c>
      <c r="K53" s="42" t="str">
        <f>_xlfn.CONCAT(FIXED(VLOOKUP($L53,logitme.hispan!$B:$X,10,0),4)," ",VLOOKUP($L53,logitme.hispan!$B:$X,21,0))</f>
        <v xml:space="preserve">0.9257 </v>
      </c>
      <c r="L53" s="10" t="s">
        <v>129</v>
      </c>
    </row>
    <row r="54" spans="2:12" x14ac:dyDescent="0.25">
      <c r="B54" s="116"/>
      <c r="C54" s="12" t="str">
        <f>_xlfn.CONCAT("(",FIXED(VLOOKUP($L53,logitme.white!$B:$X,3,0),4),")")</f>
        <v>(0.2918)</v>
      </c>
      <c r="D54" s="26" t="str">
        <f>_xlfn.CONCAT("(",FIXED(VLOOKUP($L53,logitme.white!$B:$X,7,0),4),")")</f>
        <v>(0.5251)</v>
      </c>
      <c r="E54" s="41" t="str">
        <f>_xlfn.CONCAT("(",FIXED(VLOOKUP($L53,logitme.white!$B:$X,11,0),4),")")</f>
        <v>(0.3533)</v>
      </c>
      <c r="F54" s="12" t="str">
        <f>_xlfn.CONCAT("(",FIXED(VLOOKUP($L53,logitme.black!$B:$X,3,0),4),")")</f>
        <v>(0.4222)</v>
      </c>
      <c r="G54" s="26" t="str">
        <f>_xlfn.CONCAT("(",FIXED(VLOOKUP($L53,logitme.black!$B:$X,7,0),4),")")</f>
        <v>(0.8690)</v>
      </c>
      <c r="H54" s="41" t="str">
        <f>_xlfn.CONCAT("(",FIXED(VLOOKUP($L53,logitme.black!$B:$X,11,0),4),")")</f>
        <v>(0.4977)</v>
      </c>
      <c r="I54" s="12" t="str">
        <f>_xlfn.CONCAT("(",FIXED(VLOOKUP($L53,logitme.hispan!$B:$X,3,0),4),")")</f>
        <v>(0.4685)</v>
      </c>
      <c r="J54" s="26" t="str">
        <f>_xlfn.CONCAT("(",FIXED(VLOOKUP($L53,logitme.hispan!$B:$X,7,0),4),")")</f>
        <v>(0.8055)</v>
      </c>
      <c r="K54" s="26" t="str">
        <f>_xlfn.CONCAT("(",FIXED(VLOOKUP($L53,logitme.hispan!$B:$X,11,0),4),")")</f>
        <v>(0.6484)</v>
      </c>
    </row>
    <row r="55" spans="2:12" x14ac:dyDescent="0.25">
      <c r="B55" s="115" t="s">
        <v>134</v>
      </c>
      <c r="C55" s="14" t="str">
        <f>_xlfn.CONCAT(FIXED(VLOOKUP($L55,logitme.white!$B:$X,2,0),4)," ",VLOOKUP($L55,logitme.white!$B:$X,19,0))</f>
        <v xml:space="preserve">-0.3473 </v>
      </c>
      <c r="D55" s="42" t="str">
        <f>_xlfn.CONCAT(FIXED(VLOOKUP($L55,logitme.white!$B:$X,6,0),4)," ",VLOOKUP($L55,logitme.white!$B:$X,20,0))</f>
        <v xml:space="preserve">-0.6694 </v>
      </c>
      <c r="E55" s="40" t="str">
        <f>_xlfn.CONCAT(FIXED(VLOOKUP($L55,logitme.white!$B:$X,10,0),4)," ",VLOOKUP($L55,logitme.white!$B:$X,21,0))</f>
        <v xml:space="preserve">-0.1425 </v>
      </c>
      <c r="F55" s="14" t="str">
        <f>_xlfn.CONCAT(FIXED(VLOOKUP($L55,logitme.black!$B:$X,2,0),4)," ",VLOOKUP($L55,logitme.black!$B:$X,19,0))</f>
        <v xml:space="preserve">-0.1653 </v>
      </c>
      <c r="G55" s="42" t="str">
        <f>_xlfn.CONCAT(FIXED(VLOOKUP($L55,logitme.black!$B:$X,6,0),4)," ",VLOOKUP($L55,logitme.black!$B:$X,20,0))</f>
        <v xml:space="preserve">0.6609 </v>
      </c>
      <c r="H55" s="40" t="str">
        <f>_xlfn.CONCAT(FIXED(VLOOKUP($L55,logitme.black!$B:$X,10,0),4)," ",VLOOKUP($L55,logitme.black!$B:$X,21,0))</f>
        <v xml:space="preserve">-0.4757 </v>
      </c>
      <c r="I55" s="14" t="str">
        <f>_xlfn.CONCAT(FIXED(VLOOKUP($L55,logitme.hispan!$B:$X,2,0),4)," ",VLOOKUP($L55,logitme.hispan!$B:$X,19,0))</f>
        <v xml:space="preserve">0.2398 </v>
      </c>
      <c r="J55" s="42" t="str">
        <f>_xlfn.CONCAT(FIXED(VLOOKUP($L55,logitme.hispan!$B:$X,6,0),4)," ",VLOOKUP($L55,logitme.hispan!$B:$X,20,0))</f>
        <v xml:space="preserve">-0.2689 </v>
      </c>
      <c r="K55" s="42" t="str">
        <f>_xlfn.CONCAT(FIXED(VLOOKUP($L55,logitme.hispan!$B:$X,10,0),4)," ",VLOOKUP($L55,logitme.hispan!$B:$X,21,0))</f>
        <v xml:space="preserve">0.4611 </v>
      </c>
      <c r="L55" s="10" t="s">
        <v>130</v>
      </c>
    </row>
    <row r="56" spans="2:12" x14ac:dyDescent="0.25">
      <c r="B56" s="116"/>
      <c r="C56" s="12" t="str">
        <f>_xlfn.CONCAT("(",FIXED(VLOOKUP($L55,logitme.white!$B:$X,3,0),4),")")</f>
        <v>(0.2885)</v>
      </c>
      <c r="D56" s="26" t="str">
        <f>_xlfn.CONCAT("(",FIXED(VLOOKUP($L55,logitme.white!$B:$X,7,0),4),")")</f>
        <v>(0.5177)</v>
      </c>
      <c r="E56" s="41" t="str">
        <f>_xlfn.CONCAT("(",FIXED(VLOOKUP($L55,logitme.white!$B:$X,11,0),4),")")</f>
        <v>(0.3514)</v>
      </c>
      <c r="F56" s="12" t="str">
        <f>_xlfn.CONCAT("(",FIXED(VLOOKUP($L55,logitme.black!$B:$X,3,0),4),")")</f>
        <v>(0.4130)</v>
      </c>
      <c r="G56" s="26" t="str">
        <f>_xlfn.CONCAT("(",FIXED(VLOOKUP($L55,logitme.black!$B:$X,7,0),4),")")</f>
        <v>(0.8668)</v>
      </c>
      <c r="H56" s="41" t="str">
        <f>_xlfn.CONCAT("(",FIXED(VLOOKUP($L55,logitme.black!$B:$X,11,0),4),")")</f>
        <v>(0.4785)</v>
      </c>
      <c r="I56" s="12" t="str">
        <f>_xlfn.CONCAT("(",FIXED(VLOOKUP($L55,logitme.hispan!$B:$X,3,0),4),")")</f>
        <v>(0.4685)</v>
      </c>
      <c r="J56" s="26" t="str">
        <f>_xlfn.CONCAT("(",FIXED(VLOOKUP($L55,logitme.hispan!$B:$X,7,0),4),")")</f>
        <v>(0.8404)</v>
      </c>
      <c r="K56" s="26" t="str">
        <f>_xlfn.CONCAT("(",FIXED(VLOOKUP($L55,logitme.hispan!$B:$X,11,0),4),")")</f>
        <v>(0.6315)</v>
      </c>
    </row>
    <row r="57" spans="2:12" x14ac:dyDescent="0.25">
      <c r="B57" s="115" t="s">
        <v>136</v>
      </c>
      <c r="C57" s="14" t="str">
        <f>_xlfn.CONCAT(FIXED(VLOOKUP($L57,logitme.white!$B:$X,2,0),4)," ",VLOOKUP($L57,logitme.white!$B:$X,19,0))</f>
        <v>-0.4642 ^</v>
      </c>
      <c r="D57" s="42" t="str">
        <f>_xlfn.CONCAT(FIXED(VLOOKUP($L57,logitme.white!$B:$X,6,0),4)," ",VLOOKUP($L57,logitme.white!$B:$X,20,0))</f>
        <v>-0.9300 ^</v>
      </c>
      <c r="E57" s="40" t="str">
        <f>_xlfn.CONCAT(FIXED(VLOOKUP($L57,logitme.white!$B:$X,10,0),4)," ",VLOOKUP($L57,logitme.white!$B:$X,21,0))</f>
        <v xml:space="preserve">-0.1447 </v>
      </c>
      <c r="F57" s="14" t="str">
        <f>_xlfn.CONCAT(FIXED(VLOOKUP($L57,logitme.black!$B:$X,2,0),4)," ",VLOOKUP($L57,logitme.black!$B:$X,19,0))</f>
        <v xml:space="preserve">-0.1642 </v>
      </c>
      <c r="G57" s="42" t="str">
        <f>_xlfn.CONCAT(FIXED(VLOOKUP($L57,logitme.black!$B:$X,6,0),4)," ",VLOOKUP($L57,logitme.black!$B:$X,20,0))</f>
        <v xml:space="preserve">0.7191 </v>
      </c>
      <c r="H57" s="40" t="str">
        <f>_xlfn.CONCAT(FIXED(VLOOKUP($L57,logitme.black!$B:$X,10,0),4)," ",VLOOKUP($L57,logitme.black!$B:$X,21,0))</f>
        <v xml:space="preserve">-0.5650 </v>
      </c>
      <c r="I57" s="14" t="str">
        <f>_xlfn.CONCAT(FIXED(VLOOKUP($L57,logitme.hispan!$B:$X,2,0),4)," ",VLOOKUP($L57,logitme.hispan!$B:$X,19,0))</f>
        <v xml:space="preserve">0.5898 </v>
      </c>
      <c r="J57" s="42" t="str">
        <f>_xlfn.CONCAT(FIXED(VLOOKUP($L57,logitme.hispan!$B:$X,6,0),4)," ",VLOOKUP($L57,logitme.hispan!$B:$X,20,0))</f>
        <v xml:space="preserve">-0.3999 </v>
      </c>
      <c r="K57" s="42" t="str">
        <f>_xlfn.CONCAT(FIXED(VLOOKUP($L57,logitme.hispan!$B:$X,10,0),4)," ",VLOOKUP($L57,logitme.hispan!$B:$X,21,0))</f>
        <v>1.0805 ^</v>
      </c>
      <c r="L57" s="10" t="s">
        <v>46</v>
      </c>
    </row>
    <row r="58" spans="2:12" x14ac:dyDescent="0.25">
      <c r="B58" s="116"/>
      <c r="C58" s="12" t="str">
        <f>_xlfn.CONCAT("(",FIXED(VLOOKUP($L57,logitme.white!$B:$X,3,0),4),")")</f>
        <v>(0.2815)</v>
      </c>
      <c r="D58" s="26" t="str">
        <f>_xlfn.CONCAT("(",FIXED(VLOOKUP($L57,logitme.white!$B:$X,7,0),4),")")</f>
        <v>(0.4978)</v>
      </c>
      <c r="E58" s="41" t="str">
        <f>_xlfn.CONCAT("(",FIXED(VLOOKUP($L57,logitme.white!$B:$X,11,0),4),")")</f>
        <v>(0.3459)</v>
      </c>
      <c r="F58" s="12" t="str">
        <f>_xlfn.CONCAT("(",FIXED(VLOOKUP($L57,logitme.black!$B:$X,3,0),4),")")</f>
        <v>(0.4179)</v>
      </c>
      <c r="G58" s="26" t="str">
        <f>_xlfn.CONCAT("(",FIXED(VLOOKUP($L57,logitme.black!$B:$X,7,0),4),")")</f>
        <v>(0.8649)</v>
      </c>
      <c r="H58" s="41" t="str">
        <f>_xlfn.CONCAT("(",FIXED(VLOOKUP($L57,logitme.black!$B:$X,11,0),4),")")</f>
        <v>(0.4899)</v>
      </c>
      <c r="I58" s="12" t="str">
        <f>_xlfn.CONCAT("(",FIXED(VLOOKUP($L57,logitme.hispan!$B:$X,3,0),4),")")</f>
        <v>(0.4497)</v>
      </c>
      <c r="J58" s="26" t="str">
        <f>_xlfn.CONCAT("(",FIXED(VLOOKUP($L57,logitme.hispan!$B:$X,7,0),4),")")</f>
        <v>(0.7869)</v>
      </c>
      <c r="K58" s="26" t="str">
        <f>_xlfn.CONCAT("(",FIXED(VLOOKUP($L57,logitme.hispan!$B:$X,11,0),4),")")</f>
        <v>(0.6193)</v>
      </c>
    </row>
    <row r="59" spans="2:12" x14ac:dyDescent="0.25">
      <c r="B59" s="115" t="s">
        <v>135</v>
      </c>
      <c r="C59" s="14" t="str">
        <f>_xlfn.CONCAT(FIXED(VLOOKUP($L59,logitme.white!$B:$X,2,0),4)," ",VLOOKUP($L59,logitme.white!$B:$X,19,0))</f>
        <v xml:space="preserve">-0.0944 </v>
      </c>
      <c r="D59" s="42" t="str">
        <f>_xlfn.CONCAT(FIXED(VLOOKUP($L59,logitme.white!$B:$X,6,0),4)," ",VLOOKUP($L59,logitme.white!$B:$X,20,0))</f>
        <v xml:space="preserve">-0.5138 </v>
      </c>
      <c r="E59" s="40" t="str">
        <f>_xlfn.CONCAT(FIXED(VLOOKUP($L59,logitme.white!$B:$X,10,0),4)," ",VLOOKUP($L59,logitme.white!$B:$X,21,0))</f>
        <v xml:space="preserve">0.1539 </v>
      </c>
      <c r="F59" s="14" t="str">
        <f>_xlfn.CONCAT(FIXED(VLOOKUP($L59,logitme.black!$B:$X,2,0),4)," ",VLOOKUP($L59,logitme.black!$B:$X,19,0))</f>
        <v xml:space="preserve">-0.0167 </v>
      </c>
      <c r="G59" s="42" t="str">
        <f>_xlfn.CONCAT(FIXED(VLOOKUP($L59,logitme.black!$B:$X,6,0),4)," ",VLOOKUP($L59,logitme.black!$B:$X,20,0))</f>
        <v xml:space="preserve">0.6665 </v>
      </c>
      <c r="H59" s="40" t="str">
        <f>_xlfn.CONCAT(FIXED(VLOOKUP($L59,logitme.black!$B:$X,10,0),4)," ",VLOOKUP($L59,logitme.black!$B:$X,21,0))</f>
        <v xml:space="preserve">-0.2193 </v>
      </c>
      <c r="I59" s="14" t="str">
        <f>_xlfn.CONCAT(FIXED(VLOOKUP($L59,logitme.hispan!$B:$X,2,0),4)," ",VLOOKUP($L59,logitme.hispan!$B:$X,19,0))</f>
        <v>0.7539 ^</v>
      </c>
      <c r="J59" s="42" t="str">
        <f>_xlfn.CONCAT(FIXED(VLOOKUP($L59,logitme.hispan!$B:$X,6,0),4)," ",VLOOKUP($L59,logitme.hispan!$B:$X,20,0))</f>
        <v xml:space="preserve">-0.2164 </v>
      </c>
      <c r="K59" s="42" t="str">
        <f>_xlfn.CONCAT(FIXED(VLOOKUP($L59,logitme.hispan!$B:$X,10,0),4)," ",VLOOKUP($L59,logitme.hispan!$B:$X,21,0))</f>
        <v>1.2573 *</v>
      </c>
      <c r="L59" s="10" t="s">
        <v>131</v>
      </c>
    </row>
    <row r="60" spans="2:12" x14ac:dyDescent="0.25">
      <c r="B60" s="116"/>
      <c r="C60" s="12" t="str">
        <f>_xlfn.CONCAT("(",FIXED(VLOOKUP($L59,logitme.white!$B:$X,3,0),4),")")</f>
        <v>(0.2670)</v>
      </c>
      <c r="D60" s="26" t="str">
        <f>_xlfn.CONCAT("(",FIXED(VLOOKUP($L59,logitme.white!$B:$X,7,0),4),")")</f>
        <v>(0.4790)</v>
      </c>
      <c r="E60" s="41" t="str">
        <f>_xlfn.CONCAT("(",FIXED(VLOOKUP($L59,logitme.white!$B:$X,11,0),4),")")</f>
        <v>(0.3253)</v>
      </c>
      <c r="F60" s="12" t="str">
        <f>_xlfn.CONCAT("(",FIXED(VLOOKUP($L59,logitme.black!$B:$X,3,0),4),")")</f>
        <v>(0.4038)</v>
      </c>
      <c r="G60" s="26" t="str">
        <f>_xlfn.CONCAT("(",FIXED(VLOOKUP($L59,logitme.black!$B:$X,7,0),4),")")</f>
        <v>(0.8509)</v>
      </c>
      <c r="H60" s="41" t="str">
        <f>_xlfn.CONCAT("(",FIXED(VLOOKUP($L59,logitme.black!$B:$X,11,0),4),")")</f>
        <v>(0.4656)</v>
      </c>
      <c r="I60" s="12" t="str">
        <f>_xlfn.CONCAT("(",FIXED(VLOOKUP($L59,logitme.hispan!$B:$X,3,0),4),")")</f>
        <v>(0.4218)</v>
      </c>
      <c r="J60" s="26" t="str">
        <f>_xlfn.CONCAT("(",FIXED(VLOOKUP($L59,logitme.hispan!$B:$X,7,0),4),")")</f>
        <v>(0.7545)</v>
      </c>
      <c r="K60" s="26" t="str">
        <f>_xlfn.CONCAT("(",FIXED(VLOOKUP($L59,logitme.hispan!$B:$X,11,0),4),")")</f>
        <v>(0.5791)</v>
      </c>
    </row>
    <row r="61" spans="2:12" x14ac:dyDescent="0.25">
      <c r="B61" s="115" t="s">
        <v>106</v>
      </c>
      <c r="C61" s="14" t="str">
        <f>_xlfn.CONCAT(FIXED(VLOOKUP($L61,logitme.white!$B:$X,2,0),4)," ",VLOOKUP($L61,logitme.white!$B:$X,19,0))</f>
        <v>-0.1549 ^</v>
      </c>
      <c r="D61" s="42" t="str">
        <f>_xlfn.CONCAT(FIXED(VLOOKUP($L61,logitme.white!$B:$X,6,0),4)," ",VLOOKUP($L61,logitme.white!$B:$X,20,0))</f>
        <v xml:space="preserve">-0.2300 </v>
      </c>
      <c r="E61" s="40" t="str">
        <f>_xlfn.CONCAT(FIXED(VLOOKUP($L61,logitme.white!$B:$X,10,0),4)," ",VLOOKUP($L61,logitme.white!$B:$X,21,0))</f>
        <v xml:space="preserve">-0.1114 </v>
      </c>
      <c r="F61" s="14" t="str">
        <f>_xlfn.CONCAT(FIXED(VLOOKUP($L61,logitme.black!$B:$X,2,0),4)," ",VLOOKUP($L61,logitme.black!$B:$X,19,0))</f>
        <v xml:space="preserve">0.1554 </v>
      </c>
      <c r="G61" s="42" t="str">
        <f>_xlfn.CONCAT(FIXED(VLOOKUP($L61,logitme.black!$B:$X,6,0),4)," ",VLOOKUP($L61,logitme.black!$B:$X,20,0))</f>
        <v xml:space="preserve">0.2319 </v>
      </c>
      <c r="H61" s="40" t="str">
        <f>_xlfn.CONCAT(FIXED(VLOOKUP($L61,logitme.black!$B:$X,10,0),4)," ",VLOOKUP($L61,logitme.black!$B:$X,21,0))</f>
        <v xml:space="preserve">0.0613 </v>
      </c>
      <c r="I61" s="14" t="str">
        <f>_xlfn.CONCAT(FIXED(VLOOKUP($L61,logitme.hispan!$B:$X,2,0),4)," ",VLOOKUP($L61,logitme.hispan!$B:$X,19,0))</f>
        <v xml:space="preserve">0.1642 </v>
      </c>
      <c r="J61" s="42" t="str">
        <f>_xlfn.CONCAT(FIXED(VLOOKUP($L61,logitme.hispan!$B:$X,6,0),4)," ",VLOOKUP($L61,logitme.hispan!$B:$X,20,0))</f>
        <v xml:space="preserve">-0.0192 </v>
      </c>
      <c r="K61" s="42" t="str">
        <f>_xlfn.CONCAT(FIXED(VLOOKUP($L61,logitme.hispan!$B:$X,10,0),4)," ",VLOOKUP($L61,logitme.hispan!$B:$X,21,0))</f>
        <v xml:space="preserve">0.1983 </v>
      </c>
      <c r="L61" s="10" t="s">
        <v>106</v>
      </c>
    </row>
    <row r="62" spans="2:12" x14ac:dyDescent="0.25">
      <c r="B62" s="116"/>
      <c r="C62" s="12" t="str">
        <f>_xlfn.CONCAT("(",FIXED(VLOOKUP($L61,logitme.white!$B:$X,3,0),4),")")</f>
        <v>(0.0919)</v>
      </c>
      <c r="D62" s="26" t="str">
        <f>_xlfn.CONCAT("(",FIXED(VLOOKUP($L61,logitme.white!$B:$X,7,0),4),")")</f>
        <v>(0.1714)</v>
      </c>
      <c r="E62" s="41" t="str">
        <f>_xlfn.CONCAT("(",FIXED(VLOOKUP($L61,logitme.white!$B:$X,11,0),4),")")</f>
        <v>(0.1103)</v>
      </c>
      <c r="F62" s="12" t="str">
        <f>_xlfn.CONCAT("(",FIXED(VLOOKUP($L61,logitme.black!$B:$X,3,0),4),")")</f>
        <v>(0.1008)</v>
      </c>
      <c r="G62" s="26" t="str">
        <f>_xlfn.CONCAT("(",FIXED(VLOOKUP($L61,logitme.black!$B:$X,7,0),4),")")</f>
        <v>(0.1496)</v>
      </c>
      <c r="H62" s="41" t="str">
        <f>_xlfn.CONCAT("(",FIXED(VLOOKUP($L61,logitme.black!$B:$X,11,0),4),")")</f>
        <v>(0.1403)</v>
      </c>
      <c r="I62" s="12" t="str">
        <f>_xlfn.CONCAT("(",FIXED(VLOOKUP($L61,logitme.hispan!$B:$X,3,0),4),")")</f>
        <v>(0.1451)</v>
      </c>
      <c r="J62" s="26" t="str">
        <f>_xlfn.CONCAT("(",FIXED(VLOOKUP($L61,logitme.hispan!$B:$X,7,0),4),")")</f>
        <v>(0.2612)</v>
      </c>
      <c r="K62" s="26" t="str">
        <f>_xlfn.CONCAT("(",FIXED(VLOOKUP($L61,logitme.hispan!$B:$X,11,0),4),")")</f>
        <v>(0.1860)</v>
      </c>
    </row>
    <row r="63" spans="2:12" x14ac:dyDescent="0.25">
      <c r="B63" s="115" t="s">
        <v>20</v>
      </c>
      <c r="C63" s="15" t="str">
        <f>_xlfn.CONCAT(FIXED(VLOOKUP($L63,logitme.white!$B:$X,2,0),4)," ",VLOOKUP($L63,logitme.white!$B:$X,19,0))</f>
        <v>-1.8597 ***</v>
      </c>
      <c r="D63" s="42" t="str">
        <f>_xlfn.CONCAT(FIXED(VLOOKUP($L63,logitme.white!$B:$X,6,0),4)," ",VLOOKUP($L63,logitme.white!$B:$X,20,0))</f>
        <v>-1.9502 ***</v>
      </c>
      <c r="E63" s="40" t="str">
        <f>_xlfn.CONCAT(FIXED(VLOOKUP($L63,logitme.white!$B:$X,10,0),4)," ",VLOOKUP($L63,logitme.white!$B:$X,21,0))</f>
        <v>-1.3286 ***</v>
      </c>
      <c r="F63" s="15" t="str">
        <f>_xlfn.CONCAT(FIXED(VLOOKUP($L63,logitme.black!$B:$X,2,0),4)," ",VLOOKUP($L63,logitme.black!$B:$X,19,0))</f>
        <v>-2.3273 ***</v>
      </c>
      <c r="G63" s="42" t="str">
        <f>_xlfn.CONCAT(FIXED(VLOOKUP($L63,logitme.black!$B:$X,6,0),4)," ",VLOOKUP($L63,logitme.black!$B:$X,20,0))</f>
        <v>-2.2171 ***</v>
      </c>
      <c r="H63" s="40" t="str">
        <f>_xlfn.CONCAT(FIXED(VLOOKUP($L63,logitme.black!$B:$X,10,0),4)," ",VLOOKUP($L63,logitme.black!$B:$X,21,0))</f>
        <v>-2.4269 ***</v>
      </c>
      <c r="I63" s="15" t="str">
        <f>_xlfn.CONCAT(FIXED(VLOOKUP($L63,logitme.hispan!$B:$X,2,0),4)," ",VLOOKUP($L63,logitme.hispan!$B:$X,19,0))</f>
        <v>-1.8976 ***</v>
      </c>
      <c r="J63" s="42" t="str">
        <f>_xlfn.CONCAT(FIXED(VLOOKUP($L63,logitme.hispan!$B:$X,6,0),4)," ",VLOOKUP($L63,logitme.hispan!$B:$X,20,0))</f>
        <v>-2.3399 ***</v>
      </c>
      <c r="K63" s="42" t="str">
        <f>_xlfn.CONCAT(FIXED(VLOOKUP($L63,logitme.hispan!$B:$X,10,0),4)," ",VLOOKUP($L63,logitme.hispan!$B:$X,21,0))</f>
        <v>-1.3938 ***</v>
      </c>
      <c r="L63" t="s">
        <v>172</v>
      </c>
    </row>
    <row r="64" spans="2:12" ht="15.75" thickBot="1" x14ac:dyDescent="0.3">
      <c r="B64" s="116"/>
      <c r="C64" s="16" t="str">
        <f>_xlfn.CONCAT("(",FIXED(VLOOKUP($L63,logitme.white!$B:$X,3,0),4),")")</f>
        <v>(0.1779)</v>
      </c>
      <c r="D64" s="43" t="str">
        <f>_xlfn.CONCAT("(",FIXED(VLOOKUP($L63,logitme.white!$B:$X,7,0),4),")")</f>
        <v>(0.5811)</v>
      </c>
      <c r="E64" s="44" t="str">
        <f>_xlfn.CONCAT("(",FIXED(VLOOKUP($L63,logitme.white!$B:$X,11,0),4),")")</f>
        <v>(0.2454)</v>
      </c>
      <c r="F64" s="16" t="str">
        <f>_xlfn.CONCAT("(",FIXED(VLOOKUP($L63,logitme.black!$B:$X,3,0),4),")")</f>
        <v>(0.1968)</v>
      </c>
      <c r="G64" s="43" t="str">
        <f>_xlfn.CONCAT("(",FIXED(VLOOKUP($L63,logitme.black!$B:$X,7,0),4),")")</f>
        <v>(0.2708)</v>
      </c>
      <c r="H64" s="44" t="str">
        <f>_xlfn.CONCAT("(",FIXED(VLOOKUP($L63,logitme.black!$B:$X,11,0),4),")")</f>
        <v>(0.2968)</v>
      </c>
      <c r="I64" s="16" t="str">
        <f>_xlfn.CONCAT("(",FIXED(VLOOKUP($L63,logitme.hispan!$B:$X,3,0),4),")")</f>
        <v>(0.2563)</v>
      </c>
      <c r="J64" s="43" t="str">
        <f>_xlfn.CONCAT("(",FIXED(VLOOKUP($L63,logitme.hispan!$B:$X,7,0),4),")")</f>
        <v>(0.3693)</v>
      </c>
      <c r="K64" s="43" t="str">
        <f>_xlfn.CONCAT("(",FIXED(VLOOKUP($L63,logitme.hispan!$B:$X,11,0),4),")")</f>
        <v>(0.3748)</v>
      </c>
    </row>
    <row r="65" spans="2:11" x14ac:dyDescent="0.25">
      <c r="B65" s="17" t="s">
        <v>107</v>
      </c>
      <c r="C65" s="14" t="s">
        <v>112</v>
      </c>
      <c r="D65" s="18" t="s">
        <v>112</v>
      </c>
      <c r="E65" s="19" t="s">
        <v>112</v>
      </c>
      <c r="F65" s="14" t="s">
        <v>112</v>
      </c>
      <c r="G65" s="18" t="s">
        <v>112</v>
      </c>
      <c r="H65" s="19" t="s">
        <v>112</v>
      </c>
      <c r="I65" s="14" t="s">
        <v>112</v>
      </c>
      <c r="J65" s="18" t="s">
        <v>112</v>
      </c>
      <c r="K65" s="19" t="s">
        <v>112</v>
      </c>
    </row>
    <row r="66" spans="2:11" x14ac:dyDescent="0.25">
      <c r="B66" s="17" t="s">
        <v>108</v>
      </c>
      <c r="C66" s="14" t="s">
        <v>112</v>
      </c>
      <c r="D66" s="18" t="s">
        <v>112</v>
      </c>
      <c r="E66" s="19" t="s">
        <v>112</v>
      </c>
      <c r="F66" s="14" t="s">
        <v>112</v>
      </c>
      <c r="G66" s="18" t="s">
        <v>112</v>
      </c>
      <c r="H66" s="19" t="s">
        <v>112</v>
      </c>
      <c r="I66" s="14" t="s">
        <v>112</v>
      </c>
      <c r="J66" s="18" t="s">
        <v>112</v>
      </c>
      <c r="K66" s="19" t="s">
        <v>112</v>
      </c>
    </row>
    <row r="67" spans="2:11" x14ac:dyDescent="0.25">
      <c r="B67" s="17" t="s">
        <v>171</v>
      </c>
      <c r="C67" s="45">
        <v>75298</v>
      </c>
      <c r="D67" s="30">
        <v>33508</v>
      </c>
      <c r="E67" s="46">
        <v>41790</v>
      </c>
      <c r="F67" s="45">
        <v>84108</v>
      </c>
      <c r="G67" s="30">
        <v>43657</v>
      </c>
      <c r="H67" s="46">
        <v>40451</v>
      </c>
      <c r="I67" s="45">
        <v>35318</v>
      </c>
      <c r="J67" s="30">
        <v>16300</v>
      </c>
      <c r="K67" s="30">
        <v>19018</v>
      </c>
    </row>
    <row r="68" spans="2:11" ht="15.75" thickBot="1" x14ac:dyDescent="0.3">
      <c r="B68" s="7" t="s">
        <v>617</v>
      </c>
      <c r="C68" s="20">
        <v>0.18459999999999999</v>
      </c>
      <c r="D68" s="48">
        <v>0.1963</v>
      </c>
      <c r="E68" s="47">
        <v>0.1741</v>
      </c>
      <c r="F68" s="20">
        <v>0.1963</v>
      </c>
      <c r="G68" s="48">
        <v>0.18740000000000001</v>
      </c>
      <c r="H68" s="47">
        <v>0.19839999999999999</v>
      </c>
      <c r="I68" s="20">
        <v>0.17560000000000001</v>
      </c>
      <c r="J68" s="48">
        <v>0.19120000000000001</v>
      </c>
      <c r="K68" s="48">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I31" sqref="I31"/>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0"/>
      <c r="D1" s="130"/>
      <c r="E1" s="130"/>
      <c r="F1" s="130"/>
      <c r="H1" s="106" t="s">
        <v>640</v>
      </c>
      <c r="I1" s="106"/>
      <c r="J1" s="106"/>
      <c r="K1" s="106"/>
      <c r="L1" s="106"/>
      <c r="M1" s="106"/>
      <c r="N1" s="106"/>
      <c r="O1" s="106"/>
      <c r="P1" s="106"/>
    </row>
    <row r="2" spans="3:16" ht="18.75" x14ac:dyDescent="0.3">
      <c r="C2" s="135"/>
      <c r="D2" s="135"/>
      <c r="E2" s="135"/>
      <c r="F2" s="135"/>
      <c r="H2" s="107" t="s">
        <v>641</v>
      </c>
      <c r="I2" s="107"/>
      <c r="J2" s="107"/>
      <c r="K2" s="107"/>
      <c r="L2" s="107"/>
      <c r="M2" s="107"/>
      <c r="N2" s="107"/>
      <c r="O2" s="107"/>
      <c r="P2" s="107"/>
    </row>
    <row r="3" spans="3:16" ht="16.5" thickBot="1" x14ac:dyDescent="0.3">
      <c r="C3" s="24"/>
      <c r="D3" s="61" t="s">
        <v>123</v>
      </c>
      <c r="E3" s="61" t="s">
        <v>0</v>
      </c>
      <c r="F3" s="61" t="s">
        <v>2</v>
      </c>
      <c r="H3" s="62"/>
      <c r="I3" s="139" t="s">
        <v>635</v>
      </c>
      <c r="J3" s="139"/>
      <c r="K3" s="139"/>
      <c r="L3" s="139"/>
      <c r="M3" s="139"/>
      <c r="N3" s="140" t="s">
        <v>636</v>
      </c>
      <c r="O3" s="139"/>
      <c r="P3" s="139"/>
    </row>
    <row r="4" spans="3:16" ht="16.5" thickBot="1" x14ac:dyDescent="0.3">
      <c r="C4" s="133" t="s">
        <v>161</v>
      </c>
      <c r="D4" s="52" t="str">
        <f>'Table 7 ME'!$C$3</f>
        <v xml:space="preserve">-0.0474 </v>
      </c>
      <c r="E4" s="52" t="str">
        <f>'Table 7 ME'!$C$5</f>
        <v>-0.0655 ^</v>
      </c>
      <c r="F4" s="52" t="str">
        <f>'Table 7 ME'!$C$7</f>
        <v xml:space="preserve">-0.0660 </v>
      </c>
      <c r="H4" s="24"/>
      <c r="I4" s="61" t="s">
        <v>123</v>
      </c>
      <c r="J4" s="61" t="s">
        <v>0</v>
      </c>
      <c r="K4" s="61" t="s">
        <v>2</v>
      </c>
      <c r="L4" s="60"/>
      <c r="M4" s="24"/>
      <c r="N4" s="64" t="s">
        <v>123</v>
      </c>
      <c r="O4" s="61" t="s">
        <v>0</v>
      </c>
      <c r="P4" s="61" t="s">
        <v>2</v>
      </c>
    </row>
    <row r="5" spans="3:16" x14ac:dyDescent="0.25">
      <c r="C5" s="134"/>
      <c r="D5" s="53" t="str">
        <f>'Table 7 ME'!$C$4</f>
        <v>(0.0681)</v>
      </c>
      <c r="E5" s="53" t="str">
        <f>'Table 7 ME'!$C$6</f>
        <v>(0.0350)</v>
      </c>
      <c r="F5" s="53" t="str">
        <f>'Table 7 ME'!$C$8</f>
        <v>(0.0418)</v>
      </c>
      <c r="H5" s="138" t="s">
        <v>161</v>
      </c>
      <c r="I5" s="87" t="str">
        <f>'Table 5 alt'!D4</f>
        <v>-0.0336</v>
      </c>
      <c r="J5" s="87" t="str">
        <f>'Table 5 alt'!E4</f>
        <v>-0.0712*</v>
      </c>
      <c r="K5" s="87" t="str">
        <f>'Table 5 alt'!F4</f>
        <v>-0.0494</v>
      </c>
      <c r="L5" s="88" t="str">
        <f>'Table 5 alt'!G4</f>
        <v>Obs.</v>
      </c>
      <c r="M5" s="89">
        <f>'Table 5 alt'!H4</f>
        <v>7380</v>
      </c>
      <c r="N5" s="90" t="str">
        <f>D4</f>
        <v xml:space="preserve">-0.0474 </v>
      </c>
      <c r="O5" s="90" t="str">
        <f t="shared" ref="O5:P20" si="0">E4</f>
        <v>-0.0655 ^</v>
      </c>
      <c r="P5" s="90" t="str">
        <f t="shared" si="0"/>
        <v xml:space="preserve">-0.0660 </v>
      </c>
    </row>
    <row r="6" spans="3:16" x14ac:dyDescent="0.25">
      <c r="C6" s="133" t="s">
        <v>162</v>
      </c>
      <c r="D6" s="52" t="str">
        <f>'Table 7 ME'!$D$3</f>
        <v xml:space="preserve">-0.0198 </v>
      </c>
      <c r="E6" s="52" t="str">
        <f>'Table 7 ME'!$D$5</f>
        <v>-0.1077 ^</v>
      </c>
      <c r="F6" s="52" t="str">
        <f>'Table 7 ME'!$D$7</f>
        <v>-0.1475 *</v>
      </c>
      <c r="H6" s="134"/>
      <c r="I6" s="53" t="str">
        <f>'Table 5 alt'!D5</f>
        <v>(0.0662)</v>
      </c>
      <c r="J6" s="53" t="str">
        <f>'Table 5 alt'!E5</f>
        <v>(0.0344)</v>
      </c>
      <c r="K6" s="53" t="str">
        <f>'Table 5 alt'!F5</f>
        <v>(0.0408)</v>
      </c>
      <c r="L6" s="91" t="str">
        <f>'Table 5 alt'!G5</f>
        <v>Std. Dev.</v>
      </c>
      <c r="M6" s="92" t="str">
        <f>'Table 5 alt'!H5</f>
        <v>0.3790</v>
      </c>
      <c r="N6" s="65" t="str">
        <f t="shared" ref="N6:N22" si="1">D5</f>
        <v>(0.0681)</v>
      </c>
      <c r="O6" s="65" t="str">
        <f t="shared" si="0"/>
        <v>(0.0350)</v>
      </c>
      <c r="P6" s="65" t="str">
        <f t="shared" si="0"/>
        <v>(0.0418)</v>
      </c>
    </row>
    <row r="7" spans="3:16" x14ac:dyDescent="0.25">
      <c r="C7" s="133"/>
      <c r="D7" s="53" t="str">
        <f>'Table 7 ME'!$D$4</f>
        <v>(0.0879)</v>
      </c>
      <c r="E7" s="53" t="str">
        <f>'Table 7 ME'!$D$6</f>
        <v>(0.0556)</v>
      </c>
      <c r="F7" s="53" t="str">
        <f>'Table 7 ME'!$D$8</f>
        <v>(0.0600)</v>
      </c>
      <c r="H7" s="131" t="s">
        <v>162</v>
      </c>
      <c r="I7" s="54" t="str">
        <f>'Table 5 alt'!D6</f>
        <v>-0.0046</v>
      </c>
      <c r="J7" s="54" t="str">
        <f>'Table 5 alt'!E6</f>
        <v>-0.1050^</v>
      </c>
      <c r="K7" s="54" t="str">
        <f>'Table 5 alt'!F6</f>
        <v>-0.1271*</v>
      </c>
      <c r="L7" s="93" t="str">
        <f>'Table 5 alt'!G6</f>
        <v>Obs.</v>
      </c>
      <c r="M7" s="94">
        <f>'Table 5 alt'!H6</f>
        <v>3471</v>
      </c>
      <c r="N7" s="66" t="str">
        <f t="shared" si="1"/>
        <v xml:space="preserve">-0.0198 </v>
      </c>
      <c r="O7" s="66" t="str">
        <f t="shared" si="0"/>
        <v>-0.1077 ^</v>
      </c>
      <c r="P7" s="66" t="str">
        <f t="shared" si="0"/>
        <v>-0.1475 *</v>
      </c>
    </row>
    <row r="8" spans="3:16" x14ac:dyDescent="0.25">
      <c r="C8" s="131" t="s">
        <v>163</v>
      </c>
      <c r="D8" s="52" t="str">
        <f>'Table 7 ME'!$E$3</f>
        <v xml:space="preserve">-0.1020 </v>
      </c>
      <c r="E8" s="52" t="str">
        <f>'Table 7 ME'!$E$5</f>
        <v xml:space="preserve">-0.0279 </v>
      </c>
      <c r="F8" s="52" t="str">
        <f>'Table 7 ME'!$E$7</f>
        <v xml:space="preserve">0.0134 </v>
      </c>
      <c r="H8" s="134"/>
      <c r="I8" s="53" t="str">
        <f>'Table 5 alt'!D7</f>
        <v>(0.0855)</v>
      </c>
      <c r="J8" s="53" t="str">
        <f>'Table 5 alt'!E7</f>
        <v>(0.0544)</v>
      </c>
      <c r="K8" s="53" t="str">
        <f>'Table 5 alt'!F7</f>
        <v>(0.0583)</v>
      </c>
      <c r="L8" s="91" t="str">
        <f>'Table 5 alt'!G7</f>
        <v>Std. Dev.</v>
      </c>
      <c r="M8" s="92" t="str">
        <f>'Table 5 alt'!H7</f>
        <v>0.4033</v>
      </c>
      <c r="N8" s="65" t="str">
        <f t="shared" si="1"/>
        <v>(0.0879)</v>
      </c>
      <c r="O8" s="65" t="str">
        <f t="shared" si="0"/>
        <v>(0.0556)</v>
      </c>
      <c r="P8" s="65" t="str">
        <f t="shared" si="0"/>
        <v>(0.0600)</v>
      </c>
    </row>
    <row r="9" spans="3:16" ht="15.75" thickBot="1" x14ac:dyDescent="0.3">
      <c r="C9" s="132"/>
      <c r="D9" s="53" t="str">
        <f>'Table 7 ME'!$E$4</f>
        <v>(0.1124)</v>
      </c>
      <c r="E9" s="53" t="str">
        <f>'Table 7 ME'!$E$6</f>
        <v>(0.0459)</v>
      </c>
      <c r="F9" s="53" t="str">
        <f>'Table 7 ME'!$E$8</f>
        <v>(0.0599)</v>
      </c>
      <c r="H9" s="131" t="s">
        <v>163</v>
      </c>
      <c r="I9" s="54" t="str">
        <f>'Table 5 alt'!D8</f>
        <v>-0.0820</v>
      </c>
      <c r="J9" s="54" t="str">
        <f>'Table 5 alt'!E8</f>
        <v>-0.0388</v>
      </c>
      <c r="K9" s="54" t="str">
        <f>'Table 5 alt'!F8</f>
        <v>0.0344</v>
      </c>
      <c r="L9" s="93" t="str">
        <f>'Table 5 alt'!G8</f>
        <v>Obs.</v>
      </c>
      <c r="M9" s="94">
        <f>'Table 5 alt'!H8</f>
        <v>3909</v>
      </c>
      <c r="N9" s="66" t="str">
        <f t="shared" si="1"/>
        <v xml:space="preserve">-0.1020 </v>
      </c>
      <c r="O9" s="66" t="str">
        <f t="shared" si="0"/>
        <v xml:space="preserve">-0.0279 </v>
      </c>
      <c r="P9" s="66" t="str">
        <f t="shared" si="0"/>
        <v xml:space="preserve">0.0134 </v>
      </c>
    </row>
    <row r="10" spans="3:16" ht="15.75" thickBot="1" x14ac:dyDescent="0.3">
      <c r="C10" s="133" t="s">
        <v>164</v>
      </c>
      <c r="D10" s="52" t="str">
        <f>'Table 7 ME'!$F$3</f>
        <v>-0.1618 ^</v>
      </c>
      <c r="E10" s="52" t="str">
        <f>'Table 7 ME'!$F$5</f>
        <v xml:space="preserve">0.0559 </v>
      </c>
      <c r="F10" s="52" t="str">
        <f>'Table 7 ME'!$F$7</f>
        <v xml:space="preserve">-0.0515 </v>
      </c>
      <c r="H10" s="132"/>
      <c r="I10" s="55" t="str">
        <f>'Table 5 alt'!D9</f>
        <v>(0.1088)</v>
      </c>
      <c r="J10" s="55" t="str">
        <f>'Table 5 alt'!E9</f>
        <v>(0.0451)</v>
      </c>
      <c r="K10" s="55" t="str">
        <f>'Table 5 alt'!F9</f>
        <v>(0.0583)</v>
      </c>
      <c r="L10" s="95" t="str">
        <f>'Table 5 alt'!G9</f>
        <v>Std. Dev.</v>
      </c>
      <c r="M10" s="96" t="str">
        <f>'Table 5 alt'!H9</f>
        <v>0.3632</v>
      </c>
      <c r="N10" s="67" t="str">
        <f t="shared" si="1"/>
        <v>(0.1124)</v>
      </c>
      <c r="O10" s="67" t="str">
        <f t="shared" si="0"/>
        <v>(0.0459)</v>
      </c>
      <c r="P10" s="67" t="str">
        <f t="shared" si="0"/>
        <v>(0.0599)</v>
      </c>
    </row>
    <row r="11" spans="3:16" x14ac:dyDescent="0.25">
      <c r="C11" s="134"/>
      <c r="D11" s="53" t="str">
        <f>'Table 7 ME'!$F$4</f>
        <v>(0.0920)</v>
      </c>
      <c r="E11" s="53" t="str">
        <f>'Table 7 ME'!$F$6</f>
        <v>(0.0404)</v>
      </c>
      <c r="F11" s="53" t="str">
        <f>'Table 7 ME'!$F$8</f>
        <v>(0.0447)</v>
      </c>
      <c r="H11" s="138" t="s">
        <v>164</v>
      </c>
      <c r="I11" s="87" t="str">
        <f>'Table 5 alt'!D10</f>
        <v>-0.1487^</v>
      </c>
      <c r="J11" s="87" t="str">
        <f>'Table 5 alt'!E10</f>
        <v>0.0532</v>
      </c>
      <c r="K11" s="87" t="str">
        <f>'Table 5 alt'!F10</f>
        <v>-0.0566</v>
      </c>
      <c r="L11" s="88" t="str">
        <f>'Table 5 alt'!G10</f>
        <v>Obs.</v>
      </c>
      <c r="M11" s="89">
        <f>'Table 5 alt'!H10</f>
        <v>6130</v>
      </c>
      <c r="N11" s="90" t="str">
        <f t="shared" si="1"/>
        <v>-0.1618 ^</v>
      </c>
      <c r="O11" s="90" t="str">
        <f t="shared" si="0"/>
        <v xml:space="preserve">0.0559 </v>
      </c>
      <c r="P11" s="90" t="str">
        <f t="shared" si="0"/>
        <v xml:space="preserve">-0.0515 </v>
      </c>
    </row>
    <row r="12" spans="3:16" x14ac:dyDescent="0.25">
      <c r="C12" s="133" t="s">
        <v>165</v>
      </c>
      <c r="D12" s="52" t="str">
        <f>'Table 7 ME'!$G$3</f>
        <v xml:space="preserve">-0.0672 </v>
      </c>
      <c r="E12" s="52" t="str">
        <f>'Table 7 ME'!$G$5</f>
        <v xml:space="preserve">0.0434 </v>
      </c>
      <c r="F12" s="52" t="str">
        <f>'Table 7 ME'!$G$7</f>
        <v xml:space="preserve">-0.0726 </v>
      </c>
      <c r="H12" s="134"/>
      <c r="I12" s="53" t="str">
        <f>'Table 5 alt'!D11</f>
        <v>(0.0888)</v>
      </c>
      <c r="J12" s="53" t="str">
        <f>'Table 5 alt'!E11</f>
        <v>(0.0388)</v>
      </c>
      <c r="K12" s="53" t="str">
        <f>'Table 5 alt'!F11</f>
        <v>(0.0434)</v>
      </c>
      <c r="L12" s="91" t="str">
        <f>'Table 5 alt'!G11</f>
        <v>Std. Dev.</v>
      </c>
      <c r="M12" s="92" t="str">
        <f>'Table 5 alt'!H11</f>
        <v>0.4110</v>
      </c>
      <c r="N12" s="65" t="str">
        <f t="shared" si="1"/>
        <v>(0.0920)</v>
      </c>
      <c r="O12" s="65" t="str">
        <f t="shared" si="0"/>
        <v>(0.0404)</v>
      </c>
      <c r="P12" s="65" t="str">
        <f t="shared" si="0"/>
        <v>(0.0447)</v>
      </c>
    </row>
    <row r="13" spans="3:16" x14ac:dyDescent="0.25">
      <c r="C13" s="133"/>
      <c r="D13" s="53" t="str">
        <f>'Table 7 ME'!$G$4</f>
        <v>(0.1201)</v>
      </c>
      <c r="E13" s="53" t="str">
        <f>'Table 7 ME'!$G$6</f>
        <v>(0.0568)</v>
      </c>
      <c r="F13" s="53" t="str">
        <f>'Table 7 ME'!$G$8</f>
        <v>(0.0595)</v>
      </c>
      <c r="H13" s="131" t="s">
        <v>165</v>
      </c>
      <c r="I13" s="54" t="str">
        <f>'Table 5 alt'!D12</f>
        <v>-0.0551</v>
      </c>
      <c r="J13" s="54" t="str">
        <f>'Table 5 alt'!E12</f>
        <v>0.0413</v>
      </c>
      <c r="K13" s="54" t="str">
        <f>'Table 5 alt'!F12</f>
        <v>-0.0728</v>
      </c>
      <c r="L13" s="93" t="str">
        <f>'Table 5 alt'!G12</f>
        <v>Obs.</v>
      </c>
      <c r="M13" s="94">
        <f>'Table 5 alt'!H12</f>
        <v>3253</v>
      </c>
      <c r="N13" s="66" t="str">
        <f t="shared" si="1"/>
        <v xml:space="preserve">-0.0672 </v>
      </c>
      <c r="O13" s="66" t="str">
        <f t="shared" si="0"/>
        <v xml:space="preserve">0.0434 </v>
      </c>
      <c r="P13" s="66" t="str">
        <f t="shared" si="0"/>
        <v xml:space="preserve">-0.0726 </v>
      </c>
    </row>
    <row r="14" spans="3:16" x14ac:dyDescent="0.25">
      <c r="C14" s="131" t="s">
        <v>166</v>
      </c>
      <c r="D14" s="52" t="str">
        <f>'Table 7 ME'!$H$3</f>
        <v>-0.2840 ^</v>
      </c>
      <c r="E14" s="52" t="str">
        <f>'Table 7 ME'!$H$5</f>
        <v xml:space="preserve">0.0609 </v>
      </c>
      <c r="F14" s="52" t="str">
        <f>'Table 7 ME'!$H$7</f>
        <v xml:space="preserve">-0.0435 </v>
      </c>
      <c r="H14" s="134"/>
      <c r="I14" s="53" t="str">
        <f>'Table 5 alt'!D13</f>
        <v>(0.1139)</v>
      </c>
      <c r="J14" s="53" t="str">
        <f>'Table 5 alt'!E13</f>
        <v>(0.0542)</v>
      </c>
      <c r="K14" s="53" t="str">
        <f>'Table 5 alt'!F13</f>
        <v>(0.0569)</v>
      </c>
      <c r="L14" s="91" t="str">
        <f>'Table 5 alt'!G13</f>
        <v>Std. Dev.</v>
      </c>
      <c r="M14" s="92" t="str">
        <f>'Table 5 alt'!H13</f>
        <v>0.3920</v>
      </c>
      <c r="N14" s="65" t="str">
        <f t="shared" si="1"/>
        <v>(0.1201)</v>
      </c>
      <c r="O14" s="65" t="str">
        <f t="shared" si="0"/>
        <v>(0.0568)</v>
      </c>
      <c r="P14" s="65" t="str">
        <f t="shared" si="0"/>
        <v>(0.0595)</v>
      </c>
    </row>
    <row r="15" spans="3:16" ht="15.75" thickBot="1" x14ac:dyDescent="0.3">
      <c r="C15" s="132"/>
      <c r="D15" s="53" t="str">
        <f>'Table 7 ME'!$H$4</f>
        <v>(0.1454)</v>
      </c>
      <c r="E15" s="53" t="str">
        <f>'Table 7 ME'!$H$6</f>
        <v>(0.0584)</v>
      </c>
      <c r="F15" s="53" t="str">
        <f>'Table 7 ME'!$H$8</f>
        <v>(0.0699)</v>
      </c>
      <c r="H15" s="131" t="s">
        <v>166</v>
      </c>
      <c r="I15" s="54" t="str">
        <f>'Table 5 alt'!D14</f>
        <v>-0.2738^</v>
      </c>
      <c r="J15" s="54" t="str">
        <f>'Table 5 alt'!E14</f>
        <v>0.0568</v>
      </c>
      <c r="K15" s="54" t="str">
        <f>'Table 5 alt'!F14</f>
        <v>-0.0480</v>
      </c>
      <c r="L15" s="93" t="str">
        <f>'Table 5 alt'!G14</f>
        <v>Obs.</v>
      </c>
      <c r="M15" s="94">
        <f>'Table 5 alt'!H14</f>
        <v>2877</v>
      </c>
      <c r="N15" s="66" t="str">
        <f t="shared" si="1"/>
        <v>-0.2840 ^</v>
      </c>
      <c r="O15" s="66" t="str">
        <f t="shared" si="0"/>
        <v xml:space="preserve">0.0609 </v>
      </c>
      <c r="P15" s="66" t="str">
        <f t="shared" si="0"/>
        <v xml:space="preserve">-0.0435 </v>
      </c>
    </row>
    <row r="16" spans="3:16" ht="15.75" thickBot="1" x14ac:dyDescent="0.3">
      <c r="C16" s="133" t="s">
        <v>167</v>
      </c>
      <c r="D16" s="52" t="str">
        <f>'Table 7 ME'!$I$3</f>
        <v xml:space="preserve">-0.1010 </v>
      </c>
      <c r="E16" s="52" t="str">
        <f>'Table 7 ME'!$I$5</f>
        <v xml:space="preserve">0.0368 </v>
      </c>
      <c r="F16" s="52" t="str">
        <f>'Table 7 ME'!$I$7</f>
        <v>-0.1751 **</v>
      </c>
      <c r="H16" s="132"/>
      <c r="I16" s="55" t="str">
        <f>'Table 5 alt'!D15</f>
        <v>(0.1435)</v>
      </c>
      <c r="J16" s="55" t="str">
        <f>'Table 5 alt'!E15</f>
        <v>(0.0564)</v>
      </c>
      <c r="K16" s="55" t="str">
        <f>'Table 5 alt'!F15</f>
        <v>(0.0688)</v>
      </c>
      <c r="L16" s="95" t="str">
        <f>'Table 5 alt'!G15</f>
        <v>Std. Dev.</v>
      </c>
      <c r="M16" s="96" t="str">
        <f>'Table 5 alt'!H15</f>
        <v>0.4187</v>
      </c>
      <c r="N16" s="67" t="str">
        <f t="shared" si="1"/>
        <v>(0.1454)</v>
      </c>
      <c r="O16" s="67" t="str">
        <f t="shared" si="0"/>
        <v>(0.0584)</v>
      </c>
      <c r="P16" s="67" t="str">
        <f t="shared" si="0"/>
        <v>(0.0699)</v>
      </c>
    </row>
    <row r="17" spans="3:16" x14ac:dyDescent="0.25">
      <c r="C17" s="134"/>
      <c r="D17" s="53" t="str">
        <f>'Table 7 ME'!$I$4</f>
        <v>(0.1304)</v>
      </c>
      <c r="E17" s="53" t="str">
        <f>'Table 7 ME'!$I$6</f>
        <v>(0.0528)</v>
      </c>
      <c r="F17" s="53" t="str">
        <f>'Table 7 ME'!$I$8</f>
        <v>(0.0600)</v>
      </c>
      <c r="H17" s="138" t="s">
        <v>167</v>
      </c>
      <c r="I17" s="87" t="str">
        <f>'Table 5 alt'!D16</f>
        <v>-0.0901</v>
      </c>
      <c r="J17" s="87" t="str">
        <f>'Table 5 alt'!E16</f>
        <v>0.0298</v>
      </c>
      <c r="K17" s="87" t="str">
        <f>'Table 5 alt'!F16</f>
        <v>-0.1950***</v>
      </c>
      <c r="L17" s="88" t="str">
        <f>'Table 5 alt'!G16</f>
        <v>Obs.</v>
      </c>
      <c r="M17" s="89">
        <f>'Table 5 alt'!H16</f>
        <v>3179</v>
      </c>
      <c r="N17" s="90" t="str">
        <f t="shared" si="1"/>
        <v xml:space="preserve">-0.1010 </v>
      </c>
      <c r="O17" s="90" t="str">
        <f t="shared" si="0"/>
        <v xml:space="preserve">0.0368 </v>
      </c>
      <c r="P17" s="90" t="str">
        <f t="shared" si="0"/>
        <v>-0.1751 **</v>
      </c>
    </row>
    <row r="18" spans="3:16" x14ac:dyDescent="0.25">
      <c r="C18" s="131" t="s">
        <v>168</v>
      </c>
      <c r="D18" s="52" t="str">
        <f>'Table 7 ME'!$J$3</f>
        <v xml:space="preserve">0.0078 </v>
      </c>
      <c r="E18" s="52" t="str">
        <f>'Table 7 ME'!$J$5</f>
        <v xml:space="preserve">0.0263 </v>
      </c>
      <c r="F18" s="52" t="str">
        <f>'Table 7 ME'!$J$7</f>
        <v>-0.1549 ^</v>
      </c>
      <c r="H18" s="134"/>
      <c r="I18" s="53" t="str">
        <f>'Table 5 alt'!D17</f>
        <v>(0.1247)</v>
      </c>
      <c r="J18" s="53" t="str">
        <f>'Table 5 alt'!E17</f>
        <v>(0.0510)</v>
      </c>
      <c r="K18" s="53" t="str">
        <f>'Table 5 alt'!F17</f>
        <v>(0.0582)</v>
      </c>
      <c r="L18" s="91" t="str">
        <f>'Table 5 alt'!G17</f>
        <v>Std. Dev.</v>
      </c>
      <c r="M18" s="92" t="str">
        <f>'Table 5 alt'!H17</f>
        <v>0.3499</v>
      </c>
      <c r="N18" s="65" t="str">
        <f t="shared" si="1"/>
        <v>(0.1304)</v>
      </c>
      <c r="O18" s="65" t="str">
        <f t="shared" si="0"/>
        <v>(0.0528)</v>
      </c>
      <c r="P18" s="65" t="str">
        <f t="shared" si="0"/>
        <v>(0.0600)</v>
      </c>
    </row>
    <row r="19" spans="3:16" x14ac:dyDescent="0.25">
      <c r="C19" s="134"/>
      <c r="D19" s="53" t="str">
        <f>'Table 7 ME'!$J$4</f>
        <v>(0.1698)</v>
      </c>
      <c r="E19" s="53" t="str">
        <f>'Table 7 ME'!$J$6</f>
        <v>(0.0789)</v>
      </c>
      <c r="F19" s="53" t="str">
        <f>'Table 7 ME'!$J$8</f>
        <v>(0.0834)</v>
      </c>
      <c r="H19" s="131" t="s">
        <v>168</v>
      </c>
      <c r="I19" s="54" t="str">
        <f>'Table 5 alt'!D18</f>
        <v>0.0333</v>
      </c>
      <c r="J19" s="54" t="str">
        <f>'Table 5 alt'!E18</f>
        <v>0.0301</v>
      </c>
      <c r="K19" s="54" t="str">
        <f>'Table 5 alt'!F18</f>
        <v>-0.1536^</v>
      </c>
      <c r="L19" s="93" t="str">
        <f>'Table 5 alt'!G18</f>
        <v>Obs.</v>
      </c>
      <c r="M19" s="94">
        <f>'Table 5 alt'!H18</f>
        <v>1565</v>
      </c>
      <c r="N19" s="66" t="str">
        <f t="shared" si="1"/>
        <v xml:space="preserve">0.0078 </v>
      </c>
      <c r="O19" s="66" t="str">
        <f t="shared" si="0"/>
        <v xml:space="preserve">0.0263 </v>
      </c>
      <c r="P19" s="66" t="str">
        <f t="shared" si="0"/>
        <v>-0.1549 ^</v>
      </c>
    </row>
    <row r="20" spans="3:16" x14ac:dyDescent="0.25">
      <c r="C20" s="131" t="s">
        <v>169</v>
      </c>
      <c r="D20" s="52" t="str">
        <f>'Table 7 ME'!$K$3</f>
        <v xml:space="preserve">-0.2319 </v>
      </c>
      <c r="E20" s="52" t="str">
        <f>'Table 7 ME'!$K$5</f>
        <v xml:space="preserve">0.0499 </v>
      </c>
      <c r="F20" s="52" t="str">
        <f>'Table 7 ME'!$K$7</f>
        <v>-0.1685 ^</v>
      </c>
      <c r="H20" s="134"/>
      <c r="I20" s="53" t="str">
        <f>'Table 5 alt'!D19</f>
        <v>(0.1614)</v>
      </c>
      <c r="J20" s="53" t="str">
        <f>'Table 5 alt'!E19</f>
        <v>(0.0763)</v>
      </c>
      <c r="K20" s="53" t="str">
        <f>'Table 5 alt'!F19</f>
        <v>(0.0808)</v>
      </c>
      <c r="L20" s="91" t="str">
        <f>'Table 5 alt'!G19</f>
        <v>Std. Dev.</v>
      </c>
      <c r="M20" s="92" t="str">
        <f>'Table 5 alt'!H19</f>
        <v>0.3385</v>
      </c>
      <c r="N20" s="65" t="str">
        <f t="shared" si="1"/>
        <v>(0.1698)</v>
      </c>
      <c r="O20" s="65" t="str">
        <f t="shared" si="0"/>
        <v>(0.0789)</v>
      </c>
      <c r="P20" s="65" t="str">
        <f t="shared" si="0"/>
        <v>(0.0834)</v>
      </c>
    </row>
    <row r="21" spans="3:16" ht="15.75" thickBot="1" x14ac:dyDescent="0.3">
      <c r="C21" s="132"/>
      <c r="D21" s="53" t="str">
        <f>'Table 7 ME'!$K$4</f>
        <v>(0.2111)</v>
      </c>
      <c r="E21" s="53" t="str">
        <f>'Table 7 ME'!$K$6</f>
        <v>(0.0752)</v>
      </c>
      <c r="F21" s="53" t="str">
        <f>'Table 7 ME'!$K$8</f>
        <v>(0.0899)</v>
      </c>
      <c r="H21" s="131" t="s">
        <v>169</v>
      </c>
      <c r="I21" s="54" t="str">
        <f>'Table 5 alt'!D20</f>
        <v>-0.2561</v>
      </c>
      <c r="J21" s="54" t="str">
        <f>'Table 5 alt'!E20</f>
        <v>0.0242</v>
      </c>
      <c r="K21" s="54" t="str">
        <f>'Table 5 alt'!F20</f>
        <v>-0.2153*</v>
      </c>
      <c r="L21" s="93" t="str">
        <f>'Table 5 alt'!G20</f>
        <v>Obs.</v>
      </c>
      <c r="M21" s="94">
        <f>'Table 5 alt'!H20</f>
        <v>1614</v>
      </c>
      <c r="N21" s="66" t="str">
        <f t="shared" si="1"/>
        <v xml:space="preserve">-0.2319 </v>
      </c>
      <c r="O21" s="66" t="str">
        <f t="shared" ref="O21:O22" si="2">E20</f>
        <v xml:space="preserve">0.0499 </v>
      </c>
      <c r="P21" s="66" t="str">
        <f t="shared" ref="P21:P22" si="3">F20</f>
        <v>-0.1685 ^</v>
      </c>
    </row>
    <row r="22" spans="3:16" ht="15.75" thickBot="1" x14ac:dyDescent="0.3">
      <c r="H22" s="132"/>
      <c r="I22" s="55" t="str">
        <f>'Table 5 alt'!D21</f>
        <v>(0.2028)</v>
      </c>
      <c r="J22" s="55" t="str">
        <f>'Table 5 alt'!E21</f>
        <v>(0.0722)</v>
      </c>
      <c r="K22" s="55" t="str">
        <f>'Table 5 alt'!F21</f>
        <v>(0.0868)</v>
      </c>
      <c r="L22" s="95" t="str">
        <f>'Table 5 alt'!G21</f>
        <v>Std. Dev.</v>
      </c>
      <c r="M22" s="96" t="str">
        <f>'Table 5 alt'!H21</f>
        <v>0.3601</v>
      </c>
      <c r="N22" s="67" t="str">
        <f t="shared" si="1"/>
        <v>(0.2111)</v>
      </c>
      <c r="O22" s="67" t="str">
        <f t="shared" si="2"/>
        <v>(0.0752)</v>
      </c>
      <c r="P22" s="67" t="str">
        <f t="shared" si="3"/>
        <v>(0.0899)</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8" sqref="B8"/>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-5.1900000000000002E-2</v>
      </c>
      <c r="C2">
        <v>0.94942000000000004</v>
      </c>
      <c r="D2">
        <v>3.8240000000000003E-2</v>
      </c>
      <c r="E2">
        <v>-1.357</v>
      </c>
      <c r="F2" s="1">
        <v>0.17499999999999999</v>
      </c>
    </row>
    <row r="3" spans="1:7" x14ac:dyDescent="0.25">
      <c r="A3" t="s">
        <v>13</v>
      </c>
      <c r="B3">
        <v>-0.13453999999999999</v>
      </c>
      <c r="C3">
        <v>0.87412000000000001</v>
      </c>
      <c r="D3">
        <v>1.9130000000000001E-2</v>
      </c>
      <c r="E3">
        <v>-7.032</v>
      </c>
      <c r="F3" s="1">
        <v>2.03E-12</v>
      </c>
      <c r="G3" t="s">
        <v>11</v>
      </c>
    </row>
    <row r="4" spans="1:7" x14ac:dyDescent="0.25">
      <c r="A4" t="s">
        <v>14</v>
      </c>
      <c r="B4">
        <v>-0.20115</v>
      </c>
      <c r="C4">
        <v>0.81779000000000002</v>
      </c>
      <c r="D4">
        <v>2.0310000000000002E-2</v>
      </c>
      <c r="E4">
        <v>-9.9019999999999992</v>
      </c>
      <c r="F4" t="s">
        <v>119</v>
      </c>
      <c r="G4" t="s">
        <v>11</v>
      </c>
    </row>
    <row r="7" spans="1:7" x14ac:dyDescent="0.25">
      <c r="A7" t="s">
        <v>645</v>
      </c>
      <c r="B7">
        <v>16482</v>
      </c>
    </row>
    <row r="8" spans="1:7" x14ac:dyDescent="0.25">
      <c r="A8" t="s">
        <v>646</v>
      </c>
      <c r="B8">
        <v>-143506.20000000001</v>
      </c>
    </row>
    <row r="9" spans="1:7" x14ac:dyDescent="0.25">
      <c r="A9" t="s">
        <v>3</v>
      </c>
      <c r="B9">
        <v>287018.5</v>
      </c>
    </row>
    <row r="10" spans="1:7" x14ac:dyDescent="0.25">
      <c r="A10" t="s">
        <v>4</v>
      </c>
      <c r="B10">
        <v>287041.59999999998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0" sqref="B10"/>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-1.1856719999999999E-2</v>
      </c>
      <c r="C2">
        <v>0.98821329999999996</v>
      </c>
      <c r="D2">
        <v>5.1010470000000002E-2</v>
      </c>
      <c r="E2">
        <v>-0.23</v>
      </c>
      <c r="F2" s="1">
        <v>0.82</v>
      </c>
      <c r="G2" t="str">
        <f>IF(F2&lt;0.001,"***",IF(F2&lt;0.01,"**",IF(F2&lt;0.05,"*",IF(F2&lt;0.1,"^",""))))</f>
        <v/>
      </c>
    </row>
    <row r="3" spans="1:7" x14ac:dyDescent="0.25">
      <c r="A3" t="s">
        <v>10</v>
      </c>
      <c r="B3">
        <v>-0.14889717999999999</v>
      </c>
      <c r="C3">
        <v>0.86165769999999997</v>
      </c>
      <c r="D3">
        <v>2.3312699999999999E-2</v>
      </c>
      <c r="E3">
        <v>-6.39</v>
      </c>
      <c r="F3" s="1">
        <v>1.7000000000000001E-10</v>
      </c>
      <c r="G3" t="str">
        <f>IF(F3&lt;0.001,"***",IF(F3&lt;0.01,"**",IF(F3&lt;0.05,"*",IF(F3&lt;0.1,"^",""))))</f>
        <v>***</v>
      </c>
    </row>
    <row r="4" spans="1:7" x14ac:dyDescent="0.25">
      <c r="A4" t="s">
        <v>12</v>
      </c>
      <c r="B4">
        <v>-0.28180611999999999</v>
      </c>
      <c r="C4">
        <v>0.75441990000000003</v>
      </c>
      <c r="D4">
        <v>2.6478720000000001E-2</v>
      </c>
      <c r="E4">
        <v>-10.64</v>
      </c>
      <c r="F4" s="1">
        <v>0</v>
      </c>
      <c r="G4" t="str">
        <f>IF(F4&lt;0.001,"***",IF(F4&lt;0.01,"**",IF(F4&lt;0.05,"*",IF(F4&lt;0.1,"^",""))))</f>
        <v>***</v>
      </c>
    </row>
    <row r="6" spans="1:7" x14ac:dyDescent="0.25">
      <c r="A6" t="s">
        <v>16</v>
      </c>
      <c r="B6" t="s">
        <v>17</v>
      </c>
      <c r="C6" t="s">
        <v>122</v>
      </c>
      <c r="D6" t="s">
        <v>18</v>
      </c>
    </row>
    <row r="7" spans="1:7" x14ac:dyDescent="0.25">
      <c r="A7" t="s">
        <v>19</v>
      </c>
      <c r="B7" t="s">
        <v>20</v>
      </c>
      <c r="C7">
        <v>0.47208929999999999</v>
      </c>
      <c r="D7">
        <v>0.22286829999999999</v>
      </c>
    </row>
    <row r="9" spans="1:7" x14ac:dyDescent="0.25">
      <c r="A9" t="s">
        <v>645</v>
      </c>
      <c r="B9">
        <v>16689</v>
      </c>
    </row>
    <row r="10" spans="1:7" x14ac:dyDescent="0.25">
      <c r="A10" t="s">
        <v>646</v>
      </c>
      <c r="B10" s="84">
        <v>-143092.4</v>
      </c>
    </row>
    <row r="11" spans="1:7" x14ac:dyDescent="0.25">
      <c r="A11" t="s">
        <v>3</v>
      </c>
      <c r="B11">
        <v>289701.09999999998</v>
      </c>
    </row>
    <row r="12" spans="1:7" x14ac:dyDescent="0.25">
      <c r="A12" t="s">
        <v>4</v>
      </c>
      <c r="B12">
        <v>303278.2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 min="2" max="2" width="10.7109375" bestFit="1" customWidth="1"/>
  </cols>
  <sheetData>
    <row r="1" spans="1:7" x14ac:dyDescent="0.25">
      <c r="B1" t="s">
        <v>5</v>
      </c>
      <c r="C1" t="s">
        <v>6</v>
      </c>
      <c r="D1" t="s">
        <v>7</v>
      </c>
      <c r="E1" t="s">
        <v>8</v>
      </c>
      <c r="F1" t="s">
        <v>15</v>
      </c>
    </row>
    <row r="2" spans="1:7" x14ac:dyDescent="0.25">
      <c r="A2" t="s">
        <v>121</v>
      </c>
      <c r="B2">
        <v>-6.3747159999999999E-3</v>
      </c>
      <c r="C2">
        <v>0.99364560000000002</v>
      </c>
      <c r="D2">
        <v>4.7759459999999997E-2</v>
      </c>
      <c r="E2">
        <v>-0.13</v>
      </c>
      <c r="F2" s="1">
        <v>0.89</v>
      </c>
      <c r="G2" t="str">
        <f>IF(F2&lt;0.001,"***",IF(F2&lt;0.01,"**",IF(F2&lt;0.05,"*",IF(F2&lt;0.1,"^",""))))</f>
        <v/>
      </c>
    </row>
    <row r="3" spans="1:7" x14ac:dyDescent="0.25">
      <c r="A3" t="s">
        <v>13</v>
      </c>
      <c r="B3">
        <v>-0.195702918</v>
      </c>
      <c r="C3">
        <v>0.82225649999999995</v>
      </c>
      <c r="D3">
        <v>2.3353970000000002E-2</v>
      </c>
      <c r="E3">
        <v>-8.3800000000000008</v>
      </c>
      <c r="F3" s="1">
        <v>0</v>
      </c>
      <c r="G3" t="str">
        <f t="shared" ref="G3:G4" si="0">IF(F3&lt;0.001,"***",IF(F3&lt;0.01,"**",IF(F3&lt;0.05,"*",IF(F3&lt;0.1,"^",""))))</f>
        <v>***</v>
      </c>
    </row>
    <row r="4" spans="1:7" x14ac:dyDescent="0.25">
      <c r="A4" t="s">
        <v>14</v>
      </c>
      <c r="B4">
        <v>-0.29069946200000002</v>
      </c>
      <c r="C4">
        <v>0.74774039999999997</v>
      </c>
      <c r="D4">
        <v>2.7263369999999999E-2</v>
      </c>
      <c r="E4">
        <v>-10.66</v>
      </c>
      <c r="F4" s="1">
        <v>0</v>
      </c>
      <c r="G4" t="str">
        <f t="shared" si="0"/>
        <v>***</v>
      </c>
    </row>
    <row r="6" spans="1:7" x14ac:dyDescent="0.25">
      <c r="A6" t="s">
        <v>16</v>
      </c>
      <c r="B6" t="s">
        <v>17</v>
      </c>
      <c r="C6" t="s">
        <v>122</v>
      </c>
      <c r="D6" t="s">
        <v>18</v>
      </c>
    </row>
    <row r="7" spans="1:7" x14ac:dyDescent="0.25">
      <c r="A7" t="s">
        <v>19</v>
      </c>
      <c r="B7" t="s">
        <v>20</v>
      </c>
      <c r="C7">
        <v>0.48434949999999999</v>
      </c>
      <c r="D7">
        <v>0.23459440000000001</v>
      </c>
    </row>
    <row r="9" spans="1:7" x14ac:dyDescent="0.25">
      <c r="A9" t="s">
        <v>645</v>
      </c>
      <c r="B9">
        <v>16482</v>
      </c>
    </row>
    <row r="10" spans="1:7" x14ac:dyDescent="0.25">
      <c r="A10" t="s">
        <v>646</v>
      </c>
      <c r="B10" s="86">
        <v>-141102</v>
      </c>
    </row>
    <row r="11" spans="1:7" x14ac:dyDescent="0.25">
      <c r="A11" t="s">
        <v>3</v>
      </c>
      <c r="B11">
        <v>285684.3</v>
      </c>
    </row>
    <row r="12" spans="1:7" x14ac:dyDescent="0.25">
      <c r="A12" t="s">
        <v>4</v>
      </c>
      <c r="B12">
        <v>299101.09999999998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E24" sqref="E24"/>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9" t="s">
        <v>595</v>
      </c>
      <c r="B1" s="119"/>
      <c r="C1" s="119"/>
      <c r="D1" s="119"/>
      <c r="E1" s="119"/>
    </row>
    <row r="2" spans="1:10" ht="16.5" thickBot="1" x14ac:dyDescent="0.3">
      <c r="A2" s="120" t="s">
        <v>596</v>
      </c>
      <c r="B2" s="120"/>
      <c r="C2" s="120"/>
      <c r="D2" s="120"/>
      <c r="E2" s="120"/>
    </row>
    <row r="3" spans="1:10" ht="15.75" thickBot="1" x14ac:dyDescent="0.3">
      <c r="A3" s="24"/>
      <c r="B3" s="28" t="s">
        <v>114</v>
      </c>
      <c r="C3" s="28" t="s">
        <v>115</v>
      </c>
      <c r="D3" s="28" t="s">
        <v>116</v>
      </c>
      <c r="E3" s="34" t="s">
        <v>117</v>
      </c>
    </row>
    <row r="4" spans="1:10" x14ac:dyDescent="0.25">
      <c r="A4" s="115" t="s">
        <v>123</v>
      </c>
      <c r="B4" s="25" t="str">
        <f>_xlfn.CONCAT(ROUND(VLOOKUP($G4,'mod1'!$A:$G,2,0),4)," ",VLOOKUP(Table2!$G4,'mod1'!$A:$G,7,0))</f>
        <v xml:space="preserve">-0.0537 </v>
      </c>
      <c r="C4" s="25" t="str">
        <f>_xlfn.CONCAT(ROUND(VLOOKUP($H4,mod1L!$A:$G,2,0),4)," ",VLOOKUP($H4,mod1L!$A:$G,7,0))</f>
        <v xml:space="preserve">-0.0519 </v>
      </c>
      <c r="D4" s="25" t="str">
        <f>_xlfn.CONCAT(ROUND(VLOOKUP($G4,'mod1.fr'!$A:$G,2,0),4)," ",VLOOKUP(Table2!$G4,'mod1.fr'!$A:$G,7,0))</f>
        <v xml:space="preserve">-0.0119 </v>
      </c>
      <c r="E4" s="25" t="str">
        <f>_xlfn.CONCAT(ROUND(VLOOKUP($H4,mod1L.fr!$A:$G,2,0),4)," ",VLOOKUP($H4,mod1L.fr!$A:$G,7,0))</f>
        <v xml:space="preserve">-0.0064 </v>
      </c>
      <c r="G4" t="s">
        <v>120</v>
      </c>
      <c r="H4" t="s">
        <v>121</v>
      </c>
      <c r="J4">
        <f>(0.129-0.0366)/(SQRT(((1.1376^2)/15021)+((1.0373^2)/15021)))</f>
        <v>7.3558991108595295</v>
      </c>
    </row>
    <row r="5" spans="1:10" x14ac:dyDescent="0.25">
      <c r="A5" s="116"/>
      <c r="B5" s="26" t="str">
        <f>_xlfn.CONCAT("(",ROUND(VLOOKUP($G4,'mod1'!$A:$G,4,0),4),")")</f>
        <v>(0.0408)</v>
      </c>
      <c r="C5" s="26" t="str">
        <f>_xlfn.CONCAT("(",ROUND(VLOOKUP($H4,mod1L!$A:$G,4,0),4),")")</f>
        <v>(0.0382)</v>
      </c>
      <c r="D5" s="26" t="str">
        <f>_xlfn.CONCAT("(",ROUND(VLOOKUP($G4,'mod1.fr'!$A:$G,4,0),4),")")</f>
        <v>(0.051)</v>
      </c>
      <c r="E5" s="26" t="str">
        <f>_xlfn.CONCAT("(",ROUND(VLOOKUP($H4,mod1L.fr!$A:$G,4,0),4),")")</f>
        <v>(0.0478)</v>
      </c>
    </row>
    <row r="6" spans="1:10" x14ac:dyDescent="0.25">
      <c r="A6" s="115" t="s">
        <v>0</v>
      </c>
      <c r="B6" s="25" t="str">
        <f>_xlfn.CONCAT(ROUND(VLOOKUP($G6,'mod1'!$A:$G,2,0),4)," ",VLOOKUP(Table2!$G6,'mod1'!$A:$G,7,0))</f>
        <v>-0.1042 ***</v>
      </c>
      <c r="C6" s="25" t="str">
        <f>_xlfn.CONCAT(ROUND(VLOOKUP($H6,mod1L!$A:$G,2,0),4)," ",VLOOKUP($H6,mod1L!$A:$G,7,0))</f>
        <v>-0.1345 ***</v>
      </c>
      <c r="D6" s="25" t="str">
        <f>_xlfn.CONCAT(ROUND(VLOOKUP($G6,'mod1.fr'!$A:$G,2,0),4)," ",VLOOKUP(Table2!$G6,'mod1.fr'!$A:$G,7,0))</f>
        <v>-0.1489 ***</v>
      </c>
      <c r="E6" s="25" t="str">
        <f>_xlfn.CONCAT(ROUND(VLOOKUP($H6,mod1L.fr!$A:$G,2,0),4)," ",VLOOKUP($H6,mod1L.fr!$A:$G,7,0))</f>
        <v>-0.1957 ***</v>
      </c>
      <c r="G6" t="s">
        <v>10</v>
      </c>
      <c r="H6" t="s">
        <v>13</v>
      </c>
      <c r="J6">
        <f>(0.1822-0.1398)/(SQRT(((0.0242^2)/15021)+((0.0242^2)/15228)))</f>
        <v>152.35820127655697</v>
      </c>
    </row>
    <row r="7" spans="1:10" x14ac:dyDescent="0.25">
      <c r="A7" s="116" t="s">
        <v>1</v>
      </c>
      <c r="B7" s="26" t="str">
        <f>_xlfn.CONCAT("(",ROUND(VLOOKUP($G6,'mod1'!$A:$G,4,0),4),")")</f>
        <v>(0.019)</v>
      </c>
      <c r="C7" s="26" t="str">
        <f>_xlfn.CONCAT("(",ROUND(VLOOKUP($H6,mod1L!$A:$G,4,0),4),")")</f>
        <v>(0.0191)</v>
      </c>
      <c r="D7" s="26" t="str">
        <f>_xlfn.CONCAT("(",ROUND(VLOOKUP($G6,'mod1.fr'!$A:$G,4,0),4),")")</f>
        <v>(0.0233)</v>
      </c>
      <c r="E7" s="26" t="str">
        <f>_xlfn.CONCAT("(",ROUND(VLOOKUP($H6,mod1L.fr!$A:$G,4,0),4),")")</f>
        <v>(0.0234)</v>
      </c>
    </row>
    <row r="8" spans="1:10" x14ac:dyDescent="0.25">
      <c r="A8" s="115" t="s">
        <v>2</v>
      </c>
      <c r="B8" s="25" t="str">
        <f>_xlfn.CONCAT(ROUND(VLOOKUP($G8,'mod1'!$A:$G,2,0),4)," ",VLOOKUP(Table2!$G8,'mod1'!$A:$G,7,0))</f>
        <v>-0.1974 ***</v>
      </c>
      <c r="C8" s="25" t="str">
        <f>_xlfn.CONCAT(FIXED(VLOOKUP($H8,mod1L!$A:$G,2,0),4)," ",VLOOKUP($H8,mod1L!$A:$G,7,0))</f>
        <v>-0.2012 ***</v>
      </c>
      <c r="D8" s="25" t="str">
        <f>_xlfn.CONCAT(ROUND(VLOOKUP($G8,'mod1.fr'!$A:$G,2,0),4)," ",VLOOKUP(Table2!$G8,'mod1.fr'!$A:$G,7,0))</f>
        <v>-0.2818 ***</v>
      </c>
      <c r="E8" s="25" t="str">
        <f>_xlfn.CONCAT(ROUND(VLOOKUP($H8,mod1L.fr!$A:$G,2,0),4)," ",VLOOKUP($H8,mod1L.fr!$A:$G,7,0))</f>
        <v>-0.2907 ***</v>
      </c>
      <c r="G8" t="s">
        <v>12</v>
      </c>
      <c r="H8" t="s">
        <v>14</v>
      </c>
      <c r="J8">
        <f>(0.3043-0.2843)/(SQRT(((0.0278^2)/15021)+((0.0271^2)/15228)))</f>
        <v>63.347547956472681</v>
      </c>
    </row>
    <row r="9" spans="1:10" x14ac:dyDescent="0.25">
      <c r="A9" s="116"/>
      <c r="B9" s="26" t="str">
        <f>_xlfn.CONCAT("(",ROUND(VLOOKUP($G8,'mod1'!$A:$G,4,0),4),")")</f>
        <v>(0.0198)</v>
      </c>
      <c r="C9" s="26" t="str">
        <f>_xlfn.CONCAT("(",ROUND(VLOOKUP($H8,mod1L!$A:$G,4,0),4),")")</f>
        <v>(0.0203)</v>
      </c>
      <c r="D9" s="26" t="str">
        <f>_xlfn.CONCAT("(",ROUND(VLOOKUP($G8,'mod1.fr'!$A:$G,4,0),4),")")</f>
        <v>(0.0265)</v>
      </c>
      <c r="E9" s="26" t="str">
        <f>_xlfn.CONCAT("(",ROUND(VLOOKUP($H8,mod1L.fr!$A:$G,4,0),4),")")</f>
        <v>(0.0273)</v>
      </c>
    </row>
    <row r="10" spans="1:10" ht="15.75" thickBot="1" x14ac:dyDescent="0.3">
      <c r="A10" s="27" t="s">
        <v>113</v>
      </c>
      <c r="B10" s="29"/>
      <c r="C10" s="29"/>
      <c r="D10" s="29">
        <f>ROUND('mod1.fr'!C7,4)</f>
        <v>0.47210000000000002</v>
      </c>
      <c r="E10" s="29">
        <f>ROUND(mod1L.fr!C7,4)</f>
        <v>0.48430000000000001</v>
      </c>
    </row>
    <row r="11" spans="1:10" x14ac:dyDescent="0.25">
      <c r="A11" s="10" t="s">
        <v>109</v>
      </c>
      <c r="B11" s="30">
        <f>'mod1'!B7</f>
        <v>16689</v>
      </c>
      <c r="C11" s="30">
        <f>mod1L!B7</f>
        <v>16482</v>
      </c>
      <c r="D11" s="30">
        <f>'mod1.fr'!B9</f>
        <v>16689</v>
      </c>
      <c r="E11" s="30">
        <f>mod1L.fr!B9</f>
        <v>16482</v>
      </c>
    </row>
    <row r="12" spans="1:10" x14ac:dyDescent="0.25">
      <c r="A12" s="10" t="s">
        <v>3</v>
      </c>
      <c r="B12" s="31" t="str">
        <f>FIXED('mod1'!B9,2)</f>
        <v>291,050.90</v>
      </c>
      <c r="C12" s="31" t="str">
        <f>FIXED(mod1L!B9,2)</f>
        <v>287,018.50</v>
      </c>
      <c r="D12" s="31" t="str">
        <f>FIXED('mod1.fr'!B11)</f>
        <v>289,701.10</v>
      </c>
      <c r="E12" s="31" t="str">
        <f>FIXED(mod1L.fr!B11,2)</f>
        <v>285,684.30</v>
      </c>
    </row>
    <row r="13" spans="1:10" x14ac:dyDescent="0.25">
      <c r="A13" s="10" t="s">
        <v>4</v>
      </c>
      <c r="B13" s="31" t="str">
        <f>FIXED('mod1'!B10,2)</f>
        <v>291,074.10</v>
      </c>
      <c r="C13" s="31" t="str">
        <f>FIXED(mod1L!B10,2)</f>
        <v>287,041.60</v>
      </c>
      <c r="D13" s="31" t="str">
        <f>FIXED('mod1.fr'!B12,2)</f>
        <v>303,278.20</v>
      </c>
      <c r="E13" s="31" t="str">
        <f>FIXED(mod1L.fr!B12,2)</f>
        <v>299,101.10</v>
      </c>
    </row>
    <row r="14" spans="1:10" ht="15.75" thickBot="1" x14ac:dyDescent="0.3">
      <c r="A14" s="24" t="s">
        <v>110</v>
      </c>
      <c r="B14" s="32" t="str">
        <f>FIXED('mod1'!B8,2)</f>
        <v>-145,522.50</v>
      </c>
      <c r="C14" s="32" t="str">
        <f>FIXED(mod1L!B8,2)</f>
        <v>-143,506.20</v>
      </c>
      <c r="D14" s="33" t="str">
        <f>FIXED('mod1.fr'!B10,2)</f>
        <v>-143,092.40</v>
      </c>
      <c r="E14" s="33" t="str">
        <f>FIXED(mod1L.fr!B10,2)</f>
        <v>-141,102.00</v>
      </c>
    </row>
    <row r="15" spans="1:10" x14ac:dyDescent="0.25">
      <c r="A15" s="117" t="s">
        <v>597</v>
      </c>
      <c r="B15" s="117"/>
      <c r="C15" s="117"/>
      <c r="D15" s="117"/>
      <c r="E15" s="117"/>
    </row>
    <row r="16" spans="1:10" x14ac:dyDescent="0.25">
      <c r="A16" s="118"/>
      <c r="B16" s="118"/>
      <c r="C16" s="118"/>
      <c r="D16" s="118"/>
      <c r="E16" s="118"/>
    </row>
    <row r="17" spans="1:5" x14ac:dyDescent="0.25">
      <c r="A17" s="118"/>
      <c r="B17" s="118"/>
      <c r="C17" s="118"/>
      <c r="D17" s="118"/>
      <c r="E17" s="118"/>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1"/>
  <sheetViews>
    <sheetView workbookViewId="0">
      <selection activeCell="J32" sqref="J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9">
        <v>-7.2150000000000006E-2</v>
      </c>
      <c r="C2" s="9">
        <v>0.9304</v>
      </c>
      <c r="D2" s="9">
        <v>4.0980000000000003E-2</v>
      </c>
      <c r="E2" s="9">
        <v>-1.7609999999999999</v>
      </c>
      <c r="F2">
        <v>7.8322000000000003E-2</v>
      </c>
      <c r="G2" t="s">
        <v>42</v>
      </c>
      <c r="J2" s="1"/>
      <c r="K2" s="1"/>
      <c r="L2" s="1"/>
      <c r="N2" s="1"/>
    </row>
    <row r="3" spans="1:14" x14ac:dyDescent="0.25">
      <c r="A3" t="s">
        <v>10</v>
      </c>
      <c r="B3" s="9">
        <v>-2.0729999999999998E-2</v>
      </c>
      <c r="C3" s="9">
        <v>0.97950000000000004</v>
      </c>
      <c r="D3" s="9">
        <v>1.9220000000000001E-2</v>
      </c>
      <c r="E3" s="9">
        <v>-1.0780000000000001</v>
      </c>
      <c r="F3" s="1">
        <v>0.28085500000000002</v>
      </c>
      <c r="J3" s="1"/>
      <c r="K3" s="1"/>
      <c r="L3" s="1"/>
      <c r="N3" s="1"/>
    </row>
    <row r="4" spans="1:14" x14ac:dyDescent="0.25">
      <c r="A4" t="s">
        <v>12</v>
      </c>
      <c r="B4" s="9">
        <v>-8.3220000000000002E-2</v>
      </c>
      <c r="C4" s="9">
        <v>0.92020000000000002</v>
      </c>
      <c r="D4" s="9">
        <v>2.0660000000000001E-2</v>
      </c>
      <c r="E4" s="9">
        <v>-4.0270000000000001</v>
      </c>
      <c r="F4" s="1">
        <v>5.6499999999999998E-5</v>
      </c>
      <c r="G4" t="s">
        <v>11</v>
      </c>
      <c r="J4" s="1"/>
      <c r="K4" s="1"/>
      <c r="L4" s="1"/>
      <c r="N4" s="1"/>
    </row>
    <row r="5" spans="1:14" x14ac:dyDescent="0.25">
      <c r="A5" t="s">
        <v>124</v>
      </c>
      <c r="B5" s="9">
        <v>5.4730000000000001E-2</v>
      </c>
      <c r="C5" s="9">
        <v>1.056</v>
      </c>
      <c r="D5" s="9">
        <v>1.643E-2</v>
      </c>
      <c r="E5" s="9">
        <v>3.331</v>
      </c>
      <c r="F5" s="1">
        <v>8.6700000000000004E-4</v>
      </c>
      <c r="G5" t="s">
        <v>11</v>
      </c>
      <c r="J5" s="1"/>
      <c r="K5" s="1"/>
      <c r="L5" s="1"/>
      <c r="N5" s="1"/>
    </row>
    <row r="6" spans="1:14" x14ac:dyDescent="0.25">
      <c r="A6" t="s">
        <v>24</v>
      </c>
      <c r="B6" s="9">
        <v>-1.2880000000000001E-2</v>
      </c>
      <c r="C6" s="9">
        <v>0.98719999999999997</v>
      </c>
      <c r="D6" s="9">
        <v>2.3009999999999999E-2</v>
      </c>
      <c r="E6" s="9">
        <v>-0.56000000000000005</v>
      </c>
      <c r="F6" s="1">
        <v>0.57559099999999996</v>
      </c>
      <c r="J6" s="1"/>
      <c r="K6" s="1"/>
      <c r="L6" s="1"/>
      <c r="N6" s="1"/>
    </row>
    <row r="7" spans="1:14" x14ac:dyDescent="0.25">
      <c r="A7" t="s">
        <v>23</v>
      </c>
      <c r="B7" s="9">
        <v>-0.13550000000000001</v>
      </c>
      <c r="C7" s="9">
        <v>0.87329999999999997</v>
      </c>
      <c r="D7" s="9">
        <v>2.0580000000000001E-2</v>
      </c>
      <c r="E7" s="9">
        <v>-6.5819999999999999</v>
      </c>
      <c r="F7" s="1">
        <v>4.6500000000000001E-11</v>
      </c>
      <c r="G7" t="s">
        <v>11</v>
      </c>
      <c r="J7" s="1"/>
      <c r="K7" s="1"/>
      <c r="L7" s="1"/>
      <c r="N7" s="1"/>
    </row>
    <row r="8" spans="1:14" x14ac:dyDescent="0.25">
      <c r="A8" t="s">
        <v>25</v>
      </c>
      <c r="B8" s="9">
        <v>2.5999999999999999E-2</v>
      </c>
      <c r="C8" s="9">
        <v>1.026</v>
      </c>
      <c r="D8" s="9">
        <v>2.4760000000000001E-2</v>
      </c>
      <c r="E8" s="9">
        <v>1.05</v>
      </c>
      <c r="F8">
        <v>0.293568</v>
      </c>
      <c r="J8" s="1"/>
      <c r="K8" s="1"/>
      <c r="L8" s="1"/>
      <c r="N8" s="1"/>
    </row>
    <row r="9" spans="1:14" x14ac:dyDescent="0.25">
      <c r="A9" t="s">
        <v>26</v>
      </c>
      <c r="B9" s="9">
        <v>-5.1880000000000003E-2</v>
      </c>
      <c r="C9" s="9">
        <v>0.94940000000000002</v>
      </c>
      <c r="D9" s="9">
        <v>4.0640000000000003E-2</v>
      </c>
      <c r="E9" s="9">
        <v>-1.276</v>
      </c>
      <c r="F9">
        <v>0.20180100000000001</v>
      </c>
      <c r="J9" s="1"/>
      <c r="K9" s="1"/>
      <c r="L9" s="1"/>
      <c r="N9" s="1"/>
    </row>
    <row r="10" spans="1:14" x14ac:dyDescent="0.25">
      <c r="A10" t="s">
        <v>30</v>
      </c>
      <c r="B10" s="9">
        <v>0.14219999999999999</v>
      </c>
      <c r="C10" s="9">
        <v>1.153</v>
      </c>
      <c r="D10" s="9">
        <v>2.444E-2</v>
      </c>
      <c r="E10" s="9">
        <v>5.8179999999999996</v>
      </c>
      <c r="F10" s="1">
        <v>5.9699999999999999E-9</v>
      </c>
      <c r="G10" t="s">
        <v>11</v>
      </c>
      <c r="J10" s="1"/>
      <c r="K10" s="1"/>
      <c r="L10" s="1"/>
      <c r="N10" s="1"/>
    </row>
    <row r="11" spans="1:14" x14ac:dyDescent="0.25">
      <c r="A11" t="s">
        <v>27</v>
      </c>
      <c r="B11" s="9">
        <v>0.13450000000000001</v>
      </c>
      <c r="C11" s="9">
        <v>1.1439999999999999</v>
      </c>
      <c r="D11" s="9">
        <v>3.6979999999999999E-2</v>
      </c>
      <c r="E11" s="9">
        <v>3.6360000000000001</v>
      </c>
      <c r="F11" s="1">
        <v>2.7700000000000001E-4</v>
      </c>
      <c r="G11" t="s">
        <v>11</v>
      </c>
      <c r="J11" s="1"/>
      <c r="K11" s="1"/>
      <c r="L11" s="1"/>
      <c r="N11" s="1"/>
    </row>
    <row r="12" spans="1:14" x14ac:dyDescent="0.25">
      <c r="A12" t="s">
        <v>29</v>
      </c>
      <c r="B12" s="9">
        <v>6.719E-2</v>
      </c>
      <c r="C12" s="9">
        <v>1.069</v>
      </c>
      <c r="D12" s="9">
        <v>2.256E-2</v>
      </c>
      <c r="E12" s="9">
        <v>2.9790000000000001</v>
      </c>
      <c r="F12">
        <v>2.8960000000000001E-3</v>
      </c>
      <c r="G12" t="s">
        <v>22</v>
      </c>
      <c r="J12" s="1"/>
      <c r="K12" s="1"/>
      <c r="L12" s="1"/>
      <c r="N12" s="1"/>
    </row>
    <row r="13" spans="1:14" x14ac:dyDescent="0.25">
      <c r="A13" t="s">
        <v>28</v>
      </c>
      <c r="B13" s="9">
        <v>9.3979999999999994E-2</v>
      </c>
      <c r="C13" s="9">
        <v>1.099</v>
      </c>
      <c r="D13" s="9">
        <v>5.6239999999999998E-2</v>
      </c>
      <c r="E13" s="9">
        <v>1.671</v>
      </c>
      <c r="F13">
        <v>9.4733999999999999E-2</v>
      </c>
      <c r="G13" t="s">
        <v>42</v>
      </c>
      <c r="J13" s="1"/>
      <c r="K13" s="1"/>
      <c r="L13" s="1"/>
      <c r="N13" s="1"/>
    </row>
    <row r="14" spans="1:14" x14ac:dyDescent="0.25">
      <c r="A14" t="s">
        <v>173</v>
      </c>
      <c r="B14" s="9">
        <v>-9.1649999999999995E-2</v>
      </c>
      <c r="C14" s="9">
        <v>0.91239999999999999</v>
      </c>
      <c r="D14" s="9">
        <v>2.615E-2</v>
      </c>
      <c r="E14" s="9">
        <v>-3.5049999999999999</v>
      </c>
      <c r="F14" s="1">
        <v>4.57E-4</v>
      </c>
      <c r="G14" t="s">
        <v>11</v>
      </c>
      <c r="J14" s="1"/>
      <c r="K14" s="1"/>
      <c r="L14" s="1"/>
      <c r="N14" s="1"/>
    </row>
    <row r="15" spans="1:14" x14ac:dyDescent="0.25">
      <c r="A15" t="s">
        <v>31</v>
      </c>
      <c r="B15" s="9">
        <v>-6.5310000000000007E-2</v>
      </c>
      <c r="C15" s="9">
        <v>0.93679999999999997</v>
      </c>
      <c r="D15" s="9">
        <v>4.1050000000000001E-3</v>
      </c>
      <c r="E15" s="9">
        <v>-15.907999999999999</v>
      </c>
      <c r="F15" t="s">
        <v>119</v>
      </c>
      <c r="G15" t="s">
        <v>11</v>
      </c>
      <c r="J15" s="1"/>
      <c r="K15" s="1"/>
      <c r="L15" s="1"/>
      <c r="N15" s="1"/>
    </row>
    <row r="16" spans="1:14" x14ac:dyDescent="0.25">
      <c r="A16" t="s">
        <v>32</v>
      </c>
      <c r="B16" s="9">
        <v>1.2999999999999999E-2</v>
      </c>
      <c r="C16" s="9">
        <v>1.0129999999999999</v>
      </c>
      <c r="D16" s="9">
        <v>1.226E-2</v>
      </c>
      <c r="E16" s="9">
        <v>1.06</v>
      </c>
      <c r="F16">
        <v>0.28908200000000001</v>
      </c>
      <c r="J16" s="1"/>
      <c r="K16" s="1"/>
      <c r="L16" s="1"/>
      <c r="N16" s="1"/>
    </row>
    <row r="17" spans="1:14" x14ac:dyDescent="0.25">
      <c r="A17" t="s">
        <v>33</v>
      </c>
      <c r="B17" s="9">
        <v>1.363E-2</v>
      </c>
      <c r="C17" s="9">
        <v>1.014</v>
      </c>
      <c r="D17" s="9">
        <v>3.2959999999999999E-3</v>
      </c>
      <c r="E17" s="9">
        <v>4.1340000000000003</v>
      </c>
      <c r="F17" s="1">
        <v>3.57E-5</v>
      </c>
      <c r="G17" t="s">
        <v>11</v>
      </c>
      <c r="J17" s="1"/>
      <c r="K17" s="1"/>
      <c r="L17" s="1"/>
      <c r="N17" s="1"/>
    </row>
    <row r="18" spans="1:14" x14ac:dyDescent="0.25">
      <c r="A18" t="s">
        <v>118</v>
      </c>
      <c r="B18" s="9">
        <v>-5.1330000000000004E-3</v>
      </c>
      <c r="C18" s="9">
        <v>0.99490000000000001</v>
      </c>
      <c r="D18" s="9">
        <v>5.2030000000000002E-3</v>
      </c>
      <c r="E18" s="9">
        <v>-0.98699999999999999</v>
      </c>
      <c r="F18" s="1">
        <v>0.323853</v>
      </c>
      <c r="J18" s="1"/>
      <c r="K18" s="1"/>
      <c r="L18" s="1"/>
      <c r="N18" s="1"/>
    </row>
    <row r="19" spans="1:14" x14ac:dyDescent="0.25">
      <c r="A19" t="s">
        <v>34</v>
      </c>
      <c r="B19" s="9">
        <v>3.9480000000000001E-3</v>
      </c>
      <c r="C19" s="9">
        <v>1.004</v>
      </c>
      <c r="D19" s="9">
        <v>3.6479999999999998E-4</v>
      </c>
      <c r="E19" s="9">
        <v>10.821999999999999</v>
      </c>
      <c r="F19" s="1" t="s">
        <v>119</v>
      </c>
      <c r="G19" t="s">
        <v>11</v>
      </c>
      <c r="J19" s="1"/>
      <c r="K19" s="1"/>
      <c r="L19" s="1"/>
      <c r="N19" s="1"/>
    </row>
    <row r="20" spans="1:14" x14ac:dyDescent="0.25">
      <c r="A20" t="s">
        <v>35</v>
      </c>
      <c r="B20" s="9">
        <v>-9.7809999999999998E-4</v>
      </c>
      <c r="C20" s="9">
        <v>0.999</v>
      </c>
      <c r="D20" s="9">
        <v>1.474E-4</v>
      </c>
      <c r="E20" s="9">
        <v>-6.6349999999999998</v>
      </c>
      <c r="F20" s="1">
        <v>3.2499999999999998E-11</v>
      </c>
      <c r="G20" t="s">
        <v>11</v>
      </c>
      <c r="J20" s="1"/>
      <c r="K20" s="1"/>
      <c r="L20" s="1"/>
      <c r="N20" s="1"/>
    </row>
    <row r="21" spans="1:14" x14ac:dyDescent="0.25">
      <c r="A21" t="s">
        <v>36</v>
      </c>
      <c r="B21" s="9">
        <v>5.4609999999999999E-4</v>
      </c>
      <c r="C21" s="9">
        <v>1.0009999999999999</v>
      </c>
      <c r="D21" s="9">
        <v>8.2559999999999996E-5</v>
      </c>
      <c r="E21" s="9">
        <v>6.6139999999999999</v>
      </c>
      <c r="F21" s="1">
        <v>3.7400000000000001E-11</v>
      </c>
      <c r="G21" t="s">
        <v>11</v>
      </c>
      <c r="J21" s="1"/>
      <c r="K21" s="1"/>
      <c r="L21" s="1"/>
      <c r="N21" s="1"/>
    </row>
    <row r="22" spans="1:14" x14ac:dyDescent="0.25">
      <c r="A22" t="s">
        <v>37</v>
      </c>
      <c r="B22" s="9">
        <v>-1.187E-2</v>
      </c>
      <c r="C22" s="9">
        <v>0.98819999999999997</v>
      </c>
      <c r="D22" s="9">
        <v>1.7780000000000001E-2</v>
      </c>
      <c r="E22" s="9">
        <v>-0.66800000000000004</v>
      </c>
      <c r="F22">
        <v>0.50431499999999996</v>
      </c>
      <c r="J22" s="1"/>
      <c r="K22" s="1"/>
      <c r="L22" s="1"/>
      <c r="N22" s="1"/>
    </row>
    <row r="23" spans="1:14" x14ac:dyDescent="0.25">
      <c r="A23" t="s">
        <v>38</v>
      </c>
      <c r="B23" s="9">
        <v>-5.4539999999999998E-2</v>
      </c>
      <c r="C23" s="9">
        <v>0.94689999999999996</v>
      </c>
      <c r="D23" s="9">
        <v>2.5819999999999999E-2</v>
      </c>
      <c r="E23" s="9">
        <v>-2.113</v>
      </c>
      <c r="F23" s="1">
        <v>3.4643E-2</v>
      </c>
      <c r="G23" t="s">
        <v>128</v>
      </c>
      <c r="J23" s="1"/>
      <c r="K23" s="1"/>
      <c r="L23" s="1"/>
      <c r="N23" s="1"/>
    </row>
    <row r="24" spans="1:14" x14ac:dyDescent="0.25">
      <c r="A24" t="s">
        <v>40</v>
      </c>
      <c r="B24" s="9">
        <v>-0.1351</v>
      </c>
      <c r="C24" s="9">
        <v>0.87360000000000004</v>
      </c>
      <c r="D24" s="9">
        <v>2.7210000000000002E-2</v>
      </c>
      <c r="E24" s="9">
        <v>-4.9660000000000002</v>
      </c>
      <c r="F24" s="1">
        <v>6.8199999999999999E-7</v>
      </c>
      <c r="G24" t="s">
        <v>11</v>
      </c>
      <c r="J24" s="1"/>
      <c r="K24" s="1"/>
      <c r="L24" s="1"/>
      <c r="N24" s="1"/>
    </row>
    <row r="25" spans="1:14" x14ac:dyDescent="0.25">
      <c r="A25" t="s">
        <v>41</v>
      </c>
      <c r="B25" s="9">
        <v>-3.6900000000000002E-2</v>
      </c>
      <c r="C25" s="9">
        <v>0.96379999999999999</v>
      </c>
      <c r="D25" s="9">
        <v>2.2380000000000001E-2</v>
      </c>
      <c r="E25" s="9">
        <v>-1.649</v>
      </c>
      <c r="F25">
        <v>9.9205000000000002E-2</v>
      </c>
      <c r="G25" t="s">
        <v>42</v>
      </c>
      <c r="J25" s="1"/>
      <c r="N25" s="1"/>
    </row>
    <row r="26" spans="1:14" x14ac:dyDescent="0.25">
      <c r="A26" t="s">
        <v>39</v>
      </c>
      <c r="B26" s="1">
        <v>-7.6050000000000006E-2</v>
      </c>
      <c r="C26" s="1">
        <v>0.92679999999999996</v>
      </c>
      <c r="D26" s="1">
        <v>2.5139999999999999E-2</v>
      </c>
      <c r="E26">
        <v>-3.0249999999999999</v>
      </c>
      <c r="F26">
        <v>2.483E-3</v>
      </c>
      <c r="G26" t="s">
        <v>22</v>
      </c>
    </row>
    <row r="27" spans="1:14" x14ac:dyDescent="0.25">
      <c r="B27" s="1"/>
      <c r="C27" s="1"/>
      <c r="D27" s="1"/>
    </row>
    <row r="28" spans="1:14" x14ac:dyDescent="0.25">
      <c r="A28" t="s">
        <v>645</v>
      </c>
      <c r="B28">
        <v>16689</v>
      </c>
      <c r="C28" s="1"/>
      <c r="D28" s="1"/>
    </row>
    <row r="29" spans="1:14" x14ac:dyDescent="0.25">
      <c r="A29" t="s">
        <v>3</v>
      </c>
      <c r="B29">
        <v>289484.5</v>
      </c>
      <c r="C29" s="1"/>
      <c r="D29" s="1"/>
    </row>
    <row r="30" spans="1:14" x14ac:dyDescent="0.25">
      <c r="A30" t="s">
        <v>4</v>
      </c>
      <c r="B30">
        <v>289677.59999999998</v>
      </c>
    </row>
    <row r="31" spans="1:14" x14ac:dyDescent="0.25">
      <c r="A31" t="s">
        <v>647</v>
      </c>
      <c r="B31">
        <v>-144717.29999999999</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H28" sqref="H28"/>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-7.17037596E-2</v>
      </c>
      <c r="C2">
        <v>0.93080660000000004</v>
      </c>
      <c r="D2" s="1">
        <v>4.8942600199999999E-2</v>
      </c>
      <c r="E2">
        <v>-1.47</v>
      </c>
      <c r="F2" s="1">
        <v>0.14000000000000001</v>
      </c>
      <c r="G2" t="str">
        <f>IF(F2&lt;0.001,"***",IF(F2&lt;0.01,"**",IF(F2&lt;0.05,"*",IF(F2&lt;0.1,"^",""))))</f>
        <v/>
      </c>
      <c r="N2" s="1"/>
    </row>
    <row r="3" spans="1:14" x14ac:dyDescent="0.25">
      <c r="A3" t="s">
        <v>10</v>
      </c>
      <c r="B3" s="1">
        <v>-1.57418998E-2</v>
      </c>
      <c r="C3">
        <v>0.98438139999999996</v>
      </c>
      <c r="D3" s="1">
        <v>2.29131206E-2</v>
      </c>
      <c r="E3">
        <v>-0.69</v>
      </c>
      <c r="F3" s="1">
        <v>0.49</v>
      </c>
      <c r="G3" t="str">
        <f t="shared" ref="G3:G24" si="0">IF(F3&lt;0.001,"***",IF(F3&lt;0.01,"**",IF(F3&lt;0.05,"*",IF(F3&lt;0.1,"^",""))))</f>
        <v/>
      </c>
      <c r="N3" s="1"/>
    </row>
    <row r="4" spans="1:14" x14ac:dyDescent="0.25">
      <c r="A4" t="s">
        <v>12</v>
      </c>
      <c r="B4" s="1">
        <v>-8.9166817100000004E-2</v>
      </c>
      <c r="C4">
        <v>0.91469299999999998</v>
      </c>
      <c r="D4" s="1">
        <v>2.6337550299999998E-2</v>
      </c>
      <c r="E4">
        <v>-3.39</v>
      </c>
      <c r="F4" s="1">
        <v>7.1000000000000002E-4</v>
      </c>
      <c r="G4" t="str">
        <f t="shared" si="0"/>
        <v>***</v>
      </c>
      <c r="N4" s="1"/>
    </row>
    <row r="5" spans="1:14" x14ac:dyDescent="0.25">
      <c r="A5" t="s">
        <v>124</v>
      </c>
      <c r="B5" s="1">
        <v>8.0532130600000001E-2</v>
      </c>
      <c r="C5">
        <v>1.0838637</v>
      </c>
      <c r="D5" s="1">
        <v>2.1833029399999999E-2</v>
      </c>
      <c r="E5">
        <v>3.69</v>
      </c>
      <c r="F5" s="1">
        <v>2.3000000000000001E-4</v>
      </c>
      <c r="G5" t="str">
        <f>IF(F5&lt;0.001,"***",IF(F5&lt;0.01,"**",IF(F5&lt;0.05,"*",IF(F5&lt;0.1,"^",""))))</f>
        <v>***</v>
      </c>
      <c r="N5" s="1"/>
    </row>
    <row r="6" spans="1:14" x14ac:dyDescent="0.25">
      <c r="A6" t="s">
        <v>24</v>
      </c>
      <c r="B6" s="1">
        <v>-1.8449194499999998E-2</v>
      </c>
      <c r="C6">
        <v>0.98172000000000004</v>
      </c>
      <c r="D6" s="1">
        <v>3.0585189400000001E-2</v>
      </c>
      <c r="E6">
        <v>-0.6</v>
      </c>
      <c r="F6" s="1">
        <v>0.55000000000000004</v>
      </c>
      <c r="G6" t="str">
        <f t="shared" si="0"/>
        <v/>
      </c>
      <c r="N6" s="1"/>
    </row>
    <row r="7" spans="1:14" x14ac:dyDescent="0.25">
      <c r="A7" t="s">
        <v>23</v>
      </c>
      <c r="B7" s="1">
        <v>-0.1790124666</v>
      </c>
      <c r="C7">
        <v>0.83609549999999999</v>
      </c>
      <c r="D7" s="1">
        <v>2.78717707E-2</v>
      </c>
      <c r="E7">
        <v>-6.42</v>
      </c>
      <c r="F7" s="1">
        <v>1.2999999999999999E-10</v>
      </c>
      <c r="G7" t="str">
        <f t="shared" si="0"/>
        <v>***</v>
      </c>
      <c r="N7" s="1"/>
    </row>
    <row r="8" spans="1:14" x14ac:dyDescent="0.25">
      <c r="A8" t="s">
        <v>25</v>
      </c>
      <c r="B8" s="1">
        <v>1.4151482199999999E-2</v>
      </c>
      <c r="C8">
        <v>1.0142521</v>
      </c>
      <c r="D8" s="1">
        <v>2.9578902300000001E-2</v>
      </c>
      <c r="E8">
        <v>0.48</v>
      </c>
      <c r="F8" s="1">
        <v>0.63</v>
      </c>
      <c r="G8" t="str">
        <f t="shared" si="0"/>
        <v/>
      </c>
      <c r="N8" s="1"/>
    </row>
    <row r="9" spans="1:14" x14ac:dyDescent="0.25">
      <c r="A9" t="s">
        <v>26</v>
      </c>
      <c r="B9" s="1">
        <v>-6.97583918E-2</v>
      </c>
      <c r="C9">
        <v>0.93261910000000003</v>
      </c>
      <c r="D9" s="1">
        <v>4.9221117500000001E-2</v>
      </c>
      <c r="E9">
        <v>-1.42</v>
      </c>
      <c r="F9" s="1">
        <v>0.16</v>
      </c>
      <c r="G9" t="str">
        <f t="shared" si="0"/>
        <v/>
      </c>
      <c r="N9" s="1"/>
    </row>
    <row r="10" spans="1:14" x14ac:dyDescent="0.25">
      <c r="A10" t="s">
        <v>30</v>
      </c>
      <c r="B10" s="1">
        <v>0.16848585769999999</v>
      </c>
      <c r="C10">
        <v>1.1835115</v>
      </c>
      <c r="D10" s="1">
        <v>3.1154494200000001E-2</v>
      </c>
      <c r="E10">
        <v>5.41</v>
      </c>
      <c r="F10" s="1">
        <v>6.4000000000000004E-8</v>
      </c>
      <c r="G10" t="str">
        <f>IF(F10&lt;0.001,"***",IF(F10&lt;0.01,"**",IF(F10&lt;0.05,"*",IF(F10&lt;0.1,"^",""))))</f>
        <v>***</v>
      </c>
      <c r="N10" s="1"/>
    </row>
    <row r="11" spans="1:14" x14ac:dyDescent="0.25">
      <c r="A11" t="s">
        <v>27</v>
      </c>
      <c r="B11" s="1">
        <v>0.13866827330000001</v>
      </c>
      <c r="C11">
        <v>1.1487430000000001</v>
      </c>
      <c r="D11" s="1">
        <v>4.5300085599999998E-2</v>
      </c>
      <c r="E11">
        <v>3.06</v>
      </c>
      <c r="F11" s="1">
        <v>2.2000000000000001E-3</v>
      </c>
      <c r="G11" t="str">
        <f>IF(F11&lt;0.001,"***",IF(F11&lt;0.01,"**",IF(F11&lt;0.05,"*",IF(F11&lt;0.1,"^",""))))</f>
        <v>**</v>
      </c>
      <c r="N11" s="1"/>
    </row>
    <row r="12" spans="1:14" ht="14.25" customHeight="1" x14ac:dyDescent="0.25">
      <c r="A12" t="s">
        <v>29</v>
      </c>
      <c r="B12" s="1">
        <v>8.4237451399999996E-2</v>
      </c>
      <c r="C12">
        <v>1.0878871999999999</v>
      </c>
      <c r="D12" s="1">
        <v>2.8428094099999999E-2</v>
      </c>
      <c r="E12">
        <v>2.96</v>
      </c>
      <c r="F12" s="1">
        <v>3.0000000000000001E-3</v>
      </c>
      <c r="G12" t="str">
        <f>IF(F12&lt;0.001,"***",IF(F12&lt;0.01,"**",IF(F12&lt;0.05,"*",IF(F12&lt;0.1,"^",""))))</f>
        <v>**</v>
      </c>
      <c r="N12" s="1"/>
    </row>
    <row r="13" spans="1:14" x14ac:dyDescent="0.25">
      <c r="A13" t="s">
        <v>28</v>
      </c>
      <c r="B13" s="1">
        <v>7.2115389399999993E-2</v>
      </c>
      <c r="C13">
        <v>1.0747793999999999</v>
      </c>
      <c r="D13" s="1">
        <v>6.7624919399999997E-2</v>
      </c>
      <c r="E13">
        <v>1.07</v>
      </c>
      <c r="F13" s="1">
        <v>0.28999999999999998</v>
      </c>
      <c r="G13" t="str">
        <f>IF(F13&lt;0.001,"***",IF(F13&lt;0.01,"**",IF(F13&lt;0.05,"*",IF(F13&lt;0.1,"^",""))))</f>
        <v/>
      </c>
      <c r="N13" s="1"/>
    </row>
    <row r="14" spans="1:14" x14ac:dyDescent="0.25">
      <c r="A14" t="s">
        <v>173</v>
      </c>
      <c r="B14" s="1">
        <v>-0.1089754459</v>
      </c>
      <c r="C14">
        <v>0.89675240000000001</v>
      </c>
      <c r="D14" s="1">
        <v>2.8436430200000001E-2</v>
      </c>
      <c r="E14">
        <v>-3.83</v>
      </c>
      <c r="F14" s="1">
        <v>1.2999999999999999E-4</v>
      </c>
      <c r="G14" t="str">
        <f>IF(F14&lt;0.001,"***",IF(F14&lt;0.01,"**",IF(F14&lt;0.05,"*",IF(F14&lt;0.1,"^",""))))</f>
        <v>***</v>
      </c>
      <c r="N14" s="1"/>
    </row>
    <row r="15" spans="1:14" x14ac:dyDescent="0.25">
      <c r="A15" t="s">
        <v>31</v>
      </c>
      <c r="B15" s="1">
        <v>-6.2586632399999995E-2</v>
      </c>
      <c r="C15">
        <v>0.93933169999999999</v>
      </c>
      <c r="D15" s="1">
        <v>4.7201661000000001E-3</v>
      </c>
      <c r="E15">
        <v>-13.26</v>
      </c>
      <c r="F15" s="1">
        <v>0</v>
      </c>
      <c r="G15" t="str">
        <f t="shared" si="0"/>
        <v>***</v>
      </c>
      <c r="N15" s="1"/>
    </row>
    <row r="16" spans="1:14" x14ac:dyDescent="0.25">
      <c r="A16" t="s">
        <v>32</v>
      </c>
      <c r="B16" s="1">
        <v>1.9801527100000001E-2</v>
      </c>
      <c r="C16">
        <v>1.0199989</v>
      </c>
      <c r="D16" s="1">
        <v>1.41930731E-2</v>
      </c>
      <c r="E16">
        <v>1.4</v>
      </c>
      <c r="F16" s="1">
        <v>0.16</v>
      </c>
      <c r="G16" t="str">
        <f t="shared" si="0"/>
        <v/>
      </c>
      <c r="N16" s="1"/>
    </row>
    <row r="17" spans="1:14" x14ac:dyDescent="0.25">
      <c r="A17" t="s">
        <v>33</v>
      </c>
      <c r="B17" s="1">
        <v>1.68288342E-2</v>
      </c>
      <c r="C17">
        <v>1.0169712</v>
      </c>
      <c r="D17" s="1">
        <v>3.7384757E-3</v>
      </c>
      <c r="E17">
        <v>4.5</v>
      </c>
      <c r="F17" s="1">
        <v>6.7000000000000002E-6</v>
      </c>
      <c r="G17" t="str">
        <f t="shared" si="0"/>
        <v>***</v>
      </c>
      <c r="N17" s="1"/>
    </row>
    <row r="18" spans="1:14" x14ac:dyDescent="0.25">
      <c r="A18" t="s">
        <v>118</v>
      </c>
      <c r="B18" s="1">
        <v>-7.6976246000000003E-3</v>
      </c>
      <c r="C18">
        <v>0.99233190000000004</v>
      </c>
      <c r="D18" s="1">
        <v>6.0701742000000003E-3</v>
      </c>
      <c r="E18">
        <v>-1.27</v>
      </c>
      <c r="F18" s="1">
        <v>0.2</v>
      </c>
      <c r="G18" t="str">
        <f t="shared" si="0"/>
        <v/>
      </c>
      <c r="N18" s="1"/>
    </row>
    <row r="19" spans="1:14" x14ac:dyDescent="0.25">
      <c r="A19" t="s">
        <v>34</v>
      </c>
      <c r="B19" s="1">
        <v>4.6371523E-3</v>
      </c>
      <c r="C19">
        <v>1.0046478999999999</v>
      </c>
      <c r="D19" s="1">
        <v>4.7858059999999998E-4</v>
      </c>
      <c r="E19">
        <v>9.69</v>
      </c>
      <c r="F19" s="1">
        <v>0</v>
      </c>
      <c r="G19" t="str">
        <f t="shared" si="0"/>
        <v>***</v>
      </c>
      <c r="N19" s="1"/>
    </row>
    <row r="20" spans="1:14" x14ac:dyDescent="0.25">
      <c r="A20" t="s">
        <v>35</v>
      </c>
      <c r="B20" s="1">
        <v>-9.8111300000000004E-4</v>
      </c>
      <c r="C20">
        <v>0.9990194</v>
      </c>
      <c r="D20" s="1">
        <v>1.6077889999999999E-4</v>
      </c>
      <c r="E20">
        <v>-6.1</v>
      </c>
      <c r="F20" s="1">
        <v>1.0000000000000001E-9</v>
      </c>
      <c r="G20" t="str">
        <f t="shared" si="0"/>
        <v>***</v>
      </c>
      <c r="N20" s="1"/>
    </row>
    <row r="21" spans="1:14" x14ac:dyDescent="0.25">
      <c r="A21" t="s">
        <v>36</v>
      </c>
      <c r="B21" s="1">
        <v>3.2971649999999998E-4</v>
      </c>
      <c r="C21">
        <v>1.0003298</v>
      </c>
      <c r="D21" s="1">
        <v>1.0142530000000001E-4</v>
      </c>
      <c r="E21">
        <v>3.25</v>
      </c>
      <c r="F21" s="1">
        <v>1.1999999999999999E-3</v>
      </c>
      <c r="G21" t="str">
        <f t="shared" si="0"/>
        <v>**</v>
      </c>
      <c r="N21" s="1"/>
    </row>
    <row r="22" spans="1:14" x14ac:dyDescent="0.25">
      <c r="A22" t="s">
        <v>37</v>
      </c>
      <c r="B22" s="1">
        <v>-3.8643789999999998E-3</v>
      </c>
      <c r="C22">
        <v>0.99614309999999995</v>
      </c>
      <c r="D22" s="1">
        <v>2.0540666999999999E-2</v>
      </c>
      <c r="E22">
        <v>-0.19</v>
      </c>
      <c r="F22" s="1">
        <v>0.85</v>
      </c>
      <c r="G22" t="str">
        <f t="shared" si="0"/>
        <v/>
      </c>
      <c r="N22" s="1"/>
    </row>
    <row r="23" spans="1:14" x14ac:dyDescent="0.25">
      <c r="A23" t="s">
        <v>38</v>
      </c>
      <c r="B23" s="1">
        <v>-2.8479787600000001E-2</v>
      </c>
      <c r="C23">
        <v>0.97192190000000001</v>
      </c>
      <c r="D23" s="1">
        <v>3.0511508999999999E-2</v>
      </c>
      <c r="E23">
        <v>-0.93</v>
      </c>
      <c r="F23" s="1">
        <v>0.35</v>
      </c>
      <c r="G23" t="str">
        <f t="shared" si="0"/>
        <v/>
      </c>
      <c r="N23" s="1"/>
    </row>
    <row r="24" spans="1:14" x14ac:dyDescent="0.25">
      <c r="A24" t="s">
        <v>40</v>
      </c>
      <c r="B24" s="1">
        <v>-0.15581259350000001</v>
      </c>
      <c r="C24">
        <v>0.85571949999999997</v>
      </c>
      <c r="D24" s="1">
        <v>3.5595761900000002E-2</v>
      </c>
      <c r="E24">
        <v>-4.38</v>
      </c>
      <c r="F24" s="1">
        <v>1.2E-5</v>
      </c>
      <c r="G24" t="str">
        <f t="shared" si="0"/>
        <v>***</v>
      </c>
      <c r="N24" s="1"/>
    </row>
    <row r="25" spans="1:14" x14ac:dyDescent="0.25">
      <c r="A25" t="s">
        <v>41</v>
      </c>
      <c r="B25" s="1">
        <v>-4.3406711299999998E-2</v>
      </c>
      <c r="C25">
        <v>0.95752190000000004</v>
      </c>
      <c r="D25" s="1">
        <v>2.9253056900000001E-2</v>
      </c>
      <c r="E25">
        <v>-1.48</v>
      </c>
      <c r="F25" s="1">
        <v>0.14000000000000001</v>
      </c>
      <c r="N25" s="1"/>
    </row>
    <row r="26" spans="1:14" x14ac:dyDescent="0.25">
      <c r="A26" t="s">
        <v>39</v>
      </c>
      <c r="B26" s="1">
        <v>-6.7929045899999999E-2</v>
      </c>
      <c r="C26">
        <v>0.93432680000000001</v>
      </c>
      <c r="D26" s="1">
        <v>3.3003296299999998E-2</v>
      </c>
      <c r="E26">
        <v>-2.06</v>
      </c>
      <c r="F26" s="1">
        <v>0.04</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0.40339720000000001</v>
      </c>
      <c r="D32">
        <v>0.16272929999999999</v>
      </c>
    </row>
    <row r="34" spans="1:2" x14ac:dyDescent="0.25">
      <c r="A34" t="s">
        <v>645</v>
      </c>
      <c r="B34">
        <v>16689</v>
      </c>
    </row>
    <row r="35" spans="1:2" x14ac:dyDescent="0.25">
      <c r="A35" t="s">
        <v>3</v>
      </c>
      <c r="B35">
        <v>288610.2</v>
      </c>
    </row>
    <row r="36" spans="1:2" x14ac:dyDescent="0.25">
      <c r="A36" t="s">
        <v>4</v>
      </c>
      <c r="B36">
        <v>300190.3</v>
      </c>
    </row>
    <row r="37" spans="1:2" x14ac:dyDescent="0.25">
      <c r="A37" t="s">
        <v>647</v>
      </c>
      <c r="B37">
        <v>-142805.6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Full Sample by BMI Level</vt:lpstr>
      <vt:lpstr>Table 1</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2023-05-18T20:15:31Z</dcterms:modified>
</cp:coreProperties>
</file>