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hidePivotFieldList="1"/>
  <xr:revisionPtr revIDLastSave="0" documentId="13_ncr:1_{DA5BD5CF-AB08-4EFD-9213-398992E4164C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Hoja 1" sheetId="1" r:id="rId1"/>
    <sheet name="Hoja 2" sheetId="2" r:id="rId2"/>
    <sheet name="Hoja 3" sheetId="3" r:id="rId3"/>
    <sheet name="Hoja 4" sheetId="4" r:id="rId4"/>
    <sheet name="Hoja 5" sheetId="5" r:id="rId5"/>
  </sheets>
  <definedNames>
    <definedName name="_xlnm._FilterDatabase" localSheetId="4" hidden="1">'Hoja 5'!$A$7:$I$14</definedName>
  </definedNames>
  <calcPr calcId="179021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I14" i="5"/>
  <c r="I10" i="5" l="1"/>
  <c r="I11" i="5"/>
  <c r="I12" i="5"/>
  <c r="I13" i="5"/>
  <c r="I8" i="5"/>
  <c r="G5" i="2"/>
  <c r="G6" i="2"/>
  <c r="H6" i="2" s="1"/>
  <c r="G7" i="2"/>
  <c r="H7" i="2" s="1"/>
  <c r="G8" i="2"/>
  <c r="H8" i="2" s="1"/>
  <c r="D5" i="4"/>
  <c r="D6" i="4"/>
  <c r="D7" i="4"/>
  <c r="D8" i="4"/>
  <c r="D4" i="4"/>
  <c r="B5" i="4"/>
  <c r="B6" i="4"/>
  <c r="B7" i="4"/>
  <c r="B8" i="4"/>
  <c r="B4" i="4"/>
  <c r="E8" i="4"/>
  <c r="H19" i="5" l="1"/>
  <c r="I19" i="5"/>
  <c r="F19" i="5"/>
  <c r="G19" i="5"/>
  <c r="E5" i="4"/>
  <c r="E6" i="4"/>
  <c r="E7" i="4"/>
  <c r="E4" i="4"/>
  <c r="G6" i="3"/>
  <c r="G7" i="3"/>
  <c r="G8" i="3"/>
  <c r="G5" i="3"/>
  <c r="C6" i="3"/>
  <c r="C7" i="3"/>
  <c r="C8" i="3"/>
  <c r="C5" i="3"/>
  <c r="E9" i="4" l="1"/>
  <c r="G4" i="2"/>
  <c r="H4" i="2" s="1"/>
  <c r="C17" i="2" l="1"/>
  <c r="C16" i="2"/>
  <c r="H5" i="2"/>
  <c r="C15" i="2"/>
  <c r="C14" i="2"/>
  <c r="C13" i="2"/>
  <c r="E17" i="1"/>
  <c r="E16" i="1"/>
  <c r="E15" i="1"/>
  <c r="E14" i="1"/>
  <c r="E13" i="1"/>
  <c r="E9" i="1"/>
  <c r="E6" i="1"/>
  <c r="E7" i="1"/>
  <c r="E8" i="1"/>
  <c r="E5" i="1"/>
  <c r="C20" i="2" l="1"/>
  <c r="C21" i="2"/>
  <c r="C19" i="2"/>
  <c r="C18" i="2"/>
</calcChain>
</file>

<file path=xl/sharedStrings.xml><?xml version="1.0" encoding="utf-8"?>
<sst xmlns="http://schemas.openxmlformats.org/spreadsheetml/2006/main" count="148" uniqueCount="94">
  <si>
    <t>Tienda de Jose</t>
  </si>
  <si>
    <t>ID</t>
  </si>
  <si>
    <t>NOMBRES Y APELLIDOS</t>
  </si>
  <si>
    <t>DIAS TRABAJADOS</t>
  </si>
  <si>
    <t>SUELDO POR DIA</t>
  </si>
  <si>
    <t>TOTAL</t>
  </si>
  <si>
    <t>DOSTIN HURTADO</t>
  </si>
  <si>
    <t xml:space="preserve"> SANDY OLIVERA</t>
  </si>
  <si>
    <t>CARLOS RAMIREZ</t>
  </si>
  <si>
    <t>VICTOR ESPINOZA</t>
  </si>
  <si>
    <t>JUAN PABLO</t>
  </si>
  <si>
    <t>ENERO</t>
  </si>
  <si>
    <t>FEBRERO</t>
  </si>
  <si>
    <t>NOTAS DE LA ESCUELA</t>
  </si>
  <si>
    <t>NOMBRE</t>
  </si>
  <si>
    <t>MATEMATICA</t>
  </si>
  <si>
    <t>COMUNICACIÓN</t>
  </si>
  <si>
    <t>ARTE</t>
  </si>
  <si>
    <t>COMPUTACION</t>
  </si>
  <si>
    <t>PROMEDIO</t>
  </si>
  <si>
    <t>ESTADO</t>
  </si>
  <si>
    <t>JUAN</t>
  </si>
  <si>
    <t>MANUEL</t>
  </si>
  <si>
    <t>MIGUEL</t>
  </si>
  <si>
    <t>JOSE</t>
  </si>
  <si>
    <t>CIUDAD</t>
  </si>
  <si>
    <t>APTO</t>
  </si>
  <si>
    <t>EDAD</t>
  </si>
  <si>
    <t>PUNO</t>
  </si>
  <si>
    <t>AREQUIPA</t>
  </si>
  <si>
    <t>LIMA</t>
  </si>
  <si>
    <t>TACNA</t>
  </si>
  <si>
    <t>PRUEBA 1</t>
  </si>
  <si>
    <t>PRUEBA 2</t>
  </si>
  <si>
    <t>EJERCITO DEL PERÚ</t>
  </si>
  <si>
    <t>DETALLES DE LAS CALIFICACIONES</t>
  </si>
  <si>
    <t>Nota mas alta</t>
  </si>
  <si>
    <t>Nota mas baja</t>
  </si>
  <si>
    <t>Nota mas repetida</t>
  </si>
  <si>
    <t>Promedio del curso</t>
  </si>
  <si>
    <t>Total de estudiantes</t>
  </si>
  <si>
    <t>Número de aprobados</t>
  </si>
  <si>
    <t>Número de reprobados</t>
  </si>
  <si>
    <t>Promedio de aprobados</t>
  </si>
  <si>
    <t>Promedio de reprobados</t>
  </si>
  <si>
    <t>CÓDIGO</t>
  </si>
  <si>
    <t>PRODUCTO</t>
  </si>
  <si>
    <t>CANTIDAD</t>
  </si>
  <si>
    <t>PRECIO</t>
  </si>
  <si>
    <t>FACTURA TIENDA</t>
  </si>
  <si>
    <t>PRODUCTOS DE LA TIENDA</t>
  </si>
  <si>
    <t>CHOCOLATE</t>
  </si>
  <si>
    <t>GASEOSA</t>
  </si>
  <si>
    <t>DULCE</t>
  </si>
  <si>
    <t>PASTEL</t>
  </si>
  <si>
    <t>GALLETA</t>
  </si>
  <si>
    <t>DOCUMENTO</t>
  </si>
  <si>
    <t>FECHA DE INGRESO</t>
  </si>
  <si>
    <t>SEXO</t>
  </si>
  <si>
    <t>CARGO</t>
  </si>
  <si>
    <t>SUELDO BASICO</t>
  </si>
  <si>
    <t>DIAS. TRAB</t>
  </si>
  <si>
    <t>TOTAL SUELDO</t>
  </si>
  <si>
    <t>BASE DE DATOS DE CLIENTES</t>
  </si>
  <si>
    <t>ANDRES</t>
  </si>
  <si>
    <t>LENIN</t>
  </si>
  <si>
    <t>MASCULINO</t>
  </si>
  <si>
    <t>FEMENINO</t>
  </si>
  <si>
    <t>LIMPIEZA</t>
  </si>
  <si>
    <t>INGENIERO</t>
  </si>
  <si>
    <t>AGRONOMO</t>
  </si>
  <si>
    <t>SECRETARIA</t>
  </si>
  <si>
    <t>JEFE</t>
  </si>
  <si>
    <t>Etiquetas de fila</t>
  </si>
  <si>
    <t>Total general</t>
  </si>
  <si>
    <t>Suma de TOTAL SUELDO</t>
  </si>
  <si>
    <t>DANIEL</t>
  </si>
  <si>
    <t>(Todas)</t>
  </si>
  <si>
    <t>Datos generales</t>
  </si>
  <si>
    <t>Sueldo de Ingenieros</t>
  </si>
  <si>
    <t>Sueldo de Limpieza</t>
  </si>
  <si>
    <t xml:space="preserve">Suma </t>
  </si>
  <si>
    <t>Promedio</t>
  </si>
  <si>
    <t>Suma</t>
  </si>
  <si>
    <t>Columna1</t>
  </si>
  <si>
    <t>NOMBRES</t>
  </si>
  <si>
    <t>APELLIDOS</t>
  </si>
  <si>
    <t>ARMANDO</t>
  </si>
  <si>
    <t>ANDREA</t>
  </si>
  <si>
    <t>SANCHEZ</t>
  </si>
  <si>
    <t>GUTIERREZ</t>
  </si>
  <si>
    <t>HURTADO</t>
  </si>
  <si>
    <t>MACHACA</t>
  </si>
  <si>
    <t>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</si>
</sst>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73">
    <xf numFmtId="0" fontId="0" fillId="0" borderId="0" xfId="0"/>
    <xf numFmtId="0" fontId="1" fillId="5" borderId="1" xfId="4" applyBorder="1" applyAlignment="1" applyProtection="1">
      <alignment horizontal="center" vertical="center"/>
      <protection locked="0"/>
    </xf>
    <xf numFmtId="0" fontId="6" fillId="6" borderId="1" xfId="5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0" xfId="0" pivotButton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NumberFormat="1" applyProtection="1">
      <protection locked="0"/>
    </xf>
    <xf numFmtId="0" fontId="4" fillId="4" borderId="0" xfId="3" applyAlignment="1" applyProtection="1">
      <alignment horizontal="center"/>
      <protection locked="0"/>
    </xf>
    <xf numFmtId="0" fontId="4" fillId="4" borderId="0" xfId="3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5" fillId="3" borderId="0" xfId="2" applyFont="1" applyAlignment="1" applyProtection="1">
      <alignment horizontal="center" vertical="center"/>
      <protection locked="0"/>
    </xf>
    <xf numFmtId="0" fontId="4" fillId="3" borderId="0" xfId="2" applyAlignment="1" applyProtection="1">
      <alignment horizontal="center"/>
      <protection locked="0"/>
    </xf>
    <xf numFmtId="0" fontId="4" fillId="3" borderId="2" xfId="2" applyBorder="1" applyAlignment="1" applyProtection="1">
      <alignment horizontal="center" vertical="center"/>
      <protection locked="0"/>
    </xf>
    <xf numFmtId="0" fontId="4" fillId="4" borderId="1" xfId="3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0" fillId="0" borderId="1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1" fillId="5" borderId="3" xfId="4" applyNumberFormat="1" applyBorder="1" applyAlignment="1" applyProtection="1">
      <alignment horizontal="center" vertical="center"/>
      <protection locked="0"/>
    </xf>
    <xf numFmtId="0" fontId="4" fillId="4" borderId="6" xfId="3" applyBorder="1" applyProtection="1">
      <protection locked="0"/>
    </xf>
    <xf numFmtId="0" fontId="4" fillId="4" borderId="7" xfId="3" applyBorder="1" applyProtection="1">
      <protection locked="0"/>
    </xf>
    <xf numFmtId="0" fontId="4" fillId="4" borderId="9" xfId="3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0" fontId="4" fillId="3" borderId="9" xfId="2" applyBorder="1" applyAlignment="1" applyProtection="1">
      <alignment horizontal="center" vertical="center"/>
      <protection locked="0"/>
    </xf>
    <xf numFmtId="0" fontId="4" fillId="3" borderId="6" xfId="2" applyBorder="1" applyAlignment="1" applyProtection="1">
      <alignment horizontal="center" vertical="center"/>
      <protection locked="0"/>
    </xf>
    <xf numFmtId="0" fontId="4" fillId="3" borderId="7" xfId="2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" fillId="4" borderId="5" xfId="3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4" fillId="4" borderId="3" xfId="3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4" fillId="4" borderId="9" xfId="3" applyBorder="1" applyAlignment="1" applyProtection="1">
      <alignment horizontal="center" vertical="center"/>
      <protection locked="0"/>
    </xf>
    <xf numFmtId="0" fontId="4" fillId="4" borderId="6" xfId="3" applyBorder="1" applyAlignment="1" applyProtection="1">
      <alignment horizontal="center" vertical="center"/>
      <protection locked="0"/>
    </xf>
    <xf numFmtId="0" fontId="4" fillId="4" borderId="7" xfId="3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4" fillId="4" borderId="9" xfId="3" applyBorder="1" applyAlignment="1" applyProtection="1">
      <alignment horizontal="center"/>
      <protection locked="0"/>
    </xf>
    <xf numFmtId="0" fontId="4" fillId="4" borderId="7" xfId="3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 vertical="top"/>
      <protection locked="0"/>
    </xf>
    <xf numFmtId="164" fontId="0" fillId="0" borderId="3" xfId="0" applyNumberFormat="1" applyBorder="1" applyProtection="1"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10" xfId="1" applyNumberFormat="1" applyFont="1" applyBorder="1" applyAlignment="1" applyProtection="1">
      <alignment horizontal="center" vertical="center"/>
      <protection locked="0"/>
    </xf>
    <xf numFmtId="164" fontId="0" fillId="0" borderId="10" xfId="1" applyNumberFormat="1" applyFont="1" applyBorder="1" applyAlignment="1" applyProtection="1">
      <alignment horizontal="center" vertical="center"/>
      <protection locked="0"/>
    </xf>
    <xf numFmtId="164" fontId="0" fillId="0" borderId="11" xfId="0" applyNumberFormat="1" applyBorder="1" applyProtection="1">
      <protection locked="0"/>
    </xf>
    <xf numFmtId="0" fontId="4" fillId="6" borderId="9" xfId="5" applyBorder="1" applyProtection="1">
      <protection locked="0"/>
    </xf>
    <xf numFmtId="0" fontId="4" fillId="6" borderId="6" xfId="5" applyBorder="1" applyProtection="1">
      <protection locked="0"/>
    </xf>
    <xf numFmtId="0" fontId="4" fillId="6" borderId="7" xfId="5" applyBorder="1" applyProtection="1">
      <protection locked="0"/>
    </xf>
    <xf numFmtId="14" fontId="0" fillId="0" borderId="10" xfId="0" applyNumberForma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4" fillId="4" borderId="4" xfId="3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7" fillId="6" borderId="9" xfId="5" applyFont="1" applyFill="1" applyBorder="1"/>
    <xf numFmtId="0" fontId="7" fillId="6" borderId="6" xfId="5" applyFont="1" applyFill="1" applyBorder="1"/>
    <xf numFmtId="0" fontId="7" fillId="6" borderId="7" xfId="5" applyFont="1" applyFill="1" applyBorder="1"/>
    <xf numFmtId="0" fontId="0" fillId="7" borderId="8" xfId="0" applyFont="1" applyFill="1" applyBorder="1"/>
    <xf numFmtId="0" fontId="0" fillId="7" borderId="10" xfId="0" applyFont="1" applyFill="1" applyBorder="1"/>
    <xf numFmtId="14" fontId="0" fillId="7" borderId="10" xfId="0" applyNumberFormat="1" applyFont="1" applyFill="1" applyBorder="1"/>
    <xf numFmtId="0" fontId="0" fillId="7" borderId="11" xfId="0" applyFont="1" applyFill="1" applyBorder="1"/>
  </cellXfs>
  <cellStyles count="6">
    <cellStyle name="20% - Énfasis6" xfId="4" builtinId="50"/>
    <cellStyle name="Énfasis1" xfId="5" builtinId="29"/>
    <cellStyle name="Énfasis5" xfId="2" builtinId="45"/>
    <cellStyle name="Énfasis6" xfId="3" builtinId="49"/>
    <cellStyle name="Millares" xfId="1" builtinId="3"/>
    <cellStyle name="Normal" xfId="0" builtinId="0"/>
  </cellStyles>
  <dxfs count="17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_-[$S/-280A]\ * #,##0.00_-;\-[$S/-280A]\ * #,##0.00_-;_-[$S/-28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S/-280A]\ * #,##0.00_-;\-[$S/-280A]\ * #,##0.00_-;_-[$S/-28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_-[$S/-280A]\ * #,##0.00_-;\-[$S/-280A]\ * #,##0.00_-;_-[$S/-28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64" formatCode="_-[$S/-280A]\ * #,##0.00_-;\-[$S/-280A]\ * #,##0.00_-;_-[$S/-28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_-[$S/-280A]\ * #,##0.00_-;\-[$S/-280A]\ * #,##0.00_-;_-[$S/-280A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de 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1'!$B$13:$B$17</c:f>
              <c:strCache>
                <c:ptCount val="5"/>
                <c:pt idx="0">
                  <c:v>DOSTIN HURTADO</c:v>
                </c:pt>
                <c:pt idx="1">
                  <c:v> 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</c:strCache>
            </c:strRef>
          </c:cat>
          <c:val>
            <c:numRef>
              <c:f>'Hoja 1'!$E$5:$E$9</c:f>
              <c:numCache>
                <c:formatCode>_-[$S/-280A]\ * #,##0.00_-;\-[$S/-280A]\ * #,##0.00_-;_-[$S/-280A]\ * "-"??_-;_-@_-</c:formatCode>
                <c:ptCount val="5"/>
                <c:pt idx="0">
                  <c:v>1800</c:v>
                </c:pt>
                <c:pt idx="1">
                  <c:v>3000</c:v>
                </c:pt>
                <c:pt idx="2">
                  <c:v>4400</c:v>
                </c:pt>
                <c:pt idx="3">
                  <c:v>6000</c:v>
                </c:pt>
                <c:pt idx="4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C-410E-A217-5EB5E4A6D0B2}"/>
            </c:ext>
          </c:extLst>
        </c:ser>
        <c:ser>
          <c:idx val="1"/>
          <c:order val="1"/>
          <c:tx>
            <c:v>Datos de 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1'!$B$13:$B$17</c:f>
              <c:strCache>
                <c:ptCount val="5"/>
                <c:pt idx="0">
                  <c:v>DOSTIN HURTADO</c:v>
                </c:pt>
                <c:pt idx="1">
                  <c:v> 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</c:strCache>
            </c:strRef>
          </c:cat>
          <c:val>
            <c:numRef>
              <c:f>'Hoja 1'!$E$13:$E$17</c:f>
              <c:numCache>
                <c:formatCode>_-[$S/-280A]\ * #,##0.00_-;\-[$S/-280A]\ * #,##0.00_-;_-[$S/-280A]\ * "-"??_-;_-@_-</c:formatCode>
                <c:ptCount val="5"/>
                <c:pt idx="0">
                  <c:v>800</c:v>
                </c:pt>
                <c:pt idx="1">
                  <c:v>2000</c:v>
                </c:pt>
                <c:pt idx="2">
                  <c:v>6000</c:v>
                </c:pt>
                <c:pt idx="3">
                  <c:v>1400</c:v>
                </c:pt>
                <c:pt idx="4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C-410E-A217-5EB5E4A6D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210735"/>
        <c:axId val="534694735"/>
      </c:lineChart>
      <c:catAx>
        <c:axId val="585210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4694735"/>
        <c:crosses val="autoZero"/>
        <c:auto val="1"/>
        <c:lblAlgn val="ctr"/>
        <c:lblOffset val="100"/>
        <c:noMultiLvlLbl val="0"/>
      </c:catAx>
      <c:valAx>
        <c:axId val="534694735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S/-280A]\ * #,##0.00_-;\-[$S/-280A]\ * #,##0.00_-;_-[$S/-280A]\ * &quot;-&quot;??_-;_-@_-" sourceLinked="1"/>
        <c:majorTickMark val="out"/>
        <c:minorTickMark val="none"/>
        <c:tickLblPos val="nextTo"/>
        <c:crossAx val="5852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[practica1.xlsx]Hoja 5!TablaDinámica5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5'!$B$19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'Hoja 5'!$A$20:$A$22</c:f>
              <c:strCache>
                <c:ptCount val="2"/>
                <c:pt idx="0">
                  <c:v>DANIEL</c:v>
                </c:pt>
                <c:pt idx="1">
                  <c:v>MIGUEL</c:v>
                </c:pt>
              </c:strCache>
            </c:strRef>
          </c:cat>
          <c:val>
            <c:numRef>
              <c:f>'Hoja 5'!$B$20:$B$22</c:f>
              <c:numCache>
                <c:formatCode>General</c:formatCode>
                <c:ptCount val="2"/>
                <c:pt idx="0">
                  <c:v>9000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B2D-9045-65B7369E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8534991"/>
        <c:axId val="1045955167"/>
      </c:barChart>
      <c:catAx>
        <c:axId val="10985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5955167"/>
        <c:crosses val="autoZero"/>
        <c:auto val="1"/>
        <c:lblAlgn val="ctr"/>
        <c:lblOffset val="100"/>
        <c:noMultiLvlLbl val="0"/>
      </c:catAx>
      <c:valAx>
        <c:axId val="10459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85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64575</xdr:colOff>
      <xdr:row>1</xdr:row>
      <xdr:rowOff>113654</xdr:rowOff>
    </xdr:from>
    <xdr:to>
      <xdr:col>12</xdr:col>
      <xdr:colOff>435890</xdr:colOff>
      <xdr:row>17</xdr:row>
      <xdr:rowOff>121079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8F6D76-61E3-447D-A6BF-A464C6DB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342901</xdr:colOff>
      <xdr:row>8</xdr:row>
      <xdr:rowOff>61663</xdr:rowOff>
    </xdr:from>
    <xdr:to>
      <xdr:col>14</xdr:col>
      <xdr:colOff>394537</xdr:colOff>
      <xdr:row>20</xdr:row>
      <xdr:rowOff>47375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FA777-28A5-472E-AEED-240382F9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476.769583796297" createdVersion="6" refreshedVersion="6" minRefreshableVersion="3" recordCount="7" xr:uid="{98EE8258-197D-4E4F-8467-F3D88EF1A462}">
  <cacheSource type="worksheet">
    <worksheetSource ref="A7:I14" sheet="Hoja 5"/>
  </cacheSource>
  <cacheFields count="9">
    <cacheField name="DOCUMENTO" numFmtId="0">
      <sharedItems containsSemiMixedTypes="0" containsString="0" containsNumber="1" containsInteger="1" minValue="12345678" maxValue="87654321"/>
    </cacheField>
    <cacheField name="NOMBRES" numFmtId="0">
      <sharedItems count="7">
        <s v="JUAN"/>
        <s v="ANDREA"/>
        <s v="ANDRES"/>
        <s v="MIGUEL"/>
        <s v="LENIN"/>
        <s v="DANIEL"/>
        <s v="MARIA" u="1"/>
      </sharedItems>
    </cacheField>
    <cacheField name="APELLIDOS" numFmtId="0">
      <sharedItems count="6">
        <s v="ARMANDO"/>
        <s v="SANCHEZ"/>
        <s v="GUTIERREZ"/>
        <s v="HURTADO"/>
        <s v="MACHACA"/>
        <s v="HERNANDEZ"/>
      </sharedItems>
    </cacheField>
    <cacheField name="FECHA DE INGRESO" numFmtId="14">
      <sharedItems containsSemiMixedTypes="0" containsNonDate="0" containsDate="1" containsString="0" minDate="2015-02-22T00:00:00" maxDate="2021-07-24T00:00:00" count="7">
        <d v="2015-02-22T00:00:00"/>
        <d v="2015-02-23T00:00:00"/>
        <d v="2015-04-22T00:00:00"/>
        <d v="2015-05-22T00:00:00"/>
        <d v="2015-06-21T00:00:00"/>
        <d v="2015-07-20T00:00:00"/>
        <d v="2021-07-23T00:00:00"/>
      </sharedItems>
      <fieldGroup base="3">
        <rangePr groupBy="months" startDate="2015-02-22T00:00:00" endDate="2021-07-24T00:00:00"/>
        <groupItems count="14">
          <s v="&lt;22/02/201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4/07/2021"/>
        </groupItems>
      </fieldGroup>
    </cacheField>
    <cacheField name="SEXO" numFmtId="0">
      <sharedItems count="2">
        <s v="MASCULINO"/>
        <s v="FEMENINO"/>
      </sharedItems>
    </cacheField>
    <cacheField name="CARGO" numFmtId="0">
      <sharedItems count="6">
        <s v="LIMPIEZA"/>
        <s v="SECRETARIA"/>
        <s v="AGRONOMO"/>
        <s v="INGENIERO"/>
        <s v="JEFE"/>
        <s v="CONTADOR" u="1"/>
      </sharedItems>
    </cacheField>
    <cacheField name="SUELDO BASICO" numFmtId="0">
      <sharedItems containsSemiMixedTypes="0" containsString="0" containsNumber="1" containsInteger="1" minValue="1000" maxValue="3000"/>
    </cacheField>
    <cacheField name="DIAS. TRAB" numFmtId="0">
      <sharedItems containsSemiMixedTypes="0" containsString="0" containsNumber="1" containsInteger="1" minValue="1" maxValue="5"/>
    </cacheField>
    <cacheField name="TOTAL SUELDO" numFmtId="0">
      <sharedItems containsSemiMixedTypes="0" containsString="0" containsNumber="1" containsInteger="1" minValue="14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2345678"/>
    <x v="0"/>
    <x v="0"/>
    <x v="0"/>
    <x v="0"/>
    <x v="0"/>
    <n v="1000"/>
    <n v="3"/>
    <n v="3000"/>
  </r>
  <r>
    <n v="12345679"/>
    <x v="0"/>
    <x v="0"/>
    <x v="1"/>
    <x v="0"/>
    <x v="0"/>
    <n v="1000"/>
    <n v="3"/>
    <n v="3000"/>
  </r>
  <r>
    <n v="45321678"/>
    <x v="1"/>
    <x v="1"/>
    <x v="2"/>
    <x v="1"/>
    <x v="1"/>
    <n v="1400"/>
    <n v="1"/>
    <n v="1400"/>
  </r>
  <r>
    <n v="38976541"/>
    <x v="2"/>
    <x v="2"/>
    <x v="3"/>
    <x v="0"/>
    <x v="2"/>
    <n v="1600"/>
    <n v="4"/>
    <n v="6400"/>
  </r>
  <r>
    <n v="87654321"/>
    <x v="3"/>
    <x v="3"/>
    <x v="4"/>
    <x v="0"/>
    <x v="3"/>
    <n v="1800"/>
    <n v="2"/>
    <n v="3600"/>
  </r>
  <r>
    <n v="12345678"/>
    <x v="4"/>
    <x v="4"/>
    <x v="5"/>
    <x v="0"/>
    <x v="4"/>
    <n v="2000"/>
    <n v="5"/>
    <n v="10000"/>
  </r>
  <r>
    <n v="63882892"/>
    <x v="5"/>
    <x v="5"/>
    <x v="6"/>
    <x v="0"/>
    <x v="3"/>
    <n v="3000"/>
    <n v="3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A6F51-B8FF-4DCC-A2D3-94869D565DDC}" name="TablaDinámica5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9:B22" firstHeaderRow="1" firstDataRow="1" firstDataCol="1" rowPageCount="2" colPageCount="1"/>
  <pivotFields count="9">
    <pivotField showAll="0"/>
    <pivotField axis="axisRow" showAll="0">
      <items count="8">
        <item x="2"/>
        <item x="5"/>
        <item x="0"/>
        <item x="4"/>
        <item m="1" x="6"/>
        <item x="3"/>
        <item x="1"/>
        <item t="default"/>
      </items>
    </pivotField>
    <pivotField showAll="0">
      <items count="7">
        <item x="0"/>
        <item x="2"/>
        <item x="5"/>
        <item x="3"/>
        <item x="4"/>
        <item x="1"/>
        <item t="default"/>
      </items>
    </pivotField>
    <pivotField numFmtId="14" showAll="0">
      <items count="15">
        <item x="0"/>
        <item x="1"/>
        <item n="Febrero" x="2"/>
        <item x="3"/>
        <item n="Abril" x="4"/>
        <item n="Mayo" x="5"/>
        <item n="Junio" x="6"/>
        <item n="Julio"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7">
        <item x="2"/>
        <item m="1" x="5"/>
        <item x="3"/>
        <item x="4"/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pageFields count="2">
    <pageField fld="5" item="2" hier="-1"/>
    <pageField fld="4" hier="-1"/>
  </pageFields>
  <dataFields count="1">
    <dataField name="Suma de TOTAL SUELDO" fld="8" baseField="0" baseItem="0"/>
  </dataFields>
  <formats count="5"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3" type="button" dataOnly="0" labelOnly="1" outline="0"/>
    </format>
    <format dxfId="106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0DFAD1-3F23-4A0A-AE59-ABE9827F0733}" name="tienda_enero" displayName="tienda_enero" ref="A4:E9" totalsRowShown="0" headerRowDxfId="117" headerRowBorderDxfId="124" tableBorderDxfId="125" totalsRowBorderDxfId="123">
  <autoFilter ref="A4:E9" xr:uid="{2BE3F3C6-7552-46B2-8AEC-074A812C4CCE}"/>
  <tableColumns count="5">
    <tableColumn id="1" xr3:uid="{11D968CA-878E-40F8-977B-20BA18573FBA}" name="ID" dataDxfId="122"/>
    <tableColumn id="2" xr3:uid="{D2271833-1646-42D6-A381-3CDB9C38899F}" name="NOMBRES Y APELLIDOS" dataDxfId="121"/>
    <tableColumn id="3" xr3:uid="{6A9A9025-C76B-4803-BED8-DAED87BB1A14}" name="DIAS TRABAJADOS" dataDxfId="120" dataCellStyle="Millares"/>
    <tableColumn id="4" xr3:uid="{84A4C2B9-A3C7-45D7-A61F-4E6FE9267FA1}" name="SUELDO POR DIA" dataDxfId="119" dataCellStyle="Millares"/>
    <tableColumn id="5" xr3:uid="{EFFE5612-EFE8-4912-A770-DB5A5D30BE18}" name="TOTAL" dataDxfId="118">
      <calculatedColumnFormula>PRODUCT(C5, D5)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A2EFC9-3D4A-49B7-ABAE-8F7D5A938644}" name="filtro_clientes" displayName="filtro_clientes" ref="A3:I4" totalsRowShown="0" headerRowDxfId="0" dataDxfId="1" headerRowBorderDxfId="12" tableBorderDxfId="13" totalsRowBorderDxfId="11" headerRowCellStyle="Énfasis1">
  <autoFilter ref="A3:I4" xr:uid="{D5A0A82C-75F5-4CA0-9840-42FE959D3AEE}"/>
  <tableColumns count="9">
    <tableColumn id="1" xr3:uid="{A056D0B4-9052-44D3-AA5A-FAD08A864377}" name="DOCUMENTO" dataDxfId="10"/>
    <tableColumn id="2" xr3:uid="{D8590864-C00A-4E9C-803F-A5F3D443BF7A}" name="NOMBRES" dataDxfId="9"/>
    <tableColumn id="3" xr3:uid="{3EAB02D6-A35F-4684-8A4A-F1E971246371}" name="APELLIDOS" dataDxfId="8"/>
    <tableColumn id="4" xr3:uid="{4C99799A-7D8E-4E41-ADC2-DEE348D073C8}" name="FECHA DE INGRESO" dataDxfId="7"/>
    <tableColumn id="5" xr3:uid="{68F5A3DD-E5F3-40A6-A19F-94F71A31FA86}" name="SEXO" dataDxfId="6"/>
    <tableColumn id="6" xr3:uid="{2BF9F15E-4401-416C-8A25-BEAB9AFBE647}" name="CARGO" dataDxfId="5"/>
    <tableColumn id="7" xr3:uid="{52531EA0-1C5A-4860-A4F5-CA4146B0A3E0}" name="SUELDO BASICO" dataDxfId="4"/>
    <tableColumn id="8" xr3:uid="{DEB3A790-FF7B-42E9-A76A-DEAEAFA9FC0E}" name="DIAS. TRAB" dataDxfId="3"/>
    <tableColumn id="9" xr3:uid="{552A260E-B3C1-417B-BE02-F1EB0D09425D}" name="TOTAL SUELD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0F7B89-E441-4138-AA6A-53E1E1417596}" name="tienda_febrero" displayName="tienda_febrero" ref="A12:E17" totalsRowShown="0" headerRowDxfId="108" headerRowBorderDxfId="115" tableBorderDxfId="116" totalsRowBorderDxfId="114">
  <autoFilter ref="A12:E17" xr:uid="{AE2BF852-9E12-4BD5-89AD-4BDA33391A09}"/>
  <tableColumns count="5">
    <tableColumn id="1" xr3:uid="{8DF9740E-85B4-419F-B81C-12A6C34E2C68}" name="ID" dataDxfId="113"/>
    <tableColumn id="2" xr3:uid="{4D35AFE8-F0C2-4DA0-9A5A-5F02C2115D30}" name="NOMBRES Y APELLIDOS" dataDxfId="112"/>
    <tableColumn id="3" xr3:uid="{4068CA53-8552-4ABE-AAD1-8DD73E2E4CB6}" name="DIAS TRABAJADOS" dataDxfId="111" dataCellStyle="Millares"/>
    <tableColumn id="4" xr3:uid="{52326BBE-5EFC-4CA2-A2DE-F38D08322FFD}" name="SUELDO POR DIA" dataDxfId="110" dataCellStyle="Millares"/>
    <tableColumn id="5" xr3:uid="{D586C3AA-21F3-4A1F-8851-5A108E64D525}" name="TOTAL" dataDxfId="109">
      <calculatedColumnFormula>PRODUCT(C13, D13)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CF2BEF-A587-44F9-8B17-A4AC353DFF2D}" name="notas_escuela" displayName="notas_escuela" ref="A3:H10" totalsRowShown="0" headerRowDxfId="132" dataDxfId="133" headerRowBorderDxfId="143" tableBorderDxfId="144" totalsRowBorderDxfId="142" headerRowCellStyle="Énfasis6">
  <autoFilter ref="A3:H10" xr:uid="{9FFB7FF4-F280-4491-AEDB-65427F331666}"/>
  <tableColumns count="8">
    <tableColumn id="1" xr3:uid="{511D0894-7740-4B13-BC2E-9F376A5AD058}" name="ID" dataDxfId="141"/>
    <tableColumn id="2" xr3:uid="{DF707BD5-E2E1-4BC8-8543-896B8D4FC30F}" name="NOMBRES Y APELLIDOS" dataDxfId="140"/>
    <tableColumn id="3" xr3:uid="{6A42184D-98AC-40C2-A15E-DED56B0E770C}" name="MATEMATICA" dataDxfId="139"/>
    <tableColumn id="4" xr3:uid="{A85F3A2E-7DA6-4512-A94E-A420B927FCE5}" name="COMUNICACIÓN" dataDxfId="138"/>
    <tableColumn id="5" xr3:uid="{22A20143-61B1-424B-B4A4-70A80522CD2A}" name="ARTE" dataDxfId="137"/>
    <tableColumn id="6" xr3:uid="{A1F70368-863C-440C-9025-176795E0A818}" name="COMPUTACION" dataDxfId="136"/>
    <tableColumn id="7" xr3:uid="{96B5AB9A-C6F1-4034-B953-DAD9D4B9281D}" name="PROMEDIO" dataDxfId="135"/>
    <tableColumn id="8" xr3:uid="{D1A1DDFA-5A5A-4C03-8E60-7275CFCE73F0}" name="ESTADO" dataDxfId="1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0A0D2-4FD3-488A-B622-F3CB597B3ED4}" name="detalles_calificaciones" displayName="detalles_calificaciones" ref="B12:C21" totalsRowShown="0" headerRowDxfId="126" headerRowBorderDxfId="130" tableBorderDxfId="131" totalsRowBorderDxfId="129" headerRowCellStyle="Énfasis6">
  <autoFilter ref="B12:C21" xr:uid="{E3C8F092-1DD5-41DF-A550-1B17508ED998}"/>
  <tableColumns count="2">
    <tableColumn id="1" xr3:uid="{788AAF1C-C78F-4BA9-890C-5D39D1747E58}" name="DETALLES DE LAS CALIFICACIONES" dataDxfId="128"/>
    <tableColumn id="2" xr3:uid="{5799A0A1-ACA1-4590-BB00-1AB764BA9D33}" name="Columna1" dataDxfId="1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EA59B-336F-4E3A-A626-56D90C726A46}" name="prueba1" displayName="prueba1" ref="A4:C8" totalsRowShown="0" headerRowDxfId="152" headerRowBorderDxfId="157" tableBorderDxfId="158" totalsRowBorderDxfId="156" headerRowCellStyle="Énfasis5">
  <autoFilter ref="A4:C8" xr:uid="{E5B637E0-7B3D-4B9B-8378-DDC7DD26E3D7}"/>
  <tableColumns count="3">
    <tableColumn id="1" xr3:uid="{34A7A0E8-EE2C-4402-8CE1-7707F9BD5E2E}" name="NOMBRE" dataDxfId="155"/>
    <tableColumn id="2" xr3:uid="{1222067C-B76D-430F-880E-13223478C82D}" name="CIUDAD" dataDxfId="154"/>
    <tableColumn id="3" xr3:uid="{D8CD5AFD-CBF6-42FB-A246-4F39540B8881}" name="APTO" dataDxfId="153">
      <calculatedColumnFormula>IF(OR(B5="PUNO",B5="AREQUIPA"),"SI","NO")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D2D488-2B3E-4BDA-9BCE-84A4D24924EF}" name="prueba2" displayName="prueba2" ref="E4:G8" totalsRowShown="0" headerRowDxfId="145" headerRowBorderDxfId="150" tableBorderDxfId="151" totalsRowBorderDxfId="149" headerRowCellStyle="Énfasis5">
  <autoFilter ref="E4:G8" xr:uid="{478BE13B-9F9F-485C-B355-59FC05FF125A}"/>
  <tableColumns count="3">
    <tableColumn id="1" xr3:uid="{76B902F5-0D7D-435D-9037-94FF382784BA}" name="NOMBRE" dataDxfId="148"/>
    <tableColumn id="2" xr3:uid="{B3A89699-4267-42CC-856F-F4303F5BBB17}" name="EDAD" dataDxfId="147"/>
    <tableColumn id="3" xr3:uid="{F4E9EFD1-4237-4810-85F3-A04F162C37B8}" name="APTO" dataDxfId="146">
      <calculatedColumnFormula>IF(AND(F5&gt;12,F5&lt;18),"SI","NO")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2B105-29EA-4CBF-8042-E7C4F23A4CA8}" name="factura_tienda" displayName="factura_tienda" ref="A3:E9" totalsRowShown="0" headerRowDxfId="166" headerRowBorderDxfId="172" tableBorderDxfId="173" headerRowCellStyle="Énfasis6">
  <autoFilter ref="A3:E9" xr:uid="{3D4D66C3-099D-416A-993D-8D6CD1F94D6A}"/>
  <tableColumns count="5">
    <tableColumn id="1" xr3:uid="{F7A543BB-CB7E-4E44-950D-94CDF68424C2}" name="CÓDIGO" dataDxfId="171" dataCellStyle="20% - Énfasis6"/>
    <tableColumn id="2" xr3:uid="{99C3F68B-DC6F-438B-8839-513EAD5F58C5}" name="PRODUCTO" dataDxfId="170"/>
    <tableColumn id="3" xr3:uid="{86F1AB4D-B00C-4DB5-A27F-53EEBDE64F2B}" name="CANTIDAD" dataDxfId="169" dataCellStyle="20% - Énfasis6"/>
    <tableColumn id="4" xr3:uid="{5D46F1FB-4FE8-4AA7-9EA9-6909D70FA6F6}" name="PRECIO" dataDxfId="168"/>
    <tableColumn id="5" xr3:uid="{6AE34997-F565-49EC-A07F-59D5D1B61349}" name="TOTAL" dataDxfId="1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987154-63A7-45ED-B310-ED4F866ABD3A}" name="productos_tienda" displayName="productos_tienda" ref="I3:K8" totalsRowShown="0" headerRowDxfId="159" headerRowBorderDxfId="164" tableBorderDxfId="165" totalsRowBorderDxfId="163" headerRowCellStyle="Énfasis6">
  <autoFilter ref="I3:K8" xr:uid="{37E1E65C-DB77-4E2B-87A7-A1A7C4A42484}"/>
  <tableColumns count="3">
    <tableColumn id="1" xr3:uid="{CC432E9D-A2AB-435A-8857-5A1B5F8B7896}" name="CÓDIGO" dataDxfId="162"/>
    <tableColumn id="2" xr3:uid="{F8AD5A1A-5147-4AA6-ADEB-152F797BF107}" name="PRODUCTO" dataDxfId="161"/>
    <tableColumn id="3" xr3:uid="{62E2C8D5-E8D4-4359-B59C-D6A8E6FCB038}" name="PRECIO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925400-B95D-4222-901D-9122E312DE0D}" name="clientes" displayName="clientes" ref="A7:I14" totalsRowShown="0" headerRowDxfId="90" dataDxfId="91" headerRowBorderDxfId="101" tableBorderDxfId="102" totalsRowBorderDxfId="100" headerRowCellStyle="Énfasis1">
  <autoFilter ref="A7:I14" xr:uid="{FBC73EDB-D0C8-48A5-BED9-BC6BCF04C805}"/>
  <tableColumns count="9">
    <tableColumn id="1" xr3:uid="{0B56BD3B-02AE-41DC-863B-07ED342EE3F0}" name="DOCUMENTO" dataDxfId="99"/>
    <tableColumn id="2" xr3:uid="{2B8ADDFB-C514-4D70-8A83-4EAE211FD17B}" name="NOMBRES" dataDxfId="98"/>
    <tableColumn id="9" xr3:uid="{0E6F252E-0C71-495C-BEC0-893F8AA40971}" name="APELLIDOS" dataDxfId="77"/>
    <tableColumn id="3" xr3:uid="{230BB342-0308-4F5B-A683-A0D4A52F808D}" name="FECHA DE INGRESO" dataDxfId="97"/>
    <tableColumn id="4" xr3:uid="{898054FB-C577-4EE7-8E7A-B616E993E081}" name="SEXO" dataDxfId="96"/>
    <tableColumn id="5" xr3:uid="{37201373-8EC5-489E-BCFF-9A31B4BA2D6D}" name="CARGO" dataDxfId="95"/>
    <tableColumn id="6" xr3:uid="{15A9396E-D087-452A-9F50-3AF6BC37E045}" name="SUELDO BASICO" dataDxfId="94"/>
    <tableColumn id="7" xr3:uid="{DDE5D1B9-3D13-4DDA-8B1D-B70D081FF8DB}" name="DIAS. TRAB" dataDxfId="93"/>
    <tableColumn id="8" xr3:uid="{0063526A-D6B0-4076-8CA2-C3BB8C321DA7}" name="TOTAL SUELDO" dataDxfId="92">
      <calculatedColumnFormula>PRODUCT(G8,H8)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externalLinkPath" Target="file:///E:\Hacking\Practice\Excel\practica1.xlsx" TargetMode="External"/><Relationship Id="rId1" Type="http://schemas.openxmlformats.org/officeDocument/2006/relationships/externalLinkPath" Target="file:///E:\Hacking\Practice\Excel\practica1.xlsx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18" zoomScaleNormal="118" workbookViewId="0">
      <selection activeCell="B10" sqref="B10"/>
    </sheetView>
  </sheetViews>
  <sheetFormatPr baseColWidth="10" defaultColWidth="9.140625" defaultRowHeight="15" x14ac:dyDescent="0.25"/>
  <cols>
    <col min="1" max="1" width="9.140625" style="3"/>
    <col min="2" max="2" width="23.42578125" style="3" customWidth="1"/>
    <col min="3" max="3" width="18.7109375" style="3" customWidth="1"/>
    <col min="4" max="4" width="17.42578125" style="3" customWidth="1"/>
    <col min="5" max="5" width="13.28515625" style="3" bestFit="1" customWidth="1"/>
    <col min="6" max="7" width="9.140625" style="3"/>
    <col min="8" max="8" width="11.85546875" style="3" bestFit="1" customWidth="1"/>
    <col min="9" max="16384" width="9.140625" style="3"/>
  </cols>
  <sheetData>
    <row r="1" spans="1:5" ht="15.75" x14ac:dyDescent="0.25">
      <c r="A1" s="17" t="s">
        <v>0</v>
      </c>
      <c r="B1" s="17"/>
      <c r="C1" s="17"/>
      <c r="D1" s="17"/>
    </row>
    <row r="3" spans="1:5" x14ac:dyDescent="0.25">
      <c r="A3" s="18" t="s">
        <v>11</v>
      </c>
      <c r="B3" s="18"/>
      <c r="C3" s="18"/>
      <c r="D3" s="18"/>
      <c r="E3" s="18"/>
    </row>
    <row r="4" spans="1:5" x14ac:dyDescent="0.25">
      <c r="A4" s="52" t="s">
        <v>1</v>
      </c>
      <c r="B4" s="53" t="s">
        <v>2</v>
      </c>
      <c r="C4" s="53" t="s">
        <v>3</v>
      </c>
      <c r="D4" s="53" t="s">
        <v>4</v>
      </c>
      <c r="E4" s="54" t="s">
        <v>5</v>
      </c>
    </row>
    <row r="5" spans="1:5" x14ac:dyDescent="0.25">
      <c r="A5" s="23">
        <v>1</v>
      </c>
      <c r="B5" s="7" t="s">
        <v>6</v>
      </c>
      <c r="C5" s="19">
        <v>2</v>
      </c>
      <c r="D5" s="20">
        <v>900</v>
      </c>
      <c r="E5" s="51">
        <f>PRODUCT(C5, D5)</f>
        <v>1800</v>
      </c>
    </row>
    <row r="6" spans="1:5" x14ac:dyDescent="0.25">
      <c r="A6" s="23">
        <v>2</v>
      </c>
      <c r="B6" s="7" t="s">
        <v>7</v>
      </c>
      <c r="C6" s="19">
        <v>3</v>
      </c>
      <c r="D6" s="20">
        <v>1000</v>
      </c>
      <c r="E6" s="51">
        <f>PRODUCT(C6, D6)</f>
        <v>3000</v>
      </c>
    </row>
    <row r="7" spans="1:5" x14ac:dyDescent="0.25">
      <c r="A7" s="23">
        <v>3</v>
      </c>
      <c r="B7" s="7" t="s">
        <v>8</v>
      </c>
      <c r="C7" s="19">
        <v>4</v>
      </c>
      <c r="D7" s="20">
        <v>1100</v>
      </c>
      <c r="E7" s="51">
        <f>PRODUCT(C7, D7)</f>
        <v>4400</v>
      </c>
    </row>
    <row r="8" spans="1:5" x14ac:dyDescent="0.25">
      <c r="A8" s="23">
        <v>4</v>
      </c>
      <c r="B8" s="7" t="s">
        <v>9</v>
      </c>
      <c r="C8" s="19">
        <v>5</v>
      </c>
      <c r="D8" s="20">
        <v>1200</v>
      </c>
      <c r="E8" s="51">
        <f>PRODUCT(C8, D8)</f>
        <v>6000</v>
      </c>
    </row>
    <row r="9" spans="1:5" x14ac:dyDescent="0.25">
      <c r="A9" s="29">
        <v>5</v>
      </c>
      <c r="B9" s="35" t="s">
        <v>10</v>
      </c>
      <c r="C9" s="55">
        <v>6</v>
      </c>
      <c r="D9" s="56">
        <v>1300</v>
      </c>
      <c r="E9" s="57">
        <f>PRODUCT(C9, D9)</f>
        <v>7800</v>
      </c>
    </row>
    <row r="11" spans="1:5" x14ac:dyDescent="0.25">
      <c r="A11" s="18" t="s">
        <v>12</v>
      </c>
      <c r="B11" s="18"/>
      <c r="C11" s="18"/>
      <c r="D11" s="18"/>
      <c r="E11" s="18"/>
    </row>
    <row r="12" spans="1:5" x14ac:dyDescent="0.25">
      <c r="A12" s="52" t="s">
        <v>1</v>
      </c>
      <c r="B12" s="53" t="s">
        <v>2</v>
      </c>
      <c r="C12" s="53" t="s">
        <v>3</v>
      </c>
      <c r="D12" s="53" t="s">
        <v>4</v>
      </c>
      <c r="E12" s="54" t="s">
        <v>5</v>
      </c>
    </row>
    <row r="13" spans="1:5" x14ac:dyDescent="0.25">
      <c r="A13" s="23">
        <v>1</v>
      </c>
      <c r="B13" s="7" t="s">
        <v>6</v>
      </c>
      <c r="C13" s="19">
        <v>1</v>
      </c>
      <c r="D13" s="20">
        <v>800</v>
      </c>
      <c r="E13" s="51">
        <f>PRODUCT(C13, D13)</f>
        <v>800</v>
      </c>
    </row>
    <row r="14" spans="1:5" x14ac:dyDescent="0.25">
      <c r="A14" s="23">
        <v>2</v>
      </c>
      <c r="B14" s="7" t="s">
        <v>7</v>
      </c>
      <c r="C14" s="19">
        <v>2</v>
      </c>
      <c r="D14" s="20">
        <v>1000</v>
      </c>
      <c r="E14" s="51">
        <f>PRODUCT(C14, D14)</f>
        <v>2000</v>
      </c>
    </row>
    <row r="15" spans="1:5" x14ac:dyDescent="0.25">
      <c r="A15" s="23">
        <v>3</v>
      </c>
      <c r="B15" s="7" t="s">
        <v>8</v>
      </c>
      <c r="C15" s="19">
        <v>5</v>
      </c>
      <c r="D15" s="20">
        <v>1200</v>
      </c>
      <c r="E15" s="51">
        <f>PRODUCT(C15, D15)</f>
        <v>6000</v>
      </c>
    </row>
    <row r="16" spans="1:5" x14ac:dyDescent="0.25">
      <c r="A16" s="23">
        <v>4</v>
      </c>
      <c r="B16" s="7" t="s">
        <v>9</v>
      </c>
      <c r="C16" s="19">
        <v>1</v>
      </c>
      <c r="D16" s="20">
        <v>1400</v>
      </c>
      <c r="E16" s="51">
        <f>PRODUCT(C16, D16)</f>
        <v>1400</v>
      </c>
    </row>
    <row r="17" spans="1:5" x14ac:dyDescent="0.25">
      <c r="A17" s="29">
        <v>5</v>
      </c>
      <c r="B17" s="35" t="s">
        <v>10</v>
      </c>
      <c r="C17" s="55">
        <v>3</v>
      </c>
      <c r="D17" s="56">
        <v>1600</v>
      </c>
      <c r="E17" s="57">
        <f>PRODUCT(C17, D17)</f>
        <v>4800</v>
      </c>
    </row>
  </sheetData>
  <mergeCells count="3">
    <mergeCell ref="A1:D1"/>
    <mergeCell ref="A3:E3"/>
    <mergeCell ref="A11:E11"/>
  </mergeCells>
  <pageMargins left="0.7" right="0.7" top="0.75" bottom="0.75" header="0.3" footer="0.3"/>
  <pageSetup paperSize="9" orientation="portrait" horizontalDpi="90" verticalDpi="9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5997-B6AB-4716-B2C3-B67734B3B7BC}">
  <dimension ref="A1:H21"/>
  <sheetViews>
    <sheetView workbookViewId="0">
      <selection activeCell="D10" sqref="D10:D11"/>
    </sheetView>
  </sheetViews>
  <sheetFormatPr baseColWidth="10" defaultRowHeight="15" x14ac:dyDescent="0.25"/>
  <cols>
    <col min="1" max="1" width="5" style="3" customWidth="1"/>
    <col min="2" max="2" width="32.5703125" style="3" customWidth="1"/>
    <col min="3" max="3" width="24" style="3" customWidth="1"/>
    <col min="4" max="4" width="21.140625" style="3" customWidth="1"/>
    <col min="5" max="5" width="7.5703125" style="3" customWidth="1"/>
    <col min="6" max="6" width="17" style="3" customWidth="1"/>
    <col min="7" max="7" width="13" style="3" customWidth="1"/>
    <col min="8" max="8" width="14.42578125" style="3" bestFit="1" customWidth="1"/>
    <col min="9" max="9" width="11.42578125" style="3"/>
    <col min="10" max="10" width="27.7109375" style="3" customWidth="1"/>
    <col min="11" max="16384" width="11.42578125" style="3"/>
  </cols>
  <sheetData>
    <row r="1" spans="1:8" x14ac:dyDescent="0.25">
      <c r="A1" s="16" t="s">
        <v>13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/>
      <c r="D2" s="16"/>
      <c r="E2" s="16"/>
      <c r="F2" s="16"/>
      <c r="G2" s="16"/>
      <c r="H2" s="16"/>
    </row>
    <row r="3" spans="1:8" x14ac:dyDescent="0.25">
      <c r="A3" s="41" t="s">
        <v>1</v>
      </c>
      <c r="B3" s="42" t="s">
        <v>2</v>
      </c>
      <c r="C3" s="42" t="s">
        <v>15</v>
      </c>
      <c r="D3" s="42" t="s">
        <v>16</v>
      </c>
      <c r="E3" s="42" t="s">
        <v>17</v>
      </c>
      <c r="F3" s="42" t="s">
        <v>18</v>
      </c>
      <c r="G3" s="42" t="s">
        <v>19</v>
      </c>
      <c r="H3" s="43" t="s">
        <v>20</v>
      </c>
    </row>
    <row r="4" spans="1:8" x14ac:dyDescent="0.25">
      <c r="A4" s="23">
        <v>1</v>
      </c>
      <c r="B4" s="7" t="s">
        <v>6</v>
      </c>
      <c r="C4" s="7">
        <v>11</v>
      </c>
      <c r="D4" s="7">
        <v>12</v>
      </c>
      <c r="E4" s="7">
        <v>14</v>
      </c>
      <c r="F4" s="7">
        <v>16</v>
      </c>
      <c r="G4" s="7">
        <f>AVERAGE(C4:F4)</f>
        <v>13.25</v>
      </c>
      <c r="H4" s="21" t="str">
        <f t="shared" ref="H4:H8" si="0">IF(G4 &gt; 11, "APROBADO", "DESAPROBADO")</f>
        <v>APROBADO</v>
      </c>
    </row>
    <row r="5" spans="1:8" x14ac:dyDescent="0.25">
      <c r="A5" s="23">
        <v>2</v>
      </c>
      <c r="B5" s="7" t="s">
        <v>7</v>
      </c>
      <c r="C5" s="7">
        <v>4</v>
      </c>
      <c r="D5" s="7">
        <v>7</v>
      </c>
      <c r="E5" s="7">
        <v>5</v>
      </c>
      <c r="F5" s="7">
        <v>9</v>
      </c>
      <c r="G5" s="7">
        <f t="shared" ref="G5:G8" si="1">AVERAGE(C5:F5)</f>
        <v>6.25</v>
      </c>
      <c r="H5" s="21" t="str">
        <f t="shared" si="0"/>
        <v>DESAPROBADO</v>
      </c>
    </row>
    <row r="6" spans="1:8" x14ac:dyDescent="0.25">
      <c r="A6" s="23">
        <v>3</v>
      </c>
      <c r="B6" s="7" t="s">
        <v>8</v>
      </c>
      <c r="C6" s="7">
        <v>13</v>
      </c>
      <c r="D6" s="7">
        <v>15</v>
      </c>
      <c r="E6" s="7">
        <v>11</v>
      </c>
      <c r="F6" s="7">
        <v>11</v>
      </c>
      <c r="G6" s="7">
        <f t="shared" si="1"/>
        <v>12.5</v>
      </c>
      <c r="H6" s="21" t="str">
        <f t="shared" si="0"/>
        <v>APROBADO</v>
      </c>
    </row>
    <row r="7" spans="1:8" x14ac:dyDescent="0.25">
      <c r="A7" s="23">
        <v>4</v>
      </c>
      <c r="B7" s="7" t="s">
        <v>9</v>
      </c>
      <c r="C7" s="7">
        <v>11</v>
      </c>
      <c r="D7" s="7">
        <v>8</v>
      </c>
      <c r="E7" s="7">
        <v>12</v>
      </c>
      <c r="F7" s="7">
        <v>12</v>
      </c>
      <c r="G7" s="7">
        <f t="shared" si="1"/>
        <v>10.75</v>
      </c>
      <c r="H7" s="21" t="str">
        <f t="shared" si="0"/>
        <v>DESAPROBADO</v>
      </c>
    </row>
    <row r="8" spans="1:8" x14ac:dyDescent="0.25">
      <c r="A8" s="23">
        <v>5</v>
      </c>
      <c r="B8" s="7" t="s">
        <v>10</v>
      </c>
      <c r="C8" s="7">
        <v>15</v>
      </c>
      <c r="D8" s="7">
        <v>20</v>
      </c>
      <c r="E8" s="7">
        <v>13</v>
      </c>
      <c r="F8" s="7">
        <v>12</v>
      </c>
      <c r="G8" s="7">
        <f t="shared" si="1"/>
        <v>15</v>
      </c>
      <c r="H8" s="21" t="str">
        <f t="shared" si="0"/>
        <v>APROBADO</v>
      </c>
    </row>
    <row r="9" spans="1:8" x14ac:dyDescent="0.25">
      <c r="A9" s="38"/>
      <c r="B9" s="4"/>
      <c r="C9" s="4"/>
      <c r="D9" s="4"/>
      <c r="E9" s="4"/>
      <c r="F9" s="4"/>
      <c r="G9" s="4"/>
      <c r="H9" s="40"/>
    </row>
    <row r="10" spans="1:8" x14ac:dyDescent="0.25">
      <c r="A10" s="44"/>
      <c r="B10" s="45"/>
      <c r="C10" s="45"/>
      <c r="D10" s="45"/>
      <c r="E10" s="45"/>
      <c r="F10" s="45"/>
      <c r="G10" s="45"/>
      <c r="H10" s="46"/>
    </row>
    <row r="12" spans="1:8" x14ac:dyDescent="0.25">
      <c r="B12" s="48" t="s">
        <v>35</v>
      </c>
      <c r="C12" s="49" t="s">
        <v>84</v>
      </c>
    </row>
    <row r="13" spans="1:8" x14ac:dyDescent="0.25">
      <c r="B13" s="47" t="s">
        <v>36</v>
      </c>
      <c r="C13" s="21">
        <f>MAX(G4:G8)</f>
        <v>15</v>
      </c>
    </row>
    <row r="14" spans="1:8" x14ac:dyDescent="0.25">
      <c r="B14" s="47" t="s">
        <v>37</v>
      </c>
      <c r="C14" s="21">
        <f>MIN(G4:G8)</f>
        <v>6.25</v>
      </c>
    </row>
    <row r="15" spans="1:8" x14ac:dyDescent="0.25">
      <c r="B15" s="47" t="s">
        <v>38</v>
      </c>
      <c r="C15" s="21" t="str">
        <f>IFERROR(MODE(G4:G8),"Ninguno")</f>
        <v>Ninguno</v>
      </c>
    </row>
    <row r="16" spans="1:8" x14ac:dyDescent="0.25">
      <c r="B16" s="47" t="s">
        <v>39</v>
      </c>
      <c r="C16" s="21">
        <f>AVERAGE(G4:G8)</f>
        <v>11.55</v>
      </c>
    </row>
    <row r="17" spans="2:3" x14ac:dyDescent="0.25">
      <c r="B17" s="47" t="s">
        <v>40</v>
      </c>
      <c r="C17" s="21">
        <f>COUNTA(G4:G10)</f>
        <v>5</v>
      </c>
    </row>
    <row r="18" spans="2:3" x14ac:dyDescent="0.25">
      <c r="B18" s="47" t="s">
        <v>41</v>
      </c>
      <c r="C18" s="21">
        <f>COUNTIF(H4:H10,"APROBADO")</f>
        <v>3</v>
      </c>
    </row>
    <row r="19" spans="2:3" x14ac:dyDescent="0.25">
      <c r="B19" s="47" t="s">
        <v>42</v>
      </c>
      <c r="C19" s="21">
        <f>COUNTIF(H4:H10,"DESAPROBADO")</f>
        <v>2</v>
      </c>
    </row>
    <row r="20" spans="2:3" x14ac:dyDescent="0.25">
      <c r="B20" s="47" t="s">
        <v>43</v>
      </c>
      <c r="C20" s="21">
        <f>AVERAGEIF(H4:H10,"APROBADO",G4:G10)</f>
        <v>13.583333333333334</v>
      </c>
    </row>
    <row r="21" spans="2:3" x14ac:dyDescent="0.25">
      <c r="B21" s="50" t="s">
        <v>44</v>
      </c>
      <c r="C21" s="36">
        <f>AVERAGEIF(H4:H10,"DESAPROBADO",G4:G10)</f>
        <v>8.5</v>
      </c>
    </row>
  </sheetData>
  <mergeCells count="1">
    <mergeCell ref="A1:H2"/>
  </mergeCells>
  <conditionalFormatting sqref="G4:G8">
    <cfRule type="iconSet" priority="5">
      <iconSet>
        <cfvo type="percent" val="0"/>
        <cfvo type="num" val="7"/>
        <cfvo type="num" val="14"/>
      </iconSet>
    </cfRule>
  </conditionalFormatting>
  <conditionalFormatting sqref="H4:H8">
    <cfRule type="cellIs" dxfId="15" priority="3" operator="equal">
      <formula>"DESAPROBADO"</formula>
    </cfRule>
    <cfRule type="cellIs" dxfId="14" priority="4" operator="equal">
      <formula>"APROBADO"</formula>
    </cfRule>
  </conditionalFormatting>
  <conditionalFormatting sqref="C4:F8">
    <cfRule type="colorScale" priority="1">
      <colorScale>
        <cfvo type="num" val="0"/>
        <cfvo type="num" val="10"/>
        <cfvo type="num" val="20"/>
        <color rgb="FFFF0000"/>
        <color theme="7"/>
        <color theme="9"/>
      </colorScale>
    </cfRule>
  </conditionalFormatting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6FFD-5A01-405E-9FF4-6EB09C381228}">
  <dimension ref="A1:G8"/>
  <sheetViews>
    <sheetView workbookViewId="0">
      <selection activeCell="E4" sqref="E4:G8"/>
    </sheetView>
  </sheetViews>
  <sheetFormatPr baseColWidth="10" defaultRowHeight="15" x14ac:dyDescent="0.25"/>
  <cols>
    <col min="1" max="16384" width="11.42578125" style="3"/>
  </cols>
  <sheetData>
    <row r="1" spans="1:7" ht="15.75" x14ac:dyDescent="0.25">
      <c r="A1" s="13" t="s">
        <v>34</v>
      </c>
      <c r="B1" s="13"/>
      <c r="C1" s="13"/>
      <c r="D1" s="13"/>
      <c r="E1" s="13"/>
      <c r="F1" s="13"/>
      <c r="G1" s="13"/>
    </row>
    <row r="3" spans="1:7" x14ac:dyDescent="0.25">
      <c r="A3" s="14" t="s">
        <v>32</v>
      </c>
      <c r="B3" s="14"/>
      <c r="C3" s="14"/>
      <c r="E3" s="15" t="s">
        <v>33</v>
      </c>
      <c r="F3" s="15"/>
      <c r="G3" s="15"/>
    </row>
    <row r="4" spans="1:7" x14ac:dyDescent="0.25">
      <c r="A4" s="32" t="s">
        <v>14</v>
      </c>
      <c r="B4" s="33" t="s">
        <v>25</v>
      </c>
      <c r="C4" s="34" t="s">
        <v>26</v>
      </c>
      <c r="E4" s="32" t="s">
        <v>14</v>
      </c>
      <c r="F4" s="33" t="s">
        <v>27</v>
      </c>
      <c r="G4" s="34" t="s">
        <v>26</v>
      </c>
    </row>
    <row r="5" spans="1:7" x14ac:dyDescent="0.25">
      <c r="A5" s="23" t="s">
        <v>21</v>
      </c>
      <c r="B5" s="7" t="s">
        <v>28</v>
      </c>
      <c r="C5" s="21" t="str">
        <f>IF(OR(B5="PUNO",B5="AREQUIPA"),"SI","NO")</f>
        <v>SI</v>
      </c>
      <c r="E5" s="23" t="s">
        <v>21</v>
      </c>
      <c r="F5" s="7">
        <v>11</v>
      </c>
      <c r="G5" s="21" t="str">
        <f>IF(AND(F5&gt;12,F5&lt;18),"SI","NO")</f>
        <v>NO</v>
      </c>
    </row>
    <row r="6" spans="1:7" x14ac:dyDescent="0.25">
      <c r="A6" s="23" t="s">
        <v>22</v>
      </c>
      <c r="B6" s="7" t="s">
        <v>30</v>
      </c>
      <c r="C6" s="21" t="str">
        <f t="shared" ref="C6:C8" si="0">IF(OR(B6="PUNO",B6="AREQUIPA"),"SI","NO")</f>
        <v>NO</v>
      </c>
      <c r="E6" s="23" t="s">
        <v>22</v>
      </c>
      <c r="F6" s="7">
        <v>14</v>
      </c>
      <c r="G6" s="21" t="str">
        <f t="shared" ref="G6:G8" si="1">IF(AND(F6&gt;12,F6&lt;18),"SI","NO")</f>
        <v>SI</v>
      </c>
    </row>
    <row r="7" spans="1:7" x14ac:dyDescent="0.25">
      <c r="A7" s="23" t="s">
        <v>23</v>
      </c>
      <c r="B7" s="7" t="s">
        <v>29</v>
      </c>
      <c r="C7" s="21" t="str">
        <f t="shared" si="0"/>
        <v>SI</v>
      </c>
      <c r="E7" s="23" t="s">
        <v>23</v>
      </c>
      <c r="F7" s="7">
        <v>18</v>
      </c>
      <c r="G7" s="21" t="str">
        <f t="shared" si="1"/>
        <v>NO</v>
      </c>
    </row>
    <row r="8" spans="1:7" x14ac:dyDescent="0.25">
      <c r="A8" s="29" t="s">
        <v>24</v>
      </c>
      <c r="B8" s="35" t="s">
        <v>31</v>
      </c>
      <c r="C8" s="36" t="str">
        <f t="shared" si="0"/>
        <v>NO</v>
      </c>
      <c r="E8" s="29" t="s">
        <v>24</v>
      </c>
      <c r="F8" s="35">
        <v>20</v>
      </c>
      <c r="G8" s="36" t="str">
        <f t="shared" si="1"/>
        <v>NO</v>
      </c>
    </row>
  </sheetData>
  <dataConsolidate leftLabels="1" topLabels="1" link="1">
    <dataRefs count="2">
      <dataRef ref="A4:C8" sheet="Hoja 3" r:id="rId1"/>
      <dataRef ref="E4:G8" sheet="Hoja 3" r:id="rId2"/>
    </dataRefs>
  </dataConsolidate>
  <mergeCells count="3">
    <mergeCell ref="A3:C3"/>
    <mergeCell ref="E3:G3"/>
    <mergeCell ref="A1:G1"/>
  </mergeCells>
  <pageMargins left="0.7" right="0.7" top="0.75" bottom="0.75" header="0.3" footer="0.3"/>
  <pageSetup paperSize="9" orientation="portrait" horizontalDpi="90" verticalDpi="90"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6AA4-9282-4E07-94E5-BE323561829B}">
  <dimension ref="A1:K9"/>
  <sheetViews>
    <sheetView workbookViewId="0">
      <selection activeCell="F4" sqref="F4"/>
    </sheetView>
  </sheetViews>
  <sheetFormatPr baseColWidth="10" defaultRowHeight="15" x14ac:dyDescent="0.25"/>
  <cols>
    <col min="1" max="1" width="11.42578125" style="3"/>
    <col min="2" max="2" width="22.85546875" style="3" customWidth="1"/>
    <col min="3" max="3" width="12.42578125" style="3" customWidth="1"/>
    <col min="4" max="4" width="12" style="3" customWidth="1"/>
    <col min="5" max="5" width="11.85546875" style="3" bestFit="1" customWidth="1"/>
    <col min="6" max="9" width="11.42578125" style="3"/>
    <col min="10" max="10" width="22.85546875" style="3" customWidth="1"/>
    <col min="11" max="16384" width="11.42578125" style="3"/>
  </cols>
  <sheetData>
    <row r="1" spans="1:11" x14ac:dyDescent="0.25">
      <c r="A1" s="9" t="s">
        <v>49</v>
      </c>
      <c r="B1" s="9"/>
      <c r="C1" s="9"/>
      <c r="D1" s="9"/>
      <c r="E1" s="9"/>
      <c r="I1" s="10" t="s">
        <v>50</v>
      </c>
      <c r="J1" s="10"/>
      <c r="K1" s="10"/>
    </row>
    <row r="3" spans="1:11" x14ac:dyDescent="0.25">
      <c r="A3" s="26" t="s">
        <v>45</v>
      </c>
      <c r="B3" s="26" t="s">
        <v>46</v>
      </c>
      <c r="C3" s="26" t="s">
        <v>47</v>
      </c>
      <c r="D3" s="26" t="s">
        <v>48</v>
      </c>
      <c r="E3" s="27" t="s">
        <v>5</v>
      </c>
      <c r="I3" s="28" t="s">
        <v>45</v>
      </c>
      <c r="J3" s="26" t="s">
        <v>46</v>
      </c>
      <c r="K3" s="27" t="s">
        <v>48</v>
      </c>
    </row>
    <row r="4" spans="1:11" x14ac:dyDescent="0.25">
      <c r="A4" s="1">
        <v>101</v>
      </c>
      <c r="B4" s="11" t="str">
        <f>IFERROR(VLOOKUP(A4,$I$4:$K$8,2,0),"")</f>
        <v>GASEOSA</v>
      </c>
      <c r="C4" s="1">
        <v>1</v>
      </c>
      <c r="D4" s="12">
        <f>IFERROR(VLOOKUP(A4,$I$4:$K$8,3,0),0)</f>
        <v>2</v>
      </c>
      <c r="E4" s="24">
        <f>PRODUCT(C4,D4)</f>
        <v>2</v>
      </c>
      <c r="I4" s="23">
        <v>100</v>
      </c>
      <c r="J4" s="11" t="s">
        <v>51</v>
      </c>
      <c r="K4" s="24">
        <v>3</v>
      </c>
    </row>
    <row r="5" spans="1:11" x14ac:dyDescent="0.25">
      <c r="A5" s="1">
        <v>103</v>
      </c>
      <c r="B5" s="11" t="str">
        <f t="shared" ref="B5:B8" si="0">IFERROR(VLOOKUP(A5,$I$4:$K$8,2,0),"")</f>
        <v>PASTEL</v>
      </c>
      <c r="C5" s="1">
        <v>2</v>
      </c>
      <c r="D5" s="12">
        <f t="shared" ref="D5:D8" si="1">IFERROR(VLOOKUP(A5,$I$4:$K$8,3,0),0)</f>
        <v>15</v>
      </c>
      <c r="E5" s="24">
        <f t="shared" ref="E5:E8" si="2">PRODUCT(C5,D5)</f>
        <v>30</v>
      </c>
      <c r="I5" s="23">
        <v>101</v>
      </c>
      <c r="J5" s="11" t="s">
        <v>52</v>
      </c>
      <c r="K5" s="24">
        <v>2</v>
      </c>
    </row>
    <row r="6" spans="1:11" x14ac:dyDescent="0.25">
      <c r="A6" s="1">
        <v>102</v>
      </c>
      <c r="B6" s="11" t="str">
        <f t="shared" si="0"/>
        <v>DULCE</v>
      </c>
      <c r="C6" s="1">
        <v>3</v>
      </c>
      <c r="D6" s="12">
        <f t="shared" si="1"/>
        <v>0.5</v>
      </c>
      <c r="E6" s="24">
        <f t="shared" si="2"/>
        <v>1.5</v>
      </c>
      <c r="I6" s="23">
        <v>102</v>
      </c>
      <c r="J6" s="11" t="s">
        <v>53</v>
      </c>
      <c r="K6" s="24">
        <v>0.5</v>
      </c>
    </row>
    <row r="7" spans="1:11" x14ac:dyDescent="0.25">
      <c r="A7" s="1">
        <v>104</v>
      </c>
      <c r="B7" s="11" t="str">
        <f t="shared" si="0"/>
        <v>GALLETA</v>
      </c>
      <c r="C7" s="1">
        <v>4</v>
      </c>
      <c r="D7" s="12">
        <f t="shared" si="1"/>
        <v>1</v>
      </c>
      <c r="E7" s="24">
        <f t="shared" si="2"/>
        <v>4</v>
      </c>
      <c r="I7" s="23">
        <v>103</v>
      </c>
      <c r="J7" s="11" t="s">
        <v>54</v>
      </c>
      <c r="K7" s="24">
        <v>15</v>
      </c>
    </row>
    <row r="8" spans="1:11" x14ac:dyDescent="0.25">
      <c r="A8" s="1"/>
      <c r="B8" s="11" t="str">
        <f t="shared" si="0"/>
        <v/>
      </c>
      <c r="C8" s="1">
        <v>5</v>
      </c>
      <c r="D8" s="12">
        <f t="shared" si="1"/>
        <v>0</v>
      </c>
      <c r="E8" s="24">
        <f t="shared" si="2"/>
        <v>0</v>
      </c>
      <c r="I8" s="29">
        <v>104</v>
      </c>
      <c r="J8" s="30" t="s">
        <v>55</v>
      </c>
      <c r="K8" s="31">
        <v>1</v>
      </c>
    </row>
    <row r="9" spans="1:11" x14ac:dyDescent="0.25">
      <c r="B9" s="21" t="s">
        <v>5</v>
      </c>
      <c r="C9" s="22"/>
      <c r="D9" s="23"/>
      <c r="E9" s="25">
        <f>SUM(E4:E8)</f>
        <v>37.5</v>
      </c>
    </row>
  </sheetData>
  <mergeCells count="2">
    <mergeCell ref="A1:E1"/>
    <mergeCell ref="I1:K1"/>
  </mergeCells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E3AB-FDC9-48D0-80C9-60658D1DDB8F}">
  <dimension ref="A1:I22"/>
  <sheetViews>
    <sheetView tabSelected="1" zoomScale="95" zoomScaleNormal="95" workbookViewId="0">
      <selection activeCell="J6" sqref="J6"/>
    </sheetView>
  </sheetViews>
  <sheetFormatPr baseColWidth="10" defaultRowHeight="15" x14ac:dyDescent="0.25"/>
  <cols>
    <col min="1" max="1" width="17.5703125" style="3" bestFit="1" customWidth="1"/>
    <col min="2" max="2" width="22.5703125" style="3" bestFit="1" customWidth="1"/>
    <col min="3" max="3" width="12.85546875" style="3" bestFit="1" customWidth="1"/>
    <col min="4" max="4" width="20" style="3" customWidth="1"/>
    <col min="5" max="5" width="22.5703125" style="3" bestFit="1" customWidth="1"/>
    <col min="6" max="6" width="17" style="3" customWidth="1"/>
    <col min="7" max="7" width="17.140625" style="3" customWidth="1"/>
    <col min="8" max="8" width="13.140625" style="3" customWidth="1"/>
    <col min="9" max="9" width="16.28515625" style="3" customWidth="1"/>
    <col min="10" max="10" width="11.42578125" style="3"/>
    <col min="11" max="12" width="11.42578125" style="3" customWidth="1"/>
    <col min="13" max="16384" width="11.42578125" style="3"/>
  </cols>
  <sheetData>
    <row r="1" spans="1:9" x14ac:dyDescent="0.25">
      <c r="A1" s="2" t="s">
        <v>63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66" t="s">
        <v>56</v>
      </c>
      <c r="B3" s="67" t="s">
        <v>85</v>
      </c>
      <c r="C3" s="67" t="s">
        <v>86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68" t="s">
        <v>62</v>
      </c>
    </row>
    <row r="4" spans="1:9" x14ac:dyDescent="0.25">
      <c r="A4" s="69"/>
      <c r="B4" s="70"/>
      <c r="C4" s="70"/>
      <c r="D4" s="71"/>
      <c r="E4" s="70"/>
      <c r="F4" s="70"/>
      <c r="G4" s="70"/>
      <c r="H4" s="70"/>
      <c r="I4" s="72"/>
    </row>
    <row r="7" spans="1:9" x14ac:dyDescent="0.25">
      <c r="A7" s="58" t="s">
        <v>56</v>
      </c>
      <c r="B7" s="59" t="s">
        <v>85</v>
      </c>
      <c r="C7" s="59" t="s">
        <v>86</v>
      </c>
      <c r="D7" s="59" t="s">
        <v>57</v>
      </c>
      <c r="E7" s="59" t="s">
        <v>58</v>
      </c>
      <c r="F7" s="59" t="s">
        <v>59</v>
      </c>
      <c r="G7" s="59" t="s">
        <v>60</v>
      </c>
      <c r="H7" s="59" t="s">
        <v>61</v>
      </c>
      <c r="I7" s="60" t="s">
        <v>62</v>
      </c>
    </row>
    <row r="8" spans="1:9" x14ac:dyDescent="0.25">
      <c r="A8" s="38">
        <v>12345678</v>
      </c>
      <c r="B8" s="4" t="s">
        <v>21</v>
      </c>
      <c r="C8" s="4" t="s">
        <v>87</v>
      </c>
      <c r="D8" s="5">
        <v>42057</v>
      </c>
      <c r="E8" s="4" t="s">
        <v>66</v>
      </c>
      <c r="F8" s="4" t="s">
        <v>68</v>
      </c>
      <c r="G8" s="4">
        <v>1000</v>
      </c>
      <c r="H8" s="4">
        <v>3</v>
      </c>
      <c r="I8" s="40">
        <f>PRODUCT(G8,H8)</f>
        <v>3000</v>
      </c>
    </row>
    <row r="9" spans="1:9" x14ac:dyDescent="0.25">
      <c r="A9" s="38">
        <v>12345679</v>
      </c>
      <c r="B9" s="4" t="s">
        <v>21</v>
      </c>
      <c r="C9" s="4" t="s">
        <v>87</v>
      </c>
      <c r="D9" s="5">
        <v>42058</v>
      </c>
      <c r="E9" s="4" t="s">
        <v>66</v>
      </c>
      <c r="F9" s="4" t="s">
        <v>68</v>
      </c>
      <c r="G9" s="4">
        <v>1000</v>
      </c>
      <c r="H9" s="4">
        <v>3</v>
      </c>
      <c r="I9" s="40">
        <f>PRODUCT(G9,H9)</f>
        <v>3000</v>
      </c>
    </row>
    <row r="10" spans="1:9" x14ac:dyDescent="0.25">
      <c r="A10" s="38">
        <v>45321678</v>
      </c>
      <c r="B10" s="4" t="s">
        <v>88</v>
      </c>
      <c r="C10" s="4" t="s">
        <v>89</v>
      </c>
      <c r="D10" s="5">
        <v>42116</v>
      </c>
      <c r="E10" s="4" t="s">
        <v>67</v>
      </c>
      <c r="F10" s="4" t="s">
        <v>71</v>
      </c>
      <c r="G10" s="4">
        <v>1400</v>
      </c>
      <c r="H10" s="4">
        <v>1</v>
      </c>
      <c r="I10" s="40">
        <f t="shared" ref="I10:I14" si="0">PRODUCT(G10,H10)</f>
        <v>1400</v>
      </c>
    </row>
    <row r="11" spans="1:9" x14ac:dyDescent="0.25">
      <c r="A11" s="38">
        <v>38976541</v>
      </c>
      <c r="B11" s="4" t="s">
        <v>64</v>
      </c>
      <c r="C11" s="4" t="s">
        <v>90</v>
      </c>
      <c r="D11" s="5">
        <v>42146</v>
      </c>
      <c r="E11" s="4" t="s">
        <v>66</v>
      </c>
      <c r="F11" s="4" t="s">
        <v>70</v>
      </c>
      <c r="G11" s="4">
        <v>1600</v>
      </c>
      <c r="H11" s="4">
        <v>4</v>
      </c>
      <c r="I11" s="40">
        <f t="shared" si="0"/>
        <v>6400</v>
      </c>
    </row>
    <row r="12" spans="1:9" x14ac:dyDescent="0.25">
      <c r="A12" s="38">
        <v>87654321</v>
      </c>
      <c r="B12" s="4" t="s">
        <v>23</v>
      </c>
      <c r="C12" s="4" t="s">
        <v>91</v>
      </c>
      <c r="D12" s="5">
        <v>42176</v>
      </c>
      <c r="E12" s="4" t="s">
        <v>66</v>
      </c>
      <c r="F12" s="4" t="s">
        <v>69</v>
      </c>
      <c r="G12" s="4">
        <v>1800</v>
      </c>
      <c r="H12" s="4">
        <v>2</v>
      </c>
      <c r="I12" s="40">
        <f t="shared" si="0"/>
        <v>3600</v>
      </c>
    </row>
    <row r="13" spans="1:9" x14ac:dyDescent="0.25">
      <c r="A13" s="38">
        <v>12345678</v>
      </c>
      <c r="B13" s="4" t="s">
        <v>65</v>
      </c>
      <c r="C13" s="4" t="s">
        <v>92</v>
      </c>
      <c r="D13" s="5">
        <v>42205</v>
      </c>
      <c r="E13" s="4" t="s">
        <v>66</v>
      </c>
      <c r="F13" s="4" t="s">
        <v>72</v>
      </c>
      <c r="G13" s="4">
        <v>2000</v>
      </c>
      <c r="H13" s="4">
        <v>5</v>
      </c>
      <c r="I13" s="40">
        <f t="shared" si="0"/>
        <v>10000</v>
      </c>
    </row>
    <row r="14" spans="1:9" x14ac:dyDescent="0.25">
      <c r="A14" s="44">
        <v>63882892</v>
      </c>
      <c r="B14" s="45" t="s">
        <v>76</v>
      </c>
      <c r="C14" s="45" t="s">
        <v>93</v>
      </c>
      <c r="D14" s="61">
        <v>44400</v>
      </c>
      <c r="E14" s="45" t="s">
        <v>66</v>
      </c>
      <c r="F14" s="45" t="s">
        <v>69</v>
      </c>
      <c r="G14" s="45">
        <v>3000</v>
      </c>
      <c r="H14" s="45">
        <v>3</v>
      </c>
      <c r="I14" s="46">
        <f t="shared" si="0"/>
        <v>9000</v>
      </c>
    </row>
    <row r="16" spans="1:9" x14ac:dyDescent="0.25">
      <c r="A16" s="6" t="s">
        <v>59</v>
      </c>
      <c r="B16" s="3" t="s">
        <v>69</v>
      </c>
      <c r="F16" s="39" t="s">
        <v>78</v>
      </c>
      <c r="G16" s="63"/>
      <c r="H16" s="63"/>
      <c r="I16" s="37"/>
    </row>
    <row r="17" spans="1:9" x14ac:dyDescent="0.25">
      <c r="A17" s="6" t="s">
        <v>58</v>
      </c>
      <c r="B17" s="3" t="s">
        <v>77</v>
      </c>
      <c r="F17" s="7" t="s">
        <v>79</v>
      </c>
      <c r="G17" s="7"/>
      <c r="H17" s="64" t="s">
        <v>80</v>
      </c>
      <c r="I17" s="65"/>
    </row>
    <row r="18" spans="1:9" x14ac:dyDescent="0.25">
      <c r="F18" s="7" t="s">
        <v>81</v>
      </c>
      <c r="G18" s="7" t="s">
        <v>82</v>
      </c>
      <c r="H18" s="7" t="s">
        <v>83</v>
      </c>
      <c r="I18" s="7" t="s">
        <v>82</v>
      </c>
    </row>
    <row r="19" spans="1:9" x14ac:dyDescent="0.25">
      <c r="A19" s="6" t="s">
        <v>73</v>
      </c>
      <c r="B19" s="3" t="s">
        <v>75</v>
      </c>
      <c r="C19"/>
      <c r="D19"/>
      <c r="F19" s="4">
        <f>SUMIF(F8:F14,"=INGENIERO",I8:I14)</f>
        <v>12600</v>
      </c>
      <c r="G19" s="4">
        <f>AVERAGEIF(F8:F14,"=INGENIERO",I8:I14)</f>
        <v>6300</v>
      </c>
      <c r="H19" s="4">
        <f>SUMIF(F8:F14,"=LIMPIEZA",I8:I14)</f>
        <v>6000</v>
      </c>
      <c r="I19" s="4">
        <f>AVERAGEIF(F8:F14,"=LIMPIEZA",I8:I14)</f>
        <v>3000</v>
      </c>
    </row>
    <row r="20" spans="1:9" x14ac:dyDescent="0.25">
      <c r="A20" s="62" t="s">
        <v>76</v>
      </c>
      <c r="B20" s="8">
        <v>9000</v>
      </c>
      <c r="C20"/>
      <c r="D20"/>
    </row>
    <row r="21" spans="1:9" x14ac:dyDescent="0.25">
      <c r="A21" s="62" t="s">
        <v>23</v>
      </c>
      <c r="B21" s="8">
        <v>3600</v>
      </c>
      <c r="C21"/>
      <c r="D21"/>
    </row>
    <row r="22" spans="1:9" x14ac:dyDescent="0.25">
      <c r="A22" s="62" t="s">
        <v>74</v>
      </c>
      <c r="B22" s="8">
        <v>12600</v>
      </c>
      <c r="C22"/>
      <c r="D22"/>
    </row>
  </sheetData>
  <mergeCells count="1">
    <mergeCell ref="A1:I2"/>
  </mergeCells>
  <dataValidations xWindow="190" yWindow="309" count="7">
    <dataValidation type="textLength" allowBlank="1" showInputMessage="1" showErrorMessage="1" errorTitle="CUIDADO" error="Solo nombre entre 2 y 20 caracteres" promptTitle="CUIDADO" prompt="Ingrese entre 2 y 20 caracteres" sqref="B8:C12 B4:C4" xr:uid="{A41B27D2-30E0-4560-8073-F90CB515F0EA}">
      <formula1>2</formula1>
      <formula2>10</formula2>
    </dataValidation>
    <dataValidation type="date" operator="greaterThan" allowBlank="1" showInputMessage="1" showErrorMessage="1" errorTitle="CUIDADO" error="Solo se acepta fechas posteriores a 20/01/2015" promptTitle="INFORMACION" prompt="Ingrese una fecha posterior a la fecha 20/01/2015" sqref="D8:D13 D4" xr:uid="{3DEF8688-4136-494E-8194-3270C9CBA108}">
      <formula1>42024</formula1>
    </dataValidation>
    <dataValidation type="list" allowBlank="1" showInputMessage="1" showErrorMessage="1" errorTitle="CUIDADO" error="Solo se aceptan 3 valores, seleccione uno de la lista." promptTitle="INFORMACION" prompt="Seleccione una opcion de las 3" sqref="E8:E13 E4" xr:uid="{D5B9BA8A-9695-419D-92EE-D5700829B53A}">
      <formula1>"MASCULINO,FEMENINO,OTRO"</formula1>
    </dataValidation>
    <dataValidation type="whole" allowBlank="1" showInputMessage="1" showErrorMessage="1" errorTitle="CUIDADO" error="Ingrese un valor correcto, por favor" promptTitle="INFORMACION" prompt="Sueldo minimo es 950 y el maximo es 5000" sqref="G8:G13 G4" xr:uid="{94F2BF23-0A92-4D6E-917A-8D1D36FB34F2}">
      <formula1>950</formula1>
      <formula2>5000</formula2>
    </dataValidation>
    <dataValidation type="custom" allowBlank="1" showInputMessage="1" showErrorMessage="1" errorTitle="CUIDADO" error="Por favor ingrese el valor en mayuscula" promptTitle="INFORMACION" prompt="Ingrese el cargo en mayusculas, por favor." sqref="F8:F9 F4" xr:uid="{922DC4DA-EE33-4903-9C30-46A16B7BF33B}">
      <formula1>EXACT(F4,UPPER(F4))</formula1>
    </dataValidation>
    <dataValidation type="whole" operator="greaterThan" allowBlank="1" showInputMessage="1" showErrorMessage="1" errorTitle="CUIDADO" error="Ingrese datos correctos, por favor." promptTitle="INFORMACION" prompt="Ingrese un numero entero mayor a 0 o igual a cero" sqref="H8:H13 H4" xr:uid="{1B8BE7EB-886C-438F-8BE8-DD4483F36150}">
      <formula1>-1</formula1>
    </dataValidation>
    <dataValidation type="whole" allowBlank="1" showInputMessage="1" showErrorMessage="1" errorTitle="CUIDADO" error="El DNI tienes 8 digitos" promptTitle="INFORMACION" prompt="Ingrese su numero de DNI" sqref="A8:A13 A4" xr:uid="{21272563-96CC-4923-A7B5-F6363EAAEEF5}">
      <formula1>9999999</formula1>
      <formula2>99999999</formula2>
    </dataValidation>
  </dataValidations>
  <pageMargins left="0.7" right="0.7" top="0.75" bottom="0.75" header="0.3" footer="0.3"/>
  <pageSetup paperSize="9" orientation="portrait" horizontalDpi="90" verticalDpi="9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Hoja 2</vt:lpstr>
      <vt:lpstr>Hoja 3</vt:lpstr>
      <vt:lpstr>Hoja 4</vt:lpstr>
      <vt:lpstr>Hoja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2021-10-07T23:34:36Z</dcterms:modified>
</cp:coreProperties>
</file>