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7440" windowHeight="16120" tabRatio="308"/>
  </bookViews>
  <sheets>
    <sheet name="sample-1 BETTER" sheetId="19" r:id="rId1"/>
    <sheet name="sample-1" sheetId="15" r:id="rId2"/>
    <sheet name="sample-2" sheetId="16" r:id="rId3"/>
    <sheet name="sample-3" sheetId="17" r:id="rId4"/>
    <sheet name="formulas" sheetId="1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8" i="19" l="1"/>
  <c r="H9" i="19"/>
  <c r="I9" i="19"/>
  <c r="H10" i="19"/>
  <c r="I10" i="19"/>
  <c r="AD9" i="19"/>
  <c r="AE9" i="19"/>
  <c r="AL9" i="19"/>
  <c r="AJ9" i="19"/>
  <c r="AN9" i="19"/>
  <c r="AT18" i="19"/>
  <c r="AQ19" i="19"/>
  <c r="AD10" i="19"/>
  <c r="AE10" i="19"/>
  <c r="AL10" i="19"/>
  <c r="AJ10" i="19"/>
  <c r="AN10" i="19"/>
  <c r="AT19" i="19"/>
  <c r="AT20" i="19"/>
  <c r="K10" i="19"/>
  <c r="AP18" i="19"/>
  <c r="AS18" i="19"/>
  <c r="AP19" i="19"/>
  <c r="AS19" i="19"/>
  <c r="AS20" i="19"/>
  <c r="K9" i="19"/>
  <c r="AH9" i="19"/>
  <c r="AH10" i="19"/>
  <c r="AH12" i="19"/>
  <c r="BG10" i="19"/>
  <c r="AQ10" i="19"/>
  <c r="AT10" i="19"/>
  <c r="AW10" i="19"/>
  <c r="AP10" i="19"/>
  <c r="AS10" i="19"/>
  <c r="AV10" i="19"/>
  <c r="M10" i="19"/>
  <c r="O10" i="19"/>
  <c r="R10" i="19"/>
  <c r="U10" i="19"/>
  <c r="X10" i="19"/>
  <c r="Q10" i="19"/>
  <c r="T10" i="19"/>
  <c r="W10" i="19"/>
  <c r="BG9" i="19"/>
  <c r="AQ9" i="19"/>
  <c r="AT9" i="19"/>
  <c r="AW9" i="19"/>
  <c r="AP9" i="19"/>
  <c r="AS9" i="19"/>
  <c r="AV9" i="19"/>
  <c r="M9" i="19"/>
  <c r="O9" i="19"/>
  <c r="R9" i="19"/>
  <c r="U9" i="19"/>
  <c r="X9" i="19"/>
  <c r="Q9" i="19"/>
  <c r="T9" i="19"/>
  <c r="W9" i="19"/>
  <c r="X10" i="15"/>
  <c r="X9" i="15"/>
  <c r="W10" i="15"/>
  <c r="W9" i="15"/>
  <c r="U10" i="15"/>
  <c r="U9" i="15"/>
  <c r="T10" i="15"/>
  <c r="T9" i="15"/>
  <c r="AB10" i="17"/>
  <c r="AB9" i="17"/>
  <c r="AA10" i="17"/>
  <c r="AA9" i="17"/>
  <c r="Z10" i="17"/>
  <c r="Z9" i="17"/>
  <c r="X10" i="17"/>
  <c r="X9" i="17"/>
  <c r="W10" i="17"/>
  <c r="W9" i="17"/>
  <c r="V10" i="17"/>
  <c r="V9" i="17"/>
  <c r="T10" i="17"/>
  <c r="T9" i="17"/>
  <c r="I10" i="17"/>
  <c r="I9" i="17"/>
  <c r="J9" i="17"/>
  <c r="J10" i="17"/>
  <c r="AH9" i="17"/>
  <c r="AI9" i="17"/>
  <c r="AL9" i="17"/>
  <c r="AH10" i="17"/>
  <c r="AI10" i="17"/>
  <c r="AL10" i="17"/>
  <c r="AL12" i="17"/>
  <c r="BC11" i="17"/>
  <c r="BC10" i="17"/>
  <c r="AP9" i="17"/>
  <c r="AN9" i="17"/>
  <c r="AR9" i="17"/>
  <c r="BD10" i="17"/>
  <c r="AP10" i="17"/>
  <c r="AN10" i="17"/>
  <c r="AR10" i="17"/>
  <c r="BI10" i="17"/>
  <c r="BF10" i="17"/>
  <c r="BG10" i="17"/>
  <c r="BH10" i="17"/>
  <c r="AU10" i="17"/>
  <c r="AX10" i="17"/>
  <c r="BA10" i="17"/>
  <c r="AT10" i="17"/>
  <c r="AW10" i="17"/>
  <c r="AZ10" i="17"/>
  <c r="S9" i="17"/>
  <c r="N10" i="17"/>
  <c r="L10" i="17"/>
  <c r="R9" i="17"/>
  <c r="S10" i="17"/>
  <c r="R10" i="17"/>
  <c r="P10" i="17"/>
  <c r="BC9" i="17"/>
  <c r="BD9" i="17"/>
  <c r="BI9" i="17"/>
  <c r="BF9" i="17"/>
  <c r="BG9" i="17"/>
  <c r="BH9" i="17"/>
  <c r="AU9" i="17"/>
  <c r="AX9" i="17"/>
  <c r="BA9" i="17"/>
  <c r="AT9" i="17"/>
  <c r="AW9" i="17"/>
  <c r="AZ9" i="17"/>
  <c r="N9" i="17"/>
  <c r="L9" i="17"/>
  <c r="P9" i="17"/>
  <c r="H9" i="16"/>
  <c r="I9" i="16"/>
  <c r="H10" i="16"/>
  <c r="I10" i="16"/>
  <c r="AD9" i="16"/>
  <c r="AE9" i="16"/>
  <c r="AH9" i="16"/>
  <c r="AD10" i="16"/>
  <c r="AE10" i="16"/>
  <c r="AH10" i="16"/>
  <c r="AH12" i="16"/>
  <c r="AY11" i="16"/>
  <c r="AY10" i="16"/>
  <c r="AL9" i="16"/>
  <c r="AJ9" i="16"/>
  <c r="AN9" i="16"/>
  <c r="AZ10" i="16"/>
  <c r="AL10" i="16"/>
  <c r="AJ10" i="16"/>
  <c r="AN10" i="16"/>
  <c r="BE10" i="16"/>
  <c r="BB10" i="16"/>
  <c r="BC10" i="16"/>
  <c r="BD10" i="16"/>
  <c r="AQ10" i="16"/>
  <c r="AT10" i="16"/>
  <c r="AW10" i="16"/>
  <c r="AP10" i="16"/>
  <c r="AS10" i="16"/>
  <c r="AV10" i="16"/>
  <c r="R9" i="16"/>
  <c r="M10" i="16"/>
  <c r="K10" i="16"/>
  <c r="U10" i="16"/>
  <c r="X10" i="16"/>
  <c r="Q9" i="16"/>
  <c r="T10" i="16"/>
  <c r="W10" i="16"/>
  <c r="R10" i="16"/>
  <c r="Q10" i="16"/>
  <c r="O10" i="16"/>
  <c r="AY9" i="16"/>
  <c r="AZ9" i="16"/>
  <c r="BE9" i="16"/>
  <c r="BB9" i="16"/>
  <c r="BC9" i="16"/>
  <c r="BD9" i="16"/>
  <c r="AQ9" i="16"/>
  <c r="AT9" i="16"/>
  <c r="AW9" i="16"/>
  <c r="AP9" i="16"/>
  <c r="AS9" i="16"/>
  <c r="AV9" i="16"/>
  <c r="M9" i="16"/>
  <c r="K9" i="16"/>
  <c r="U9" i="16"/>
  <c r="X9" i="16"/>
  <c r="T9" i="16"/>
  <c r="W9" i="16"/>
  <c r="O9" i="16"/>
  <c r="AY10" i="15"/>
  <c r="H9" i="15"/>
  <c r="I9" i="15"/>
  <c r="H10" i="15"/>
  <c r="I10" i="15"/>
  <c r="AD9" i="15"/>
  <c r="AE9" i="15"/>
  <c r="AL9" i="15"/>
  <c r="AJ9" i="15"/>
  <c r="AN9" i="15"/>
  <c r="AZ10" i="15"/>
  <c r="AD10" i="15"/>
  <c r="AE10" i="15"/>
  <c r="AL10" i="15"/>
  <c r="AJ10" i="15"/>
  <c r="AN10" i="15"/>
  <c r="BG10" i="15"/>
  <c r="K10" i="15"/>
  <c r="AY9" i="15"/>
  <c r="AZ9" i="15"/>
  <c r="BG9" i="15"/>
  <c r="K9" i="15"/>
  <c r="BB10" i="15"/>
  <c r="BD10" i="15"/>
  <c r="BF10" i="15"/>
  <c r="BB9" i="15"/>
  <c r="BD9" i="15"/>
  <c r="BF9" i="15"/>
  <c r="AH9" i="15"/>
  <c r="AH10" i="15"/>
  <c r="AH12" i="15"/>
  <c r="AY11" i="15"/>
  <c r="AQ10" i="15"/>
  <c r="AT10" i="15"/>
  <c r="AW10" i="15"/>
  <c r="AP10" i="15"/>
  <c r="AS10" i="15"/>
  <c r="AV10" i="15"/>
  <c r="R9" i="15"/>
  <c r="M10" i="15"/>
  <c r="Q9" i="15"/>
  <c r="R10" i="15"/>
  <c r="Q10" i="15"/>
  <c r="O10" i="15"/>
  <c r="AQ9" i="15"/>
  <c r="AT9" i="15"/>
  <c r="AW9" i="15"/>
  <c r="AP9" i="15"/>
  <c r="AS9" i="15"/>
  <c r="AV9" i="15"/>
  <c r="M9" i="15"/>
  <c r="O9" i="15"/>
</calcChain>
</file>

<file path=xl/sharedStrings.xml><?xml version="1.0" encoding="utf-8"?>
<sst xmlns="http://schemas.openxmlformats.org/spreadsheetml/2006/main" count="741" uniqueCount="118">
  <si>
    <t>I1</t>
  </si>
  <si>
    <t>I2</t>
  </si>
  <si>
    <t>w1</t>
  </si>
  <si>
    <t>w2</t>
  </si>
  <si>
    <t>w3</t>
  </si>
  <si>
    <t>w4</t>
  </si>
  <si>
    <t>w5</t>
  </si>
  <si>
    <t>w6</t>
  </si>
  <si>
    <t>w7</t>
  </si>
  <si>
    <t>o1</t>
  </si>
  <si>
    <t>o2</t>
  </si>
  <si>
    <t>b1</t>
  </si>
  <si>
    <t>b2</t>
  </si>
  <si>
    <t>h1</t>
  </si>
  <si>
    <t>net</t>
  </si>
  <si>
    <t>h2</t>
  </si>
  <si>
    <t>target</t>
  </si>
  <si>
    <t>error</t>
  </si>
  <si>
    <t>w8</t>
  </si>
  <si>
    <t>LR</t>
  </si>
  <si>
    <t>input</t>
  </si>
  <si>
    <t>new w</t>
  </si>
  <si>
    <t>https://www.anotsorandomwalk.com/backpropagation-example-with-numbers-step-by-step/</t>
  </si>
  <si>
    <t>https://mattmazur.com/2015/03/17/a-step-by-step-backpropagation-example/</t>
  </si>
  <si>
    <t>I3</t>
  </si>
  <si>
    <t>w9</t>
  </si>
  <si>
    <t>w10</t>
  </si>
  <si>
    <t>https://medium.com/towards-artificial-intelligence/understanding-back-propagation-in-an-easier-way-you-never-before-42fe26d44a47</t>
  </si>
  <si>
    <t>Etotal</t>
  </si>
  <si>
    <t>e1/o1</t>
  </si>
  <si>
    <t>e2/o2</t>
  </si>
  <si>
    <t>act(1-act)</t>
  </si>
  <si>
    <t>e1/act + e2/act</t>
  </si>
  <si>
    <t>act-target</t>
  </si>
  <si>
    <t>1/2 (target-act)^2</t>
  </si>
  <si>
    <t>w (transpose)</t>
  </si>
  <si>
    <t>net-o/act-h * et/net-o</t>
  </si>
  <si>
    <t>act</t>
  </si>
  <si>
    <t>HIDDEN (h)</t>
  </si>
  <si>
    <t>OUTPUT (o)</t>
  </si>
  <si>
    <t>INPUT</t>
  </si>
  <si>
    <t>w - LR * et/w</t>
  </si>
  <si>
    <t>Backpropagation for Output (Do this before Hidden)</t>
  </si>
  <si>
    <t>Backpropagation for Hidden (Do this after backprop for Output)</t>
  </si>
  <si>
    <t>*</t>
  </si>
  <si>
    <t>=</t>
  </si>
  <si>
    <t>h1 input</t>
  </si>
  <si>
    <t>h2 input</t>
  </si>
  <si>
    <t>et/act * act/net</t>
  </si>
  <si>
    <t>et/net * net/w</t>
  </si>
  <si>
    <t>1/(1+exp(-net)</t>
  </si>
  <si>
    <t>samples</t>
  </si>
  <si>
    <t>dET/dACT</t>
  </si>
  <si>
    <t>dACT/dNET</t>
  </si>
  <si>
    <t>dNET/dW</t>
  </si>
  <si>
    <t>dET/dNET</t>
  </si>
  <si>
    <t>dET/dW</t>
  </si>
  <si>
    <t>dE/dACT</t>
  </si>
  <si>
    <t>dNETo/dACTh</t>
  </si>
  <si>
    <t>dSigmoid</t>
  </si>
  <si>
    <t>Sigmoid</t>
  </si>
  <si>
    <t>Backprop info for upstream layer</t>
  </si>
  <si>
    <t>FROM DOWNSTREAM LAYER</t>
  </si>
  <si>
    <t>^^^'</t>
  </si>
  <si>
    <t>single step way</t>
  </si>
  <si>
    <t>multi-step way</t>
  </si>
  <si>
    <t>code does this</t>
  </si>
  <si>
    <t>single step</t>
  </si>
  <si>
    <t>dET/dACTo</t>
  </si>
  <si>
    <t>+</t>
  </si>
  <si>
    <t>^^^^^</t>
  </si>
  <si>
    <t>dNETo1</t>
  </si>
  <si>
    <t>dET</t>
  </si>
  <si>
    <t>------</t>
  </si>
  <si>
    <t xml:space="preserve">dW5 </t>
  </si>
  <si>
    <t>dW5</t>
  </si>
  <si>
    <t>x</t>
  </si>
  <si>
    <t>dACTo1</t>
  </si>
  <si>
    <t>--------</t>
  </si>
  <si>
    <t>ACTh1</t>
  </si>
  <si>
    <t>ACTo1*(1-ACTo1)</t>
  </si>
  <si>
    <t>ACTh2</t>
  </si>
  <si>
    <t>dW6</t>
  </si>
  <si>
    <t>ACTo1 - TGTo1</t>
  </si>
  <si>
    <t>for sample 1 &amp; 2</t>
  </si>
  <si>
    <t xml:space="preserve">dW7 </t>
  </si>
  <si>
    <t>dNETo2</t>
  </si>
  <si>
    <t>dW7</t>
  </si>
  <si>
    <t>dACTo2</t>
  </si>
  <si>
    <t>ACTo2 - TGTo2</t>
  </si>
  <si>
    <t>ACTo2*(1-ACTo2)</t>
  </si>
  <si>
    <t>dW8</t>
  </si>
  <si>
    <t>DIFFERENCT ORDER OF RATIOS (OTHERWISE THE SAME</t>
  </si>
  <si>
    <t>dW1</t>
  </si>
  <si>
    <t>dACTh1</t>
  </si>
  <si>
    <t>dNETh1</t>
  </si>
  <si>
    <t>ACTh1*(1-ACTh1)</t>
  </si>
  <si>
    <t>HIDDEN LAYER</t>
  </si>
  <si>
    <t>INPUT1</t>
  </si>
  <si>
    <t>dEo1</t>
  </si>
  <si>
    <t>dEo2</t>
  </si>
  <si>
    <t>(</t>
  </si>
  <si>
    <t>)</t>
  </si>
  <si>
    <t>------------</t>
  </si>
  <si>
    <t>----------</t>
  </si>
  <si>
    <t>x (</t>
  </si>
  <si>
    <t>from o1</t>
  </si>
  <si>
    <t>from o2</t>
  </si>
  <si>
    <t>dE/dACTh</t>
  </si>
  <si>
    <t>dET/dACTh</t>
  </si>
  <si>
    <t>to h1</t>
  </si>
  <si>
    <t>w</t>
  </si>
  <si>
    <t>TO UPSTREAM LAYER (transposed)</t>
  </si>
  <si>
    <t>FROM DOWNSTREAM LAYER (transposed)</t>
  </si>
  <si>
    <t xml:space="preserve">dET/dACT * dNETo/dACTh </t>
  </si>
  <si>
    <t>computed from o1</t>
  </si>
  <si>
    <t>BELOW HAS NOT BEEN VERIFIED, IT WAS A WORK IN PROGRESS</t>
  </si>
  <si>
    <t>OUTPUT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</si>
</sst>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3366FF"/>
      <name val="Calibri"/>
      <scheme val="minor"/>
    </font>
    <font>
      <sz val="12"/>
      <color rgb="FF0000FF"/>
      <name val="Calibri"/>
      <scheme val="minor"/>
    </font>
    <font>
      <sz val="12"/>
      <color rgb="FF3366FF"/>
      <name val="Calibri"/>
      <scheme val="minor"/>
    </font>
    <font>
      <sz val="12"/>
      <name val="Calibri"/>
      <scheme val="minor"/>
    </font>
    <font>
      <sz val="12"/>
      <color theme="0" tint="-0.499984740745262"/>
      <name val="Calibri"/>
      <scheme val="minor"/>
    </font>
    <font>
      <b/>
      <sz val="12"/>
      <color rgb="FFFF0000"/>
      <name val="Calibri"/>
      <scheme val="minor"/>
    </font>
    <font>
      <i/>
      <sz val="12"/>
      <color theme="0" tint="-0.499984740745262"/>
      <name val="Calibri"/>
      <scheme val="minor"/>
    </font>
    <font>
      <i/>
      <sz val="12"/>
      <color rgb="FF0000FF"/>
      <name val="Calibri"/>
      <scheme val="minor"/>
    </font>
    <font>
      <i/>
      <sz val="10"/>
      <color rgb="FF0000FF"/>
      <name val="Calibri"/>
      <scheme val="minor"/>
    </font>
    <font>
      <sz val="10"/>
      <color theme="1"/>
      <name val="Calibri"/>
      <scheme val="minor"/>
    </font>
    <font>
      <sz val="10"/>
      <color rgb="FF0000FF"/>
      <name val="Calibri"/>
      <scheme val="minor"/>
    </font>
    <font>
      <sz val="10"/>
      <color rgb="FF3366FF"/>
      <name val="Calibri"/>
      <scheme val="minor"/>
    </font>
    <font>
      <i/>
      <sz val="10"/>
      <color rgb="FF3366FF"/>
      <name val="Calibri"/>
      <scheme val="minor"/>
    </font>
    <font>
      <i/>
      <sz val="10"/>
      <color theme="1"/>
      <name val="Calibri"/>
      <scheme val="minor"/>
    </font>
    <font>
      <i/>
      <sz val="10"/>
      <color theme="0" tint="-0.499984740745262"/>
      <name val="Calibri"/>
      <scheme val="minor"/>
    </font>
    <font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5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1" xfId="0" applyBorder="1"/>
    <xf numFmtId="0" fontId="0" fillId="0" borderId="0" xfId="0" applyFill="1"/>
    <xf numFmtId="2" fontId="0" fillId="0" borderId="0" xfId="0" applyNumberFormat="1" applyFill="1"/>
    <xf numFmtId="0" fontId="0" fillId="0" borderId="0" xfId="0" applyBorder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2" borderId="0" xfId="0" applyFill="1" applyBorder="1"/>
    <xf numFmtId="0" fontId="0" fillId="0" borderId="5" xfId="0" applyBorder="1"/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Fill="1" applyAlignment="1">
      <alignment vertical="top" wrapText="1"/>
    </xf>
    <xf numFmtId="0" fontId="0" fillId="0" borderId="5" xfId="0" applyBorder="1" applyAlignment="1">
      <alignment vertical="top" wrapText="1"/>
    </xf>
    <xf numFmtId="0" fontId="10" fillId="0" borderId="5" xfId="0" applyFont="1" applyBorder="1"/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6" fillId="0" borderId="0" xfId="0" applyFont="1" applyAlignment="1">
      <alignment horizontal="centerContinuous" vertical="top" wrapText="1"/>
    </xf>
    <xf numFmtId="0" fontId="0" fillId="0" borderId="0" xfId="0" applyAlignment="1">
      <alignment horizontal="centerContinuous" vertical="top" wrapText="1"/>
    </xf>
    <xf numFmtId="0" fontId="0" fillId="0" borderId="0" xfId="0" applyFill="1" applyAlignment="1">
      <alignment horizontal="centerContinuous" vertical="top" wrapText="1"/>
    </xf>
    <xf numFmtId="0" fontId="0" fillId="0" borderId="0" xfId="0" applyBorder="1" applyAlignment="1">
      <alignment horizontal="centerContinuous" vertical="top" wrapText="1"/>
    </xf>
    <xf numFmtId="2" fontId="0" fillId="2" borderId="0" xfId="0" applyNumberFormat="1" applyFill="1"/>
    <xf numFmtId="0" fontId="6" fillId="0" borderId="0" xfId="0" applyFont="1" applyBorder="1" applyAlignment="1">
      <alignment wrapText="1"/>
    </xf>
    <xf numFmtId="0" fontId="9" fillId="0" borderId="0" xfId="0" applyFont="1" applyAlignment="1">
      <alignment horizontal="right"/>
    </xf>
    <xf numFmtId="0" fontId="11" fillId="0" borderId="0" xfId="0" applyFont="1" applyFill="1" applyAlignment="1">
      <alignment vertical="top" wrapText="1"/>
    </xf>
    <xf numFmtId="0" fontId="9" fillId="0" borderId="0" xfId="0" applyFont="1" applyBorder="1" applyAlignment="1">
      <alignment horizontal="center"/>
    </xf>
    <xf numFmtId="0" fontId="8" fillId="0" borderId="0" xfId="0" applyFont="1" applyFill="1" applyBorder="1"/>
    <xf numFmtId="2" fontId="0" fillId="2" borderId="0" xfId="0" applyNumberFormat="1" applyFill="1" applyBorder="1"/>
    <xf numFmtId="0" fontId="4" fillId="0" borderId="0" xfId="0" applyFont="1" applyAlignment="1">
      <alignment horizontal="centerContinuous"/>
    </xf>
    <xf numFmtId="0" fontId="4" fillId="0" borderId="0" xfId="0" applyFont="1" applyBorder="1"/>
    <xf numFmtId="0" fontId="7" fillId="0" borderId="0" xfId="0" applyFont="1" applyFill="1" applyAlignment="1">
      <alignment horizontal="left" vertical="top"/>
    </xf>
    <xf numFmtId="0" fontId="6" fillId="0" borderId="0" xfId="0" applyFont="1" applyBorder="1" applyAlignment="1">
      <alignment vertical="top" wrapText="1"/>
    </xf>
    <xf numFmtId="0" fontId="0" fillId="0" borderId="0" xfId="0" quotePrefix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0" fillId="0" borderId="4" xfId="0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/>
    <xf numFmtId="0" fontId="0" fillId="3" borderId="0" xfId="0" applyFill="1"/>
    <xf numFmtId="0" fontId="0" fillId="3" borderId="0" xfId="0" applyFill="1" applyBorder="1"/>
    <xf numFmtId="0" fontId="7" fillId="0" borderId="7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6" xfId="0" applyBorder="1"/>
    <xf numFmtId="0" fontId="0" fillId="0" borderId="8" xfId="0" applyBorder="1"/>
    <xf numFmtId="0" fontId="4" fillId="0" borderId="0" xfId="0" applyFont="1" applyFill="1"/>
    <xf numFmtId="0" fontId="4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vertical="top"/>
    </xf>
    <xf numFmtId="0" fontId="8" fillId="0" borderId="5" xfId="0" applyFont="1" applyBorder="1" applyAlignment="1">
      <alignment horizontal="left"/>
    </xf>
    <xf numFmtId="0" fontId="0" fillId="0" borderId="8" xfId="0" applyFill="1" applyBorder="1"/>
    <xf numFmtId="0" fontId="0" fillId="0" borderId="2" xfId="0" applyBorder="1" applyAlignment="1">
      <alignment vertical="top"/>
    </xf>
    <xf numFmtId="0" fontId="7" fillId="0" borderId="7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centerContinuous" vertical="top" wrapText="1"/>
    </xf>
    <xf numFmtId="0" fontId="0" fillId="0" borderId="3" xfId="0" applyFill="1" applyBorder="1" applyAlignment="1">
      <alignment horizontal="centerContinuous" vertical="top" wrapText="1"/>
    </xf>
    <xf numFmtId="0" fontId="0" fillId="0" borderId="4" xfId="0" applyFill="1" applyBorder="1" applyAlignment="1">
      <alignment horizontal="left"/>
    </xf>
    <xf numFmtId="164" fontId="0" fillId="0" borderId="4" xfId="0" applyNumberFormat="1" applyFill="1" applyBorder="1"/>
    <xf numFmtId="164" fontId="0" fillId="0" borderId="8" xfId="0" applyNumberFormat="1" applyFill="1" applyBorder="1"/>
    <xf numFmtId="0" fontId="5" fillId="0" borderId="7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2" fontId="0" fillId="0" borderId="5" xfId="0" applyNumberFormat="1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2" fontId="0" fillId="0" borderId="9" xfId="0" applyNumberFormat="1" applyFill="1" applyBorder="1"/>
    <xf numFmtId="2" fontId="0" fillId="0" borderId="8" xfId="0" applyNumberFormat="1" applyFill="1" applyBorder="1"/>
    <xf numFmtId="0" fontId="5" fillId="0" borderId="7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horizontal="centerContinuous" vertical="top" wrapText="1"/>
    </xf>
    <xf numFmtId="0" fontId="6" fillId="0" borderId="7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6" fillId="0" borderId="7" xfId="0" applyFont="1" applyBorder="1" applyAlignment="1">
      <alignment vertical="top"/>
    </xf>
    <xf numFmtId="2" fontId="0" fillId="0" borderId="5" xfId="0" applyNumberFormat="1" applyBorder="1" applyAlignment="1"/>
    <xf numFmtId="2" fontId="0" fillId="0" borderId="4" xfId="0" applyNumberFormat="1" applyBorder="1" applyAlignment="1"/>
    <xf numFmtId="2" fontId="0" fillId="0" borderId="6" xfId="0" applyNumberFormat="1" applyBorder="1" applyAlignment="1"/>
    <xf numFmtId="2" fontId="0" fillId="0" borderId="8" xfId="0" applyNumberFormat="1" applyBorder="1" applyAlignment="1"/>
    <xf numFmtId="0" fontId="9" fillId="0" borderId="0" xfId="0" applyFont="1" applyBorder="1" applyAlignment="1">
      <alignment horizontal="right"/>
    </xf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5" xfId="0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2" borderId="4" xfId="0" applyFill="1" applyBorder="1"/>
    <xf numFmtId="164" fontId="0" fillId="0" borderId="0" xfId="0" applyNumberFormat="1" applyFill="1"/>
    <xf numFmtId="164" fontId="0" fillId="0" borderId="5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164" fontId="0" fillId="0" borderId="9" xfId="0" applyNumberFormat="1" applyFill="1" applyBorder="1"/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6" fillId="0" borderId="0" xfId="0" applyFont="1"/>
    <xf numFmtId="0" fontId="1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2" xfId="0" applyBorder="1"/>
    <xf numFmtId="0" fontId="12" fillId="0" borderId="2" xfId="0" applyFont="1" applyBorder="1"/>
    <xf numFmtId="0" fontId="13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9" fillId="0" borderId="0" xfId="0" applyFont="1"/>
    <xf numFmtId="0" fontId="11" fillId="0" borderId="0" xfId="0" applyFont="1" applyFill="1"/>
    <xf numFmtId="0" fontId="11" fillId="0" borderId="0" xfId="0" applyFont="1"/>
    <xf numFmtId="0" fontId="0" fillId="0" borderId="10" xfId="0" applyBorder="1"/>
    <xf numFmtId="0" fontId="0" fillId="0" borderId="11" xfId="0" applyBorder="1"/>
    <xf numFmtId="0" fontId="14" fillId="0" borderId="0" xfId="0" applyFont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7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6" fillId="0" borderId="7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centerContinuous" vertical="top" wrapText="1"/>
    </xf>
    <xf numFmtId="0" fontId="16" fillId="0" borderId="7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5" fillId="0" borderId="0" xfId="0" applyFont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4" fillId="0" borderId="3" xfId="0" applyFont="1" applyBorder="1" applyAlignment="1">
      <alignment horizontal="centerContinuous" vertical="top" wrapText="1"/>
    </xf>
    <xf numFmtId="0" fontId="14" fillId="0" borderId="3" xfId="0" applyFont="1" applyBorder="1" applyAlignment="1">
      <alignment vertical="top" wrapText="1"/>
    </xf>
    <xf numFmtId="0" fontId="15" fillId="0" borderId="7" xfId="0" applyFont="1" applyBorder="1" applyAlignment="1">
      <alignment vertical="top"/>
    </xf>
    <xf numFmtId="0" fontId="19" fillId="0" borderId="0" xfId="0" applyFont="1" applyAlignment="1">
      <alignment vertical="top" wrapText="1"/>
    </xf>
    <xf numFmtId="0" fontId="14" fillId="0" borderId="0" xfId="0" applyFont="1" applyBorder="1" applyAlignment="1">
      <alignment horizontal="centerContinuous" vertical="top" wrapText="1"/>
    </xf>
    <xf numFmtId="0" fontId="7" fillId="0" borderId="0" xfId="0" applyFont="1" applyBorder="1" applyAlignment="1">
      <alignment vertical="top"/>
    </xf>
    <xf numFmtId="0" fontId="5" fillId="0" borderId="0" xfId="0" applyFont="1"/>
    <xf numFmtId="165" fontId="8" fillId="0" borderId="0" xfId="0" applyNumberFormat="1" applyFont="1" applyFill="1" applyBorder="1"/>
    <xf numFmtId="0" fontId="20" fillId="0" borderId="5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0" fillId="0" borderId="5" xfId="0" applyFont="1" applyFill="1" applyBorder="1"/>
    <xf numFmtId="0" fontId="20" fillId="0" borderId="4" xfId="0" applyFont="1" applyFill="1" applyBorder="1"/>
    <xf numFmtId="0" fontId="20" fillId="0" borderId="6" xfId="0" applyFont="1" applyFill="1" applyBorder="1"/>
    <xf numFmtId="0" fontId="20" fillId="0" borderId="8" xfId="0" applyFont="1" applyFill="1" applyBorder="1"/>
    <xf numFmtId="0" fontId="20" fillId="0" borderId="5" xfId="0" applyFont="1" applyBorder="1"/>
    <xf numFmtId="0" fontId="20" fillId="0" borderId="4" xfId="0" applyFont="1" applyBorder="1"/>
    <xf numFmtId="0" fontId="20" fillId="0" borderId="6" xfId="0" applyFont="1" applyBorder="1"/>
    <xf numFmtId="0" fontId="20" fillId="0" borderId="8" xfId="0" applyFont="1" applyBorder="1"/>
  </cellXfs>
  <cellStyles count="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4</xdr:row>
      <xdr:rowOff>111760</xdr:rowOff>
    </xdr:from>
    <xdr:to>
      <xdr:col>14</xdr:col>
      <xdr:colOff>254000</xdr:colOff>
      <xdr:row>5</xdr:row>
      <xdr:rowOff>81280</xdr:rowOff>
    </xdr:to>
    <xdr:cxnSp macro="">
      <xdr:nvCxnSpPr>
        <xdr:cNvPr id="2" name="Straight Connector 1"/>
        <xdr:cNvCxnSpPr/>
      </xdr:nvCxnSpPr>
      <xdr:spPr>
        <a:xfrm flipV="1">
          <a:off x="6918960" y="833120"/>
          <a:ext cx="589280" cy="16256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162560</xdr:colOff>
      <xdr:row>14</xdr:row>
      <xdr:rowOff>81280</xdr:rowOff>
    </xdr:from>
    <xdr:to>
      <xdr:col>12</xdr:col>
      <xdr:colOff>497840</xdr:colOff>
      <xdr:row>16</xdr:row>
      <xdr:rowOff>71120</xdr:rowOff>
    </xdr:to>
    <xdr:cxnSp macro="">
      <xdr:nvCxnSpPr>
        <xdr:cNvPr id="6" name="Straight Connector 5"/>
        <xdr:cNvCxnSpPr/>
      </xdr:nvCxnSpPr>
      <xdr:spPr>
        <a:xfrm>
          <a:off x="6421120" y="1727200"/>
          <a:ext cx="538480" cy="27432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396240</xdr:colOff>
      <xdr:row>11</xdr:row>
      <xdr:rowOff>50800</xdr:rowOff>
    </xdr:from>
    <xdr:to>
      <xdr:col>8</xdr:col>
      <xdr:colOff>132080</xdr:colOff>
      <xdr:row>45</xdr:row>
      <xdr:rowOff>182880</xdr:rowOff>
    </xdr:to>
    <xdr:cxnSp macro="">
      <xdr:nvCxnSpPr>
        <xdr:cNvPr id="11" name="Straight Connector 10"/>
        <xdr:cNvCxnSpPr/>
      </xdr:nvCxnSpPr>
      <xdr:spPr>
        <a:xfrm>
          <a:off x="2529840" y="2072640"/>
          <a:ext cx="1869440" cy="61264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</xdr:row>
      <xdr:rowOff>50800</xdr:rowOff>
    </xdr:from>
    <xdr:to>
      <xdr:col>17</xdr:col>
      <xdr:colOff>243840</xdr:colOff>
      <xdr:row>28</xdr:row>
      <xdr:rowOff>132080</xdr:rowOff>
    </xdr:to>
    <xdr:cxnSp macro="">
      <xdr:nvCxnSpPr>
        <xdr:cNvPr id="15" name="Straight Connector 14"/>
        <xdr:cNvCxnSpPr/>
      </xdr:nvCxnSpPr>
      <xdr:spPr>
        <a:xfrm>
          <a:off x="7366000" y="2265680"/>
          <a:ext cx="629920" cy="275336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26</xdr:row>
      <xdr:rowOff>142240</xdr:rowOff>
    </xdr:from>
    <xdr:to>
      <xdr:col>14</xdr:col>
      <xdr:colOff>487680</xdr:colOff>
      <xdr:row>27</xdr:row>
      <xdr:rowOff>182880</xdr:rowOff>
    </xdr:to>
    <xdr:cxnSp macro="">
      <xdr:nvCxnSpPr>
        <xdr:cNvPr id="23" name="Straight Connector 22"/>
        <xdr:cNvCxnSpPr/>
      </xdr:nvCxnSpPr>
      <xdr:spPr>
        <a:xfrm>
          <a:off x="7597140" y="3688080"/>
          <a:ext cx="144780" cy="2336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"/>
  <sheetViews>
    <sheetView tabSelected="1" topLeftCell="J3" zoomScale="125" zoomScaleNormal="125" zoomScalePageLayoutView="125" workbookViewId="0">
      <selection activeCell="AH12" sqref="AH12"/>
    </sheetView>
  </sheetViews>
  <sheetFormatPr baseColWidth="10" defaultRowHeight="15" x14ac:dyDescent="0"/>
  <cols>
    <col min="1" max="1" width="3.1640625" customWidth="1"/>
    <col min="2" max="2" width="4.6640625" customWidth="1"/>
    <col min="3" max="3" width="1.5" customWidth="1"/>
    <col min="4" max="4" width="3.33203125" customWidth="1"/>
    <col min="5" max="6" width="5.5" customWidth="1"/>
    <col min="7" max="7" width="5" customWidth="1"/>
    <col min="8" max="8" width="8.5" customWidth="1"/>
    <col min="9" max="9" width="9.83203125" customWidth="1"/>
    <col min="10" max="10" width="2.1640625" customWidth="1"/>
    <col min="11" max="11" width="10" customWidth="1"/>
    <col min="12" max="12" width="2.33203125" customWidth="1"/>
    <col min="13" max="13" width="10.5" customWidth="1"/>
    <col min="14" max="14" width="2.33203125" customWidth="1"/>
    <col min="15" max="15" width="9.5" customWidth="1"/>
    <col min="16" max="16" width="2.6640625" customWidth="1"/>
    <col min="17" max="17" width="4.83203125" customWidth="1"/>
    <col min="18" max="18" width="5.1640625" customWidth="1"/>
    <col min="19" max="19" width="1.6640625" customWidth="1"/>
    <col min="20" max="21" width="8" customWidth="1"/>
    <col min="22" max="22" width="1.83203125" customWidth="1"/>
    <col min="23" max="23" width="9" customWidth="1"/>
    <col min="24" max="24" width="7.1640625" customWidth="1"/>
    <col min="25" max="25" width="1.83203125" customWidth="1"/>
    <col min="26" max="26" width="3.6640625" customWidth="1"/>
    <col min="27" max="28" width="5.33203125" customWidth="1"/>
    <col min="29" max="29" width="4" customWidth="1"/>
    <col min="30" max="30" width="9.83203125" customWidth="1"/>
    <col min="31" max="31" width="8.6640625" customWidth="1"/>
    <col min="32" max="32" width="2.5" customWidth="1"/>
    <col min="33" max="33" width="5.1640625" customWidth="1"/>
    <col min="34" max="34" width="9.1640625" customWidth="1"/>
    <col min="35" max="35" width="2.6640625" customWidth="1"/>
    <col min="36" max="36" width="9.83203125" customWidth="1"/>
    <col min="37" max="37" width="2.1640625" customWidth="1"/>
    <col min="38" max="38" width="9.83203125" customWidth="1"/>
    <col min="39" max="39" width="1.6640625" customWidth="1"/>
    <col min="41" max="41" width="2.5" customWidth="1"/>
    <col min="42" max="42" width="8.83203125" customWidth="1"/>
    <col min="43" max="43" width="8.1640625" customWidth="1"/>
    <col min="44" max="44" width="2.1640625" customWidth="1"/>
    <col min="45" max="46" width="8.5" customWidth="1"/>
    <col min="47" max="47" width="2.1640625" customWidth="1"/>
    <col min="48" max="48" width="9.5" customWidth="1"/>
    <col min="49" max="49" width="8.5" customWidth="1"/>
    <col min="50" max="50" width="3.6640625" customWidth="1"/>
    <col min="51" max="51" width="6.5" customWidth="1"/>
    <col min="52" max="52" width="6" customWidth="1"/>
    <col min="53" max="53" width="3.1640625" customWidth="1"/>
    <col min="56" max="56" width="14.33203125" customWidth="1"/>
  </cols>
  <sheetData>
    <row r="1" spans="1:59">
      <c r="B1" t="s">
        <v>23</v>
      </c>
    </row>
    <row r="3" spans="1:59">
      <c r="A3" t="s">
        <v>19</v>
      </c>
      <c r="B3" s="5">
        <v>0.5</v>
      </c>
    </row>
    <row r="5" spans="1:59">
      <c r="A5" t="s">
        <v>40</v>
      </c>
      <c r="D5" s="14" t="s">
        <v>38</v>
      </c>
      <c r="F5" s="4"/>
      <c r="G5" s="4"/>
      <c r="H5" s="4"/>
      <c r="I5" s="4"/>
      <c r="J5" s="4"/>
      <c r="K5" t="s">
        <v>43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4" t="s">
        <v>39</v>
      </c>
      <c r="AB5" s="4"/>
      <c r="AC5" s="4"/>
      <c r="AD5" s="4"/>
      <c r="AE5" s="4"/>
      <c r="AF5" s="4"/>
      <c r="AG5" s="4"/>
      <c r="AJ5" t="s">
        <v>42</v>
      </c>
    </row>
    <row r="6" spans="1:59" s="2" customFormat="1">
      <c r="D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1"/>
      <c r="AB6" s="8"/>
      <c r="AC6" s="8"/>
      <c r="AD6" s="8"/>
      <c r="AE6" s="52" t="s">
        <v>60</v>
      </c>
      <c r="AF6" s="8"/>
      <c r="AG6" s="8"/>
      <c r="AL6" s="51" t="s">
        <v>59</v>
      </c>
    </row>
    <row r="7" spans="1:59" s="130" customFormat="1" ht="29" customHeight="1">
      <c r="D7" s="131"/>
      <c r="E7" s="132"/>
      <c r="F7" s="132"/>
      <c r="G7" s="132"/>
      <c r="H7" s="132"/>
      <c r="I7" s="133" t="s">
        <v>50</v>
      </c>
      <c r="J7" s="132"/>
      <c r="K7" s="134" t="s">
        <v>32</v>
      </c>
      <c r="L7" s="132"/>
      <c r="M7" s="135" t="s">
        <v>31</v>
      </c>
      <c r="N7" s="132"/>
      <c r="O7" s="134" t="s">
        <v>48</v>
      </c>
      <c r="P7" s="132"/>
      <c r="Q7" s="136" t="s">
        <v>0</v>
      </c>
      <c r="R7" s="137" t="s">
        <v>1</v>
      </c>
      <c r="S7" s="132"/>
      <c r="T7" s="138" t="s">
        <v>49</v>
      </c>
      <c r="U7" s="139"/>
      <c r="V7" s="132"/>
      <c r="W7" s="140" t="s">
        <v>41</v>
      </c>
      <c r="X7" s="141"/>
      <c r="Y7" s="132"/>
      <c r="Z7" s="131"/>
      <c r="AA7" s="132"/>
      <c r="AB7" s="132"/>
      <c r="AC7" s="132"/>
      <c r="AD7" s="132"/>
      <c r="AE7" s="133" t="s">
        <v>50</v>
      </c>
      <c r="AF7" s="132"/>
      <c r="AG7" s="132"/>
      <c r="AH7" s="142" t="s">
        <v>34</v>
      </c>
      <c r="AJ7" s="135" t="s">
        <v>33</v>
      </c>
      <c r="AK7" s="135"/>
      <c r="AL7" s="135" t="s">
        <v>31</v>
      </c>
      <c r="AM7" s="143"/>
      <c r="AN7" s="134"/>
      <c r="AO7" s="144"/>
      <c r="AP7" s="145" t="s">
        <v>20</v>
      </c>
      <c r="AQ7" s="146"/>
      <c r="AR7" s="147"/>
      <c r="AS7" s="138"/>
      <c r="AT7" s="148"/>
      <c r="AU7" s="152"/>
      <c r="AV7" s="140" t="s">
        <v>41</v>
      </c>
      <c r="AW7" s="149"/>
      <c r="BF7" s="144"/>
      <c r="BG7" s="151" t="s">
        <v>67</v>
      </c>
    </row>
    <row r="8" spans="1:59" s="9" customFormat="1">
      <c r="D8" s="45"/>
      <c r="E8" s="99" t="s">
        <v>2</v>
      </c>
      <c r="F8" s="100" t="s">
        <v>3</v>
      </c>
      <c r="G8" s="46" t="s">
        <v>11</v>
      </c>
      <c r="H8" s="46" t="s">
        <v>14</v>
      </c>
      <c r="I8" s="46" t="s">
        <v>37</v>
      </c>
      <c r="J8" s="46"/>
      <c r="K8" t="s">
        <v>68</v>
      </c>
      <c r="L8" s="9" t="s">
        <v>76</v>
      </c>
      <c r="M8" t="s">
        <v>53</v>
      </c>
      <c r="N8" s="47" t="s">
        <v>45</v>
      </c>
      <c r="O8" t="s">
        <v>55</v>
      </c>
      <c r="P8" s="50" t="s">
        <v>76</v>
      </c>
      <c r="Q8" s="14" t="s">
        <v>54</v>
      </c>
      <c r="R8" s="73"/>
      <c r="S8" s="49" t="s">
        <v>45</v>
      </c>
      <c r="T8" s="14" t="s">
        <v>56</v>
      </c>
      <c r="U8" s="73"/>
      <c r="V8" s="46"/>
      <c r="W8" s="156" t="s">
        <v>21</v>
      </c>
      <c r="X8" s="157"/>
      <c r="Y8" s="46"/>
      <c r="Z8" s="45"/>
      <c r="AA8" s="99" t="s">
        <v>6</v>
      </c>
      <c r="AB8" s="100" t="s">
        <v>7</v>
      </c>
      <c r="AC8" s="46" t="s">
        <v>12</v>
      </c>
      <c r="AD8" s="46" t="s">
        <v>14</v>
      </c>
      <c r="AE8" s="46" t="s">
        <v>37</v>
      </c>
      <c r="AF8" s="46"/>
      <c r="AG8" s="46" t="s">
        <v>16</v>
      </c>
      <c r="AH8" s="9" t="s">
        <v>17</v>
      </c>
      <c r="AJ8" t="s">
        <v>52</v>
      </c>
      <c r="AK8" s="9" t="s">
        <v>76</v>
      </c>
      <c r="AL8" t="s">
        <v>53</v>
      </c>
      <c r="AM8" s="47" t="s">
        <v>45</v>
      </c>
      <c r="AN8" t="s">
        <v>55</v>
      </c>
      <c r="AO8" s="50" t="s">
        <v>76</v>
      </c>
      <c r="AP8" s="14" t="s">
        <v>54</v>
      </c>
      <c r="AQ8" s="54"/>
      <c r="AR8" s="47" t="s">
        <v>45</v>
      </c>
      <c r="AS8" s="14" t="s">
        <v>56</v>
      </c>
      <c r="AT8" s="54"/>
      <c r="AU8" s="46"/>
      <c r="AV8" s="156" t="s">
        <v>21</v>
      </c>
      <c r="AW8" s="157"/>
      <c r="BE8" s="4"/>
      <c r="BF8" s="4"/>
      <c r="BG8" s="125" t="s">
        <v>109</v>
      </c>
    </row>
    <row r="9" spans="1:59">
      <c r="A9" t="s">
        <v>0</v>
      </c>
      <c r="B9" s="33">
        <v>0.05</v>
      </c>
      <c r="D9" s="24" t="s">
        <v>13</v>
      </c>
      <c r="E9" s="101">
        <v>0.15</v>
      </c>
      <c r="F9" s="102">
        <v>0.2</v>
      </c>
      <c r="G9" s="13">
        <v>0.35</v>
      </c>
      <c r="H9" s="38">
        <f>E9*B9+F9*B10+G9</f>
        <v>0.3775</v>
      </c>
      <c r="I9" s="38">
        <f>1/(1+EXP(-H9))</f>
        <v>0.59326999210718723</v>
      </c>
      <c r="J9" s="4"/>
      <c r="K9" s="56">
        <f>AS20</f>
        <v>3.6350306393144682E-2</v>
      </c>
      <c r="L9" s="4"/>
      <c r="M9">
        <f>I9*(1-I9)</f>
        <v>0.24130070857232525</v>
      </c>
      <c r="N9" s="4"/>
      <c r="O9" s="2">
        <f>M9*K9</f>
        <v>8.7713546894869366E-3</v>
      </c>
      <c r="P9" s="4"/>
      <c r="Q9" s="79">
        <f>B9</f>
        <v>0.05</v>
      </c>
      <c r="R9" s="81">
        <f>B10</f>
        <v>0.1</v>
      </c>
      <c r="S9" s="4"/>
      <c r="T9" s="11">
        <f>$O9*Q9</f>
        <v>4.3856773447434685E-4</v>
      </c>
      <c r="U9" s="53">
        <f>$O9*R9</f>
        <v>8.771354689486937E-4</v>
      </c>
      <c r="V9" s="4"/>
      <c r="W9" s="158">
        <f>E9-$B$3*T9</f>
        <v>0.14978071613276281</v>
      </c>
      <c r="X9" s="159">
        <f>F9-$B$3*U9</f>
        <v>0.19956143226552567</v>
      </c>
      <c r="Y9" s="4"/>
      <c r="Z9" s="24" t="s">
        <v>9</v>
      </c>
      <c r="AA9" s="103">
        <v>0.4</v>
      </c>
      <c r="AB9" s="104">
        <v>0.45</v>
      </c>
      <c r="AC9" s="13">
        <v>0.6</v>
      </c>
      <c r="AD9" s="8">
        <f>AA9*I9+AB9*I10+AC9</f>
        <v>1.10590596705977</v>
      </c>
      <c r="AE9" s="8">
        <f>1/(1+EXP(-AD9))</f>
        <v>0.75136506955231575</v>
      </c>
      <c r="AF9" s="4"/>
      <c r="AG9" s="13">
        <v>0.01</v>
      </c>
      <c r="AH9" s="4">
        <f>(AG9-AE9)^2*0.5</f>
        <v>0.27481108317615499</v>
      </c>
      <c r="AJ9">
        <f>AE9-AG9</f>
        <v>0.74136506955231574</v>
      </c>
      <c r="AL9">
        <f>AE9*(1-AE9)</f>
        <v>0.18681560180895948</v>
      </c>
      <c r="AM9" s="4"/>
      <c r="AN9" s="8">
        <f>AL9*AJ9</f>
        <v>0.13849856162855698</v>
      </c>
      <c r="AO9" s="4"/>
      <c r="AP9" s="14">
        <f>I9</f>
        <v>0.59326999210718723</v>
      </c>
      <c r="AQ9" s="10">
        <f>I10</f>
        <v>0.59688437825976703</v>
      </c>
      <c r="AR9" s="4"/>
      <c r="AS9" s="14">
        <f>AP9*AN9</f>
        <v>8.2167040564230784E-2</v>
      </c>
      <c r="AT9" s="10">
        <f>AQ9*AN9</f>
        <v>8.2667627847533259E-2</v>
      </c>
      <c r="AU9" s="4"/>
      <c r="AV9" s="162">
        <f>AA9-$B$3*AS9</f>
        <v>0.35891647971788465</v>
      </c>
      <c r="AW9" s="163">
        <f>AB9-$B$3*AT9</f>
        <v>0.4086661860762334</v>
      </c>
      <c r="BE9" s="4"/>
      <c r="BF9" s="4"/>
      <c r="BG9" s="125">
        <f>AP18*AN9+AQ18*AN10</f>
        <v>3.8255218218972487E-2</v>
      </c>
    </row>
    <row r="10" spans="1:59">
      <c r="A10" t="s">
        <v>1</v>
      </c>
      <c r="B10" s="33">
        <v>0.1</v>
      </c>
      <c r="D10" s="24" t="s">
        <v>15</v>
      </c>
      <c r="E10" s="101">
        <v>0.25</v>
      </c>
      <c r="F10" s="102">
        <v>0.3</v>
      </c>
      <c r="G10" s="13">
        <v>0.35</v>
      </c>
      <c r="H10" s="38">
        <f>E10*B9+F10*B10+G10</f>
        <v>0.39249999999999996</v>
      </c>
      <c r="I10" s="38">
        <f>1/(1+EXP(-H10))</f>
        <v>0.59688437825976703</v>
      </c>
      <c r="J10" s="4"/>
      <c r="K10" s="56">
        <f>AT20</f>
        <v>4.1370322648744712E-2</v>
      </c>
      <c r="L10" s="4"/>
      <c r="M10">
        <f>I10*(1-I10)</f>
        <v>0.24061341724921839</v>
      </c>
      <c r="N10" s="4"/>
      <c r="O10" s="2">
        <f>M10*K10</f>
        <v>9.9542547052172015E-3</v>
      </c>
      <c r="P10" s="4"/>
      <c r="Q10" s="82">
        <f>B9</f>
        <v>0.05</v>
      </c>
      <c r="R10" s="84">
        <f>B10</f>
        <v>0.1</v>
      </c>
      <c r="S10" s="4"/>
      <c r="T10" s="12">
        <f>$O10*Q10</f>
        <v>4.977127352608601E-4</v>
      </c>
      <c r="U10" s="68">
        <f>$O10*R10</f>
        <v>9.954254705217202E-4</v>
      </c>
      <c r="V10" s="4"/>
      <c r="W10" s="160">
        <f>E10-$B$3*T10</f>
        <v>0.24975114363236958</v>
      </c>
      <c r="X10" s="161">
        <f>F10-$B$3*U10</f>
        <v>0.29950228726473915</v>
      </c>
      <c r="Y10" s="4"/>
      <c r="Z10" s="24" t="s">
        <v>10</v>
      </c>
      <c r="AA10" s="103">
        <v>0.5</v>
      </c>
      <c r="AB10" s="104">
        <v>0.55000000000000004</v>
      </c>
      <c r="AC10" s="13">
        <v>0.6</v>
      </c>
      <c r="AD10" s="8">
        <f>AA10*I9+AB10*I10+AC10</f>
        <v>1.2249214040964653</v>
      </c>
      <c r="AE10" s="8">
        <f>1/(1+EXP(-AD10))</f>
        <v>0.77292846532146253</v>
      </c>
      <c r="AF10" s="4"/>
      <c r="AG10" s="13">
        <v>0.99</v>
      </c>
      <c r="AH10" s="4">
        <f>(AG10-AE10)^2*0.5</f>
        <v>2.3560025583847746E-2</v>
      </c>
      <c r="AJ10">
        <f>AE10-AG10</f>
        <v>-0.21707153467853746</v>
      </c>
      <c r="AL10">
        <f>AE10*(1-AE10)</f>
        <v>0.17551005281727122</v>
      </c>
      <c r="AM10" s="4"/>
      <c r="AN10" s="8">
        <f>AL10*AJ10</f>
        <v>-3.8098236516556229E-2</v>
      </c>
      <c r="AO10" s="4"/>
      <c r="AP10" s="60">
        <f>I9</f>
        <v>0.59326999210718723</v>
      </c>
      <c r="AQ10" s="61">
        <f>I10</f>
        <v>0.59688437825976703</v>
      </c>
      <c r="AR10" s="4"/>
      <c r="AS10" s="60">
        <f>AP10*AN10</f>
        <v>-2.2602540477475067E-2</v>
      </c>
      <c r="AT10" s="61">
        <f>AQ10*AN10</f>
        <v>-2.2740242215978219E-2</v>
      </c>
      <c r="AU10" s="4"/>
      <c r="AV10" s="164">
        <f>AA10-$B$3*AS10</f>
        <v>0.5113012702387375</v>
      </c>
      <c r="AW10" s="165">
        <f>AB10-$B$3*AT10</f>
        <v>0.56137012110798912</v>
      </c>
      <c r="BE10" s="4"/>
      <c r="BF10" s="4"/>
      <c r="BG10" s="125">
        <f>AP19*AN9+AQ19*AN10</f>
        <v>4.8295250730172559E-2</v>
      </c>
    </row>
    <row r="11" spans="1:59" ht="16" thickBot="1">
      <c r="D11" s="14"/>
      <c r="E11" s="60" t="s">
        <v>4</v>
      </c>
      <c r="F11" s="61" t="s">
        <v>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6" t="s">
        <v>0</v>
      </c>
      <c r="U11" s="36" t="s">
        <v>1</v>
      </c>
      <c r="V11" s="4"/>
      <c r="W11" s="2"/>
      <c r="X11" s="2"/>
      <c r="Y11" s="4"/>
      <c r="Z11" s="14"/>
      <c r="AA11" s="60" t="s">
        <v>8</v>
      </c>
      <c r="AB11" s="61" t="s">
        <v>18</v>
      </c>
      <c r="AC11" s="4"/>
      <c r="AD11" s="4"/>
      <c r="AE11" s="4"/>
      <c r="AF11" s="4"/>
      <c r="AG11" s="4"/>
      <c r="AH11" s="1"/>
      <c r="AM11" s="4"/>
      <c r="AN11" s="4"/>
      <c r="AO11" s="4"/>
      <c r="AP11" s="37" t="s">
        <v>46</v>
      </c>
      <c r="AQ11" s="37" t="s">
        <v>47</v>
      </c>
      <c r="AR11" s="26"/>
      <c r="AS11" s="4"/>
      <c r="AT11" s="4"/>
      <c r="AU11" s="4"/>
      <c r="AV11" s="4"/>
      <c r="AW11" s="4"/>
      <c r="BF11" s="4"/>
      <c r="BG11" s="125"/>
    </row>
    <row r="12" spans="1:59" ht="16" thickTop="1">
      <c r="D12" s="14"/>
      <c r="E12" s="4"/>
      <c r="F12" s="4"/>
      <c r="G12" s="4"/>
      <c r="H12" s="4"/>
      <c r="I12" s="4"/>
      <c r="J12" s="4"/>
      <c r="K12" s="4" t="s">
        <v>70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4"/>
      <c r="AB12" s="4"/>
      <c r="AC12" s="4"/>
      <c r="AD12" s="4"/>
      <c r="AE12" s="4"/>
      <c r="AF12" s="4"/>
      <c r="AG12" s="4"/>
      <c r="AH12" s="8">
        <f>AH9+AH10</f>
        <v>0.29837110876000272</v>
      </c>
      <c r="BE12" s="4"/>
      <c r="BF12" s="4"/>
      <c r="BG12" s="125" t="s">
        <v>63</v>
      </c>
    </row>
    <row r="13" spans="1:59" s="2" customFormat="1">
      <c r="B13" s="3"/>
      <c r="D13" s="11"/>
      <c r="E13" s="4"/>
      <c r="F13" s="8"/>
      <c r="G13" s="8"/>
      <c r="H13" s="8"/>
      <c r="I13" s="155"/>
      <c r="J13" s="8"/>
      <c r="K13" s="41" t="s">
        <v>113</v>
      </c>
      <c r="L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1"/>
      <c r="AA13" s="4"/>
      <c r="AB13" s="8"/>
      <c r="AC13" s="8"/>
      <c r="AD13" s="8"/>
      <c r="AE13" s="8"/>
      <c r="AF13" s="8"/>
      <c r="AG13" s="8"/>
      <c r="AH13" s="4" t="s">
        <v>28</v>
      </c>
      <c r="BE13" s="64"/>
      <c r="BF13" s="64"/>
      <c r="BG13" s="126" t="s">
        <v>64</v>
      </c>
    </row>
    <row r="14" spans="1:59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0"/>
      <c r="AK14" s="40"/>
      <c r="AL14" s="40"/>
      <c r="AM14" s="40"/>
      <c r="AN14" s="40"/>
      <c r="AP14" t="s">
        <v>61</v>
      </c>
      <c r="BG14" s="127" t="s">
        <v>66</v>
      </c>
    </row>
    <row r="15" spans="1:59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  <c r="AP15" s="2"/>
      <c r="AQ15" s="2"/>
      <c r="AR15" s="2"/>
      <c r="AS15" s="2"/>
      <c r="AT15" s="2"/>
      <c r="AU15" s="2"/>
    </row>
    <row r="16" spans="1:59">
      <c r="AP16" s="150" t="s">
        <v>111</v>
      </c>
      <c r="AQ16" s="141"/>
      <c r="AR16" s="132"/>
      <c r="AS16" s="150" t="s">
        <v>114</v>
      </c>
      <c r="AT16" s="149"/>
      <c r="AU16" s="132"/>
    </row>
    <row r="17" spans="2:48">
      <c r="AN17" t="s">
        <v>55</v>
      </c>
      <c r="AO17" t="s">
        <v>76</v>
      </c>
      <c r="AP17" s="45" t="s">
        <v>58</v>
      </c>
      <c r="AQ17" s="54"/>
      <c r="AR17" s="47" t="s">
        <v>45</v>
      </c>
      <c r="AS17" s="45" t="s">
        <v>108</v>
      </c>
      <c r="AT17" s="54"/>
      <c r="AU17" s="46"/>
    </row>
    <row r="18" spans="2:48">
      <c r="AC18" s="44"/>
      <c r="AP18" s="93">
        <f>AA9</f>
        <v>0.4</v>
      </c>
      <c r="AQ18" s="94">
        <f>AB9</f>
        <v>0.45</v>
      </c>
      <c r="AR18" s="4"/>
      <c r="AS18" s="14">
        <f>AP18*$AN9</f>
        <v>5.5399424651422793E-2</v>
      </c>
      <c r="AT18" s="10">
        <f>AQ18*$AN9</f>
        <v>6.2324352732850641E-2</v>
      </c>
      <c r="AU18" s="4"/>
    </row>
    <row r="19" spans="2:48" ht="16" thickBot="1">
      <c r="B19" t="s">
        <v>51</v>
      </c>
      <c r="AC19" s="44"/>
      <c r="AJ19" s="18"/>
      <c r="AK19" s="18"/>
      <c r="AL19" s="18"/>
      <c r="AP19" s="95">
        <f>AA10</f>
        <v>0.5</v>
      </c>
      <c r="AQ19" s="96">
        <f>AB10</f>
        <v>0.55000000000000004</v>
      </c>
      <c r="AR19" s="4"/>
      <c r="AS19" s="128">
        <f>AP19*$AN10</f>
        <v>-1.9049118258278114E-2</v>
      </c>
      <c r="AT19" s="129">
        <f>AQ19*$AN10</f>
        <v>-2.0954030084105929E-2</v>
      </c>
      <c r="AU19" s="4"/>
    </row>
    <row r="20" spans="2:48" ht="16" thickTop="1">
      <c r="D20">
        <v>1</v>
      </c>
      <c r="E20" t="s">
        <v>23</v>
      </c>
      <c r="AD20" s="44"/>
      <c r="AE20" s="44"/>
      <c r="AP20" s="15"/>
      <c r="AQ20" s="35" t="s">
        <v>10</v>
      </c>
      <c r="AS20" s="60">
        <f>SUM(AS18:AS19)</f>
        <v>3.6350306393144682E-2</v>
      </c>
      <c r="AT20" s="61">
        <f>SUM(AT18:AT19)</f>
        <v>4.1370322648744712E-2</v>
      </c>
      <c r="AV20" s="153" t="s">
        <v>32</v>
      </c>
    </row>
    <row r="21" spans="2:48">
      <c r="D21">
        <v>2</v>
      </c>
      <c r="E21" t="s">
        <v>27</v>
      </c>
      <c r="AS21" s="97" t="s">
        <v>29</v>
      </c>
      <c r="AT21" s="97" t="s">
        <v>30</v>
      </c>
      <c r="AU21" s="97"/>
    </row>
    <row r="22" spans="2:48">
      <c r="D22">
        <v>3</v>
      </c>
      <c r="E22" s="6" t="s">
        <v>22</v>
      </c>
      <c r="AP22" s="2"/>
      <c r="AQ22" s="2"/>
      <c r="AR22" s="2"/>
      <c r="AS22" s="2"/>
      <c r="AT22" s="2"/>
      <c r="AU22" s="2"/>
    </row>
    <row r="23" spans="2:48">
      <c r="AP23" s="124"/>
      <c r="AS23" t="s">
        <v>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topLeftCell="J5" zoomScale="125" zoomScaleNormal="125" zoomScalePageLayoutView="125" workbookViewId="0">
      <selection activeCell="BB10" sqref="BB10"/>
    </sheetView>
  </sheetViews>
  <sheetFormatPr baseColWidth="10" defaultRowHeight="15" x14ac:dyDescent="0"/>
  <cols>
    <col min="1" max="1" width="3.1640625" customWidth="1"/>
    <col min="2" max="2" width="4.6640625" customWidth="1"/>
    <col min="3" max="3" width="1.5" customWidth="1"/>
    <col min="4" max="4" width="3.33203125" customWidth="1"/>
    <col min="5" max="6" width="5.5" customWidth="1"/>
    <col min="7" max="7" width="5" customWidth="1"/>
    <col min="8" max="8" width="8.5" customWidth="1"/>
    <col min="9" max="9" width="9.83203125" customWidth="1"/>
    <col min="10" max="10" width="2.1640625" customWidth="1"/>
    <col min="11" max="11" width="10" customWidth="1"/>
    <col min="12" max="12" width="2.33203125" customWidth="1"/>
    <col min="13" max="13" width="10.5" customWidth="1"/>
    <col min="14" max="14" width="2.33203125" customWidth="1"/>
    <col min="15" max="15" width="9.5" customWidth="1"/>
    <col min="16" max="16" width="2.6640625" customWidth="1"/>
    <col min="17" max="17" width="4.83203125" customWidth="1"/>
    <col min="18" max="18" width="5.1640625" customWidth="1"/>
    <col min="19" max="19" width="1.6640625" customWidth="1"/>
    <col min="20" max="21" width="8" customWidth="1"/>
    <col min="22" max="22" width="1.83203125" customWidth="1"/>
    <col min="23" max="23" width="9" customWidth="1"/>
    <col min="24" max="24" width="7.1640625" customWidth="1"/>
    <col min="25" max="25" width="1.83203125" customWidth="1"/>
    <col min="26" max="26" width="3.6640625" customWidth="1"/>
    <col min="27" max="28" width="5.33203125" customWidth="1"/>
    <col min="29" max="29" width="4" customWidth="1"/>
    <col min="30" max="30" width="9.83203125" customWidth="1"/>
    <col min="31" max="31" width="8.6640625" customWidth="1"/>
    <col min="32" max="32" width="2.5" customWidth="1"/>
    <col min="33" max="33" width="5.1640625" customWidth="1"/>
    <col min="34" max="34" width="9.1640625" customWidth="1"/>
    <col min="35" max="35" width="2.6640625" customWidth="1"/>
    <col min="36" max="36" width="9.83203125" customWidth="1"/>
    <col min="37" max="37" width="2.1640625" customWidth="1"/>
    <col min="38" max="38" width="9.83203125" customWidth="1"/>
    <col min="39" max="39" width="1.6640625" customWidth="1"/>
    <col min="41" max="41" width="2.5" customWidth="1"/>
    <col min="42" max="42" width="8.83203125" customWidth="1"/>
    <col min="43" max="43" width="8.1640625" customWidth="1"/>
    <col min="44" max="44" width="2.1640625" customWidth="1"/>
    <col min="45" max="46" width="8.5" customWidth="1"/>
    <col min="47" max="47" width="1.83203125" customWidth="1"/>
    <col min="48" max="49" width="8.5" customWidth="1"/>
    <col min="50" max="50" width="3.6640625" customWidth="1"/>
    <col min="51" max="51" width="6.5" customWidth="1"/>
    <col min="52" max="52" width="6" customWidth="1"/>
    <col min="53" max="53" width="3.1640625" customWidth="1"/>
    <col min="55" max="55" width="1.5" customWidth="1"/>
    <col min="57" max="57" width="1.6640625" customWidth="1"/>
  </cols>
  <sheetData>
    <row r="1" spans="1:59">
      <c r="B1" t="s">
        <v>23</v>
      </c>
    </row>
    <row r="3" spans="1:59">
      <c r="A3" t="s">
        <v>19</v>
      </c>
      <c r="B3" s="5">
        <v>0.5</v>
      </c>
    </row>
    <row r="5" spans="1:59">
      <c r="A5" t="s">
        <v>40</v>
      </c>
      <c r="D5" s="14" t="s">
        <v>38</v>
      </c>
      <c r="F5" s="4"/>
      <c r="G5" s="4"/>
      <c r="H5" s="4"/>
      <c r="I5" s="4"/>
      <c r="J5" s="4"/>
      <c r="K5" t="s">
        <v>43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4" t="s">
        <v>39</v>
      </c>
      <c r="AB5" s="4"/>
      <c r="AC5" s="4"/>
      <c r="AD5" s="4"/>
      <c r="AE5" s="4"/>
      <c r="AF5" s="4"/>
      <c r="AG5" s="4"/>
      <c r="AJ5" t="s">
        <v>42</v>
      </c>
      <c r="AY5" t="s">
        <v>61</v>
      </c>
    </row>
    <row r="6" spans="1:59" s="2" customFormat="1">
      <c r="D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1"/>
      <c r="AB6" s="8"/>
      <c r="AC6" s="8"/>
      <c r="AD6" s="8"/>
      <c r="AE6" s="52" t="s">
        <v>60</v>
      </c>
      <c r="AF6" s="8"/>
      <c r="AG6" s="8"/>
      <c r="AL6" s="51" t="s">
        <v>59</v>
      </c>
    </row>
    <row r="7" spans="1:59" s="16" customFormat="1" ht="29" customHeight="1">
      <c r="D7" s="23"/>
      <c r="E7" s="17"/>
      <c r="F7" s="17"/>
      <c r="G7" s="17"/>
      <c r="H7" s="17"/>
      <c r="I7" s="43" t="s">
        <v>50</v>
      </c>
      <c r="J7" s="17"/>
      <c r="K7" s="19" t="s">
        <v>32</v>
      </c>
      <c r="L7" s="17"/>
      <c r="M7" s="18" t="s">
        <v>31</v>
      </c>
      <c r="N7" s="17"/>
      <c r="O7" s="19" t="s">
        <v>48</v>
      </c>
      <c r="P7" s="17"/>
      <c r="Q7" s="76" t="s">
        <v>0</v>
      </c>
      <c r="R7" s="78" t="s">
        <v>1</v>
      </c>
      <c r="S7" s="17"/>
      <c r="T7" s="70" t="s">
        <v>49</v>
      </c>
      <c r="U7" s="72"/>
      <c r="V7" s="17"/>
      <c r="W7" s="58" t="s">
        <v>41</v>
      </c>
      <c r="X7" s="66"/>
      <c r="Y7" s="17"/>
      <c r="Z7" s="23"/>
      <c r="AA7" s="17"/>
      <c r="AB7" s="17"/>
      <c r="AC7" s="17"/>
      <c r="AD7" s="17"/>
      <c r="AE7" s="43" t="s">
        <v>50</v>
      </c>
      <c r="AF7" s="17"/>
      <c r="AG7" s="17"/>
      <c r="AH7" s="34" t="s">
        <v>34</v>
      </c>
      <c r="AJ7" s="18" t="s">
        <v>33</v>
      </c>
      <c r="AK7" s="18"/>
      <c r="AL7" s="18" t="s">
        <v>31</v>
      </c>
      <c r="AM7" s="27"/>
      <c r="AN7" s="19"/>
      <c r="AO7" s="28"/>
      <c r="AP7" s="85" t="s">
        <v>20</v>
      </c>
      <c r="AQ7" s="86"/>
      <c r="AR7" s="25"/>
      <c r="AS7" s="70"/>
      <c r="AT7" s="87"/>
      <c r="AU7" s="17"/>
      <c r="AV7" s="58" t="s">
        <v>41</v>
      </c>
      <c r="AW7" s="59"/>
      <c r="AY7" s="92" t="s">
        <v>35</v>
      </c>
      <c r="AZ7" s="66"/>
      <c r="BB7" s="88" t="s">
        <v>36</v>
      </c>
      <c r="BC7" s="89"/>
      <c r="BD7" s="90"/>
      <c r="BE7" s="90"/>
      <c r="BF7" s="91" t="s">
        <v>32</v>
      </c>
      <c r="BG7" s="65" t="s">
        <v>67</v>
      </c>
    </row>
    <row r="8" spans="1:59" s="9" customFormat="1">
      <c r="D8" s="45"/>
      <c r="E8" s="99" t="s">
        <v>2</v>
      </c>
      <c r="F8" s="100" t="s">
        <v>3</v>
      </c>
      <c r="G8" s="46" t="s">
        <v>11</v>
      </c>
      <c r="H8" s="46" t="s">
        <v>14</v>
      </c>
      <c r="I8" s="46" t="s">
        <v>37</v>
      </c>
      <c r="J8" s="46"/>
      <c r="K8" t="s">
        <v>68</v>
      </c>
      <c r="L8" s="9" t="s">
        <v>44</v>
      </c>
      <c r="M8" t="s">
        <v>53</v>
      </c>
      <c r="N8" s="47" t="s">
        <v>45</v>
      </c>
      <c r="O8" t="s">
        <v>55</v>
      </c>
      <c r="P8" s="50" t="s">
        <v>44</v>
      </c>
      <c r="Q8" s="14" t="s">
        <v>54</v>
      </c>
      <c r="R8" s="73"/>
      <c r="S8" s="49" t="s">
        <v>45</v>
      </c>
      <c r="T8" s="14" t="s">
        <v>56</v>
      </c>
      <c r="U8" s="73"/>
      <c r="V8" s="46"/>
      <c r="W8" s="67" t="s">
        <v>21</v>
      </c>
      <c r="X8" s="54"/>
      <c r="Y8" s="46"/>
      <c r="Z8" s="45"/>
      <c r="AA8" s="99" t="s">
        <v>6</v>
      </c>
      <c r="AB8" s="100" t="s">
        <v>7</v>
      </c>
      <c r="AC8" s="46" t="s">
        <v>12</v>
      </c>
      <c r="AD8" s="46" t="s">
        <v>14</v>
      </c>
      <c r="AE8" s="46" t="s">
        <v>37</v>
      </c>
      <c r="AF8" s="46"/>
      <c r="AG8" s="46" t="s">
        <v>16</v>
      </c>
      <c r="AH8" s="9" t="s">
        <v>17</v>
      </c>
      <c r="AJ8" t="s">
        <v>52</v>
      </c>
      <c r="AK8" s="9" t="s">
        <v>44</v>
      </c>
      <c r="AL8" t="s">
        <v>53</v>
      </c>
      <c r="AM8" s="47" t="s">
        <v>45</v>
      </c>
      <c r="AN8" t="s">
        <v>55</v>
      </c>
      <c r="AO8" s="50" t="s">
        <v>44</v>
      </c>
      <c r="AP8" s="14" t="s">
        <v>54</v>
      </c>
      <c r="AQ8" s="54"/>
      <c r="AR8" s="47" t="s">
        <v>45</v>
      </c>
      <c r="AS8" s="14" t="s">
        <v>56</v>
      </c>
      <c r="AT8" s="54"/>
      <c r="AU8" s="46"/>
      <c r="AV8" s="45" t="s">
        <v>21</v>
      </c>
      <c r="AW8" s="54"/>
      <c r="AY8" s="45" t="s">
        <v>58</v>
      </c>
      <c r="AZ8" s="54"/>
      <c r="BB8" s="45" t="s">
        <v>108</v>
      </c>
      <c r="BC8" s="47" t="s">
        <v>69</v>
      </c>
      <c r="BD8" s="46"/>
      <c r="BE8" s="47" t="s">
        <v>45</v>
      </c>
      <c r="BF8" s="10" t="s">
        <v>109</v>
      </c>
      <c r="BG8" t="s">
        <v>109</v>
      </c>
    </row>
    <row r="9" spans="1:59">
      <c r="A9" t="s">
        <v>0</v>
      </c>
      <c r="B9" s="33">
        <v>0.05</v>
      </c>
      <c r="D9" s="24" t="s">
        <v>13</v>
      </c>
      <c r="E9" s="101">
        <v>0.15</v>
      </c>
      <c r="F9" s="102">
        <v>0.2</v>
      </c>
      <c r="G9" s="13">
        <v>0.35</v>
      </c>
      <c r="H9" s="38">
        <f>E9*B9+F9*B10+G9</f>
        <v>0.3775</v>
      </c>
      <c r="I9" s="38">
        <f>1/(1+EXP(-H9))</f>
        <v>0.59326999210718723</v>
      </c>
      <c r="J9" s="4"/>
      <c r="K9" s="56">
        <f>BG9</f>
        <v>3.6350306393144682E-2</v>
      </c>
      <c r="L9" s="4"/>
      <c r="M9">
        <f>I9*(1-I9)</f>
        <v>0.24130070857232525</v>
      </c>
      <c r="N9" s="4"/>
      <c r="O9" s="2">
        <f>M9*K9</f>
        <v>8.7713546894869366E-3</v>
      </c>
      <c r="P9" s="4"/>
      <c r="Q9" s="79">
        <f>B9</f>
        <v>0.05</v>
      </c>
      <c r="R9" s="81">
        <f>B10</f>
        <v>0.1</v>
      </c>
      <c r="S9" s="4"/>
      <c r="T9" s="11">
        <f>$O9*Q9</f>
        <v>4.3856773447434685E-4</v>
      </c>
      <c r="U9" s="53">
        <f>$O9*R9</f>
        <v>8.771354689486937E-4</v>
      </c>
      <c r="V9" s="4"/>
      <c r="W9" s="11">
        <f>E9-$B$3*T9</f>
        <v>0.14978071613276281</v>
      </c>
      <c r="X9" s="53">
        <f>F9-$B$3*U9</f>
        <v>0.19956143226552567</v>
      </c>
      <c r="Y9" s="4"/>
      <c r="Z9" s="24" t="s">
        <v>9</v>
      </c>
      <c r="AA9" s="103">
        <v>0.4</v>
      </c>
      <c r="AB9" s="104">
        <v>0.45</v>
      </c>
      <c r="AC9" s="13">
        <v>0.6</v>
      </c>
      <c r="AD9" s="8">
        <f>AA9*I9+AB9*I10+AC9</f>
        <v>1.10590596705977</v>
      </c>
      <c r="AE9" s="8">
        <f>1/(1+EXP(-AD9))</f>
        <v>0.75136506955231575</v>
      </c>
      <c r="AF9" s="4"/>
      <c r="AG9" s="13">
        <v>0.01</v>
      </c>
      <c r="AH9" s="4">
        <f>(AG9-AE9)^2*0.5</f>
        <v>0.27481108317615499</v>
      </c>
      <c r="AJ9">
        <f>AE9-AG9</f>
        <v>0.74136506955231574</v>
      </c>
      <c r="AL9">
        <f>AE9*(1-AE9)</f>
        <v>0.18681560180895948</v>
      </c>
      <c r="AM9" s="4"/>
      <c r="AN9" s="8">
        <f>AL9*AJ9</f>
        <v>0.13849856162855698</v>
      </c>
      <c r="AO9" s="4"/>
      <c r="AP9" s="14">
        <f>I9</f>
        <v>0.59326999210718723</v>
      </c>
      <c r="AQ9" s="10">
        <f>I10</f>
        <v>0.59688437825976703</v>
      </c>
      <c r="AR9" s="4"/>
      <c r="AS9" s="14">
        <f>AP9*AN9</f>
        <v>8.2167040564230784E-2</v>
      </c>
      <c r="AT9" s="10">
        <f>AQ9*AN9</f>
        <v>8.2667627847533259E-2</v>
      </c>
      <c r="AU9" s="4"/>
      <c r="AV9" s="14">
        <f>AA9-$B$3*AS9</f>
        <v>0.35891647971788465</v>
      </c>
      <c r="AW9" s="10">
        <f>AB9-$B$3*AT9</f>
        <v>0.4086661860762334</v>
      </c>
      <c r="AY9" s="93">
        <f>AA9</f>
        <v>0.4</v>
      </c>
      <c r="AZ9" s="94">
        <f>AA10</f>
        <v>0.5</v>
      </c>
      <c r="BB9" s="14">
        <f>AY9*AN9</f>
        <v>5.5399424651422793E-2</v>
      </c>
      <c r="BC9" s="4"/>
      <c r="BD9" s="4">
        <f>AZ9*AN10</f>
        <v>-1.9049118258278114E-2</v>
      </c>
      <c r="BE9" s="4"/>
      <c r="BF9" s="10">
        <f>BB9+BD9</f>
        <v>3.6350306393144682E-2</v>
      </c>
      <c r="BG9">
        <f>AY9*AN9+AZ9*AN10</f>
        <v>3.6350306393144682E-2</v>
      </c>
    </row>
    <row r="10" spans="1:59">
      <c r="A10" t="s">
        <v>1</v>
      </c>
      <c r="B10" s="33">
        <v>0.1</v>
      </c>
      <c r="D10" s="24" t="s">
        <v>15</v>
      </c>
      <c r="E10" s="101">
        <v>0.25</v>
      </c>
      <c r="F10" s="102">
        <v>0.3</v>
      </c>
      <c r="G10" s="13">
        <v>0.35</v>
      </c>
      <c r="H10" s="38">
        <f>E10*B9+F10*B10+G10</f>
        <v>0.39249999999999996</v>
      </c>
      <c r="I10" s="38">
        <f>1/(1+EXP(-H10))</f>
        <v>0.59688437825976703</v>
      </c>
      <c r="J10" s="4"/>
      <c r="K10" s="56">
        <f>BG10</f>
        <v>4.1370322648744712E-2</v>
      </c>
      <c r="L10" s="4"/>
      <c r="M10">
        <f>I10*(1-I10)</f>
        <v>0.24061341724921839</v>
      </c>
      <c r="N10" s="4"/>
      <c r="O10" s="2">
        <f>M10*K10</f>
        <v>9.9542547052172015E-3</v>
      </c>
      <c r="P10" s="4"/>
      <c r="Q10" s="82">
        <f>B9</f>
        <v>0.05</v>
      </c>
      <c r="R10" s="84">
        <f>B10</f>
        <v>0.1</v>
      </c>
      <c r="S10" s="4"/>
      <c r="T10" s="12">
        <f>$O10*Q10</f>
        <v>4.977127352608601E-4</v>
      </c>
      <c r="U10" s="68">
        <f>$O10*R10</f>
        <v>9.954254705217202E-4</v>
      </c>
      <c r="V10" s="4"/>
      <c r="W10" s="12">
        <f>E10-$B$3*T10</f>
        <v>0.24975114363236958</v>
      </c>
      <c r="X10" s="68">
        <f>F10-$B$3*U10</f>
        <v>0.29950228726473915</v>
      </c>
      <c r="Y10" s="4"/>
      <c r="Z10" s="24" t="s">
        <v>10</v>
      </c>
      <c r="AA10" s="103">
        <v>0.5</v>
      </c>
      <c r="AB10" s="104">
        <v>0.55000000000000004</v>
      </c>
      <c r="AC10" s="13">
        <v>0.6</v>
      </c>
      <c r="AD10" s="8">
        <f>AA10*I9+AB10*I10+AC10</f>
        <v>1.2249214040964653</v>
      </c>
      <c r="AE10" s="8">
        <f>1/(1+EXP(-AD10))</f>
        <v>0.77292846532146253</v>
      </c>
      <c r="AF10" s="4"/>
      <c r="AG10" s="13">
        <v>0.99</v>
      </c>
      <c r="AH10" s="4">
        <f>(AG10-AE10)^2*0.5</f>
        <v>2.3560025583847746E-2</v>
      </c>
      <c r="AJ10">
        <f>AE10-AG10</f>
        <v>-0.21707153467853746</v>
      </c>
      <c r="AL10">
        <f>AE10*(1-AE10)</f>
        <v>0.17551005281727122</v>
      </c>
      <c r="AM10" s="4"/>
      <c r="AN10" s="8">
        <f>AL10*AJ10</f>
        <v>-3.8098236516556229E-2</v>
      </c>
      <c r="AO10" s="4"/>
      <c r="AP10" s="60">
        <f>I9</f>
        <v>0.59326999210718723</v>
      </c>
      <c r="AQ10" s="61">
        <f>I10</f>
        <v>0.59688437825976703</v>
      </c>
      <c r="AR10" s="4"/>
      <c r="AS10" s="60">
        <f>AP10*AN10</f>
        <v>-2.2602540477475067E-2</v>
      </c>
      <c r="AT10" s="61">
        <f>AQ10*AN10</f>
        <v>-2.2740242215978219E-2</v>
      </c>
      <c r="AU10" s="4"/>
      <c r="AV10" s="60">
        <f>AA10-$B$3*AS10</f>
        <v>0.5113012702387375</v>
      </c>
      <c r="AW10" s="61">
        <f>AB10-$B$3*AT10</f>
        <v>0.56137012110798912</v>
      </c>
      <c r="AY10" s="95">
        <f>AB9</f>
        <v>0.45</v>
      </c>
      <c r="AZ10" s="96">
        <f>AB10</f>
        <v>0.55000000000000004</v>
      </c>
      <c r="BB10" s="60">
        <f>AY10*AN9</f>
        <v>6.2324352732850641E-2</v>
      </c>
      <c r="BC10" s="98"/>
      <c r="BD10" s="98">
        <f>AZ10*AN10</f>
        <v>-2.0954030084105929E-2</v>
      </c>
      <c r="BE10" s="98"/>
      <c r="BF10" s="61">
        <f>BB10+BD10</f>
        <v>4.1370322648744712E-2</v>
      </c>
      <c r="BG10">
        <f>AY10*AN9+AZ10*AN10</f>
        <v>4.1370322648744712E-2</v>
      </c>
    </row>
    <row r="11" spans="1:59" ht="16" thickBot="1">
      <c r="D11" s="14"/>
      <c r="E11" s="60" t="s">
        <v>4</v>
      </c>
      <c r="F11" s="61" t="s">
        <v>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6" t="s">
        <v>0</v>
      </c>
      <c r="U11" s="36" t="s">
        <v>1</v>
      </c>
      <c r="V11" s="4"/>
      <c r="W11" s="2"/>
      <c r="X11" s="2"/>
      <c r="Y11" s="4"/>
      <c r="Z11" s="14"/>
      <c r="AA11" s="60" t="s">
        <v>8</v>
      </c>
      <c r="AB11" s="61" t="s">
        <v>18</v>
      </c>
      <c r="AC11" s="4"/>
      <c r="AD11" s="4"/>
      <c r="AE11" s="4"/>
      <c r="AF11" s="4"/>
      <c r="AG11" s="4"/>
      <c r="AH11" s="1"/>
      <c r="AM11" s="4"/>
      <c r="AN11" s="4"/>
      <c r="AO11" s="4"/>
      <c r="AP11" s="37" t="s">
        <v>46</v>
      </c>
      <c r="AQ11" s="37" t="s">
        <v>47</v>
      </c>
      <c r="AR11" s="26"/>
      <c r="AS11" s="4"/>
      <c r="AT11" s="4"/>
      <c r="AU11" s="4"/>
      <c r="AV11" s="4"/>
      <c r="AW11" s="4"/>
      <c r="AY11" s="15" t="str">
        <f>AA11</f>
        <v>w7</v>
      </c>
      <c r="AZ11" s="35" t="s">
        <v>10</v>
      </c>
      <c r="BB11" s="97" t="s">
        <v>29</v>
      </c>
      <c r="BC11" s="97"/>
      <c r="BD11" s="97" t="s">
        <v>30</v>
      </c>
      <c r="BE11" s="97"/>
      <c r="BF11" s="4"/>
    </row>
    <row r="12" spans="1:59" ht="16" thickTop="1">
      <c r="D12" s="14"/>
      <c r="E12" s="4"/>
      <c r="F12" s="4"/>
      <c r="G12" s="4"/>
      <c r="H12" s="4"/>
      <c r="I12" s="4"/>
      <c r="J12" s="4"/>
      <c r="K12" s="4" t="s">
        <v>70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4"/>
      <c r="AB12" s="4"/>
      <c r="AC12" s="4"/>
      <c r="AD12" s="4"/>
      <c r="AE12" s="4"/>
      <c r="AF12" s="4"/>
      <c r="AG12" s="4"/>
      <c r="AH12" s="8">
        <f>AH9+AH10</f>
        <v>0.29837110876000272</v>
      </c>
      <c r="BB12" s="4"/>
      <c r="BC12" s="4"/>
      <c r="BD12" s="4"/>
      <c r="BE12" s="4"/>
      <c r="BF12" s="4"/>
      <c r="BG12" t="s">
        <v>63</v>
      </c>
    </row>
    <row r="13" spans="1:59" s="2" customFormat="1">
      <c r="B13" s="3"/>
      <c r="D13" s="11"/>
      <c r="E13" s="4"/>
      <c r="F13" s="8"/>
      <c r="G13" s="8"/>
      <c r="H13" s="8"/>
      <c r="I13" s="8"/>
      <c r="J13" s="8"/>
      <c r="K13" s="41" t="s">
        <v>62</v>
      </c>
      <c r="L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1"/>
      <c r="AA13" s="4"/>
      <c r="AB13" s="8"/>
      <c r="AC13" s="8"/>
      <c r="AD13" s="8"/>
      <c r="AE13" s="8"/>
      <c r="AF13" s="8"/>
      <c r="AG13" s="8"/>
      <c r="AH13" s="4" t="s">
        <v>28</v>
      </c>
      <c r="BB13" s="63" t="s">
        <v>65</v>
      </c>
      <c r="BC13" s="63"/>
      <c r="BD13" s="64"/>
      <c r="BE13" s="64"/>
      <c r="BF13" s="64"/>
      <c r="BG13" s="62" t="s">
        <v>64</v>
      </c>
    </row>
    <row r="14" spans="1:59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0"/>
      <c r="AK14" s="40"/>
      <c r="AL14" s="40"/>
      <c r="AM14" s="40"/>
      <c r="AN14" s="40"/>
      <c r="BG14" s="7" t="s">
        <v>66</v>
      </c>
    </row>
    <row r="15" spans="1:59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</row>
    <row r="18" spans="2:42">
      <c r="AC18" s="44"/>
    </row>
    <row r="19" spans="2:42">
      <c r="B19" t="s">
        <v>51</v>
      </c>
      <c r="AC19" s="44"/>
      <c r="AD19" t="s">
        <v>72</v>
      </c>
      <c r="AJ19" s="18"/>
      <c r="AK19" s="18"/>
      <c r="AL19" s="18"/>
      <c r="AP19" s="27"/>
    </row>
    <row r="20" spans="2:42">
      <c r="D20">
        <v>1</v>
      </c>
      <c r="E20" t="s">
        <v>23</v>
      </c>
      <c r="AD20" s="44" t="s">
        <v>73</v>
      </c>
      <c r="AE20" s="44" t="s">
        <v>45</v>
      </c>
    </row>
    <row r="21" spans="2:42">
      <c r="D21">
        <v>2</v>
      </c>
      <c r="E21" t="s">
        <v>27</v>
      </c>
      <c r="AD21" t="s">
        <v>74</v>
      </c>
    </row>
    <row r="22" spans="2:42">
      <c r="D22">
        <v>3</v>
      </c>
      <c r="E22" s="6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topLeftCell="H1" zoomScale="125" zoomScaleNormal="125" zoomScalePageLayoutView="125" workbookViewId="0">
      <selection activeCell="T9" sqref="T9:U10"/>
    </sheetView>
  </sheetViews>
  <sheetFormatPr baseColWidth="10" defaultRowHeight="15" x14ac:dyDescent="0"/>
  <cols>
    <col min="1" max="1" width="3.1640625" customWidth="1"/>
    <col min="2" max="2" width="4.6640625" customWidth="1"/>
    <col min="3" max="3" width="1.5" customWidth="1"/>
    <col min="4" max="4" width="3.33203125" customWidth="1"/>
    <col min="5" max="6" width="5.5" customWidth="1"/>
    <col min="7" max="7" width="5" customWidth="1"/>
    <col min="8" max="8" width="6.1640625" customWidth="1"/>
    <col min="9" max="9" width="10.83203125" customWidth="1"/>
    <col min="10" max="10" width="2.1640625" customWidth="1"/>
    <col min="11" max="11" width="10" customWidth="1"/>
    <col min="12" max="12" width="2.33203125" customWidth="1"/>
    <col min="13" max="13" width="10.5" customWidth="1"/>
    <col min="14" max="14" width="2.33203125" customWidth="1"/>
    <col min="15" max="15" width="9.5" customWidth="1"/>
    <col min="16" max="16" width="2.6640625" customWidth="1"/>
    <col min="17" max="17" width="4.83203125" customWidth="1"/>
    <col min="18" max="18" width="5.1640625" customWidth="1"/>
    <col min="19" max="19" width="1.6640625" customWidth="1"/>
    <col min="20" max="21" width="8" customWidth="1"/>
    <col min="22" max="22" width="1.83203125" customWidth="1"/>
    <col min="23" max="23" width="9" customWidth="1"/>
    <col min="24" max="24" width="7.1640625" customWidth="1"/>
    <col min="25" max="25" width="1.83203125" customWidth="1"/>
    <col min="26" max="26" width="3.6640625" customWidth="1"/>
    <col min="27" max="28" width="5.33203125" customWidth="1"/>
    <col min="29" max="29" width="4" customWidth="1"/>
    <col min="30" max="30" width="9.83203125" customWidth="1"/>
    <col min="31" max="31" width="8.6640625" customWidth="1"/>
    <col min="32" max="32" width="2.5" customWidth="1"/>
    <col min="33" max="33" width="5.1640625" customWidth="1"/>
    <col min="34" max="34" width="10.5" customWidth="1"/>
    <col min="35" max="35" width="2.6640625" customWidth="1"/>
    <col min="36" max="36" width="9.83203125" customWidth="1"/>
    <col min="37" max="37" width="2.1640625" customWidth="1"/>
    <col min="38" max="38" width="9.83203125" customWidth="1"/>
    <col min="39" max="39" width="1.6640625" customWidth="1"/>
    <col min="41" max="41" width="2.5" customWidth="1"/>
    <col min="42" max="42" width="8.83203125" customWidth="1"/>
    <col min="43" max="43" width="8.1640625" customWidth="1"/>
    <col min="44" max="44" width="2.1640625" customWidth="1"/>
    <col min="45" max="46" width="8.5" customWidth="1"/>
    <col min="47" max="47" width="1.83203125" customWidth="1"/>
    <col min="48" max="49" width="8.5" customWidth="1"/>
    <col min="50" max="50" width="3.6640625" customWidth="1"/>
    <col min="51" max="52" width="5" customWidth="1"/>
    <col min="53" max="53" width="3.1640625" customWidth="1"/>
  </cols>
  <sheetData>
    <row r="1" spans="1:57">
      <c r="B1" t="s">
        <v>27</v>
      </c>
    </row>
    <row r="3" spans="1:57">
      <c r="A3" t="s">
        <v>19</v>
      </c>
      <c r="B3" s="5">
        <v>0.5</v>
      </c>
    </row>
    <row r="5" spans="1:57">
      <c r="A5" t="s">
        <v>40</v>
      </c>
      <c r="D5" s="14" t="s">
        <v>38</v>
      </c>
      <c r="F5" s="4"/>
      <c r="G5" s="4"/>
      <c r="H5" s="4"/>
      <c r="I5" s="4"/>
      <c r="J5" s="4"/>
      <c r="K5" t="s">
        <v>43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4" t="s">
        <v>39</v>
      </c>
      <c r="AB5" s="4"/>
      <c r="AC5" s="4"/>
      <c r="AD5" s="4"/>
      <c r="AE5" s="4"/>
      <c r="AF5" s="4"/>
      <c r="AG5" s="4"/>
      <c r="AJ5" t="s">
        <v>42</v>
      </c>
      <c r="AY5" t="s">
        <v>61</v>
      </c>
    </row>
    <row r="6" spans="1:57" s="2" customFormat="1">
      <c r="D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1"/>
      <c r="AB6" s="8"/>
      <c r="AC6" s="8"/>
      <c r="AD6" s="8"/>
      <c r="AE6" s="52" t="s">
        <v>60</v>
      </c>
      <c r="AF6" s="8"/>
      <c r="AG6" s="8"/>
      <c r="AL6" s="51" t="s">
        <v>59</v>
      </c>
    </row>
    <row r="7" spans="1:57" s="16" customFormat="1" ht="29" customHeight="1">
      <c r="D7" s="23"/>
      <c r="E7" s="17"/>
      <c r="F7" s="17"/>
      <c r="G7" s="17"/>
      <c r="H7" s="17"/>
      <c r="I7" s="43" t="s">
        <v>50</v>
      </c>
      <c r="J7" s="17"/>
      <c r="K7" s="19" t="s">
        <v>32</v>
      </c>
      <c r="L7" s="17"/>
      <c r="M7" s="18" t="s">
        <v>31</v>
      </c>
      <c r="N7" s="17"/>
      <c r="O7" s="19" t="s">
        <v>48</v>
      </c>
      <c r="P7" s="17"/>
      <c r="Q7" s="22" t="s">
        <v>0</v>
      </c>
      <c r="R7" s="22" t="s">
        <v>1</v>
      </c>
      <c r="S7" s="17"/>
      <c r="T7" s="42" t="s">
        <v>49</v>
      </c>
      <c r="U7" s="31"/>
      <c r="V7" s="17"/>
      <c r="W7" s="58" t="s">
        <v>41</v>
      </c>
      <c r="X7" s="66"/>
      <c r="Y7" s="17"/>
      <c r="Z7" s="23"/>
      <c r="AA7" s="17"/>
      <c r="AB7" s="17"/>
      <c r="AC7" s="17"/>
      <c r="AD7" s="17"/>
      <c r="AE7" s="43" t="s">
        <v>50</v>
      </c>
      <c r="AF7" s="17"/>
      <c r="AG7" s="17"/>
      <c r="AH7" s="34" t="s">
        <v>34</v>
      </c>
      <c r="AJ7" s="18" t="s">
        <v>33</v>
      </c>
      <c r="AK7" s="18"/>
      <c r="AL7" s="18" t="s">
        <v>31</v>
      </c>
      <c r="AM7" s="27"/>
      <c r="AN7" s="19"/>
      <c r="AO7" s="28"/>
      <c r="AP7" s="27" t="s">
        <v>20</v>
      </c>
      <c r="AQ7" s="25"/>
      <c r="AR7" s="25"/>
      <c r="AS7" s="42"/>
      <c r="AT7" s="32"/>
      <c r="AU7" s="17"/>
      <c r="AV7" s="58" t="s">
        <v>41</v>
      </c>
      <c r="AW7" s="59"/>
      <c r="AY7" s="21" t="s">
        <v>35</v>
      </c>
      <c r="AZ7" s="20"/>
      <c r="BB7" s="29" t="s">
        <v>36</v>
      </c>
      <c r="BC7" s="30"/>
      <c r="BD7" s="19" t="s">
        <v>32</v>
      </c>
      <c r="BE7" s="65" t="s">
        <v>67</v>
      </c>
    </row>
    <row r="8" spans="1:57" s="9" customFormat="1">
      <c r="D8" s="45"/>
      <c r="E8" s="46" t="s">
        <v>2</v>
      </c>
      <c r="F8" s="46" t="s">
        <v>3</v>
      </c>
      <c r="G8" s="46" t="s">
        <v>11</v>
      </c>
      <c r="H8" s="46" t="s">
        <v>14</v>
      </c>
      <c r="I8" s="46" t="s">
        <v>37</v>
      </c>
      <c r="J8" s="46"/>
      <c r="K8" t="s">
        <v>68</v>
      </c>
      <c r="L8" s="9" t="s">
        <v>44</v>
      </c>
      <c r="M8" t="s">
        <v>53</v>
      </c>
      <c r="N8" s="47" t="s">
        <v>45</v>
      </c>
      <c r="O8" t="s">
        <v>55</v>
      </c>
      <c r="P8" s="50" t="s">
        <v>44</v>
      </c>
      <c r="Q8" t="s">
        <v>54</v>
      </c>
      <c r="R8" s="48"/>
      <c r="S8" s="49" t="s">
        <v>45</v>
      </c>
      <c r="T8" t="s">
        <v>56</v>
      </c>
      <c r="U8" s="48"/>
      <c r="V8" s="46"/>
      <c r="W8" s="67" t="s">
        <v>21</v>
      </c>
      <c r="X8" s="54"/>
      <c r="Y8" s="46"/>
      <c r="Z8" s="45"/>
      <c r="AA8" s="46" t="s">
        <v>6</v>
      </c>
      <c r="AB8" s="46" t="s">
        <v>7</v>
      </c>
      <c r="AC8" s="46" t="s">
        <v>12</v>
      </c>
      <c r="AD8" s="46" t="s">
        <v>14</v>
      </c>
      <c r="AE8" s="46" t="s">
        <v>37</v>
      </c>
      <c r="AF8" s="46"/>
      <c r="AG8" s="46" t="s">
        <v>16</v>
      </c>
      <c r="AH8" s="9" t="s">
        <v>17</v>
      </c>
      <c r="AJ8" t="s">
        <v>52</v>
      </c>
      <c r="AK8" s="9" t="s">
        <v>44</v>
      </c>
      <c r="AL8" t="s">
        <v>53</v>
      </c>
      <c r="AM8" s="47" t="s">
        <v>45</v>
      </c>
      <c r="AN8" t="s">
        <v>55</v>
      </c>
      <c r="AO8" s="50" t="s">
        <v>44</v>
      </c>
      <c r="AP8" t="s">
        <v>54</v>
      </c>
      <c r="AQ8" s="46"/>
      <c r="AR8" s="47" t="s">
        <v>45</v>
      </c>
      <c r="AS8" t="s">
        <v>56</v>
      </c>
      <c r="AT8" s="46"/>
      <c r="AU8" s="46"/>
      <c r="AV8" s="45" t="s">
        <v>21</v>
      </c>
      <c r="AW8" s="54"/>
      <c r="AY8" s="9" t="s">
        <v>58</v>
      </c>
      <c r="BB8" s="46" t="s">
        <v>57</v>
      </c>
      <c r="BC8" s="46"/>
      <c r="BD8" t="s">
        <v>52</v>
      </c>
      <c r="BE8" t="s">
        <v>52</v>
      </c>
    </row>
    <row r="9" spans="1:57">
      <c r="A9" t="s">
        <v>0</v>
      </c>
      <c r="B9" s="33">
        <v>0.05</v>
      </c>
      <c r="D9" s="24" t="s">
        <v>13</v>
      </c>
      <c r="E9" s="39">
        <v>0.2</v>
      </c>
      <c r="F9" s="13">
        <v>0.25</v>
      </c>
      <c r="G9" s="13">
        <v>0.35</v>
      </c>
      <c r="H9" s="38">
        <f>E9*B9+F9*B10+G9</f>
        <v>0.38500000000000001</v>
      </c>
      <c r="I9" s="38">
        <f>1/(1+EXP(-H9))</f>
        <v>0.59507847386613399</v>
      </c>
      <c r="J9" s="4"/>
      <c r="K9" s="56">
        <f>BE9</f>
        <v>3.6377827388401951E-2</v>
      </c>
      <c r="L9" s="4"/>
      <c r="M9">
        <f>I9*(1-I9)</f>
        <v>0.24096008380728687</v>
      </c>
      <c r="N9" s="4"/>
      <c r="O9" s="2">
        <f>M9*K9</f>
        <v>8.7656043362363493E-3</v>
      </c>
      <c r="P9" s="4"/>
      <c r="Q9" s="3">
        <f>B9</f>
        <v>0.05</v>
      </c>
      <c r="R9" s="3">
        <f>B10</f>
        <v>0.1</v>
      </c>
      <c r="S9" s="4"/>
      <c r="T9" s="105">
        <f>Q9*M9*K9</f>
        <v>4.3828021681181751E-4</v>
      </c>
      <c r="U9" s="105">
        <f>R9*M9*K9</f>
        <v>8.7656043362363502E-4</v>
      </c>
      <c r="V9" s="4"/>
      <c r="W9" s="11">
        <f>E9-B3*T9</f>
        <v>0.19978085989159411</v>
      </c>
      <c r="X9" s="53">
        <f>F9-B3*U9</f>
        <v>0.2495617197831882</v>
      </c>
      <c r="Y9" s="4"/>
      <c r="Z9" s="24" t="s">
        <v>9</v>
      </c>
      <c r="AA9" s="39">
        <v>0.4</v>
      </c>
      <c r="AB9" s="13">
        <v>0.45</v>
      </c>
      <c r="AC9" s="13">
        <v>0.6</v>
      </c>
      <c r="AD9" s="8">
        <f>AA9*I9+AB9*I10+AC9</f>
        <v>1.1074408365970569</v>
      </c>
      <c r="AE9" s="8">
        <f>1/(1+EXP(-AD9))</f>
        <v>0.75165169648807217</v>
      </c>
      <c r="AF9" s="4"/>
      <c r="AG9" s="13">
        <v>0.01</v>
      </c>
      <c r="AH9" s="4">
        <f>(AG9-AE9)^2*0.5</f>
        <v>0.27502361945181775</v>
      </c>
      <c r="AJ9">
        <f>AE9-AG9</f>
        <v>0.74165169648807217</v>
      </c>
      <c r="AL9">
        <f>AE9*(1-AE9)</f>
        <v>0.18667142365467521</v>
      </c>
      <c r="AM9" s="4"/>
      <c r="AN9" s="57">
        <f>AL9*AJ9</f>
        <v>0.13844517803933351</v>
      </c>
      <c r="AO9" s="4"/>
      <c r="AP9" s="4">
        <f>I9</f>
        <v>0.59507847386613399</v>
      </c>
      <c r="AQ9" s="4">
        <f>I10</f>
        <v>0.598687660112452</v>
      </c>
      <c r="AR9" s="4"/>
      <c r="AS9" s="4">
        <f>AP9*AN9</f>
        <v>8.2385745261771795E-2</v>
      </c>
      <c r="AT9" s="4">
        <f>AQ9*AN9</f>
        <v>8.2885419694220405E-2</v>
      </c>
      <c r="AU9" s="4"/>
      <c r="AV9" s="14">
        <f>AA9-$B$3*AS9</f>
        <v>0.35880712736911413</v>
      </c>
      <c r="AW9" s="10">
        <f>AB9-$B$3*AT9</f>
        <v>0.40855729015288983</v>
      </c>
      <c r="AY9" s="55">
        <f>AA9</f>
        <v>0.4</v>
      </c>
      <c r="AZ9" s="55">
        <f>AA10</f>
        <v>0.5</v>
      </c>
      <c r="BB9">
        <f>AY9*AN9</f>
        <v>5.5378071215733404E-2</v>
      </c>
      <c r="BC9">
        <f>AZ9*AN10</f>
        <v>-1.9000243827331453E-2</v>
      </c>
      <c r="BD9">
        <f>BB9+BC9</f>
        <v>3.6377827388401951E-2</v>
      </c>
      <c r="BE9">
        <f>AY9*AN9+AZ9*AN10</f>
        <v>3.6377827388401951E-2</v>
      </c>
    </row>
    <row r="10" spans="1:57">
      <c r="A10" t="s">
        <v>1</v>
      </c>
      <c r="B10" s="33">
        <v>0.1</v>
      </c>
      <c r="D10" s="24" t="s">
        <v>15</v>
      </c>
      <c r="E10" s="39">
        <v>0.3</v>
      </c>
      <c r="F10" s="13">
        <v>0.35</v>
      </c>
      <c r="G10" s="13">
        <v>0.35</v>
      </c>
      <c r="H10" s="38">
        <f>E10*B9+F10*B10+G10</f>
        <v>0.39999999999999997</v>
      </c>
      <c r="I10" s="38">
        <f>1/(1+EXP(-H10))</f>
        <v>0.598687660112452</v>
      </c>
      <c r="J10" s="4"/>
      <c r="K10" s="56">
        <f>BE10</f>
        <v>4.1400061907635483E-2</v>
      </c>
      <c r="L10" s="4"/>
      <c r="M10">
        <f>I10*(1-I10)</f>
        <v>0.24026074574152914</v>
      </c>
      <c r="N10" s="4"/>
      <c r="O10" s="2">
        <f>M10*K10</f>
        <v>9.946809747673974E-3</v>
      </c>
      <c r="P10" s="4"/>
      <c r="Q10" s="3">
        <f>B9</f>
        <v>0.05</v>
      </c>
      <c r="R10" s="3">
        <f>B10</f>
        <v>0.1</v>
      </c>
      <c r="S10" s="4"/>
      <c r="T10" s="105">
        <f>Q9*M10*K10</f>
        <v>4.973404873836987E-4</v>
      </c>
      <c r="U10" s="105">
        <f>R9*M10*K10</f>
        <v>9.946809747673974E-4</v>
      </c>
      <c r="V10" s="4"/>
      <c r="W10" s="12">
        <f>E10-B3*T10</f>
        <v>0.29975132975630814</v>
      </c>
      <c r="X10" s="68">
        <f>F10-B3*U10</f>
        <v>0.34950265951261628</v>
      </c>
      <c r="Y10" s="4"/>
      <c r="Z10" s="24" t="s">
        <v>10</v>
      </c>
      <c r="AA10" s="39">
        <v>0.5</v>
      </c>
      <c r="AB10" s="13">
        <v>0.55000000000000004</v>
      </c>
      <c r="AC10" s="13">
        <v>0.6</v>
      </c>
      <c r="AD10" s="8">
        <f>AA10*I9+AB10*I10+AC10</f>
        <v>1.2268174499949156</v>
      </c>
      <c r="AE10" s="8">
        <f>1/(1+EXP(-AD10))</f>
        <v>0.77326106822062446</v>
      </c>
      <c r="AF10" s="4"/>
      <c r="AG10" s="13">
        <v>0.99</v>
      </c>
      <c r="AH10" s="4">
        <f>(AG10-AE10)^2*0.5</f>
        <v>2.3487882274432402E-2</v>
      </c>
      <c r="AJ10">
        <f>AE10-AG10</f>
        <v>-0.21673893177937553</v>
      </c>
      <c r="AL10">
        <f>AE10*(1-AE10)</f>
        <v>0.17532838859492322</v>
      </c>
      <c r="AM10" s="4"/>
      <c r="AN10" s="57">
        <f>AL10*AJ10</f>
        <v>-3.8000487654662907E-2</v>
      </c>
      <c r="AO10" s="4"/>
      <c r="AP10" s="4">
        <f>I9</f>
        <v>0.59507847386613399</v>
      </c>
      <c r="AQ10" s="4">
        <f>I10</f>
        <v>0.598687660112452</v>
      </c>
      <c r="AR10" s="4"/>
      <c r="AS10" s="4">
        <f>AP10*AN10</f>
        <v>-2.2613272199705669E-2</v>
      </c>
      <c r="AT10" s="4">
        <f>AQ10*AN10</f>
        <v>-2.2750423037102254E-2</v>
      </c>
      <c r="AU10" s="4"/>
      <c r="AV10" s="60">
        <f>AA10-$B$3*AS10</f>
        <v>0.51130663609985283</v>
      </c>
      <c r="AW10" s="61">
        <f>AB10-$B$3*AT10</f>
        <v>0.56137521151855119</v>
      </c>
      <c r="AY10" s="55">
        <f>AB9</f>
        <v>0.45</v>
      </c>
      <c r="AZ10" s="55">
        <f>AB10</f>
        <v>0.55000000000000004</v>
      </c>
      <c r="BB10">
        <f>AY10*AN9</f>
        <v>6.230033011770008E-2</v>
      </c>
      <c r="BC10">
        <f>AZ10*AN10</f>
        <v>-2.0900268210064601E-2</v>
      </c>
      <c r="BD10">
        <f>BB10+BC10</f>
        <v>4.1400061907635483E-2</v>
      </c>
      <c r="BE10">
        <f>AY10*AN9+AZ10*AN10</f>
        <v>4.1400061907635483E-2</v>
      </c>
    </row>
    <row r="11" spans="1:57" ht="16" thickBot="1">
      <c r="D11" s="14"/>
      <c r="E11" s="4" t="s">
        <v>4</v>
      </c>
      <c r="F11" s="4" t="s">
        <v>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6" t="s">
        <v>0</v>
      </c>
      <c r="U11" s="36" t="s">
        <v>1</v>
      </c>
      <c r="V11" s="4"/>
      <c r="W11" s="2"/>
      <c r="X11" s="2"/>
      <c r="Y11" s="4"/>
      <c r="Z11" s="14"/>
      <c r="AA11" s="4" t="s">
        <v>8</v>
      </c>
      <c r="AB11" s="4" t="s">
        <v>18</v>
      </c>
      <c r="AC11" s="4"/>
      <c r="AD11" s="4"/>
      <c r="AE11" s="4"/>
      <c r="AF11" s="4"/>
      <c r="AG11" s="4"/>
      <c r="AH11" s="1"/>
      <c r="AM11" s="4"/>
      <c r="AN11" s="4"/>
      <c r="AO11" s="4"/>
      <c r="AP11" s="37" t="s">
        <v>46</v>
      </c>
      <c r="AQ11" s="37" t="s">
        <v>47</v>
      </c>
      <c r="AR11" s="26"/>
      <c r="AS11" s="4"/>
      <c r="AT11" s="4"/>
      <c r="AU11" s="4"/>
      <c r="AV11" s="4"/>
      <c r="AW11" s="4"/>
      <c r="AY11" s="15" t="str">
        <f>AA11</f>
        <v>w7</v>
      </c>
      <c r="AZ11" s="35" t="s">
        <v>10</v>
      </c>
      <c r="BB11" s="35" t="s">
        <v>29</v>
      </c>
      <c r="BC11" s="35" t="s">
        <v>30</v>
      </c>
    </row>
    <row r="12" spans="1:57" ht="16" thickTop="1">
      <c r="D12" s="1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4"/>
      <c r="AB12" s="4"/>
      <c r="AC12" s="4"/>
      <c r="AD12" s="4"/>
      <c r="AE12" s="4"/>
      <c r="AF12" s="4"/>
      <c r="AG12" s="4"/>
      <c r="AH12" s="8">
        <f>AH9+AH10</f>
        <v>0.29851150172625013</v>
      </c>
      <c r="BE12" t="s">
        <v>63</v>
      </c>
    </row>
    <row r="13" spans="1:57" s="2" customFormat="1">
      <c r="B13" s="3"/>
      <c r="D13" s="11"/>
      <c r="E13" s="4"/>
      <c r="F13" s="8"/>
      <c r="G13" s="8"/>
      <c r="H13" s="8"/>
      <c r="I13" s="8"/>
      <c r="J13" s="8"/>
      <c r="K13" s="41" t="s">
        <v>62</v>
      </c>
      <c r="L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1"/>
      <c r="AA13" s="4"/>
      <c r="AB13" s="8"/>
      <c r="AC13" s="8"/>
      <c r="AD13" s="8"/>
      <c r="AE13" s="8"/>
      <c r="AF13" s="8"/>
      <c r="AG13" s="8"/>
      <c r="AH13" s="4" t="s">
        <v>28</v>
      </c>
      <c r="BB13" s="63" t="s">
        <v>65</v>
      </c>
      <c r="BC13" s="64"/>
      <c r="BD13" s="64"/>
      <c r="BE13" s="62" t="s">
        <v>64</v>
      </c>
    </row>
    <row r="14" spans="1:57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0"/>
      <c r="AK14" s="40"/>
      <c r="AL14" s="40"/>
      <c r="AM14" s="40"/>
      <c r="AN14" s="40"/>
      <c r="BE14" s="7" t="s">
        <v>66</v>
      </c>
    </row>
    <row r="15" spans="1:57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</row>
    <row r="18" spans="2:42">
      <c r="AC18" s="44"/>
    </row>
    <row r="19" spans="2:42">
      <c r="B19" t="s">
        <v>51</v>
      </c>
      <c r="AC19" s="44"/>
      <c r="AJ19" s="18"/>
      <c r="AK19" s="18"/>
      <c r="AL19" s="18"/>
      <c r="AP19" s="27"/>
    </row>
    <row r="20" spans="2:42">
      <c r="D20">
        <v>1</v>
      </c>
      <c r="E20" t="s">
        <v>23</v>
      </c>
    </row>
    <row r="21" spans="2:42">
      <c r="D21">
        <v>2</v>
      </c>
      <c r="E21" t="s">
        <v>27</v>
      </c>
    </row>
    <row r="22" spans="2:42">
      <c r="D22">
        <v>3</v>
      </c>
      <c r="E22" s="6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zoomScale="125" zoomScaleNormal="125" zoomScalePageLayoutView="125" workbookViewId="0">
      <selection activeCell="AI21" sqref="AI21"/>
    </sheetView>
  </sheetViews>
  <sheetFormatPr baseColWidth="10" defaultRowHeight="15" x14ac:dyDescent="0"/>
  <cols>
    <col min="1" max="1" width="3.1640625" customWidth="1"/>
    <col min="2" max="2" width="4.6640625" customWidth="1"/>
    <col min="3" max="3" width="1.5" customWidth="1"/>
    <col min="4" max="4" width="3.33203125" customWidth="1"/>
    <col min="5" max="7" width="5.5" customWidth="1"/>
    <col min="8" max="8" width="5" customWidth="1"/>
    <col min="9" max="9" width="6.1640625" customWidth="1"/>
    <col min="10" max="10" width="10.83203125" customWidth="1"/>
    <col min="11" max="11" width="2.1640625" customWidth="1"/>
    <col min="12" max="12" width="10" customWidth="1"/>
    <col min="13" max="13" width="2.33203125" customWidth="1"/>
    <col min="14" max="14" width="10.5" customWidth="1"/>
    <col min="15" max="15" width="2.33203125" customWidth="1"/>
    <col min="16" max="16" width="9.5" customWidth="1"/>
    <col min="17" max="17" width="2.6640625" customWidth="1"/>
    <col min="18" max="18" width="4.83203125" customWidth="1"/>
    <col min="19" max="20" width="5.1640625" customWidth="1"/>
    <col min="21" max="21" width="1.6640625" customWidth="1"/>
    <col min="22" max="24" width="8" customWidth="1"/>
    <col min="25" max="25" width="1.83203125" customWidth="1"/>
    <col min="26" max="28" width="8.5" customWidth="1"/>
    <col min="29" max="29" width="1.83203125" customWidth="1"/>
    <col min="30" max="30" width="3.6640625" customWidth="1"/>
    <col min="31" max="32" width="5.33203125" customWidth="1"/>
    <col min="33" max="33" width="4" customWidth="1"/>
    <col min="34" max="34" width="9.83203125" customWidth="1"/>
    <col min="35" max="35" width="8.6640625" customWidth="1"/>
    <col min="36" max="36" width="2.5" customWidth="1"/>
    <col min="37" max="37" width="5.1640625" customWidth="1"/>
    <col min="38" max="38" width="10.5" customWidth="1"/>
    <col min="39" max="39" width="2.6640625" customWidth="1"/>
    <col min="40" max="40" width="9.83203125" customWidth="1"/>
    <col min="41" max="41" width="2.1640625" customWidth="1"/>
    <col min="42" max="42" width="9.83203125" customWidth="1"/>
    <col min="43" max="43" width="1.6640625" customWidth="1"/>
    <col min="45" max="45" width="2.5" customWidth="1"/>
    <col min="46" max="46" width="8.83203125" customWidth="1"/>
    <col min="47" max="47" width="8.1640625" customWidth="1"/>
    <col min="48" max="48" width="2.1640625" customWidth="1"/>
    <col min="49" max="50" width="8.5" customWidth="1"/>
    <col min="51" max="51" width="1.83203125" customWidth="1"/>
    <col min="52" max="53" width="8.5" customWidth="1"/>
    <col min="54" max="54" width="3.6640625" customWidth="1"/>
    <col min="55" max="56" width="5" customWidth="1"/>
    <col min="57" max="57" width="3.1640625" customWidth="1"/>
  </cols>
  <sheetData>
    <row r="1" spans="1:61">
      <c r="B1" s="6" t="s">
        <v>22</v>
      </c>
    </row>
    <row r="3" spans="1:61">
      <c r="A3" t="s">
        <v>19</v>
      </c>
      <c r="B3" s="5">
        <v>0.5</v>
      </c>
    </row>
    <row r="5" spans="1:61">
      <c r="A5" t="s">
        <v>40</v>
      </c>
      <c r="D5" s="14" t="s">
        <v>38</v>
      </c>
      <c r="F5" s="4"/>
      <c r="G5" s="4"/>
      <c r="H5" s="4"/>
      <c r="I5" s="4"/>
      <c r="J5" s="4"/>
      <c r="K5" s="4"/>
      <c r="L5" t="s">
        <v>43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14" t="s">
        <v>39</v>
      </c>
      <c r="AF5" s="4"/>
      <c r="AG5" s="4"/>
      <c r="AH5" s="4"/>
      <c r="AI5" s="4"/>
      <c r="AJ5" s="4"/>
      <c r="AK5" s="4"/>
      <c r="AN5" t="s">
        <v>42</v>
      </c>
      <c r="BC5" t="s">
        <v>61</v>
      </c>
    </row>
    <row r="6" spans="1:61" s="2" customFormat="1">
      <c r="D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1"/>
      <c r="AF6" s="8"/>
      <c r="AG6" s="8"/>
      <c r="AH6" s="8"/>
      <c r="AI6" s="52" t="s">
        <v>60</v>
      </c>
      <c r="AJ6" s="8"/>
      <c r="AK6" s="8"/>
      <c r="AP6" s="51" t="s">
        <v>59</v>
      </c>
    </row>
    <row r="7" spans="1:61" s="16" customFormat="1" ht="29" customHeight="1">
      <c r="D7" s="23"/>
      <c r="E7" s="17"/>
      <c r="F7" s="17"/>
      <c r="G7" s="17"/>
      <c r="H7" s="17"/>
      <c r="I7" s="17"/>
      <c r="J7" s="43" t="s">
        <v>50</v>
      </c>
      <c r="K7" s="17"/>
      <c r="L7" s="19" t="s">
        <v>32</v>
      </c>
      <c r="M7" s="17"/>
      <c r="N7" s="18" t="s">
        <v>31</v>
      </c>
      <c r="O7" s="17"/>
      <c r="P7" s="19" t="s">
        <v>48</v>
      </c>
      <c r="Q7" s="17"/>
      <c r="R7" s="76" t="s">
        <v>0</v>
      </c>
      <c r="S7" s="77" t="s">
        <v>1</v>
      </c>
      <c r="T7" s="78" t="s">
        <v>24</v>
      </c>
      <c r="U7" s="17"/>
      <c r="V7" s="70" t="s">
        <v>49</v>
      </c>
      <c r="W7" s="71"/>
      <c r="X7" s="72"/>
      <c r="Y7" s="17"/>
      <c r="Z7" s="58" t="s">
        <v>41</v>
      </c>
      <c r="AA7" s="69"/>
      <c r="AB7" s="66"/>
      <c r="AC7" s="17"/>
      <c r="AD7" s="23"/>
      <c r="AE7" s="17"/>
      <c r="AF7" s="17"/>
      <c r="AG7" s="17"/>
      <c r="AH7" s="17"/>
      <c r="AI7" s="43" t="s">
        <v>50</v>
      </c>
      <c r="AJ7" s="17"/>
      <c r="AK7" s="17"/>
      <c r="AL7" s="34" t="s">
        <v>34</v>
      </c>
      <c r="AN7" s="18" t="s">
        <v>33</v>
      </c>
      <c r="AO7" s="18"/>
      <c r="AP7" s="18" t="s">
        <v>31</v>
      </c>
      <c r="AQ7" s="27"/>
      <c r="AR7" s="19"/>
      <c r="AS7" s="28"/>
      <c r="AT7" s="85" t="s">
        <v>20</v>
      </c>
      <c r="AU7" s="86"/>
      <c r="AV7" s="25"/>
      <c r="AW7" s="70"/>
      <c r="AX7" s="87"/>
      <c r="AY7" s="17"/>
      <c r="AZ7" s="58" t="s">
        <v>41</v>
      </c>
      <c r="BA7" s="59"/>
      <c r="BC7" s="21" t="s">
        <v>35</v>
      </c>
      <c r="BD7" s="20"/>
      <c r="BF7" s="29" t="s">
        <v>36</v>
      </c>
      <c r="BG7" s="30"/>
      <c r="BH7" s="19" t="s">
        <v>32</v>
      </c>
      <c r="BI7" s="65" t="s">
        <v>67</v>
      </c>
    </row>
    <row r="8" spans="1:61" s="9" customFormat="1">
      <c r="D8" s="45"/>
      <c r="E8" s="4" t="s">
        <v>2</v>
      </c>
      <c r="F8" s="4" t="s">
        <v>4</v>
      </c>
      <c r="G8" s="4" t="s">
        <v>6</v>
      </c>
      <c r="H8" s="4" t="s">
        <v>11</v>
      </c>
      <c r="I8" s="46" t="s">
        <v>14</v>
      </c>
      <c r="J8" s="46" t="s">
        <v>37</v>
      </c>
      <c r="K8" s="46"/>
      <c r="L8" t="s">
        <v>68</v>
      </c>
      <c r="M8" s="9" t="s">
        <v>44</v>
      </c>
      <c r="N8" t="s">
        <v>53</v>
      </c>
      <c r="O8" s="47" t="s">
        <v>45</v>
      </c>
      <c r="P8" t="s">
        <v>55</v>
      </c>
      <c r="Q8" s="50" t="s">
        <v>44</v>
      </c>
      <c r="R8" s="14" t="s">
        <v>54</v>
      </c>
      <c r="S8" s="50"/>
      <c r="T8" s="73"/>
      <c r="U8" s="49" t="s">
        <v>45</v>
      </c>
      <c r="V8" s="14" t="s">
        <v>56</v>
      </c>
      <c r="W8" s="50"/>
      <c r="X8" s="73"/>
      <c r="Y8" s="46"/>
      <c r="Z8" s="67" t="s">
        <v>21</v>
      </c>
      <c r="AA8" s="46"/>
      <c r="AB8" s="54"/>
      <c r="AC8" s="46"/>
      <c r="AD8" s="45"/>
      <c r="AE8" s="4" t="s">
        <v>8</v>
      </c>
      <c r="AF8" s="4" t="s">
        <v>25</v>
      </c>
      <c r="AG8" s="4" t="s">
        <v>12</v>
      </c>
      <c r="AH8" s="46" t="s">
        <v>14</v>
      </c>
      <c r="AI8" s="46" t="s">
        <v>37</v>
      </c>
      <c r="AJ8" s="46"/>
      <c r="AK8" s="46" t="s">
        <v>16</v>
      </c>
      <c r="AL8" s="9" t="s">
        <v>17</v>
      </c>
      <c r="AN8" t="s">
        <v>52</v>
      </c>
      <c r="AO8" s="9" t="s">
        <v>44</v>
      </c>
      <c r="AP8" t="s">
        <v>53</v>
      </c>
      <c r="AQ8" s="47" t="s">
        <v>45</v>
      </c>
      <c r="AR8" t="s">
        <v>55</v>
      </c>
      <c r="AS8" s="50" t="s">
        <v>44</v>
      </c>
      <c r="AT8" s="14" t="s">
        <v>54</v>
      </c>
      <c r="AU8" s="54"/>
      <c r="AV8" s="47" t="s">
        <v>45</v>
      </c>
      <c r="AW8" s="14" t="s">
        <v>56</v>
      </c>
      <c r="AX8" s="54"/>
      <c r="AY8" s="46"/>
      <c r="AZ8" s="45" t="s">
        <v>21</v>
      </c>
      <c r="BA8" s="54"/>
      <c r="BC8" s="9" t="s">
        <v>58</v>
      </c>
      <c r="BF8" s="46" t="s">
        <v>57</v>
      </c>
      <c r="BG8" s="46"/>
      <c r="BH8" t="s">
        <v>52</v>
      </c>
      <c r="BI8" t="s">
        <v>52</v>
      </c>
    </row>
    <row r="9" spans="1:61">
      <c r="A9" t="s">
        <v>0</v>
      </c>
      <c r="B9" s="33">
        <v>1</v>
      </c>
      <c r="D9" s="24" t="s">
        <v>13</v>
      </c>
      <c r="E9" s="13">
        <v>0.1</v>
      </c>
      <c r="F9" s="13">
        <v>0.3</v>
      </c>
      <c r="G9" s="13">
        <v>0.5</v>
      </c>
      <c r="H9" s="13">
        <v>0.5</v>
      </c>
      <c r="I9" s="38">
        <f>E9*B9+F9*B10+G9*B11+H9</f>
        <v>4.3</v>
      </c>
      <c r="J9" s="38">
        <f>1/(1+EXP(-I9))</f>
        <v>0.98661308217233512</v>
      </c>
      <c r="K9" s="4"/>
      <c r="L9" s="56">
        <f>BI9</f>
        <v>0.15020863828428854</v>
      </c>
      <c r="M9" s="4"/>
      <c r="N9">
        <f>J9*(1-J9)</f>
        <v>1.3207708258740227E-2</v>
      </c>
      <c r="O9" s="4"/>
      <c r="P9" s="2">
        <f>N9*L9</f>
        <v>1.9839118724015213E-3</v>
      </c>
      <c r="Q9" s="4"/>
      <c r="R9" s="79">
        <f>B9</f>
        <v>1</v>
      </c>
      <c r="S9" s="80">
        <f>B10</f>
        <v>4</v>
      </c>
      <c r="T9" s="81">
        <f>B11</f>
        <v>5</v>
      </c>
      <c r="U9" s="4"/>
      <c r="V9" s="106">
        <f t="shared" ref="V9:X10" si="0">$P9*R9</f>
        <v>1.9839118724015213E-3</v>
      </c>
      <c r="W9" s="107">
        <f t="shared" si="0"/>
        <v>7.9356474896060854E-3</v>
      </c>
      <c r="X9" s="74">
        <f t="shared" si="0"/>
        <v>9.9195593620076059E-3</v>
      </c>
      <c r="Y9" s="4"/>
      <c r="Z9" s="106">
        <f t="shared" ref="Z9:AB10" si="1">E9-$B$3*V9</f>
        <v>9.9008044063799247E-2</v>
      </c>
      <c r="AA9" s="107">
        <f t="shared" si="1"/>
        <v>0.29603217625519695</v>
      </c>
      <c r="AB9" s="74">
        <f t="shared" si="1"/>
        <v>0.49504022031899619</v>
      </c>
      <c r="AC9" s="4"/>
      <c r="AD9" s="24" t="s">
        <v>9</v>
      </c>
      <c r="AE9" s="13">
        <v>0.7</v>
      </c>
      <c r="AF9" s="13">
        <v>0.9</v>
      </c>
      <c r="AG9" s="13">
        <v>0.5</v>
      </c>
      <c r="AH9" s="8">
        <f>AE9*J9+AF9*J10+AG9</f>
        <v>2.0861590360355833</v>
      </c>
      <c r="AI9" s="8">
        <f>1/(1+EXP(-AH9))</f>
        <v>0.88955061396979496</v>
      </c>
      <c r="AJ9" s="4"/>
      <c r="AK9" s="13">
        <v>0.1</v>
      </c>
      <c r="AL9" s="4">
        <f>(AK9-AI9)^2*0.5</f>
        <v>0.31169508601004009</v>
      </c>
      <c r="AN9">
        <f>AI9-AK9</f>
        <v>0.78955061396979498</v>
      </c>
      <c r="AP9">
        <f>AI9*(1-AI9)</f>
        <v>9.8250319155755786E-2</v>
      </c>
      <c r="AQ9" s="4"/>
      <c r="AR9" s="8">
        <f>AP9*AN9</f>
        <v>7.7573599812155294E-2</v>
      </c>
      <c r="AS9" s="4"/>
      <c r="AT9" s="14">
        <f>J9</f>
        <v>0.98661308217233512</v>
      </c>
      <c r="AU9" s="10">
        <f>J10</f>
        <v>0.99503319834994297</v>
      </c>
      <c r="AV9" s="4"/>
      <c r="AW9" s="14">
        <f>AT9*AR9</f>
        <v>7.6535128405873815E-2</v>
      </c>
      <c r="AX9" s="10">
        <f>AU9*AR9</f>
        <v>7.7188307128607414E-2</v>
      </c>
      <c r="AY9" s="4"/>
      <c r="AZ9" s="14">
        <f>AE9-$B$3*AW9</f>
        <v>0.66173243579706309</v>
      </c>
      <c r="BA9" s="10">
        <f>AF9-$B$3*AX9</f>
        <v>0.86140584643569629</v>
      </c>
      <c r="BC9" s="55">
        <f>AE9</f>
        <v>0.7</v>
      </c>
      <c r="BD9" s="55">
        <f>AE10</f>
        <v>0.8</v>
      </c>
      <c r="BF9">
        <f>BC9*AR9</f>
        <v>5.4301519868508702E-2</v>
      </c>
      <c r="BG9">
        <f>BD9*AR10</f>
        <v>9.5907118415779855E-2</v>
      </c>
      <c r="BH9">
        <f>BF9+BG9</f>
        <v>0.15020863828428854</v>
      </c>
      <c r="BI9">
        <f>BC9*AR9+BD9*AR10</f>
        <v>0.15020863828428854</v>
      </c>
    </row>
    <row r="10" spans="1:61">
      <c r="A10" t="s">
        <v>1</v>
      </c>
      <c r="B10" s="33">
        <v>4</v>
      </c>
      <c r="D10" s="24" t="s">
        <v>15</v>
      </c>
      <c r="E10" s="13">
        <v>0.2</v>
      </c>
      <c r="F10" s="13">
        <v>0.4</v>
      </c>
      <c r="G10" s="13">
        <v>0.6</v>
      </c>
      <c r="H10" s="13">
        <v>0.5</v>
      </c>
      <c r="I10" s="38">
        <f>E10*B9+F10*B10++G10*B11+H10</f>
        <v>5.3</v>
      </c>
      <c r="J10" s="38">
        <f>1/(1+EXP(-I10))</f>
        <v>0.99503319834994297</v>
      </c>
      <c r="K10" s="4"/>
      <c r="L10" s="56">
        <f>BI10</f>
        <v>8.180462963291224E-2</v>
      </c>
      <c r="M10" s="4"/>
      <c r="N10">
        <f>J10*(1-J10)</f>
        <v>4.9421325314260196E-3</v>
      </c>
      <c r="O10" s="4"/>
      <c r="P10" s="2">
        <f>N10*L10</f>
        <v>4.0428932133007253E-4</v>
      </c>
      <c r="Q10" s="4"/>
      <c r="R10" s="82">
        <f>B9</f>
        <v>1</v>
      </c>
      <c r="S10" s="83">
        <f>B10</f>
        <v>4</v>
      </c>
      <c r="T10" s="84">
        <f>B11</f>
        <v>5</v>
      </c>
      <c r="U10" s="4"/>
      <c r="V10" s="108">
        <f t="shared" si="0"/>
        <v>4.0428932133007253E-4</v>
      </c>
      <c r="W10" s="109">
        <f t="shared" si="0"/>
        <v>1.6171572853202901E-3</v>
      </c>
      <c r="X10" s="75">
        <f t="shared" si="0"/>
        <v>2.0214466066503624E-3</v>
      </c>
      <c r="Y10" s="4"/>
      <c r="Z10" s="108">
        <f t="shared" si="1"/>
        <v>0.19979785533933497</v>
      </c>
      <c r="AA10" s="109">
        <f t="shared" si="1"/>
        <v>0.39919142135733987</v>
      </c>
      <c r="AB10" s="75">
        <f t="shared" si="1"/>
        <v>0.59898927669667479</v>
      </c>
      <c r="AC10" s="4"/>
      <c r="AD10" s="24" t="s">
        <v>10</v>
      </c>
      <c r="AE10" s="13">
        <v>0.8</v>
      </c>
      <c r="AF10" s="13">
        <v>0.1</v>
      </c>
      <c r="AG10" s="13">
        <v>0.5</v>
      </c>
      <c r="AH10" s="8">
        <f>AE10*J9+AF10*J10+AG10</f>
        <v>1.3887937855728625</v>
      </c>
      <c r="AI10" s="8">
        <f>1/(1+EXP(-AH10))</f>
        <v>0.80039960806738952</v>
      </c>
      <c r="AJ10" s="4"/>
      <c r="AK10" s="13">
        <v>0.05</v>
      </c>
      <c r="AL10" s="4">
        <f>(AK10-AI10)^2*0.5</f>
        <v>0.28154978589384588</v>
      </c>
      <c r="AN10">
        <f>AI10-AK10</f>
        <v>0.75039960806738948</v>
      </c>
      <c r="AP10">
        <f>AI10*(1-AI10)</f>
        <v>0.15976007547295876</v>
      </c>
      <c r="AQ10" s="4"/>
      <c r="AR10" s="8">
        <f>AP10*AN10</f>
        <v>0.11988389801972481</v>
      </c>
      <c r="AS10" s="4"/>
      <c r="AT10" s="60">
        <f>J9</f>
        <v>0.98661308217233512</v>
      </c>
      <c r="AU10" s="61">
        <f>J10</f>
        <v>0.99503319834994297</v>
      </c>
      <c r="AV10" s="4"/>
      <c r="AW10" s="60">
        <f>AT10*AR10</f>
        <v>0.11827902212807459</v>
      </c>
      <c r="AX10" s="61">
        <f>AU10*AR10</f>
        <v>0.11928845847722518</v>
      </c>
      <c r="AY10" s="4"/>
      <c r="AZ10" s="60">
        <f>AE10-$B$3*AW10</f>
        <v>0.74086048893596279</v>
      </c>
      <c r="BA10" s="61">
        <f>AF10-$B$3*AX10</f>
        <v>4.0355770761387418E-2</v>
      </c>
      <c r="BC10" s="55">
        <f>AF9</f>
        <v>0.9</v>
      </c>
      <c r="BD10" s="55">
        <f>AF10</f>
        <v>0.1</v>
      </c>
      <c r="BF10">
        <f>BC10*AR9</f>
        <v>6.9816239830939764E-2</v>
      </c>
      <c r="BG10">
        <f>BD10*AR10</f>
        <v>1.1988389801972482E-2</v>
      </c>
      <c r="BH10">
        <f>BF10+BG10</f>
        <v>8.180462963291224E-2</v>
      </c>
      <c r="BI10">
        <f>BC10*AR9+BD10*AR10</f>
        <v>8.180462963291224E-2</v>
      </c>
    </row>
    <row r="11" spans="1:61" ht="16" thickBot="1">
      <c r="A11" t="s">
        <v>24</v>
      </c>
      <c r="B11" s="33">
        <v>5</v>
      </c>
      <c r="D11" s="14"/>
      <c r="E11" s="4" t="s">
        <v>3</v>
      </c>
      <c r="F11" s="4" t="s">
        <v>5</v>
      </c>
      <c r="G11" s="4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6" t="s">
        <v>0</v>
      </c>
      <c r="W11" s="36" t="s">
        <v>1</v>
      </c>
      <c r="X11" s="36" t="s">
        <v>24</v>
      </c>
      <c r="Y11" s="4"/>
      <c r="Z11" s="2"/>
      <c r="AA11" s="2"/>
      <c r="AB11" s="2"/>
      <c r="AC11" s="4"/>
      <c r="AD11" s="14"/>
      <c r="AE11" s="4" t="s">
        <v>18</v>
      </c>
      <c r="AF11" s="4" t="s">
        <v>26</v>
      </c>
      <c r="AG11" s="4"/>
      <c r="AH11" s="4"/>
      <c r="AI11" s="4"/>
      <c r="AJ11" s="4"/>
      <c r="AK11" s="4"/>
      <c r="AL11" s="1"/>
      <c r="AQ11" s="4"/>
      <c r="AR11" s="4"/>
      <c r="AS11" s="4"/>
      <c r="AT11" s="37" t="s">
        <v>46</v>
      </c>
      <c r="AU11" s="37" t="s">
        <v>47</v>
      </c>
      <c r="AV11" s="26"/>
      <c r="AW11" s="4"/>
      <c r="AX11" s="4"/>
      <c r="AY11" s="4"/>
      <c r="AZ11" s="4"/>
      <c r="BA11" s="4"/>
      <c r="BC11" s="15" t="str">
        <f>AE11</f>
        <v>w8</v>
      </c>
      <c r="BD11" s="35" t="s">
        <v>10</v>
      </c>
      <c r="BF11" s="35" t="s">
        <v>29</v>
      </c>
      <c r="BG11" s="35" t="s">
        <v>30</v>
      </c>
    </row>
    <row r="12" spans="1:61" ht="16" thickTop="1">
      <c r="D12" s="1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14"/>
      <c r="AE12" s="4"/>
      <c r="AF12" s="4"/>
      <c r="AG12" s="4"/>
      <c r="AH12" s="4"/>
      <c r="AI12" s="4"/>
      <c r="AJ12" s="4"/>
      <c r="AK12" s="4"/>
      <c r="AL12" s="8">
        <f>AL9+AL10</f>
        <v>0.59324487190388597</v>
      </c>
      <c r="BI12" t="s">
        <v>63</v>
      </c>
    </row>
    <row r="13" spans="1:61" s="2" customFormat="1">
      <c r="B13" s="3"/>
      <c r="D13" s="11"/>
      <c r="E13" s="4"/>
      <c r="F13" s="8"/>
      <c r="G13" s="8"/>
      <c r="H13" s="8"/>
      <c r="I13" s="8"/>
      <c r="J13" s="8"/>
      <c r="K13" s="8"/>
      <c r="L13" s="41" t="s">
        <v>62</v>
      </c>
      <c r="M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1"/>
      <c r="AE13" s="4"/>
      <c r="AF13" s="8"/>
      <c r="AG13" s="8"/>
      <c r="AH13" s="8"/>
      <c r="AI13" s="8"/>
      <c r="AJ13" s="8"/>
      <c r="AK13" s="8"/>
      <c r="AL13" s="4" t="s">
        <v>28</v>
      </c>
      <c r="BF13" s="63" t="s">
        <v>65</v>
      </c>
      <c r="BG13" s="64"/>
      <c r="BH13" s="64"/>
      <c r="BI13" s="62" t="s">
        <v>64</v>
      </c>
    </row>
    <row r="14" spans="1:61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N14" s="40"/>
      <c r="AO14" s="40"/>
      <c r="AP14" s="40"/>
      <c r="AQ14" s="40"/>
      <c r="AR14" s="40"/>
      <c r="BI14" s="7" t="s">
        <v>66</v>
      </c>
    </row>
    <row r="15" spans="1:61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M15" s="4"/>
    </row>
    <row r="18" spans="2:46">
      <c r="AG18" s="44"/>
    </row>
    <row r="19" spans="2:46">
      <c r="B19" t="s">
        <v>51</v>
      </c>
      <c r="AG19" s="44"/>
      <c r="AN19" s="18"/>
      <c r="AO19" s="18"/>
      <c r="AP19" s="18"/>
      <c r="AT19" s="27"/>
    </row>
    <row r="20" spans="2:46">
      <c r="D20">
        <v>1</v>
      </c>
      <c r="E20" t="s">
        <v>23</v>
      </c>
    </row>
    <row r="21" spans="2:46">
      <c r="D21">
        <v>2</v>
      </c>
      <c r="E21" t="s">
        <v>27</v>
      </c>
    </row>
    <row r="22" spans="2:46">
      <c r="D22">
        <v>3</v>
      </c>
      <c r="E22" s="6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topLeftCell="A7" zoomScale="125" zoomScaleNormal="125" zoomScalePageLayoutView="125" workbookViewId="0">
      <selection activeCell="I3" sqref="I3:K5"/>
    </sheetView>
  </sheetViews>
  <sheetFormatPr baseColWidth="10" defaultRowHeight="15" x14ac:dyDescent="0"/>
  <cols>
    <col min="1" max="1" width="8.5" customWidth="1"/>
    <col min="2" max="2" width="2.6640625" customWidth="1"/>
    <col min="3" max="3" width="14.1640625" customWidth="1"/>
    <col min="4" max="4" width="2.6640625" customWidth="1"/>
    <col min="5" max="5" width="14.83203125" customWidth="1"/>
    <col min="6" max="6" width="2.33203125" customWidth="1"/>
    <col min="7" max="7" width="8.1640625" customWidth="1"/>
    <col min="8" max="8" width="2.6640625" customWidth="1"/>
    <col min="9" max="9" width="9" customWidth="1"/>
    <col min="10" max="10" width="1.6640625" customWidth="1"/>
    <col min="11" max="11" width="9" customWidth="1"/>
    <col min="12" max="12" width="2.6640625" customWidth="1"/>
    <col min="13" max="13" width="8" customWidth="1"/>
    <col min="14" max="14" width="2.33203125" customWidth="1"/>
    <col min="15" max="15" width="7.6640625" customWidth="1"/>
    <col min="16" max="17" width="2.5" customWidth="1"/>
    <col min="18" max="18" width="7" customWidth="1"/>
    <col min="19" max="19" width="1.83203125" customWidth="1"/>
    <col min="20" max="20" width="7.33203125" customWidth="1"/>
    <col min="21" max="21" width="1" customWidth="1"/>
    <col min="22" max="22" width="7.33203125" customWidth="1"/>
    <col min="23" max="23" width="2.1640625" customWidth="1"/>
    <col min="24" max="24" width="7.83203125" customWidth="1"/>
    <col min="25" max="25" width="1.83203125" customWidth="1"/>
    <col min="27" max="27" width="2" customWidth="1"/>
    <col min="28" max="28" width="7.6640625" customWidth="1"/>
    <col min="29" max="29" width="2.5" customWidth="1"/>
    <col min="30" max="30" width="9.5" customWidth="1"/>
    <col min="31" max="31" width="2.5" customWidth="1"/>
    <col min="32" max="32" width="8.33203125" customWidth="1"/>
    <col min="33" max="33" width="2.33203125" customWidth="1"/>
    <col min="34" max="34" width="8.6640625" customWidth="1"/>
    <col min="35" max="35" width="2.1640625" customWidth="1"/>
    <col min="37" max="37" width="1.83203125" customWidth="1"/>
    <col min="38" max="38" width="6.83203125" customWidth="1"/>
    <col min="39" max="39" width="2.1640625" customWidth="1"/>
  </cols>
  <sheetData>
    <row r="1" spans="1:28">
      <c r="A1" t="s">
        <v>84</v>
      </c>
    </row>
    <row r="2" spans="1:28">
      <c r="A2" t="s">
        <v>117</v>
      </c>
      <c r="R2" s="111"/>
      <c r="S2" s="110"/>
      <c r="T2" s="111"/>
      <c r="U2" s="115"/>
      <c r="V2" s="111"/>
      <c r="W2" s="115"/>
      <c r="X2" s="111"/>
    </row>
    <row r="3" spans="1:28">
      <c r="A3" t="s">
        <v>72</v>
      </c>
      <c r="C3" t="s">
        <v>71</v>
      </c>
      <c r="E3" t="s">
        <v>77</v>
      </c>
      <c r="G3" t="s">
        <v>72</v>
      </c>
    </row>
    <row r="4" spans="1:28" ht="11" customHeight="1">
      <c r="A4" s="111" t="s">
        <v>78</v>
      </c>
      <c r="B4" s="110" t="s">
        <v>45</v>
      </c>
      <c r="C4" s="111" t="s">
        <v>78</v>
      </c>
      <c r="D4" s="115" t="s">
        <v>76</v>
      </c>
      <c r="E4" s="111" t="s">
        <v>78</v>
      </c>
      <c r="F4" t="s">
        <v>76</v>
      </c>
      <c r="G4" s="111" t="s">
        <v>78</v>
      </c>
      <c r="H4" s="110"/>
    </row>
    <row r="5" spans="1:28">
      <c r="A5" t="s">
        <v>74</v>
      </c>
      <c r="C5" t="s">
        <v>75</v>
      </c>
      <c r="D5" s="115"/>
      <c r="E5" t="s">
        <v>71</v>
      </c>
      <c r="G5" t="s">
        <v>77</v>
      </c>
    </row>
    <row r="6" spans="1:28" ht="12" customHeight="1">
      <c r="D6" s="115"/>
      <c r="Y6" s="110"/>
      <c r="Z6" s="111"/>
      <c r="AA6" s="44"/>
      <c r="AB6" s="111"/>
    </row>
    <row r="7" spans="1:28" s="119" customFormat="1" ht="14">
      <c r="C7" s="118" t="s">
        <v>79</v>
      </c>
      <c r="D7" s="123"/>
      <c r="E7" s="118" t="s">
        <v>80</v>
      </c>
      <c r="F7" s="118"/>
      <c r="G7" s="118" t="s">
        <v>83</v>
      </c>
    </row>
    <row r="8" spans="1:28">
      <c r="D8" s="115"/>
    </row>
    <row r="9" spans="1:28">
      <c r="C9" t="s">
        <v>71</v>
      </c>
      <c r="D9" s="115"/>
      <c r="E9" t="s">
        <v>72</v>
      </c>
    </row>
    <row r="10" spans="1:28">
      <c r="B10" s="110" t="s">
        <v>45</v>
      </c>
      <c r="C10" s="111" t="s">
        <v>78</v>
      </c>
      <c r="D10" s="115" t="s">
        <v>76</v>
      </c>
      <c r="E10" s="111" t="s">
        <v>78</v>
      </c>
      <c r="G10" s="111"/>
      <c r="H10" s="111"/>
    </row>
    <row r="11" spans="1:28">
      <c r="C11" t="s">
        <v>75</v>
      </c>
      <c r="D11" s="115"/>
      <c r="E11" t="s">
        <v>71</v>
      </c>
    </row>
    <row r="12" spans="1:28">
      <c r="D12" s="115"/>
      <c r="E12" s="112" t="s">
        <v>110</v>
      </c>
    </row>
    <row r="13" spans="1:28">
      <c r="B13" s="119"/>
      <c r="C13" s="118" t="s">
        <v>79</v>
      </c>
      <c r="D13" s="115"/>
    </row>
    <row r="14" spans="1:28">
      <c r="D14" s="115"/>
    </row>
    <row r="15" spans="1:28">
      <c r="A15" t="s">
        <v>72</v>
      </c>
      <c r="C15" t="s">
        <v>71</v>
      </c>
      <c r="D15" s="115"/>
      <c r="E15" t="s">
        <v>77</v>
      </c>
      <c r="G15" t="s">
        <v>72</v>
      </c>
    </row>
    <row r="16" spans="1:28" s="9" customFormat="1" ht="7" customHeight="1">
      <c r="A16" s="111" t="s">
        <v>78</v>
      </c>
      <c r="B16" s="111" t="s">
        <v>45</v>
      </c>
      <c r="C16" s="111" t="s">
        <v>78</v>
      </c>
      <c r="D16" s="114" t="s">
        <v>76</v>
      </c>
      <c r="E16" s="111" t="s">
        <v>78</v>
      </c>
      <c r="F16" s="9" t="s">
        <v>76</v>
      </c>
      <c r="G16" s="111" t="s">
        <v>78</v>
      </c>
    </row>
    <row r="17" spans="1:11">
      <c r="A17" t="s">
        <v>82</v>
      </c>
      <c r="C17" t="s">
        <v>82</v>
      </c>
      <c r="D17" s="115"/>
      <c r="E17" t="s">
        <v>71</v>
      </c>
      <c r="G17" t="s">
        <v>77</v>
      </c>
    </row>
    <row r="18" spans="1:11" ht="5" customHeight="1">
      <c r="D18" s="115"/>
    </row>
    <row r="19" spans="1:11">
      <c r="C19" s="113" t="s">
        <v>81</v>
      </c>
      <c r="D19" s="116"/>
      <c r="E19" s="113" t="s">
        <v>80</v>
      </c>
      <c r="F19" s="113"/>
      <c r="G19" s="113" t="s">
        <v>83</v>
      </c>
    </row>
    <row r="20" spans="1:11">
      <c r="D20" s="115"/>
    </row>
    <row r="21" spans="1:11">
      <c r="D21" s="115"/>
    </row>
    <row r="22" spans="1:11">
      <c r="A22" t="s">
        <v>72</v>
      </c>
      <c r="C22" t="s">
        <v>86</v>
      </c>
      <c r="D22" s="115"/>
      <c r="E22" t="s">
        <v>88</v>
      </c>
      <c r="G22" t="s">
        <v>72</v>
      </c>
    </row>
    <row r="23" spans="1:11" ht="11" customHeight="1">
      <c r="A23" s="111" t="s">
        <v>78</v>
      </c>
      <c r="B23" s="110" t="s">
        <v>45</v>
      </c>
      <c r="C23" s="111" t="s">
        <v>78</v>
      </c>
      <c r="D23" s="115" t="s">
        <v>76</v>
      </c>
      <c r="E23" s="111" t="s">
        <v>78</v>
      </c>
      <c r="F23" t="s">
        <v>76</v>
      </c>
      <c r="G23" s="111" t="s">
        <v>78</v>
      </c>
      <c r="H23" s="110" t="s">
        <v>45</v>
      </c>
      <c r="I23" s="111"/>
      <c r="J23" s="111"/>
      <c r="K23" s="111"/>
    </row>
    <row r="24" spans="1:11">
      <c r="A24" t="s">
        <v>85</v>
      </c>
      <c r="C24" t="s">
        <v>87</v>
      </c>
      <c r="D24" s="115"/>
      <c r="E24" t="s">
        <v>86</v>
      </c>
      <c r="G24" t="s">
        <v>88</v>
      </c>
    </row>
    <row r="25" spans="1:11" ht="5" customHeight="1">
      <c r="D25" s="115"/>
    </row>
    <row r="26" spans="1:11">
      <c r="C26" s="113" t="s">
        <v>79</v>
      </c>
      <c r="D26" s="116"/>
      <c r="E26" s="113" t="s">
        <v>90</v>
      </c>
      <c r="F26" s="113"/>
      <c r="G26" s="113" t="s">
        <v>89</v>
      </c>
    </row>
    <row r="27" spans="1:11">
      <c r="D27" s="115"/>
    </row>
    <row r="28" spans="1:11">
      <c r="D28" s="115"/>
    </row>
    <row r="29" spans="1:11">
      <c r="A29" t="s">
        <v>72</v>
      </c>
      <c r="C29" t="s">
        <v>86</v>
      </c>
      <c r="D29" s="115"/>
      <c r="E29" t="s">
        <v>88</v>
      </c>
      <c r="G29" t="s">
        <v>72</v>
      </c>
    </row>
    <row r="30" spans="1:11" ht="12" customHeight="1">
      <c r="A30" s="111" t="s">
        <v>78</v>
      </c>
      <c r="B30" s="110" t="s">
        <v>45</v>
      </c>
      <c r="C30" s="111" t="s">
        <v>78</v>
      </c>
      <c r="D30" s="115" t="s">
        <v>76</v>
      </c>
      <c r="E30" s="111" t="s">
        <v>78</v>
      </c>
      <c r="F30" t="s">
        <v>76</v>
      </c>
      <c r="G30" s="111" t="s">
        <v>78</v>
      </c>
    </row>
    <row r="31" spans="1:11">
      <c r="A31" t="s">
        <v>91</v>
      </c>
      <c r="C31" t="s">
        <v>91</v>
      </c>
      <c r="E31" t="s">
        <v>86</v>
      </c>
      <c r="G31" t="s">
        <v>88</v>
      </c>
    </row>
    <row r="32" spans="1:11" ht="6" customHeight="1"/>
    <row r="33" spans="1:20">
      <c r="C33" s="113" t="s">
        <v>81</v>
      </c>
      <c r="D33" s="113"/>
      <c r="E33" s="113" t="s">
        <v>90</v>
      </c>
      <c r="F33" s="113"/>
      <c r="G33" s="113" t="s">
        <v>89</v>
      </c>
    </row>
    <row r="34" spans="1:20">
      <c r="C34" s="113"/>
      <c r="D34" s="113"/>
      <c r="E34" s="113"/>
      <c r="F34" s="113"/>
      <c r="G34" s="113"/>
    </row>
    <row r="35" spans="1:20">
      <c r="A35" s="121" t="s">
        <v>97</v>
      </c>
      <c r="B35" s="121"/>
      <c r="C35" s="122"/>
      <c r="D35" s="122"/>
      <c r="E35" s="122"/>
      <c r="F35" s="122"/>
      <c r="G35" s="122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</row>
    <row r="37" spans="1:20">
      <c r="A37" t="s">
        <v>72</v>
      </c>
      <c r="C37" t="s">
        <v>95</v>
      </c>
      <c r="E37" t="s">
        <v>94</v>
      </c>
      <c r="G37" t="s">
        <v>72</v>
      </c>
    </row>
    <row r="38" spans="1:20">
      <c r="A38" s="111" t="s">
        <v>78</v>
      </c>
      <c r="B38" s="110" t="s">
        <v>45</v>
      </c>
      <c r="C38" s="111" t="s">
        <v>78</v>
      </c>
      <c r="D38" s="115" t="s">
        <v>76</v>
      </c>
      <c r="E38" s="111" t="s">
        <v>78</v>
      </c>
      <c r="F38" s="115" t="s">
        <v>76</v>
      </c>
      <c r="G38" s="111" t="s">
        <v>103</v>
      </c>
    </row>
    <row r="39" spans="1:20">
      <c r="A39" t="s">
        <v>93</v>
      </c>
      <c r="C39" t="s">
        <v>93</v>
      </c>
      <c r="E39" t="s">
        <v>95</v>
      </c>
      <c r="G39" t="s">
        <v>94</v>
      </c>
    </row>
    <row r="40" spans="1:20">
      <c r="C40" s="118" t="s">
        <v>98</v>
      </c>
      <c r="D40" s="119"/>
      <c r="E40" s="118" t="s">
        <v>96</v>
      </c>
    </row>
    <row r="42" spans="1:20">
      <c r="C42" t="s">
        <v>95</v>
      </c>
      <c r="E42" t="s">
        <v>94</v>
      </c>
      <c r="G42" t="s">
        <v>99</v>
      </c>
      <c r="O42" s="9" t="s">
        <v>100</v>
      </c>
    </row>
    <row r="43" spans="1:20">
      <c r="B43" s="110" t="s">
        <v>45</v>
      </c>
      <c r="C43" s="111" t="s">
        <v>78</v>
      </c>
      <c r="D43" s="115" t="s">
        <v>76</v>
      </c>
      <c r="E43" s="111" t="s">
        <v>78</v>
      </c>
      <c r="F43" t="s">
        <v>105</v>
      </c>
      <c r="G43" s="111" t="s">
        <v>78</v>
      </c>
      <c r="N43" s="44" t="s">
        <v>69</v>
      </c>
      <c r="O43" s="111" t="s">
        <v>78</v>
      </c>
      <c r="P43" t="s">
        <v>102</v>
      </c>
    </row>
    <row r="44" spans="1:20">
      <c r="C44" t="s">
        <v>93</v>
      </c>
      <c r="D44" s="115"/>
      <c r="E44" t="s">
        <v>95</v>
      </c>
      <c r="G44" t="s">
        <v>94</v>
      </c>
      <c r="O44" s="9" t="s">
        <v>94</v>
      </c>
    </row>
    <row r="45" spans="1:20">
      <c r="G45" s="154" t="s">
        <v>115</v>
      </c>
      <c r="O45" s="154" t="s">
        <v>115</v>
      </c>
    </row>
    <row r="47" spans="1:20">
      <c r="C47" t="s">
        <v>95</v>
      </c>
      <c r="E47" t="s">
        <v>94</v>
      </c>
      <c r="G47" s="6" t="s">
        <v>71</v>
      </c>
      <c r="H47" s="6"/>
      <c r="I47" s="6" t="s">
        <v>99</v>
      </c>
      <c r="O47" t="s">
        <v>86</v>
      </c>
      <c r="R47" t="s">
        <v>100</v>
      </c>
    </row>
    <row r="48" spans="1:20">
      <c r="A48" s="44"/>
      <c r="C48" s="111" t="s">
        <v>78</v>
      </c>
      <c r="D48" s="115" t="s">
        <v>76</v>
      </c>
      <c r="E48" s="111" t="s">
        <v>78</v>
      </c>
      <c r="F48" t="s">
        <v>105</v>
      </c>
      <c r="G48" s="117" t="s">
        <v>78</v>
      </c>
      <c r="H48" s="6" t="s">
        <v>76</v>
      </c>
      <c r="I48" s="117" t="s">
        <v>78</v>
      </c>
      <c r="N48" t="s">
        <v>69</v>
      </c>
      <c r="O48" s="111" t="s">
        <v>78</v>
      </c>
      <c r="P48" t="s">
        <v>76</v>
      </c>
      <c r="R48" s="111" t="s">
        <v>78</v>
      </c>
    </row>
    <row r="49" spans="1:39">
      <c r="C49" t="s">
        <v>93</v>
      </c>
      <c r="D49" s="115"/>
      <c r="E49" t="s">
        <v>95</v>
      </c>
      <c r="G49" s="6" t="s">
        <v>94</v>
      </c>
      <c r="H49" s="6"/>
      <c r="I49" s="6" t="s">
        <v>71</v>
      </c>
      <c r="O49" t="s">
        <v>94</v>
      </c>
      <c r="R49" t="s">
        <v>86</v>
      </c>
    </row>
    <row r="50" spans="1:39" ht="14" customHeight="1">
      <c r="G50" s="112" t="s">
        <v>6</v>
      </c>
      <c r="I50" s="120" t="s">
        <v>106</v>
      </c>
      <c r="O50" s="112" t="s">
        <v>8</v>
      </c>
      <c r="R50" s="120" t="s">
        <v>107</v>
      </c>
      <c r="S50" s="111"/>
      <c r="T50" s="111"/>
      <c r="U50" s="110"/>
      <c r="V50" s="111"/>
      <c r="W50" s="44"/>
      <c r="X50" s="111"/>
      <c r="AM50" t="s">
        <v>102</v>
      </c>
    </row>
    <row r="51" spans="1:39" ht="14" customHeight="1">
      <c r="G51" s="154" t="s">
        <v>115</v>
      </c>
      <c r="I51" s="120"/>
      <c r="K51" s="112"/>
      <c r="M51" s="120"/>
      <c r="O51" s="154" t="s">
        <v>115</v>
      </c>
      <c r="Q51" s="110"/>
      <c r="R51" s="111"/>
      <c r="S51" s="115"/>
      <c r="T51" s="111"/>
      <c r="U51" s="110"/>
      <c r="V51" s="111"/>
      <c r="W51" s="44"/>
      <c r="X51" s="111"/>
    </row>
    <row r="52" spans="1:39" ht="14" customHeight="1">
      <c r="C52" t="s">
        <v>95</v>
      </c>
      <c r="E52" t="s">
        <v>94</v>
      </c>
      <c r="G52" s="6" t="s">
        <v>71</v>
      </c>
      <c r="H52" s="6"/>
      <c r="I52" s="6" t="s">
        <v>77</v>
      </c>
      <c r="K52" t="s">
        <v>99</v>
      </c>
      <c r="O52" t="s">
        <v>86</v>
      </c>
      <c r="R52" s="6" t="s">
        <v>88</v>
      </c>
      <c r="S52" s="115"/>
      <c r="T52" t="s">
        <v>100</v>
      </c>
      <c r="U52" s="110"/>
      <c r="V52" s="111"/>
      <c r="W52" s="44"/>
      <c r="X52" s="111"/>
    </row>
    <row r="53" spans="1:39" ht="14" customHeight="1">
      <c r="C53" s="111" t="s">
        <v>78</v>
      </c>
      <c r="D53" s="115" t="s">
        <v>76</v>
      </c>
      <c r="E53" s="111" t="s">
        <v>78</v>
      </c>
      <c r="F53" t="s">
        <v>105</v>
      </c>
      <c r="G53" s="117" t="s">
        <v>78</v>
      </c>
      <c r="H53" s="6" t="s">
        <v>76</v>
      </c>
      <c r="I53" s="117" t="s">
        <v>78</v>
      </c>
      <c r="J53" s="6" t="s">
        <v>76</v>
      </c>
      <c r="K53" s="117" t="s">
        <v>78</v>
      </c>
      <c r="N53" t="s">
        <v>69</v>
      </c>
      <c r="O53" s="111" t="s">
        <v>78</v>
      </c>
      <c r="P53" t="s">
        <v>76</v>
      </c>
      <c r="R53" s="111" t="s">
        <v>78</v>
      </c>
      <c r="S53" t="s">
        <v>76</v>
      </c>
      <c r="T53" s="111" t="s">
        <v>78</v>
      </c>
      <c r="U53" s="110"/>
      <c r="V53" s="111"/>
      <c r="W53" s="44"/>
      <c r="X53" s="111"/>
    </row>
    <row r="54" spans="1:39" ht="14" customHeight="1">
      <c r="C54" t="s">
        <v>93</v>
      </c>
      <c r="D54" s="115"/>
      <c r="E54" t="s">
        <v>95</v>
      </c>
      <c r="G54" s="6" t="s">
        <v>94</v>
      </c>
      <c r="H54" s="6"/>
      <c r="I54" s="6" t="s">
        <v>71</v>
      </c>
      <c r="K54" t="s">
        <v>77</v>
      </c>
      <c r="O54" t="s">
        <v>94</v>
      </c>
      <c r="R54" t="s">
        <v>86</v>
      </c>
      <c r="S54" s="115"/>
      <c r="T54" s="6" t="s">
        <v>88</v>
      </c>
      <c r="U54" s="110"/>
      <c r="V54" s="111"/>
      <c r="W54" s="44"/>
      <c r="X54" s="111"/>
    </row>
    <row r="55" spans="1:39">
      <c r="G55" s="112" t="s">
        <v>6</v>
      </c>
      <c r="I55" s="120" t="s">
        <v>106</v>
      </c>
      <c r="K55" s="120" t="s">
        <v>106</v>
      </c>
      <c r="O55" s="112" t="s">
        <v>8</v>
      </c>
      <c r="R55" s="120" t="s">
        <v>107</v>
      </c>
      <c r="S55" s="115"/>
      <c r="T55" s="120" t="s">
        <v>107</v>
      </c>
    </row>
    <row r="56" spans="1:39">
      <c r="A56" s="98"/>
      <c r="B56" s="98"/>
      <c r="C56" s="98"/>
      <c r="D56" s="98"/>
      <c r="E56" s="98"/>
      <c r="F56" s="98"/>
      <c r="G56" s="154" t="s">
        <v>115</v>
      </c>
      <c r="H56" s="98"/>
      <c r="I56" s="98"/>
      <c r="J56" s="98"/>
      <c r="K56" s="98"/>
      <c r="L56" s="98"/>
      <c r="M56" s="98"/>
      <c r="N56" s="98"/>
      <c r="O56" s="154" t="s">
        <v>115</v>
      </c>
      <c r="P56" s="98"/>
      <c r="Q56" s="98"/>
      <c r="R56" s="98"/>
      <c r="S56" s="98"/>
      <c r="T56" s="98"/>
    </row>
    <row r="59" spans="1:39">
      <c r="A59" t="s">
        <v>116</v>
      </c>
    </row>
    <row r="65" spans="1:15">
      <c r="I65" t="s">
        <v>99</v>
      </c>
      <c r="K65" t="s">
        <v>71</v>
      </c>
      <c r="M65" t="s">
        <v>99</v>
      </c>
    </row>
    <row r="66" spans="1:15">
      <c r="I66" s="111" t="s">
        <v>104</v>
      </c>
      <c r="J66" s="44" t="s">
        <v>45</v>
      </c>
      <c r="K66" s="111" t="s">
        <v>78</v>
      </c>
      <c r="L66" t="s">
        <v>76</v>
      </c>
      <c r="M66" s="111" t="s">
        <v>78</v>
      </c>
    </row>
    <row r="67" spans="1:15">
      <c r="I67" t="s">
        <v>94</v>
      </c>
      <c r="K67" t="s">
        <v>94</v>
      </c>
      <c r="M67" t="s">
        <v>71</v>
      </c>
    </row>
    <row r="68" spans="1:15">
      <c r="A68" t="s">
        <v>72</v>
      </c>
      <c r="C68" t="s">
        <v>95</v>
      </c>
      <c r="E68" t="s">
        <v>94</v>
      </c>
      <c r="G68" t="s">
        <v>72</v>
      </c>
      <c r="K68" s="112" t="s">
        <v>6</v>
      </c>
    </row>
    <row r="69" spans="1:15">
      <c r="A69" s="111" t="s">
        <v>78</v>
      </c>
      <c r="B69" s="110" t="s">
        <v>45</v>
      </c>
      <c r="C69" s="111" t="s">
        <v>78</v>
      </c>
      <c r="D69" s="115" t="s">
        <v>76</v>
      </c>
      <c r="E69" s="111" t="s">
        <v>78</v>
      </c>
      <c r="F69" s="115" t="s">
        <v>76</v>
      </c>
      <c r="G69" s="111" t="s">
        <v>103</v>
      </c>
      <c r="I69" s="110" t="s">
        <v>69</v>
      </c>
    </row>
    <row r="70" spans="1:15">
      <c r="A70" t="s">
        <v>93</v>
      </c>
      <c r="C70" t="s">
        <v>93</v>
      </c>
      <c r="E70" t="s">
        <v>95</v>
      </c>
      <c r="G70" t="s">
        <v>94</v>
      </c>
    </row>
    <row r="71" spans="1:15">
      <c r="I71" t="s">
        <v>100</v>
      </c>
      <c r="K71" t="s">
        <v>86</v>
      </c>
      <c r="M71" t="s">
        <v>100</v>
      </c>
    </row>
    <row r="72" spans="1:15">
      <c r="C72" s="113" t="s">
        <v>98</v>
      </c>
      <c r="E72" s="113" t="s">
        <v>96</v>
      </c>
      <c r="I72" s="111" t="s">
        <v>104</v>
      </c>
      <c r="J72" s="44" t="s">
        <v>45</v>
      </c>
      <c r="K72" s="111" t="s">
        <v>78</v>
      </c>
      <c r="L72" t="s">
        <v>76</v>
      </c>
      <c r="M72" s="111" t="s">
        <v>78</v>
      </c>
    </row>
    <row r="73" spans="1:15">
      <c r="I73" t="s">
        <v>94</v>
      </c>
      <c r="K73" t="s">
        <v>94</v>
      </c>
      <c r="M73" t="s">
        <v>86</v>
      </c>
    </row>
    <row r="74" spans="1:15">
      <c r="K74" s="112" t="s">
        <v>8</v>
      </c>
    </row>
    <row r="76" spans="1:15">
      <c r="A76" t="s">
        <v>92</v>
      </c>
    </row>
    <row r="78" spans="1:15">
      <c r="A78" t="s">
        <v>72</v>
      </c>
      <c r="C78" t="s">
        <v>72</v>
      </c>
      <c r="E78" t="s">
        <v>77</v>
      </c>
      <c r="G78" t="s">
        <v>71</v>
      </c>
      <c r="M78" t="s">
        <v>72</v>
      </c>
      <c r="O78" t="s">
        <v>71</v>
      </c>
    </row>
    <row r="79" spans="1:15">
      <c r="A79" s="111" t="s">
        <v>78</v>
      </c>
      <c r="B79" s="110" t="s">
        <v>45</v>
      </c>
      <c r="C79" s="111" t="s">
        <v>78</v>
      </c>
      <c r="D79" s="115" t="s">
        <v>76</v>
      </c>
      <c r="E79" s="111" t="s">
        <v>78</v>
      </c>
      <c r="F79" s="115" t="s">
        <v>76</v>
      </c>
      <c r="G79" s="111" t="s">
        <v>78</v>
      </c>
      <c r="H79" s="110" t="s">
        <v>45</v>
      </c>
      <c r="M79" s="111" t="s">
        <v>78</v>
      </c>
      <c r="N79" s="115" t="s">
        <v>76</v>
      </c>
      <c r="O79" s="111" t="s">
        <v>78</v>
      </c>
    </row>
    <row r="80" spans="1:15">
      <c r="A80" t="s">
        <v>74</v>
      </c>
      <c r="C80" t="s">
        <v>77</v>
      </c>
      <c r="D80" s="115"/>
      <c r="E80" t="s">
        <v>71</v>
      </c>
      <c r="F80" s="115"/>
      <c r="G80" t="s">
        <v>75</v>
      </c>
      <c r="M80" t="s">
        <v>71</v>
      </c>
      <c r="N80" s="115"/>
      <c r="O80" t="s">
        <v>75</v>
      </c>
    </row>
    <row r="81" spans="1:7" ht="5" customHeight="1">
      <c r="D81" s="115"/>
      <c r="F81" s="115"/>
    </row>
    <row r="82" spans="1:7">
      <c r="C82" s="113" t="s">
        <v>83</v>
      </c>
      <c r="D82" s="116"/>
      <c r="E82" s="113" t="s">
        <v>80</v>
      </c>
      <c r="F82" s="116"/>
      <c r="G82" s="113" t="s">
        <v>79</v>
      </c>
    </row>
    <row r="83" spans="1:7">
      <c r="D83" s="115"/>
      <c r="F83" s="115"/>
    </row>
    <row r="84" spans="1:7">
      <c r="D84" s="115"/>
      <c r="F84" s="115"/>
    </row>
    <row r="85" spans="1:7">
      <c r="A85" t="s">
        <v>72</v>
      </c>
      <c r="C85" t="s">
        <v>72</v>
      </c>
      <c r="D85" s="115"/>
      <c r="E85" t="s">
        <v>77</v>
      </c>
      <c r="F85" s="115"/>
      <c r="G85" t="s">
        <v>71</v>
      </c>
    </row>
    <row r="86" spans="1:7">
      <c r="A86" s="111" t="s">
        <v>78</v>
      </c>
      <c r="B86" s="110" t="s">
        <v>45</v>
      </c>
      <c r="C86" s="111" t="s">
        <v>78</v>
      </c>
      <c r="D86" s="115" t="s">
        <v>76</v>
      </c>
      <c r="E86" s="111" t="s">
        <v>78</v>
      </c>
      <c r="F86" s="115" t="s">
        <v>76</v>
      </c>
      <c r="G86" s="111" t="s">
        <v>78</v>
      </c>
    </row>
    <row r="87" spans="1:7">
      <c r="A87" t="s">
        <v>82</v>
      </c>
      <c r="C87" t="s">
        <v>77</v>
      </c>
      <c r="D87" s="115"/>
      <c r="E87" t="s">
        <v>71</v>
      </c>
      <c r="F87" s="115"/>
      <c r="G87" t="s">
        <v>82</v>
      </c>
    </row>
    <row r="88" spans="1:7" ht="6" customHeight="1">
      <c r="D88" s="115"/>
      <c r="F88" s="115"/>
    </row>
    <row r="89" spans="1:7">
      <c r="C89" s="113" t="s">
        <v>83</v>
      </c>
      <c r="D89" s="116"/>
      <c r="E89" s="113" t="s">
        <v>80</v>
      </c>
      <c r="F89" s="116"/>
      <c r="G89" s="113" t="s">
        <v>81</v>
      </c>
    </row>
    <row r="90" spans="1:7" ht="7" customHeight="1">
      <c r="D90" s="115"/>
      <c r="F90" s="115"/>
    </row>
    <row r="91" spans="1:7">
      <c r="D91" s="115"/>
      <c r="F91" s="115"/>
    </row>
    <row r="92" spans="1:7">
      <c r="A92" t="s">
        <v>72</v>
      </c>
      <c r="C92" t="s">
        <v>72</v>
      </c>
      <c r="D92" s="115"/>
      <c r="E92" t="s">
        <v>88</v>
      </c>
      <c r="F92" s="115"/>
      <c r="G92" t="s">
        <v>86</v>
      </c>
    </row>
    <row r="93" spans="1:7">
      <c r="A93" s="111" t="s">
        <v>78</v>
      </c>
      <c r="B93" s="110" t="s">
        <v>45</v>
      </c>
      <c r="C93" s="111" t="s">
        <v>78</v>
      </c>
      <c r="D93" s="115" t="s">
        <v>76</v>
      </c>
      <c r="E93" s="111" t="s">
        <v>78</v>
      </c>
      <c r="F93" s="115" t="s">
        <v>76</v>
      </c>
      <c r="G93" s="111" t="s">
        <v>78</v>
      </c>
    </row>
    <row r="94" spans="1:7">
      <c r="A94" t="s">
        <v>85</v>
      </c>
      <c r="C94" t="s">
        <v>88</v>
      </c>
      <c r="D94" s="115"/>
      <c r="E94" t="s">
        <v>86</v>
      </c>
      <c r="F94" s="115"/>
      <c r="G94" t="s">
        <v>87</v>
      </c>
    </row>
    <row r="95" spans="1:7" ht="6" customHeight="1">
      <c r="D95" s="115"/>
      <c r="F95" s="115"/>
    </row>
    <row r="96" spans="1:7">
      <c r="C96" s="113" t="s">
        <v>89</v>
      </c>
      <c r="D96" s="116"/>
      <c r="E96" s="113" t="s">
        <v>90</v>
      </c>
      <c r="F96" s="116"/>
      <c r="G96" s="113" t="s">
        <v>79</v>
      </c>
    </row>
    <row r="97" spans="1:17">
      <c r="D97" s="115"/>
      <c r="F97" s="115"/>
    </row>
    <row r="98" spans="1:17">
      <c r="D98" s="115"/>
      <c r="F98" s="115"/>
    </row>
    <row r="99" spans="1:17">
      <c r="A99" t="s">
        <v>72</v>
      </c>
      <c r="C99" t="s">
        <v>72</v>
      </c>
      <c r="D99" s="115"/>
      <c r="E99" t="s">
        <v>88</v>
      </c>
      <c r="F99" s="115"/>
      <c r="G99" t="s">
        <v>86</v>
      </c>
    </row>
    <row r="100" spans="1:17">
      <c r="A100" s="111" t="s">
        <v>78</v>
      </c>
      <c r="B100" s="110" t="s">
        <v>45</v>
      </c>
      <c r="C100" s="111" t="s">
        <v>78</v>
      </c>
      <c r="D100" s="115" t="s">
        <v>76</v>
      </c>
      <c r="E100" s="111" t="s">
        <v>78</v>
      </c>
      <c r="F100" s="115" t="s">
        <v>76</v>
      </c>
      <c r="G100" s="111" t="s">
        <v>78</v>
      </c>
    </row>
    <row r="101" spans="1:17">
      <c r="A101" t="s">
        <v>91</v>
      </c>
      <c r="C101" t="s">
        <v>88</v>
      </c>
      <c r="E101" t="s">
        <v>86</v>
      </c>
      <c r="G101" t="s">
        <v>91</v>
      </c>
    </row>
    <row r="102" spans="1:17" ht="4" customHeight="1"/>
    <row r="103" spans="1:17">
      <c r="C103" s="113" t="s">
        <v>89</v>
      </c>
      <c r="E103" s="113" t="s">
        <v>90</v>
      </c>
      <c r="G103" s="113" t="s">
        <v>81</v>
      </c>
    </row>
    <row r="105" spans="1:17">
      <c r="A105" t="s">
        <v>97</v>
      </c>
    </row>
    <row r="107" spans="1:17">
      <c r="A107" t="s">
        <v>72</v>
      </c>
      <c r="C107" t="s">
        <v>72</v>
      </c>
      <c r="E107" t="s">
        <v>94</v>
      </c>
      <c r="G107" t="s">
        <v>95</v>
      </c>
      <c r="I107" t="s">
        <v>94</v>
      </c>
      <c r="K107" t="s">
        <v>95</v>
      </c>
      <c r="M107" t="s">
        <v>99</v>
      </c>
      <c r="O107" t="s">
        <v>100</v>
      </c>
    </row>
    <row r="108" spans="1:17">
      <c r="A108" s="111" t="s">
        <v>78</v>
      </c>
      <c r="B108" s="110" t="s">
        <v>45</v>
      </c>
      <c r="C108" s="111" t="s">
        <v>78</v>
      </c>
      <c r="D108" s="115" t="s">
        <v>76</v>
      </c>
      <c r="E108" s="111" t="s">
        <v>78</v>
      </c>
      <c r="F108" s="115" t="s">
        <v>76</v>
      </c>
      <c r="G108" s="111" t="s">
        <v>78</v>
      </c>
      <c r="H108" s="110" t="s">
        <v>45</v>
      </c>
      <c r="I108" s="111" t="s">
        <v>78</v>
      </c>
      <c r="J108" s="115" t="s">
        <v>76</v>
      </c>
      <c r="K108" s="111" t="s">
        <v>78</v>
      </c>
      <c r="L108" s="110" t="s">
        <v>101</v>
      </c>
      <c r="M108" s="111" t="s">
        <v>78</v>
      </c>
      <c r="N108" s="44" t="s">
        <v>69</v>
      </c>
      <c r="O108" s="111" t="s">
        <v>78</v>
      </c>
      <c r="P108" t="s">
        <v>102</v>
      </c>
      <c r="Q108" s="115" t="s">
        <v>76</v>
      </c>
    </row>
    <row r="109" spans="1:17">
      <c r="A109" t="s">
        <v>93</v>
      </c>
      <c r="C109" t="s">
        <v>94</v>
      </c>
      <c r="D109" s="115"/>
      <c r="E109" t="s">
        <v>95</v>
      </c>
      <c r="F109" s="115"/>
      <c r="G109" t="s">
        <v>93</v>
      </c>
      <c r="I109" t="s">
        <v>95</v>
      </c>
      <c r="J109" s="115"/>
      <c r="K109" t="s">
        <v>93</v>
      </c>
      <c r="M109" t="s">
        <v>94</v>
      </c>
      <c r="O109" t="s">
        <v>94</v>
      </c>
      <c r="Q109" s="115"/>
    </row>
    <row r="110" spans="1:17">
      <c r="D110" s="115"/>
      <c r="F110" s="115"/>
    </row>
    <row r="111" spans="1:17">
      <c r="C111" s="113"/>
      <c r="D111" s="116"/>
      <c r="E111" s="113" t="s">
        <v>96</v>
      </c>
      <c r="F111" s="116"/>
      <c r="G111" s="113" t="s">
        <v>98</v>
      </c>
    </row>
    <row r="113" spans="1:5">
      <c r="A113" t="s">
        <v>99</v>
      </c>
      <c r="C113" t="s">
        <v>99</v>
      </c>
      <c r="E113" t="s">
        <v>71</v>
      </c>
    </row>
    <row r="114" spans="1:5">
      <c r="A114" s="111" t="s">
        <v>78</v>
      </c>
      <c r="B114" s="110" t="s">
        <v>45</v>
      </c>
      <c r="C114" s="111" t="s">
        <v>78</v>
      </c>
      <c r="D114" t="s">
        <v>76</v>
      </c>
      <c r="E114" s="111" t="s">
        <v>78</v>
      </c>
    </row>
    <row r="115" spans="1:5">
      <c r="A115" t="s">
        <v>94</v>
      </c>
      <c r="C115" t="s">
        <v>71</v>
      </c>
      <c r="E115" t="s">
        <v>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sample-1 BETTER</vt:lpstr>
      <vt:lpstr>sample-1</vt:lpstr>
      <vt:lpstr>sample-2</vt:lpstr>
      <vt:lpstr>sample-3</vt:lpstr>
      <vt:lpstr>formulas</vt:lpstr>
    </vt:vector>
  </TitlesOfParts>
  <Company>SMI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Ringelman</dc:creator>
  <cp:lastModifiedBy>John Ringelman</cp:lastModifiedBy>
  <dcterms:created xsi:type="dcterms:W3CDTF">2020-11-06T01:20:36Z</dcterms:created>
  <dcterms:modified xsi:type="dcterms:W3CDTF">2020-11-27T00:50:23Z</dcterms:modified>
</cp:coreProperties>
</file>